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VIA 3\Desktop\"/>
    </mc:Choice>
  </mc:AlternateContent>
  <bookViews>
    <workbookView xWindow="0" yWindow="0" windowWidth="28095" windowHeight="12180"/>
  </bookViews>
  <sheets>
    <sheet name="Planning employés" sheetId="1" r:id="rId1"/>
    <sheet name="DONNEES" sheetId="3" r:id="rId2"/>
    <sheet name="Planning encadrement" sheetId="2" r:id="rId3"/>
  </sheets>
  <definedNames>
    <definedName name="_xlnm._FilterDatabase" localSheetId="0" hidden="1">'Planning employés'!$AG$4:$AJ$8</definedName>
    <definedName name="_xlnm.Print_Area" localSheetId="0">'Planning employés'!$A$1:$T$34</definedName>
  </definedNames>
  <calcPr calcId="162913"/>
</workbook>
</file>

<file path=xl/calcChain.xml><?xml version="1.0" encoding="utf-8"?>
<calcChain xmlns="http://schemas.openxmlformats.org/spreadsheetml/2006/main">
  <c r="C43" i="1" l="1"/>
  <c r="D43" i="1"/>
  <c r="E43" i="1"/>
  <c r="F43" i="1"/>
  <c r="G43" i="1"/>
  <c r="H43" i="1"/>
  <c r="C44" i="1"/>
  <c r="D44" i="1"/>
  <c r="E44" i="1"/>
  <c r="F44" i="1"/>
  <c r="G44" i="1"/>
  <c r="H44" i="1"/>
  <c r="C45" i="1"/>
  <c r="D45" i="1"/>
  <c r="E45" i="1"/>
  <c r="F45" i="1"/>
  <c r="G45" i="1"/>
  <c r="H45" i="1"/>
  <c r="C46" i="1"/>
  <c r="D46" i="1"/>
  <c r="E46" i="1"/>
  <c r="F46" i="1"/>
  <c r="G46" i="1"/>
  <c r="H46" i="1"/>
  <c r="C47" i="1"/>
  <c r="D47" i="1"/>
  <c r="E47" i="1"/>
  <c r="F47" i="1"/>
  <c r="G47" i="1"/>
  <c r="H47" i="1"/>
  <c r="C48" i="1"/>
  <c r="D48" i="1"/>
  <c r="E48" i="1"/>
  <c r="F48" i="1"/>
  <c r="G48" i="1"/>
  <c r="H48" i="1"/>
  <c r="C49" i="1"/>
  <c r="D49" i="1"/>
  <c r="E49" i="1"/>
  <c r="F49" i="1"/>
  <c r="G49" i="1"/>
  <c r="H49" i="1"/>
  <c r="C50" i="1"/>
  <c r="D50" i="1"/>
  <c r="E50" i="1"/>
  <c r="F50" i="1"/>
  <c r="G50" i="1"/>
  <c r="H50" i="1"/>
  <c r="C51" i="1"/>
  <c r="D51" i="1"/>
  <c r="E51" i="1"/>
  <c r="F51" i="1"/>
  <c r="G51" i="1"/>
  <c r="H51" i="1"/>
  <c r="C52" i="1"/>
  <c r="D52" i="1"/>
  <c r="E52" i="1"/>
  <c r="F52" i="1"/>
  <c r="G52" i="1"/>
  <c r="H52" i="1"/>
  <c r="C53" i="1"/>
  <c r="D53" i="1"/>
  <c r="E53" i="1"/>
  <c r="F53" i="1"/>
  <c r="G53" i="1"/>
  <c r="H53" i="1"/>
  <c r="C54" i="1"/>
  <c r="D54" i="1"/>
  <c r="E54" i="1"/>
  <c r="F54" i="1"/>
  <c r="G54" i="1"/>
  <c r="H54" i="1"/>
  <c r="C55" i="1"/>
  <c r="D55" i="1"/>
  <c r="E55" i="1"/>
  <c r="F55" i="1"/>
  <c r="G55" i="1"/>
  <c r="H55" i="1"/>
  <c r="C56" i="1"/>
  <c r="D56" i="1"/>
  <c r="E56" i="1"/>
  <c r="F56" i="1"/>
  <c r="G56" i="1"/>
  <c r="H56" i="1"/>
  <c r="C57" i="1"/>
  <c r="D57" i="1"/>
  <c r="E57" i="1"/>
  <c r="F57" i="1"/>
  <c r="G57" i="1"/>
  <c r="H57" i="1"/>
  <c r="C58" i="1"/>
  <c r="D58" i="1"/>
  <c r="E58" i="1"/>
  <c r="F58" i="1"/>
  <c r="G58" i="1"/>
  <c r="H58" i="1"/>
  <c r="C59" i="1"/>
  <c r="D59" i="1"/>
  <c r="E59" i="1"/>
  <c r="F59" i="1"/>
  <c r="G59" i="1"/>
  <c r="H59" i="1"/>
  <c r="C60" i="1"/>
  <c r="D60" i="1"/>
  <c r="E60" i="1"/>
  <c r="F60" i="1"/>
  <c r="G60" i="1"/>
  <c r="H60" i="1"/>
  <c r="C61" i="1"/>
  <c r="D61" i="1"/>
  <c r="E61" i="1"/>
  <c r="F61" i="1"/>
  <c r="G61" i="1"/>
  <c r="H61" i="1"/>
  <c r="C62" i="1"/>
  <c r="D62" i="1"/>
  <c r="E62" i="1"/>
  <c r="F62" i="1"/>
  <c r="G62" i="1"/>
  <c r="H62" i="1"/>
  <c r="C63" i="1"/>
  <c r="D63" i="1"/>
  <c r="E63" i="1"/>
  <c r="F63" i="1"/>
  <c r="G63" i="1"/>
  <c r="H63" i="1"/>
  <c r="C64" i="1"/>
  <c r="D64" i="1"/>
  <c r="E64" i="1"/>
  <c r="F64" i="1"/>
  <c r="G64" i="1"/>
  <c r="H64" i="1"/>
  <c r="C65" i="1"/>
  <c r="D65" i="1"/>
  <c r="E65" i="1"/>
  <c r="F65" i="1"/>
  <c r="G65" i="1"/>
  <c r="H65" i="1"/>
  <c r="C66" i="1"/>
  <c r="D66" i="1"/>
  <c r="E66" i="1"/>
  <c r="F66" i="1"/>
  <c r="G66" i="1"/>
  <c r="H66" i="1"/>
  <c r="C67" i="1"/>
  <c r="D67" i="1"/>
  <c r="E67" i="1"/>
  <c r="F67" i="1"/>
  <c r="G67" i="1"/>
  <c r="H67" i="1"/>
  <c r="C68" i="1"/>
  <c r="D68" i="1"/>
  <c r="E68" i="1"/>
  <c r="F68" i="1"/>
  <c r="G68" i="1"/>
  <c r="H68" i="1"/>
  <c r="C69" i="1"/>
  <c r="D69" i="1"/>
  <c r="E69" i="1"/>
  <c r="F69" i="1"/>
  <c r="G69" i="1"/>
  <c r="H69" i="1"/>
  <c r="C70" i="1"/>
  <c r="D70" i="1"/>
  <c r="E70" i="1"/>
  <c r="F70" i="1"/>
  <c r="G70" i="1"/>
  <c r="H70" i="1"/>
  <c r="C71" i="1"/>
  <c r="D71" i="1"/>
  <c r="E71" i="1"/>
  <c r="F71" i="1"/>
  <c r="G71" i="1"/>
  <c r="H71" i="1"/>
  <c r="C72" i="1"/>
  <c r="D72" i="1"/>
  <c r="E72" i="1"/>
  <c r="F72" i="1"/>
  <c r="G72" i="1"/>
  <c r="H72" i="1"/>
  <c r="G42" i="1"/>
  <c r="F42" i="1"/>
  <c r="E42" i="1"/>
  <c r="D42" i="1"/>
  <c r="K44" i="1"/>
  <c r="K46" i="1"/>
  <c r="K48" i="1"/>
  <c r="K50" i="1"/>
  <c r="K52" i="1"/>
  <c r="K54" i="1"/>
  <c r="K56" i="1"/>
  <c r="K58" i="1"/>
  <c r="K60" i="1"/>
  <c r="K62" i="1"/>
  <c r="K64" i="1"/>
  <c r="K66" i="1"/>
  <c r="K68" i="1"/>
  <c r="K70" i="1"/>
  <c r="K72" i="1"/>
  <c r="H42" i="1"/>
  <c r="U78" i="3"/>
  <c r="V78" i="3"/>
  <c r="W78" i="3"/>
  <c r="X78" i="3"/>
  <c r="U79" i="3"/>
  <c r="V79" i="3"/>
  <c r="W79" i="3" s="1"/>
  <c r="X79" i="3"/>
  <c r="U80" i="3"/>
  <c r="V80" i="3"/>
  <c r="W80" i="3" s="1"/>
  <c r="X80" i="3"/>
  <c r="U81" i="3"/>
  <c r="V81" i="3"/>
  <c r="W81" i="3" s="1"/>
  <c r="X81" i="3"/>
  <c r="U82" i="3"/>
  <c r="V82" i="3"/>
  <c r="W82" i="3" s="1"/>
  <c r="X82" i="3"/>
  <c r="U83" i="3"/>
  <c r="V83" i="3"/>
  <c r="W83" i="3" s="1"/>
  <c r="X83" i="3"/>
  <c r="U84" i="3"/>
  <c r="V84" i="3"/>
  <c r="W84" i="3" s="1"/>
  <c r="X84" i="3"/>
  <c r="U85" i="3"/>
  <c r="V85" i="3"/>
  <c r="W85" i="3" s="1"/>
  <c r="X85" i="3"/>
  <c r="U86" i="3"/>
  <c r="V86" i="3"/>
  <c r="W86" i="3" s="1"/>
  <c r="X86" i="3"/>
  <c r="U87" i="3"/>
  <c r="V87" i="3"/>
  <c r="W87" i="3" s="1"/>
  <c r="X87" i="3"/>
  <c r="U88" i="3"/>
  <c r="V88" i="3"/>
  <c r="W88" i="3" s="1"/>
  <c r="X88" i="3"/>
  <c r="U89" i="3"/>
  <c r="V89" i="3"/>
  <c r="W89" i="3" s="1"/>
  <c r="X89" i="3"/>
  <c r="U90" i="3"/>
  <c r="V90" i="3"/>
  <c r="W90" i="3" s="1"/>
  <c r="X90" i="3"/>
  <c r="U91" i="3"/>
  <c r="V91" i="3"/>
  <c r="W91" i="3" s="1"/>
  <c r="X91" i="3"/>
  <c r="U92" i="3"/>
  <c r="V92" i="3"/>
  <c r="W92" i="3" s="1"/>
  <c r="X92" i="3"/>
  <c r="U93" i="3"/>
  <c r="V93" i="3"/>
  <c r="W93" i="3" s="1"/>
  <c r="X93" i="3"/>
  <c r="U94" i="3"/>
  <c r="V94" i="3"/>
  <c r="W94" i="3" s="1"/>
  <c r="X94" i="3"/>
  <c r="U95" i="3"/>
  <c r="V95" i="3"/>
  <c r="W95" i="3" s="1"/>
  <c r="X95" i="3"/>
  <c r="U96" i="3"/>
  <c r="V96" i="3"/>
  <c r="W96" i="3" s="1"/>
  <c r="X96" i="3"/>
  <c r="U97" i="3"/>
  <c r="V97" i="3"/>
  <c r="W97" i="3" s="1"/>
  <c r="X97" i="3"/>
  <c r="U98" i="3"/>
  <c r="V98" i="3"/>
  <c r="W98" i="3" s="1"/>
  <c r="X98" i="3"/>
  <c r="U99" i="3"/>
  <c r="V99" i="3"/>
  <c r="W99" i="3" s="1"/>
  <c r="X99" i="3"/>
  <c r="U100" i="3"/>
  <c r="V100" i="3"/>
  <c r="W100" i="3" s="1"/>
  <c r="X100" i="3"/>
  <c r="U101" i="3"/>
  <c r="V101" i="3"/>
  <c r="W101" i="3" s="1"/>
  <c r="X101" i="3"/>
  <c r="U102" i="3"/>
  <c r="V102" i="3"/>
  <c r="W102" i="3" s="1"/>
  <c r="X102" i="3"/>
  <c r="U103" i="3"/>
  <c r="V103" i="3"/>
  <c r="W103" i="3" s="1"/>
  <c r="X103" i="3"/>
  <c r="U104" i="3"/>
  <c r="V104" i="3"/>
  <c r="W104" i="3" s="1"/>
  <c r="X104" i="3"/>
  <c r="U105" i="3"/>
  <c r="V105" i="3"/>
  <c r="W105" i="3" s="1"/>
  <c r="U106" i="3"/>
  <c r="V106" i="3"/>
  <c r="W106" i="3" s="1"/>
  <c r="U107" i="3"/>
  <c r="V107" i="3"/>
  <c r="W107" i="3" s="1"/>
  <c r="V77" i="3"/>
  <c r="X77" i="3" s="1"/>
  <c r="U77" i="3"/>
  <c r="Q78" i="3"/>
  <c r="R78" i="3"/>
  <c r="S78" i="3"/>
  <c r="T78" i="3"/>
  <c r="Q79" i="3"/>
  <c r="R79" i="3"/>
  <c r="S79" i="3" s="1"/>
  <c r="T79" i="3"/>
  <c r="Q80" i="3"/>
  <c r="R80" i="3"/>
  <c r="S80" i="3" s="1"/>
  <c r="T80" i="3"/>
  <c r="Q81" i="3"/>
  <c r="R81" i="3"/>
  <c r="S81" i="3" s="1"/>
  <c r="T81" i="3"/>
  <c r="Q82" i="3"/>
  <c r="R82" i="3"/>
  <c r="S82" i="3" s="1"/>
  <c r="T82" i="3"/>
  <c r="Q83" i="3"/>
  <c r="R83" i="3"/>
  <c r="S83" i="3" s="1"/>
  <c r="T83" i="3"/>
  <c r="Q84" i="3"/>
  <c r="R84" i="3"/>
  <c r="S84" i="3" s="1"/>
  <c r="T84" i="3"/>
  <c r="Q85" i="3"/>
  <c r="R85" i="3"/>
  <c r="S85" i="3" s="1"/>
  <c r="T85" i="3"/>
  <c r="Q86" i="3"/>
  <c r="R86" i="3"/>
  <c r="S86" i="3" s="1"/>
  <c r="T86" i="3"/>
  <c r="Q87" i="3"/>
  <c r="R87" i="3"/>
  <c r="S87" i="3" s="1"/>
  <c r="T87" i="3"/>
  <c r="Q88" i="3"/>
  <c r="R88" i="3"/>
  <c r="S88" i="3" s="1"/>
  <c r="T88" i="3"/>
  <c r="Q89" i="3"/>
  <c r="R89" i="3"/>
  <c r="S89" i="3" s="1"/>
  <c r="T89" i="3"/>
  <c r="Q90" i="3"/>
  <c r="R90" i="3"/>
  <c r="S90" i="3" s="1"/>
  <c r="T90" i="3"/>
  <c r="Q91" i="3"/>
  <c r="R91" i="3"/>
  <c r="S91" i="3" s="1"/>
  <c r="T91" i="3"/>
  <c r="Q92" i="3"/>
  <c r="R92" i="3"/>
  <c r="S92" i="3" s="1"/>
  <c r="T92" i="3"/>
  <c r="Q93" i="3"/>
  <c r="R93" i="3"/>
  <c r="S93" i="3" s="1"/>
  <c r="T93" i="3"/>
  <c r="Q94" i="3"/>
  <c r="R94" i="3"/>
  <c r="S94" i="3" s="1"/>
  <c r="T94" i="3"/>
  <c r="Q95" i="3"/>
  <c r="R95" i="3"/>
  <c r="S95" i="3" s="1"/>
  <c r="T95" i="3"/>
  <c r="Q96" i="3"/>
  <c r="R96" i="3"/>
  <c r="S96" i="3" s="1"/>
  <c r="T96" i="3"/>
  <c r="Q97" i="3"/>
  <c r="R97" i="3"/>
  <c r="S97" i="3" s="1"/>
  <c r="T97" i="3"/>
  <c r="Q98" i="3"/>
  <c r="R98" i="3"/>
  <c r="S98" i="3" s="1"/>
  <c r="T98" i="3"/>
  <c r="Q99" i="3"/>
  <c r="R99" i="3"/>
  <c r="S99" i="3" s="1"/>
  <c r="T99" i="3"/>
  <c r="Q100" i="3"/>
  <c r="R100" i="3"/>
  <c r="S100" i="3" s="1"/>
  <c r="T100" i="3"/>
  <c r="Q101" i="3"/>
  <c r="R101" i="3"/>
  <c r="S101" i="3" s="1"/>
  <c r="T101" i="3"/>
  <c r="Q102" i="3"/>
  <c r="R102" i="3"/>
  <c r="S102" i="3" s="1"/>
  <c r="T102" i="3"/>
  <c r="Q103" i="3"/>
  <c r="R103" i="3"/>
  <c r="S103" i="3" s="1"/>
  <c r="Q104" i="3"/>
  <c r="R104" i="3"/>
  <c r="S104" i="3" s="1"/>
  <c r="Q105" i="3"/>
  <c r="R105" i="3"/>
  <c r="S105" i="3" s="1"/>
  <c r="T105" i="3"/>
  <c r="Q106" i="3"/>
  <c r="R106" i="3"/>
  <c r="S106" i="3" s="1"/>
  <c r="Q107" i="3"/>
  <c r="R107" i="3"/>
  <c r="S107" i="3" s="1"/>
  <c r="R77" i="3"/>
  <c r="T77" i="3" s="1"/>
  <c r="Q77" i="3"/>
  <c r="C42" i="1"/>
  <c r="K43" i="1"/>
  <c r="K45" i="1"/>
  <c r="K47" i="1"/>
  <c r="K49" i="1"/>
  <c r="K51" i="1"/>
  <c r="K53" i="1"/>
  <c r="K55" i="1"/>
  <c r="K57" i="1"/>
  <c r="K59" i="1"/>
  <c r="K61" i="1"/>
  <c r="K63" i="1"/>
  <c r="K65" i="1"/>
  <c r="K67" i="1"/>
  <c r="K69" i="1"/>
  <c r="K71" i="1"/>
  <c r="A72" i="1"/>
  <c r="B72" i="1"/>
  <c r="A43" i="1"/>
  <c r="B43" i="1"/>
  <c r="A44" i="1"/>
  <c r="B44" i="1"/>
  <c r="A45" i="1"/>
  <c r="B45" i="1"/>
  <c r="A46" i="1"/>
  <c r="B46" i="1"/>
  <c r="A47" i="1"/>
  <c r="B47" i="1"/>
  <c r="A48" i="1"/>
  <c r="B48" i="1"/>
  <c r="A49" i="1"/>
  <c r="B49" i="1"/>
  <c r="A50" i="1"/>
  <c r="B50" i="1"/>
  <c r="A51" i="1"/>
  <c r="B51" i="1"/>
  <c r="A52" i="1"/>
  <c r="B52" i="1"/>
  <c r="A53" i="1"/>
  <c r="B53" i="1"/>
  <c r="A54" i="1"/>
  <c r="B54" i="1"/>
  <c r="A55" i="1"/>
  <c r="B55" i="1"/>
  <c r="A56" i="1"/>
  <c r="B56" i="1"/>
  <c r="A57" i="1"/>
  <c r="B57" i="1"/>
  <c r="A58" i="1"/>
  <c r="B58" i="1"/>
  <c r="A59" i="1"/>
  <c r="B59" i="1"/>
  <c r="A60" i="1"/>
  <c r="B60" i="1"/>
  <c r="A61" i="1"/>
  <c r="B61" i="1"/>
  <c r="A62" i="1"/>
  <c r="B62" i="1"/>
  <c r="A63" i="1"/>
  <c r="B63" i="1"/>
  <c r="A64" i="1"/>
  <c r="B64" i="1"/>
  <c r="A65" i="1"/>
  <c r="B65" i="1"/>
  <c r="A66" i="1"/>
  <c r="B66" i="1"/>
  <c r="A67" i="1"/>
  <c r="B67" i="1"/>
  <c r="A68" i="1"/>
  <c r="B68" i="1"/>
  <c r="A69" i="1"/>
  <c r="B69" i="1"/>
  <c r="A70" i="1"/>
  <c r="B70" i="1"/>
  <c r="A71" i="1"/>
  <c r="B71" i="1"/>
  <c r="B42" i="1"/>
  <c r="A42" i="1"/>
  <c r="L78" i="3"/>
  <c r="M78" i="3"/>
  <c r="N78" i="3"/>
  <c r="L79" i="3"/>
  <c r="M79" i="3"/>
  <c r="N79" i="3"/>
  <c r="L80" i="3"/>
  <c r="M80" i="3"/>
  <c r="N80" i="3"/>
  <c r="L81" i="3"/>
  <c r="M81" i="3"/>
  <c r="N81" i="3"/>
  <c r="L82" i="3"/>
  <c r="M82" i="3"/>
  <c r="N82" i="3"/>
  <c r="L83" i="3"/>
  <c r="M83" i="3"/>
  <c r="N83" i="3"/>
  <c r="L84" i="3"/>
  <c r="M84" i="3"/>
  <c r="N84" i="3"/>
  <c r="L85" i="3"/>
  <c r="M85" i="3"/>
  <c r="N85" i="3"/>
  <c r="L86" i="3"/>
  <c r="M86" i="3"/>
  <c r="N86" i="3"/>
  <c r="L87" i="3"/>
  <c r="M87" i="3"/>
  <c r="N87" i="3"/>
  <c r="L88" i="3"/>
  <c r="M88" i="3"/>
  <c r="N88" i="3"/>
  <c r="L89" i="3"/>
  <c r="O89" i="3" s="1"/>
  <c r="P89" i="3" s="1"/>
  <c r="M89" i="3"/>
  <c r="N89" i="3"/>
  <c r="L90" i="3"/>
  <c r="M90" i="3"/>
  <c r="N90" i="3"/>
  <c r="L91" i="3"/>
  <c r="M91" i="3"/>
  <c r="N91" i="3"/>
  <c r="L92" i="3"/>
  <c r="M92" i="3"/>
  <c r="N92" i="3"/>
  <c r="L93" i="3"/>
  <c r="M93" i="3"/>
  <c r="N93" i="3"/>
  <c r="L94" i="3"/>
  <c r="M94" i="3"/>
  <c r="N94" i="3"/>
  <c r="L95" i="3"/>
  <c r="M95" i="3"/>
  <c r="N95" i="3"/>
  <c r="L96" i="3"/>
  <c r="M96" i="3"/>
  <c r="N96" i="3"/>
  <c r="O96" i="3" s="1"/>
  <c r="P96" i="3" s="1"/>
  <c r="L97" i="3"/>
  <c r="M97" i="3"/>
  <c r="N97" i="3"/>
  <c r="O97" i="3"/>
  <c r="P97" i="3" s="1"/>
  <c r="L98" i="3"/>
  <c r="M98" i="3"/>
  <c r="N98" i="3"/>
  <c r="L99" i="3"/>
  <c r="M99" i="3"/>
  <c r="N99" i="3"/>
  <c r="L100" i="3"/>
  <c r="M100" i="3"/>
  <c r="N100" i="3"/>
  <c r="L101" i="3"/>
  <c r="M101" i="3"/>
  <c r="N101" i="3"/>
  <c r="L102" i="3"/>
  <c r="M102" i="3"/>
  <c r="N102" i="3"/>
  <c r="L103" i="3"/>
  <c r="M103" i="3"/>
  <c r="N103" i="3"/>
  <c r="L104" i="3"/>
  <c r="M104" i="3"/>
  <c r="N104" i="3"/>
  <c r="L105" i="3"/>
  <c r="M105" i="3"/>
  <c r="N105" i="3"/>
  <c r="L106" i="3"/>
  <c r="M106" i="3"/>
  <c r="N106" i="3"/>
  <c r="L107" i="3"/>
  <c r="M107" i="3"/>
  <c r="N107" i="3"/>
  <c r="N77" i="3"/>
  <c r="M77" i="3"/>
  <c r="L77" i="3"/>
  <c r="G78" i="3"/>
  <c r="H78" i="3"/>
  <c r="I78" i="3"/>
  <c r="G79" i="3"/>
  <c r="H79" i="3"/>
  <c r="I79" i="3"/>
  <c r="G80" i="3"/>
  <c r="H80" i="3"/>
  <c r="I80" i="3"/>
  <c r="G81" i="3"/>
  <c r="H81" i="3"/>
  <c r="I81" i="3"/>
  <c r="G82" i="3"/>
  <c r="H82" i="3"/>
  <c r="I82" i="3"/>
  <c r="G83" i="3"/>
  <c r="H83" i="3"/>
  <c r="I83" i="3"/>
  <c r="G84" i="3"/>
  <c r="J84" i="3" s="1"/>
  <c r="K84" i="3" s="1"/>
  <c r="H84" i="3"/>
  <c r="I84" i="3"/>
  <c r="G85" i="3"/>
  <c r="H85" i="3"/>
  <c r="I85" i="3"/>
  <c r="G86" i="3"/>
  <c r="H86" i="3"/>
  <c r="I86" i="3"/>
  <c r="G87" i="3"/>
  <c r="H87" i="3"/>
  <c r="I87" i="3"/>
  <c r="G88" i="3"/>
  <c r="H88" i="3"/>
  <c r="I88" i="3"/>
  <c r="G89" i="3"/>
  <c r="H89" i="3"/>
  <c r="I89" i="3"/>
  <c r="G90" i="3"/>
  <c r="H90" i="3"/>
  <c r="I90" i="3"/>
  <c r="G91" i="3"/>
  <c r="H91" i="3"/>
  <c r="I91" i="3"/>
  <c r="G92" i="3"/>
  <c r="H92" i="3"/>
  <c r="J92" i="3" s="1"/>
  <c r="K92" i="3" s="1"/>
  <c r="I92" i="3"/>
  <c r="G93" i="3"/>
  <c r="H93" i="3"/>
  <c r="I93" i="3"/>
  <c r="G94" i="3"/>
  <c r="H94" i="3"/>
  <c r="I94" i="3"/>
  <c r="G95" i="3"/>
  <c r="H95" i="3"/>
  <c r="I95" i="3"/>
  <c r="G96" i="3"/>
  <c r="H96" i="3"/>
  <c r="I96" i="3"/>
  <c r="G97" i="3"/>
  <c r="H97" i="3"/>
  <c r="I97" i="3"/>
  <c r="G98" i="3"/>
  <c r="H98" i="3"/>
  <c r="I98" i="3"/>
  <c r="G99" i="3"/>
  <c r="H99" i="3"/>
  <c r="I99" i="3"/>
  <c r="G100" i="3"/>
  <c r="H100" i="3"/>
  <c r="J100" i="3" s="1"/>
  <c r="K100" i="3" s="1"/>
  <c r="I100" i="3"/>
  <c r="G101" i="3"/>
  <c r="H101" i="3"/>
  <c r="I101" i="3"/>
  <c r="G102" i="3"/>
  <c r="H102" i="3"/>
  <c r="I102" i="3"/>
  <c r="G103" i="3"/>
  <c r="H103" i="3"/>
  <c r="I103" i="3"/>
  <c r="G104" i="3"/>
  <c r="H104" i="3"/>
  <c r="I104" i="3"/>
  <c r="G105" i="3"/>
  <c r="H105" i="3"/>
  <c r="I105" i="3"/>
  <c r="G106" i="3"/>
  <c r="H106" i="3"/>
  <c r="I106" i="3"/>
  <c r="G107" i="3"/>
  <c r="H107" i="3"/>
  <c r="I107" i="3"/>
  <c r="I77" i="3"/>
  <c r="H77" i="3"/>
  <c r="G77" i="3"/>
  <c r="C78" i="3"/>
  <c r="D78" i="3"/>
  <c r="C79" i="3"/>
  <c r="D79" i="3"/>
  <c r="C80" i="3"/>
  <c r="D80" i="3"/>
  <c r="C81" i="3"/>
  <c r="D81" i="3"/>
  <c r="C82" i="3"/>
  <c r="D82" i="3"/>
  <c r="C83" i="3"/>
  <c r="D83" i="3"/>
  <c r="C84" i="3"/>
  <c r="D84" i="3"/>
  <c r="C85" i="3"/>
  <c r="D85" i="3"/>
  <c r="C86" i="3"/>
  <c r="D86" i="3"/>
  <c r="C87" i="3"/>
  <c r="D87" i="3"/>
  <c r="C88" i="3"/>
  <c r="D88" i="3"/>
  <c r="C89" i="3"/>
  <c r="D89" i="3"/>
  <c r="C90" i="3"/>
  <c r="D90" i="3"/>
  <c r="C91" i="3"/>
  <c r="D91" i="3"/>
  <c r="C92" i="3"/>
  <c r="D92" i="3"/>
  <c r="C93" i="3"/>
  <c r="D93" i="3"/>
  <c r="C94" i="3"/>
  <c r="D94" i="3"/>
  <c r="C95" i="3"/>
  <c r="D95" i="3"/>
  <c r="C96" i="3"/>
  <c r="E96" i="3" s="1"/>
  <c r="D96" i="3"/>
  <c r="C97" i="3"/>
  <c r="D97" i="3"/>
  <c r="C98" i="3"/>
  <c r="E98" i="3" s="1"/>
  <c r="D98" i="3"/>
  <c r="C99" i="3"/>
  <c r="D99" i="3"/>
  <c r="C100" i="3"/>
  <c r="E100" i="3" s="1"/>
  <c r="D100" i="3"/>
  <c r="C101" i="3"/>
  <c r="D101" i="3"/>
  <c r="C102" i="3"/>
  <c r="E102" i="3" s="1"/>
  <c r="D102" i="3"/>
  <c r="C103" i="3"/>
  <c r="D103" i="3"/>
  <c r="C104" i="3"/>
  <c r="E104" i="3" s="1"/>
  <c r="D104" i="3"/>
  <c r="C105" i="3"/>
  <c r="D105" i="3"/>
  <c r="C106" i="3"/>
  <c r="E106" i="3" s="1"/>
  <c r="D106" i="3"/>
  <c r="C107" i="3"/>
  <c r="D107" i="3"/>
  <c r="D77" i="3"/>
  <c r="C77" i="3"/>
  <c r="AD78" i="3"/>
  <c r="AD79" i="3"/>
  <c r="AD80" i="3"/>
  <c r="AD81" i="3"/>
  <c r="AD82" i="3"/>
  <c r="AD83" i="3"/>
  <c r="AD84" i="3"/>
  <c r="AD85" i="3"/>
  <c r="AD86" i="3"/>
  <c r="AD87" i="3"/>
  <c r="AD88" i="3"/>
  <c r="AD89" i="3"/>
  <c r="AD90" i="3"/>
  <c r="AD91" i="3"/>
  <c r="AD92" i="3"/>
  <c r="AD93" i="3"/>
  <c r="AD94" i="3"/>
  <c r="AD95" i="3"/>
  <c r="AD96" i="3"/>
  <c r="AD97" i="3"/>
  <c r="AD98" i="3"/>
  <c r="AD99" i="3"/>
  <c r="AD100" i="3"/>
  <c r="AD101" i="3"/>
  <c r="AD102" i="3"/>
  <c r="AD103" i="3"/>
  <c r="AD104" i="3"/>
  <c r="AD105" i="3"/>
  <c r="AD106" i="3"/>
  <c r="AD107" i="3"/>
  <c r="AD77" i="3"/>
  <c r="Y78" i="3"/>
  <c r="Z78" i="3"/>
  <c r="AA78" i="3"/>
  <c r="AB78" i="3"/>
  <c r="AC78" i="3"/>
  <c r="AE78" i="3"/>
  <c r="Y79" i="3"/>
  <c r="Z79" i="3"/>
  <c r="AA79" i="3"/>
  <c r="AB79" i="3"/>
  <c r="AC79" i="3"/>
  <c r="AE79" i="3"/>
  <c r="Y80" i="3"/>
  <c r="Z80" i="3"/>
  <c r="AA80" i="3"/>
  <c r="AB80" i="3"/>
  <c r="AC80" i="3"/>
  <c r="AE80" i="3"/>
  <c r="Y81" i="3"/>
  <c r="Z81" i="3"/>
  <c r="AA81" i="3"/>
  <c r="AB81" i="3"/>
  <c r="AC81" i="3"/>
  <c r="AE81" i="3"/>
  <c r="Y82" i="3"/>
  <c r="Z82" i="3"/>
  <c r="AA82" i="3"/>
  <c r="AB82" i="3"/>
  <c r="AC82" i="3"/>
  <c r="AE82" i="3"/>
  <c r="Y83" i="3"/>
  <c r="Z83" i="3"/>
  <c r="AA83" i="3"/>
  <c r="AB83" i="3"/>
  <c r="AC83" i="3"/>
  <c r="AE83" i="3"/>
  <c r="Y84" i="3"/>
  <c r="Z84" i="3"/>
  <c r="AA84" i="3"/>
  <c r="AB84" i="3"/>
  <c r="AC84" i="3"/>
  <c r="AE84" i="3"/>
  <c r="Y85" i="3"/>
  <c r="Z85" i="3"/>
  <c r="AA85" i="3"/>
  <c r="AB85" i="3"/>
  <c r="AC85" i="3"/>
  <c r="AE85" i="3"/>
  <c r="Y86" i="3"/>
  <c r="Z86" i="3"/>
  <c r="AA86" i="3"/>
  <c r="AB86" i="3"/>
  <c r="AC86" i="3"/>
  <c r="AE86" i="3"/>
  <c r="Y87" i="3"/>
  <c r="Z87" i="3"/>
  <c r="AA87" i="3"/>
  <c r="AB87" i="3"/>
  <c r="AC87" i="3"/>
  <c r="AE87" i="3"/>
  <c r="Y88" i="3"/>
  <c r="Z88" i="3"/>
  <c r="AA88" i="3"/>
  <c r="AB88" i="3"/>
  <c r="AC88" i="3"/>
  <c r="AE88" i="3"/>
  <c r="Y89" i="3"/>
  <c r="Z89" i="3"/>
  <c r="AA89" i="3"/>
  <c r="AB89" i="3"/>
  <c r="AC89" i="3"/>
  <c r="AE89" i="3"/>
  <c r="Y90" i="3"/>
  <c r="Z90" i="3"/>
  <c r="AA90" i="3"/>
  <c r="AB90" i="3"/>
  <c r="AC90" i="3"/>
  <c r="AE90" i="3"/>
  <c r="Y91" i="3"/>
  <c r="Z91" i="3"/>
  <c r="AA91" i="3"/>
  <c r="AB91" i="3"/>
  <c r="AC91" i="3"/>
  <c r="AE91" i="3"/>
  <c r="Y92" i="3"/>
  <c r="Z92" i="3"/>
  <c r="AA92" i="3"/>
  <c r="AB92" i="3"/>
  <c r="AC92" i="3"/>
  <c r="AE92" i="3"/>
  <c r="Y93" i="3"/>
  <c r="Z93" i="3"/>
  <c r="AA93" i="3"/>
  <c r="AB93" i="3"/>
  <c r="AC93" i="3"/>
  <c r="AE93" i="3"/>
  <c r="Y94" i="3"/>
  <c r="Z94" i="3"/>
  <c r="AA94" i="3"/>
  <c r="AB94" i="3"/>
  <c r="AC94" i="3"/>
  <c r="AE94" i="3"/>
  <c r="Y95" i="3"/>
  <c r="Z95" i="3"/>
  <c r="AA95" i="3"/>
  <c r="AB95" i="3"/>
  <c r="AC95" i="3"/>
  <c r="AE95" i="3"/>
  <c r="Y96" i="3"/>
  <c r="Z96" i="3"/>
  <c r="AA96" i="3"/>
  <c r="AB96" i="3"/>
  <c r="AC96" i="3"/>
  <c r="AE96" i="3"/>
  <c r="Y97" i="3"/>
  <c r="Z97" i="3"/>
  <c r="AA97" i="3"/>
  <c r="AB97" i="3"/>
  <c r="AC97" i="3"/>
  <c r="AE97" i="3"/>
  <c r="Y98" i="3"/>
  <c r="Z98" i="3"/>
  <c r="AA98" i="3"/>
  <c r="AB98" i="3"/>
  <c r="AC98" i="3"/>
  <c r="AE98" i="3"/>
  <c r="Y99" i="3"/>
  <c r="Z99" i="3"/>
  <c r="AA99" i="3"/>
  <c r="AB99" i="3"/>
  <c r="AC99" i="3"/>
  <c r="AE99" i="3"/>
  <c r="Y100" i="3"/>
  <c r="Z100" i="3"/>
  <c r="AA100" i="3"/>
  <c r="AB100" i="3"/>
  <c r="AC100" i="3"/>
  <c r="AE100" i="3"/>
  <c r="Y101" i="3"/>
  <c r="Z101" i="3"/>
  <c r="AA101" i="3"/>
  <c r="AB101" i="3"/>
  <c r="AC101" i="3"/>
  <c r="AE101" i="3"/>
  <c r="Y102" i="3"/>
  <c r="Z102" i="3"/>
  <c r="AA102" i="3"/>
  <c r="AB102" i="3"/>
  <c r="AC102" i="3"/>
  <c r="AE102" i="3"/>
  <c r="Y103" i="3"/>
  <c r="Z103" i="3"/>
  <c r="AA103" i="3"/>
  <c r="AB103" i="3"/>
  <c r="AC103" i="3"/>
  <c r="AE103" i="3"/>
  <c r="Y104" i="3"/>
  <c r="Z104" i="3"/>
  <c r="AA104" i="3"/>
  <c r="AB104" i="3"/>
  <c r="AC104" i="3"/>
  <c r="AE104" i="3"/>
  <c r="Y105" i="3"/>
  <c r="Z105" i="3"/>
  <c r="AA105" i="3"/>
  <c r="AB105" i="3"/>
  <c r="AC105" i="3"/>
  <c r="AE105" i="3"/>
  <c r="Y106" i="3"/>
  <c r="Z106" i="3"/>
  <c r="AA106" i="3"/>
  <c r="AB106" i="3"/>
  <c r="AC106" i="3"/>
  <c r="AE106" i="3"/>
  <c r="Y107" i="3"/>
  <c r="Z107" i="3"/>
  <c r="AA107" i="3"/>
  <c r="AB107" i="3"/>
  <c r="AC107" i="3"/>
  <c r="AE107" i="3"/>
  <c r="AE77" i="3"/>
  <c r="AC77" i="3"/>
  <c r="AB77" i="3"/>
  <c r="AA77" i="3"/>
  <c r="Z77" i="3"/>
  <c r="Y77" i="3"/>
  <c r="X106" i="3" l="1"/>
  <c r="X107" i="3"/>
  <c r="X105" i="3"/>
  <c r="W77" i="3"/>
  <c r="T107" i="3"/>
  <c r="T104" i="3"/>
  <c r="T106" i="3"/>
  <c r="T103" i="3"/>
  <c r="S77" i="3"/>
  <c r="J80" i="3"/>
  <c r="K80" i="3" s="1"/>
  <c r="O103" i="3"/>
  <c r="P103" i="3" s="1"/>
  <c r="J104" i="3"/>
  <c r="K104" i="3" s="1"/>
  <c r="J96" i="3"/>
  <c r="K96" i="3" s="1"/>
  <c r="J88" i="3"/>
  <c r="K88" i="3" s="1"/>
  <c r="O107" i="3"/>
  <c r="P107" i="3" s="1"/>
  <c r="O106" i="3"/>
  <c r="P106" i="3" s="1"/>
  <c r="O93" i="3"/>
  <c r="P93" i="3" s="1"/>
  <c r="O88" i="3"/>
  <c r="P88" i="3" s="1"/>
  <c r="O102" i="3"/>
  <c r="P102" i="3" s="1"/>
  <c r="O100" i="3"/>
  <c r="P100" i="3" s="1"/>
  <c r="O92" i="3"/>
  <c r="P92" i="3" s="1"/>
  <c r="O85" i="3"/>
  <c r="P85" i="3" s="1"/>
  <c r="O83" i="3"/>
  <c r="P83" i="3" s="1"/>
  <c r="O81" i="3"/>
  <c r="P81" i="3" s="1"/>
  <c r="O79" i="3"/>
  <c r="P79" i="3" s="1"/>
  <c r="F77" i="3"/>
  <c r="F103" i="3"/>
  <c r="E103" i="3"/>
  <c r="E94" i="3"/>
  <c r="F94" i="3"/>
  <c r="E92" i="3"/>
  <c r="F92" i="3"/>
  <c r="E90" i="3"/>
  <c r="F90" i="3"/>
  <c r="E88" i="3"/>
  <c r="F88" i="3"/>
  <c r="F87" i="3"/>
  <c r="E87" i="3"/>
  <c r="E86" i="3"/>
  <c r="F86" i="3"/>
  <c r="F85" i="3"/>
  <c r="E85" i="3"/>
  <c r="E84" i="3"/>
  <c r="F84" i="3"/>
  <c r="F83" i="3"/>
  <c r="E83" i="3"/>
  <c r="E82" i="3"/>
  <c r="F82" i="3"/>
  <c r="F81" i="3"/>
  <c r="E81" i="3"/>
  <c r="E80" i="3"/>
  <c r="F80" i="3"/>
  <c r="F79" i="3"/>
  <c r="E79" i="3"/>
  <c r="E78" i="3"/>
  <c r="F78" i="3"/>
  <c r="J107" i="3"/>
  <c r="K107" i="3" s="1"/>
  <c r="J102" i="3"/>
  <c r="K102" i="3" s="1"/>
  <c r="J99" i="3"/>
  <c r="K99" i="3" s="1"/>
  <c r="J94" i="3"/>
  <c r="K94" i="3" s="1"/>
  <c r="J91" i="3"/>
  <c r="K91" i="3" s="1"/>
  <c r="J86" i="3"/>
  <c r="K86" i="3" s="1"/>
  <c r="J83" i="3"/>
  <c r="K83" i="3" s="1"/>
  <c r="J78" i="3"/>
  <c r="K78" i="3" s="1"/>
  <c r="O99" i="3"/>
  <c r="P99" i="3" s="1"/>
  <c r="O91" i="3"/>
  <c r="P91" i="3" s="1"/>
  <c r="F106" i="3"/>
  <c r="F102" i="3"/>
  <c r="F98" i="3"/>
  <c r="F107" i="3"/>
  <c r="E107" i="3"/>
  <c r="F105" i="3"/>
  <c r="E105" i="3"/>
  <c r="F101" i="3"/>
  <c r="E101" i="3"/>
  <c r="F99" i="3"/>
  <c r="E99" i="3"/>
  <c r="F97" i="3"/>
  <c r="E97" i="3"/>
  <c r="F95" i="3"/>
  <c r="E95" i="3"/>
  <c r="F93" i="3"/>
  <c r="E93" i="3"/>
  <c r="F91" i="3"/>
  <c r="E91" i="3"/>
  <c r="F89" i="3"/>
  <c r="E89" i="3"/>
  <c r="E77" i="3"/>
  <c r="J106" i="3"/>
  <c r="K106" i="3" s="1"/>
  <c r="J103" i="3"/>
  <c r="K103" i="3" s="1"/>
  <c r="J98" i="3"/>
  <c r="K98" i="3" s="1"/>
  <c r="J95" i="3"/>
  <c r="K95" i="3" s="1"/>
  <c r="J90" i="3"/>
  <c r="K90" i="3" s="1"/>
  <c r="J87" i="3"/>
  <c r="K87" i="3" s="1"/>
  <c r="J82" i="3"/>
  <c r="K82" i="3" s="1"/>
  <c r="J79" i="3"/>
  <c r="K79" i="3" s="1"/>
  <c r="O105" i="3"/>
  <c r="P105" i="3" s="1"/>
  <c r="O95" i="3"/>
  <c r="P95" i="3" s="1"/>
  <c r="O87" i="3"/>
  <c r="P87" i="3" s="1"/>
  <c r="F104" i="3"/>
  <c r="F100" i="3"/>
  <c r="F96" i="3"/>
  <c r="J105" i="3"/>
  <c r="K105" i="3" s="1"/>
  <c r="J101" i="3"/>
  <c r="K101" i="3" s="1"/>
  <c r="J97" i="3"/>
  <c r="K97" i="3" s="1"/>
  <c r="J93" i="3"/>
  <c r="K93" i="3" s="1"/>
  <c r="J89" i="3"/>
  <c r="K89" i="3" s="1"/>
  <c r="J85" i="3"/>
  <c r="K85" i="3" s="1"/>
  <c r="J81" i="3"/>
  <c r="K81" i="3" s="1"/>
  <c r="O104" i="3"/>
  <c r="P104" i="3" s="1"/>
  <c r="O101" i="3"/>
  <c r="P101" i="3" s="1"/>
  <c r="O98" i="3"/>
  <c r="P98" i="3" s="1"/>
  <c r="O94" i="3"/>
  <c r="P94" i="3" s="1"/>
  <c r="O90" i="3"/>
  <c r="P90" i="3" s="1"/>
  <c r="O86" i="3"/>
  <c r="P86" i="3" s="1"/>
  <c r="O84" i="3"/>
  <c r="P84" i="3" s="1"/>
  <c r="O82" i="3"/>
  <c r="P82" i="3" s="1"/>
  <c r="O80" i="3"/>
  <c r="P80" i="3" s="1"/>
  <c r="O78" i="3"/>
  <c r="P78" i="3" s="1"/>
  <c r="O77" i="3"/>
  <c r="P77" i="3" s="1"/>
  <c r="J77" i="3"/>
  <c r="K77" i="3" s="1"/>
  <c r="AF77" i="3"/>
  <c r="AF101" i="3"/>
  <c r="AF89" i="3"/>
  <c r="AF81" i="3"/>
  <c r="AF105" i="3"/>
  <c r="AF97" i="3"/>
  <c r="AF85" i="3"/>
  <c r="AF93" i="3"/>
  <c r="AF103" i="3"/>
  <c r="AF95" i="3"/>
  <c r="AF87" i="3"/>
  <c r="AF86" i="3"/>
  <c r="AF79" i="3"/>
  <c r="AF78" i="3"/>
  <c r="AF102" i="3"/>
  <c r="AF94" i="3"/>
  <c r="AF107" i="3"/>
  <c r="AF106" i="3"/>
  <c r="AF99" i="3"/>
  <c r="AF98" i="3"/>
  <c r="AF91" i="3"/>
  <c r="AF90" i="3"/>
  <c r="AF83" i="3"/>
  <c r="AF82" i="3"/>
  <c r="AF104" i="3"/>
  <c r="AF100" i="3"/>
  <c r="AF96" i="3"/>
  <c r="AF92" i="3"/>
  <c r="AF88" i="3"/>
  <c r="AF84" i="3"/>
  <c r="AF80" i="3"/>
  <c r="K42" i="1" l="1"/>
  <c r="A73" i="1" s="1"/>
  <c r="Y37" i="1"/>
  <c r="Y70" i="3"/>
  <c r="X70" i="3"/>
  <c r="W70" i="3"/>
  <c r="V70" i="3"/>
  <c r="U70" i="3"/>
  <c r="T70" i="3"/>
  <c r="S70" i="3"/>
  <c r="R70" i="3"/>
  <c r="Q70" i="3"/>
  <c r="P70" i="3"/>
  <c r="O70" i="3"/>
  <c r="N70" i="3"/>
  <c r="M70" i="3"/>
  <c r="L70" i="3"/>
  <c r="K70" i="3"/>
  <c r="J70" i="3"/>
  <c r="I70" i="3"/>
  <c r="H70" i="3"/>
  <c r="G70" i="3"/>
  <c r="E70" i="3"/>
  <c r="C70" i="3"/>
  <c r="Y69" i="3"/>
  <c r="X69" i="3"/>
  <c r="W69" i="3"/>
  <c r="V69" i="3"/>
  <c r="U69" i="3"/>
  <c r="T69" i="3"/>
  <c r="S69" i="3"/>
  <c r="R69" i="3"/>
  <c r="Q69" i="3"/>
  <c r="P69" i="3"/>
  <c r="O69" i="3"/>
  <c r="N69" i="3"/>
  <c r="M69" i="3"/>
  <c r="L69" i="3"/>
  <c r="K69" i="3"/>
  <c r="J69" i="3"/>
  <c r="I69" i="3"/>
  <c r="H69" i="3"/>
  <c r="G69" i="3"/>
  <c r="E69" i="3"/>
  <c r="C69" i="3"/>
  <c r="Y68" i="3"/>
  <c r="X68" i="3"/>
  <c r="W68" i="3"/>
  <c r="V68" i="3"/>
  <c r="U68" i="3"/>
  <c r="T68" i="3"/>
  <c r="S68" i="3"/>
  <c r="R68" i="3"/>
  <c r="Q68" i="3"/>
  <c r="P68" i="3"/>
  <c r="O68" i="3"/>
  <c r="N68" i="3"/>
  <c r="M68" i="3"/>
  <c r="L68" i="3"/>
  <c r="K68" i="3"/>
  <c r="J68" i="3"/>
  <c r="I68" i="3"/>
  <c r="H68" i="3"/>
  <c r="G68" i="3"/>
  <c r="E68" i="3"/>
  <c r="C68" i="3"/>
  <c r="Y67" i="3"/>
  <c r="X67" i="3"/>
  <c r="W67" i="3"/>
  <c r="V67" i="3"/>
  <c r="U67" i="3"/>
  <c r="T67" i="3"/>
  <c r="S67" i="3"/>
  <c r="R67" i="3"/>
  <c r="Q67" i="3"/>
  <c r="P67" i="3"/>
  <c r="O67" i="3"/>
  <c r="N67" i="3"/>
  <c r="M67" i="3"/>
  <c r="L67" i="3"/>
  <c r="K67" i="3"/>
  <c r="J67" i="3"/>
  <c r="I67" i="3"/>
  <c r="H67" i="3"/>
  <c r="G67" i="3"/>
  <c r="E67" i="3"/>
  <c r="C67" i="3"/>
  <c r="Y66" i="3"/>
  <c r="X66" i="3"/>
  <c r="W66" i="3"/>
  <c r="V66" i="3"/>
  <c r="U66" i="3"/>
  <c r="T66" i="3"/>
  <c r="S66" i="3"/>
  <c r="R66" i="3"/>
  <c r="Q66" i="3"/>
  <c r="P66" i="3"/>
  <c r="O66" i="3"/>
  <c r="N66" i="3"/>
  <c r="M66" i="3"/>
  <c r="L66" i="3"/>
  <c r="K66" i="3"/>
  <c r="J66" i="3"/>
  <c r="I66" i="3"/>
  <c r="H66" i="3"/>
  <c r="G66" i="3"/>
  <c r="E66" i="3"/>
  <c r="C66" i="3"/>
  <c r="Y65" i="3"/>
  <c r="X65" i="3"/>
  <c r="W65" i="3"/>
  <c r="V65" i="3"/>
  <c r="U65" i="3"/>
  <c r="T65" i="3"/>
  <c r="S65" i="3"/>
  <c r="R65" i="3"/>
  <c r="Q65" i="3"/>
  <c r="P65" i="3"/>
  <c r="O65" i="3"/>
  <c r="N65" i="3"/>
  <c r="M65" i="3"/>
  <c r="L65" i="3"/>
  <c r="K65" i="3"/>
  <c r="J65" i="3"/>
  <c r="I65" i="3"/>
  <c r="H65" i="3"/>
  <c r="G65" i="3"/>
  <c r="E65" i="3"/>
  <c r="C65" i="3"/>
  <c r="Y64" i="3"/>
  <c r="X64" i="3"/>
  <c r="W64" i="3"/>
  <c r="V64" i="3"/>
  <c r="U64" i="3"/>
  <c r="T64" i="3"/>
  <c r="S64" i="3"/>
  <c r="R64" i="3"/>
  <c r="Q64" i="3"/>
  <c r="P64" i="3"/>
  <c r="O64" i="3"/>
  <c r="N64" i="3"/>
  <c r="M64" i="3"/>
  <c r="L64" i="3"/>
  <c r="K64" i="3"/>
  <c r="J64" i="3"/>
  <c r="I64" i="3"/>
  <c r="H64" i="3"/>
  <c r="G64" i="3"/>
  <c r="E64" i="3"/>
  <c r="C64" i="3"/>
  <c r="Y63" i="3"/>
  <c r="X63" i="3"/>
  <c r="W63" i="3"/>
  <c r="V63" i="3"/>
  <c r="U63" i="3"/>
  <c r="T63" i="3"/>
  <c r="S63" i="3"/>
  <c r="R63" i="3"/>
  <c r="Q63" i="3"/>
  <c r="P63" i="3"/>
  <c r="O63" i="3"/>
  <c r="N63" i="3"/>
  <c r="M63" i="3"/>
  <c r="L63" i="3"/>
  <c r="K63" i="3"/>
  <c r="J63" i="3"/>
  <c r="I63" i="3"/>
  <c r="H63" i="3"/>
  <c r="G63" i="3"/>
  <c r="E63" i="3"/>
  <c r="C63" i="3"/>
  <c r="Y62" i="3"/>
  <c r="X62" i="3"/>
  <c r="W62" i="3"/>
  <c r="V62" i="3"/>
  <c r="U62" i="3"/>
  <c r="T62" i="3"/>
  <c r="S62" i="3"/>
  <c r="R62" i="3"/>
  <c r="Q62" i="3"/>
  <c r="P62" i="3"/>
  <c r="O62" i="3"/>
  <c r="N62" i="3"/>
  <c r="M62" i="3"/>
  <c r="L62" i="3"/>
  <c r="K62" i="3"/>
  <c r="J62" i="3"/>
  <c r="I62" i="3"/>
  <c r="H62" i="3"/>
  <c r="G62" i="3"/>
  <c r="E62" i="3"/>
  <c r="C62" i="3"/>
  <c r="Y61" i="3"/>
  <c r="X61" i="3"/>
  <c r="W61" i="3"/>
  <c r="V61" i="3"/>
  <c r="U61" i="3"/>
  <c r="T61" i="3"/>
  <c r="S61" i="3"/>
  <c r="R61" i="3"/>
  <c r="Q61" i="3"/>
  <c r="P61" i="3"/>
  <c r="O61" i="3"/>
  <c r="N61" i="3"/>
  <c r="M61" i="3"/>
  <c r="L61" i="3"/>
  <c r="K61" i="3"/>
  <c r="J61" i="3"/>
  <c r="I61" i="3"/>
  <c r="H61" i="3"/>
  <c r="G61" i="3"/>
  <c r="E61" i="3"/>
  <c r="C61" i="3"/>
  <c r="Y60" i="3"/>
  <c r="X60" i="3"/>
  <c r="W60" i="3"/>
  <c r="V60" i="3"/>
  <c r="U60" i="3"/>
  <c r="T60" i="3"/>
  <c r="S60" i="3"/>
  <c r="R60" i="3"/>
  <c r="Q60" i="3"/>
  <c r="P60" i="3"/>
  <c r="O60" i="3"/>
  <c r="N60" i="3"/>
  <c r="M60" i="3"/>
  <c r="L60" i="3"/>
  <c r="K60" i="3"/>
  <c r="J60" i="3"/>
  <c r="I60" i="3"/>
  <c r="H60" i="3"/>
  <c r="G60" i="3"/>
  <c r="E60" i="3"/>
  <c r="C60" i="3"/>
  <c r="Y59" i="3"/>
  <c r="X59" i="3"/>
  <c r="W59" i="3"/>
  <c r="V59" i="3"/>
  <c r="U59" i="3"/>
  <c r="T59" i="3"/>
  <c r="S59" i="3"/>
  <c r="R59" i="3"/>
  <c r="Q59" i="3"/>
  <c r="P59" i="3"/>
  <c r="O59" i="3"/>
  <c r="N59" i="3"/>
  <c r="M59" i="3"/>
  <c r="L59" i="3"/>
  <c r="K59" i="3"/>
  <c r="J59" i="3"/>
  <c r="I59" i="3"/>
  <c r="H59" i="3"/>
  <c r="G59" i="3"/>
  <c r="E59" i="3"/>
  <c r="C59" i="3"/>
  <c r="Y58" i="3"/>
  <c r="X58" i="3"/>
  <c r="W58" i="3"/>
  <c r="V58" i="3"/>
  <c r="U58" i="3"/>
  <c r="T58" i="3"/>
  <c r="S58" i="3"/>
  <c r="R58" i="3"/>
  <c r="Q58" i="3"/>
  <c r="P58" i="3"/>
  <c r="O58" i="3"/>
  <c r="N58" i="3"/>
  <c r="M58" i="3"/>
  <c r="L58" i="3"/>
  <c r="K58" i="3"/>
  <c r="J58" i="3"/>
  <c r="I58" i="3"/>
  <c r="H58" i="3"/>
  <c r="G58" i="3"/>
  <c r="E58" i="3"/>
  <c r="C58" i="3"/>
  <c r="Y57" i="3"/>
  <c r="X57" i="3"/>
  <c r="W57" i="3"/>
  <c r="V57" i="3"/>
  <c r="U57" i="3"/>
  <c r="T57" i="3"/>
  <c r="S57" i="3"/>
  <c r="R57" i="3"/>
  <c r="Q57" i="3"/>
  <c r="P57" i="3"/>
  <c r="O57" i="3"/>
  <c r="N57" i="3"/>
  <c r="M57" i="3"/>
  <c r="L57" i="3"/>
  <c r="K57" i="3"/>
  <c r="J57" i="3"/>
  <c r="I57" i="3"/>
  <c r="H57" i="3"/>
  <c r="G57" i="3"/>
  <c r="E57" i="3"/>
  <c r="C57" i="3"/>
  <c r="Y56" i="3"/>
  <c r="X56" i="3"/>
  <c r="W56" i="3"/>
  <c r="V56" i="3"/>
  <c r="U56" i="3"/>
  <c r="T56" i="3"/>
  <c r="S56" i="3"/>
  <c r="R56" i="3"/>
  <c r="Q56" i="3"/>
  <c r="P56" i="3"/>
  <c r="O56" i="3"/>
  <c r="N56" i="3"/>
  <c r="M56" i="3"/>
  <c r="L56" i="3"/>
  <c r="K56" i="3"/>
  <c r="J56" i="3"/>
  <c r="I56" i="3"/>
  <c r="H56" i="3"/>
  <c r="G56" i="3"/>
  <c r="E56" i="3"/>
  <c r="C56" i="3"/>
  <c r="Y55" i="3"/>
  <c r="X55" i="3"/>
  <c r="W55" i="3"/>
  <c r="V55" i="3"/>
  <c r="U55" i="3"/>
  <c r="T55" i="3"/>
  <c r="S55" i="3"/>
  <c r="R55" i="3"/>
  <c r="Q55" i="3"/>
  <c r="P55" i="3"/>
  <c r="O55" i="3"/>
  <c r="N55" i="3"/>
  <c r="M55" i="3"/>
  <c r="L55" i="3"/>
  <c r="K55" i="3"/>
  <c r="J55" i="3"/>
  <c r="I55" i="3"/>
  <c r="H55" i="3"/>
  <c r="G55" i="3"/>
  <c r="E55" i="3"/>
  <c r="C55" i="3"/>
  <c r="Y54" i="3"/>
  <c r="X54" i="3"/>
  <c r="W54" i="3"/>
  <c r="V54" i="3"/>
  <c r="U54" i="3"/>
  <c r="T54" i="3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E54" i="3"/>
  <c r="C54" i="3"/>
  <c r="Y53" i="3"/>
  <c r="X53" i="3"/>
  <c r="W53" i="3"/>
  <c r="V53" i="3"/>
  <c r="U53" i="3"/>
  <c r="T53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E53" i="3"/>
  <c r="C53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E52" i="3"/>
  <c r="C52" i="3"/>
  <c r="Y51" i="3"/>
  <c r="X51" i="3"/>
  <c r="W51" i="3"/>
  <c r="V51" i="3"/>
  <c r="U51" i="3"/>
  <c r="T51" i="3"/>
  <c r="S51" i="3"/>
  <c r="R51" i="3"/>
  <c r="Q51" i="3"/>
  <c r="P51" i="3"/>
  <c r="O51" i="3"/>
  <c r="N51" i="3"/>
  <c r="M51" i="3"/>
  <c r="L51" i="3"/>
  <c r="K51" i="3"/>
  <c r="J51" i="3"/>
  <c r="I51" i="3"/>
  <c r="H51" i="3"/>
  <c r="G51" i="3"/>
  <c r="E51" i="3"/>
  <c r="C51" i="3"/>
  <c r="Y50" i="3"/>
  <c r="X50" i="3"/>
  <c r="W50" i="3"/>
  <c r="V50" i="3"/>
  <c r="U50" i="3"/>
  <c r="T50" i="3"/>
  <c r="S50" i="3"/>
  <c r="R50" i="3"/>
  <c r="Q50" i="3"/>
  <c r="P50" i="3"/>
  <c r="O50" i="3"/>
  <c r="N50" i="3"/>
  <c r="M50" i="3"/>
  <c r="L50" i="3"/>
  <c r="K50" i="3"/>
  <c r="J50" i="3"/>
  <c r="I50" i="3"/>
  <c r="H50" i="3"/>
  <c r="G50" i="3"/>
  <c r="E50" i="3"/>
  <c r="C50" i="3"/>
  <c r="Y49" i="3"/>
  <c r="X49" i="3"/>
  <c r="W49" i="3"/>
  <c r="V49" i="3"/>
  <c r="U49" i="3"/>
  <c r="T49" i="3"/>
  <c r="S49" i="3"/>
  <c r="R49" i="3"/>
  <c r="Q49" i="3"/>
  <c r="P49" i="3"/>
  <c r="O49" i="3"/>
  <c r="N49" i="3"/>
  <c r="M49" i="3"/>
  <c r="L49" i="3"/>
  <c r="K49" i="3"/>
  <c r="J49" i="3"/>
  <c r="I49" i="3"/>
  <c r="H49" i="3"/>
  <c r="G49" i="3"/>
  <c r="E49" i="3"/>
  <c r="C49" i="3"/>
  <c r="Y48" i="3"/>
  <c r="X48" i="3"/>
  <c r="W48" i="3"/>
  <c r="V48" i="3"/>
  <c r="U48" i="3"/>
  <c r="T48" i="3"/>
  <c r="S48" i="3"/>
  <c r="R48" i="3"/>
  <c r="Q48" i="3"/>
  <c r="P48" i="3"/>
  <c r="O48" i="3"/>
  <c r="N48" i="3"/>
  <c r="M48" i="3"/>
  <c r="L48" i="3"/>
  <c r="K48" i="3"/>
  <c r="J48" i="3"/>
  <c r="I48" i="3"/>
  <c r="H48" i="3"/>
  <c r="G48" i="3"/>
  <c r="E48" i="3"/>
  <c r="C48" i="3"/>
  <c r="Y47" i="3"/>
  <c r="X47" i="3"/>
  <c r="W47" i="3"/>
  <c r="V47" i="3"/>
  <c r="U47" i="3"/>
  <c r="T47" i="3"/>
  <c r="S47" i="3"/>
  <c r="R47" i="3"/>
  <c r="Q47" i="3"/>
  <c r="P47" i="3"/>
  <c r="O47" i="3"/>
  <c r="N47" i="3"/>
  <c r="M47" i="3"/>
  <c r="L47" i="3"/>
  <c r="K47" i="3"/>
  <c r="J47" i="3"/>
  <c r="I47" i="3"/>
  <c r="H47" i="3"/>
  <c r="G47" i="3"/>
  <c r="E47" i="3"/>
  <c r="C47" i="3"/>
  <c r="Y46" i="3"/>
  <c r="X46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E46" i="3"/>
  <c r="C46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E45" i="3"/>
  <c r="C45" i="3"/>
  <c r="Y44" i="3"/>
  <c r="X44" i="3"/>
  <c r="W44" i="3"/>
  <c r="V44" i="3"/>
  <c r="U44" i="3"/>
  <c r="T44" i="3"/>
  <c r="S44" i="3"/>
  <c r="R44" i="3"/>
  <c r="Q44" i="3"/>
  <c r="P44" i="3"/>
  <c r="O44" i="3"/>
  <c r="N44" i="3"/>
  <c r="M44" i="3"/>
  <c r="L44" i="3"/>
  <c r="K44" i="3"/>
  <c r="J44" i="3"/>
  <c r="I44" i="3"/>
  <c r="H44" i="3"/>
  <c r="G44" i="3"/>
  <c r="E44" i="3"/>
  <c r="C44" i="3"/>
  <c r="Y43" i="3"/>
  <c r="X43" i="3"/>
  <c r="W43" i="3"/>
  <c r="V43" i="3"/>
  <c r="U43" i="3"/>
  <c r="T43" i="3"/>
  <c r="S43" i="3"/>
  <c r="R43" i="3"/>
  <c r="Q43" i="3"/>
  <c r="P43" i="3"/>
  <c r="O43" i="3"/>
  <c r="N43" i="3"/>
  <c r="M43" i="3"/>
  <c r="L43" i="3"/>
  <c r="K43" i="3"/>
  <c r="J43" i="3"/>
  <c r="I43" i="3"/>
  <c r="H43" i="3"/>
  <c r="G43" i="3"/>
  <c r="E43" i="3"/>
  <c r="C43" i="3"/>
  <c r="Y42" i="3"/>
  <c r="X42" i="3"/>
  <c r="W42" i="3"/>
  <c r="V42" i="3"/>
  <c r="U42" i="3"/>
  <c r="T42" i="3"/>
  <c r="S42" i="3"/>
  <c r="R42" i="3"/>
  <c r="Q42" i="3"/>
  <c r="P42" i="3"/>
  <c r="O42" i="3"/>
  <c r="N42" i="3"/>
  <c r="M42" i="3"/>
  <c r="L42" i="3"/>
  <c r="K42" i="3"/>
  <c r="J42" i="3"/>
  <c r="I42" i="3"/>
  <c r="H42" i="3"/>
  <c r="G42" i="3"/>
  <c r="E42" i="3"/>
  <c r="C42" i="3"/>
  <c r="Y41" i="3"/>
  <c r="X41" i="3"/>
  <c r="W41" i="3"/>
  <c r="V41" i="3"/>
  <c r="U41" i="3"/>
  <c r="T41" i="3"/>
  <c r="S41" i="3"/>
  <c r="R41" i="3"/>
  <c r="Q41" i="3"/>
  <c r="P41" i="3"/>
  <c r="O41" i="3"/>
  <c r="N41" i="3"/>
  <c r="M41" i="3"/>
  <c r="L41" i="3"/>
  <c r="K41" i="3"/>
  <c r="J41" i="3"/>
  <c r="I41" i="3"/>
  <c r="H41" i="3"/>
  <c r="G41" i="3"/>
  <c r="E41" i="3"/>
  <c r="C41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J40" i="3"/>
  <c r="I40" i="3"/>
  <c r="H40" i="3"/>
  <c r="G40" i="3"/>
  <c r="E40" i="3"/>
  <c r="C40" i="3"/>
  <c r="Y36" i="3"/>
  <c r="X36" i="3"/>
  <c r="W36" i="3"/>
  <c r="V36" i="3"/>
  <c r="U36" i="3"/>
  <c r="T36" i="3"/>
  <c r="S36" i="3"/>
  <c r="R36" i="3"/>
  <c r="Q36" i="3"/>
  <c r="P36" i="3"/>
  <c r="O36" i="3"/>
  <c r="N36" i="3"/>
  <c r="M36" i="3"/>
  <c r="L36" i="3"/>
  <c r="K36" i="3"/>
  <c r="J36" i="3"/>
  <c r="I36" i="3"/>
  <c r="H36" i="3"/>
  <c r="G36" i="3"/>
  <c r="E36" i="3"/>
  <c r="C36" i="3"/>
  <c r="B36" i="3"/>
  <c r="B70" i="3" s="1"/>
  <c r="B107" i="3" s="1"/>
  <c r="A36" i="3"/>
  <c r="Y35" i="3"/>
  <c r="X35" i="3"/>
  <c r="W35" i="3"/>
  <c r="V35" i="3"/>
  <c r="U35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E35" i="3"/>
  <c r="C35" i="3"/>
  <c r="B35" i="3"/>
  <c r="B69" i="3" s="1"/>
  <c r="B106" i="3" s="1"/>
  <c r="A35" i="3"/>
  <c r="Y34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E34" i="3"/>
  <c r="C34" i="3"/>
  <c r="B34" i="3"/>
  <c r="B68" i="3" s="1"/>
  <c r="B105" i="3" s="1"/>
  <c r="A34" i="3"/>
  <c r="Y33" i="3"/>
  <c r="X33" i="3"/>
  <c r="W33" i="3"/>
  <c r="V33" i="3"/>
  <c r="U33" i="3"/>
  <c r="T33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E33" i="3"/>
  <c r="C33" i="3"/>
  <c r="B33" i="3"/>
  <c r="B67" i="3" s="1"/>
  <c r="B104" i="3" s="1"/>
  <c r="A33" i="3"/>
  <c r="Y32" i="3"/>
  <c r="X32" i="3"/>
  <c r="W32" i="3"/>
  <c r="V32" i="3"/>
  <c r="U32" i="3"/>
  <c r="T32" i="3"/>
  <c r="S32" i="3"/>
  <c r="R32" i="3"/>
  <c r="Q32" i="3"/>
  <c r="P32" i="3"/>
  <c r="O32" i="3"/>
  <c r="N32" i="3"/>
  <c r="M32" i="3"/>
  <c r="L32" i="3"/>
  <c r="K32" i="3"/>
  <c r="J32" i="3"/>
  <c r="I32" i="3"/>
  <c r="H32" i="3"/>
  <c r="G32" i="3"/>
  <c r="E32" i="3"/>
  <c r="C32" i="3"/>
  <c r="B32" i="3"/>
  <c r="B66" i="3" s="1"/>
  <c r="B103" i="3" s="1"/>
  <c r="A32" i="3"/>
  <c r="Y31" i="3"/>
  <c r="X31" i="3"/>
  <c r="W31" i="3"/>
  <c r="V31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E31" i="3"/>
  <c r="C31" i="3"/>
  <c r="B31" i="3"/>
  <c r="B65" i="3" s="1"/>
  <c r="B102" i="3" s="1"/>
  <c r="A31" i="3"/>
  <c r="Y30" i="3"/>
  <c r="X30" i="3"/>
  <c r="W30" i="3"/>
  <c r="V30" i="3"/>
  <c r="U30" i="3"/>
  <c r="T30" i="3"/>
  <c r="S30" i="3"/>
  <c r="R30" i="3"/>
  <c r="Q30" i="3"/>
  <c r="P30" i="3"/>
  <c r="O30" i="3"/>
  <c r="N30" i="3"/>
  <c r="M30" i="3"/>
  <c r="L30" i="3"/>
  <c r="K30" i="3"/>
  <c r="J30" i="3"/>
  <c r="I30" i="3"/>
  <c r="H30" i="3"/>
  <c r="G30" i="3"/>
  <c r="E30" i="3"/>
  <c r="C30" i="3"/>
  <c r="B30" i="3"/>
  <c r="B64" i="3" s="1"/>
  <c r="B101" i="3" s="1"/>
  <c r="A30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E29" i="3"/>
  <c r="C29" i="3"/>
  <c r="B29" i="3"/>
  <c r="B63" i="3" s="1"/>
  <c r="B100" i="3" s="1"/>
  <c r="A29" i="3"/>
  <c r="Y28" i="3"/>
  <c r="X28" i="3"/>
  <c r="W28" i="3"/>
  <c r="V28" i="3"/>
  <c r="U28" i="3"/>
  <c r="T28" i="3"/>
  <c r="S28" i="3"/>
  <c r="R28" i="3"/>
  <c r="Q28" i="3"/>
  <c r="P28" i="3"/>
  <c r="O28" i="3"/>
  <c r="N28" i="3"/>
  <c r="M28" i="3"/>
  <c r="L28" i="3"/>
  <c r="K28" i="3"/>
  <c r="J28" i="3"/>
  <c r="I28" i="3"/>
  <c r="H28" i="3"/>
  <c r="G28" i="3"/>
  <c r="E28" i="3"/>
  <c r="C28" i="3"/>
  <c r="B28" i="3"/>
  <c r="B62" i="3" s="1"/>
  <c r="B99" i="3" s="1"/>
  <c r="A28" i="3"/>
  <c r="Y27" i="3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E27" i="3"/>
  <c r="C27" i="3"/>
  <c r="B27" i="3"/>
  <c r="B61" i="3" s="1"/>
  <c r="B98" i="3" s="1"/>
  <c r="A27" i="3"/>
  <c r="Y26" i="3"/>
  <c r="X26" i="3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E26" i="3"/>
  <c r="C26" i="3"/>
  <c r="B26" i="3"/>
  <c r="B60" i="3" s="1"/>
  <c r="B97" i="3" s="1"/>
  <c r="A26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E25" i="3"/>
  <c r="C25" i="3"/>
  <c r="B25" i="3"/>
  <c r="B59" i="3" s="1"/>
  <c r="B96" i="3" s="1"/>
  <c r="A25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E24" i="3"/>
  <c r="C24" i="3"/>
  <c r="B24" i="3"/>
  <c r="B58" i="3" s="1"/>
  <c r="B95" i="3" s="1"/>
  <c r="A24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E23" i="3"/>
  <c r="C23" i="3"/>
  <c r="B23" i="3"/>
  <c r="B57" i="3" s="1"/>
  <c r="B94" i="3" s="1"/>
  <c r="A23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E22" i="3"/>
  <c r="C22" i="3"/>
  <c r="B22" i="3"/>
  <c r="B56" i="3" s="1"/>
  <c r="B93" i="3" s="1"/>
  <c r="A22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E21" i="3"/>
  <c r="C21" i="3"/>
  <c r="B21" i="3"/>
  <c r="B55" i="3" s="1"/>
  <c r="B92" i="3" s="1"/>
  <c r="A21" i="3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E20" i="3"/>
  <c r="C20" i="3"/>
  <c r="B20" i="3"/>
  <c r="B54" i="3" s="1"/>
  <c r="B91" i="3" s="1"/>
  <c r="A20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E19" i="3"/>
  <c r="C19" i="3"/>
  <c r="B19" i="3"/>
  <c r="B53" i="3" s="1"/>
  <c r="B90" i="3" s="1"/>
  <c r="A19" i="3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J18" i="3"/>
  <c r="I18" i="3"/>
  <c r="H18" i="3"/>
  <c r="G18" i="3"/>
  <c r="E18" i="3"/>
  <c r="C18" i="3"/>
  <c r="B18" i="3"/>
  <c r="B52" i="3" s="1"/>
  <c r="B89" i="3" s="1"/>
  <c r="A18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E17" i="3"/>
  <c r="C17" i="3"/>
  <c r="B17" i="3"/>
  <c r="B51" i="3" s="1"/>
  <c r="B88" i="3" s="1"/>
  <c r="A17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E16" i="3"/>
  <c r="C16" i="3"/>
  <c r="B16" i="3"/>
  <c r="B50" i="3" s="1"/>
  <c r="B87" i="3" s="1"/>
  <c r="A16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E15" i="3"/>
  <c r="C15" i="3"/>
  <c r="B15" i="3"/>
  <c r="B49" i="3" s="1"/>
  <c r="B86" i="3" s="1"/>
  <c r="A15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E14" i="3"/>
  <c r="C14" i="3"/>
  <c r="B14" i="3"/>
  <c r="B48" i="3" s="1"/>
  <c r="B85" i="3" s="1"/>
  <c r="A14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E13" i="3"/>
  <c r="C13" i="3"/>
  <c r="B13" i="3"/>
  <c r="B47" i="3" s="1"/>
  <c r="B84" i="3" s="1"/>
  <c r="A13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E12" i="3"/>
  <c r="C12" i="3"/>
  <c r="B12" i="3"/>
  <c r="B46" i="3" s="1"/>
  <c r="B83" i="3" s="1"/>
  <c r="A12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E11" i="3"/>
  <c r="C11" i="3"/>
  <c r="B11" i="3"/>
  <c r="B45" i="3" s="1"/>
  <c r="B82" i="3" s="1"/>
  <c r="A11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E10" i="3"/>
  <c r="C10" i="3"/>
  <c r="B10" i="3"/>
  <c r="B44" i="3" s="1"/>
  <c r="B81" i="3" s="1"/>
  <c r="A10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E9" i="3"/>
  <c r="C9" i="3"/>
  <c r="B9" i="3"/>
  <c r="B43" i="3" s="1"/>
  <c r="B80" i="3" s="1"/>
  <c r="A9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E8" i="3"/>
  <c r="C8" i="3"/>
  <c r="B8" i="3"/>
  <c r="B42" i="3" s="1"/>
  <c r="B79" i="3" s="1"/>
  <c r="A8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E7" i="3"/>
  <c r="C7" i="3"/>
  <c r="B7" i="3"/>
  <c r="B41" i="3" s="1"/>
  <c r="B78" i="3" s="1"/>
  <c r="A7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E6" i="3"/>
  <c r="C6" i="3"/>
  <c r="B6" i="3"/>
  <c r="B40" i="3" s="1"/>
  <c r="B77" i="3" s="1"/>
  <c r="A6" i="3"/>
  <c r="Y4" i="3"/>
  <c r="Y38" i="3" s="1"/>
  <c r="X4" i="3"/>
  <c r="X38" i="3" s="1"/>
  <c r="W4" i="3"/>
  <c r="W38" i="3" s="1"/>
  <c r="V4" i="3"/>
  <c r="V38" i="3" s="1"/>
  <c r="U4" i="3"/>
  <c r="U38" i="3" s="1"/>
  <c r="T4" i="3"/>
  <c r="T38" i="3" s="1"/>
  <c r="S4" i="3"/>
  <c r="S38" i="3" s="1"/>
  <c r="R4" i="3"/>
  <c r="R38" i="3" s="1"/>
  <c r="Q4" i="3"/>
  <c r="Q38" i="3" s="1"/>
  <c r="P4" i="3"/>
  <c r="P38" i="3" s="1"/>
  <c r="O4" i="3"/>
  <c r="O38" i="3" s="1"/>
  <c r="N4" i="3"/>
  <c r="N38" i="3" s="1"/>
  <c r="M4" i="3"/>
  <c r="M38" i="3" s="1"/>
  <c r="L4" i="3"/>
  <c r="L38" i="3" s="1"/>
  <c r="K4" i="3"/>
  <c r="K38" i="3" s="1"/>
  <c r="J4" i="3"/>
  <c r="J38" i="3" s="1"/>
  <c r="I4" i="3"/>
  <c r="I38" i="3" s="1"/>
  <c r="H4" i="3"/>
  <c r="H38" i="3" s="1"/>
  <c r="G4" i="3"/>
  <c r="G38" i="3" s="1"/>
  <c r="E4" i="3"/>
  <c r="E38" i="3" s="1"/>
  <c r="C4" i="3"/>
  <c r="C38" i="3" s="1"/>
  <c r="A42" i="3" l="1"/>
  <c r="A79" i="3"/>
  <c r="A41" i="3"/>
  <c r="A78" i="3"/>
  <c r="A43" i="3"/>
  <c r="A80" i="3"/>
  <c r="A45" i="3"/>
  <c r="A82" i="3"/>
  <c r="A47" i="3"/>
  <c r="A84" i="3"/>
  <c r="A49" i="3"/>
  <c r="A86" i="3"/>
  <c r="A51" i="3"/>
  <c r="A88" i="3"/>
  <c r="A53" i="3"/>
  <c r="A90" i="3"/>
  <c r="A55" i="3"/>
  <c r="A92" i="3"/>
  <c r="A57" i="3"/>
  <c r="A94" i="3"/>
  <c r="A59" i="3"/>
  <c r="A96" i="3"/>
  <c r="A61" i="3"/>
  <c r="A98" i="3"/>
  <c r="A63" i="3"/>
  <c r="A100" i="3"/>
  <c r="A65" i="3"/>
  <c r="A102" i="3"/>
  <c r="A67" i="3"/>
  <c r="A104" i="3"/>
  <c r="A69" i="3"/>
  <c r="A106" i="3"/>
  <c r="A40" i="3"/>
  <c r="A77" i="3"/>
  <c r="A44" i="3"/>
  <c r="A81" i="3"/>
  <c r="A46" i="3"/>
  <c r="A83" i="3"/>
  <c r="A48" i="3"/>
  <c r="A85" i="3"/>
  <c r="A50" i="3"/>
  <c r="A87" i="3"/>
  <c r="A52" i="3"/>
  <c r="A89" i="3"/>
  <c r="A54" i="3"/>
  <c r="A91" i="3"/>
  <c r="A56" i="3"/>
  <c r="A93" i="3"/>
  <c r="A58" i="3"/>
  <c r="A95" i="3"/>
  <c r="A60" i="3"/>
  <c r="A97" i="3"/>
  <c r="A62" i="3"/>
  <c r="A99" i="3"/>
  <c r="A64" i="3"/>
  <c r="A101" i="3"/>
  <c r="A66" i="3"/>
  <c r="A103" i="3"/>
  <c r="A68" i="3"/>
  <c r="A105" i="3"/>
  <c r="A70" i="3"/>
  <c r="A107" i="3"/>
  <c r="I71" i="3"/>
  <c r="G36" i="1" s="1"/>
  <c r="Y71" i="3"/>
  <c r="W36" i="1" s="1"/>
  <c r="J71" i="3"/>
  <c r="H36" i="1" s="1"/>
  <c r="C71" i="3"/>
  <c r="C36" i="1" s="1"/>
  <c r="E71" i="3"/>
  <c r="V71" i="3"/>
  <c r="T36" i="1" s="1"/>
  <c r="G71" i="3"/>
  <c r="E36" i="1" s="1"/>
  <c r="W71" i="3"/>
  <c r="U36" i="1" s="1"/>
  <c r="H71" i="3"/>
  <c r="F36" i="1" s="1"/>
  <c r="P71" i="3"/>
  <c r="N36" i="1" s="1"/>
  <c r="X71" i="3"/>
  <c r="V36" i="1" s="1"/>
  <c r="T71" i="3"/>
  <c r="R36" i="1" s="1"/>
  <c r="D36" i="1"/>
  <c r="S71" i="3"/>
  <c r="Q36" i="1" s="1"/>
  <c r="R71" i="3"/>
  <c r="P36" i="1" s="1"/>
  <c r="Q71" i="3"/>
  <c r="O36" i="1" s="1"/>
  <c r="O71" i="3"/>
  <c r="M36" i="1" s="1"/>
  <c r="N71" i="3"/>
  <c r="L36" i="1" s="1"/>
  <c r="U71" i="3"/>
  <c r="S36" i="1" s="1"/>
  <c r="M71" i="3"/>
  <c r="K36" i="1" s="1"/>
  <c r="L71" i="3"/>
  <c r="J36" i="1" s="1"/>
  <c r="K71" i="3"/>
  <c r="I36" i="1" s="1"/>
  <c r="Z37" i="1" l="1"/>
  <c r="AA37" i="1"/>
  <c r="AA38" i="1" s="1"/>
  <c r="R1" i="1" l="1"/>
</calcChain>
</file>

<file path=xl/sharedStrings.xml><?xml version="1.0" encoding="utf-8"?>
<sst xmlns="http://schemas.openxmlformats.org/spreadsheetml/2006/main" count="599" uniqueCount="88">
  <si>
    <t>REPOS</t>
  </si>
  <si>
    <t>CP</t>
  </si>
  <si>
    <t>LUNDI</t>
  </si>
  <si>
    <t>MARDI</t>
  </si>
  <si>
    <t>MERCREDI</t>
  </si>
  <si>
    <t>JEUDI</t>
  </si>
  <si>
    <t>VENDREDI</t>
  </si>
  <si>
    <t>SAMEDI</t>
  </si>
  <si>
    <t>DIMANCHE</t>
  </si>
  <si>
    <t>PC</t>
  </si>
  <si>
    <t>PF</t>
  </si>
  <si>
    <t>BJ</t>
  </si>
  <si>
    <t>Date de dernier modification :</t>
  </si>
  <si>
    <t>LEGENDE</t>
  </si>
  <si>
    <t>Poste</t>
  </si>
  <si>
    <t>Horaires</t>
  </si>
  <si>
    <t>BO</t>
  </si>
  <si>
    <t>R</t>
  </si>
  <si>
    <t>Heures planifiées</t>
  </si>
  <si>
    <t>Contrat</t>
  </si>
  <si>
    <t>6H45 - 15H30</t>
  </si>
  <si>
    <t>BO7</t>
  </si>
  <si>
    <t>6H45 - 14H30</t>
  </si>
  <si>
    <t>8H - 16H45</t>
  </si>
  <si>
    <t>BJ1</t>
  </si>
  <si>
    <t>10H-17H45</t>
  </si>
  <si>
    <t>BS</t>
  </si>
  <si>
    <t>15H15 - 23H00</t>
  </si>
  <si>
    <t>BS6</t>
  </si>
  <si>
    <t>16H15 - 23H00</t>
  </si>
  <si>
    <t>BS8</t>
  </si>
  <si>
    <t>14H15 - 23H00</t>
  </si>
  <si>
    <t>INV</t>
  </si>
  <si>
    <t>10H00-17h45</t>
  </si>
  <si>
    <t>N</t>
  </si>
  <si>
    <t>7H30 - 16H15</t>
  </si>
  <si>
    <t>N+</t>
  </si>
  <si>
    <t>10H15 - 16H00</t>
  </si>
  <si>
    <t>NR</t>
  </si>
  <si>
    <t>8h30 - 17h15</t>
  </si>
  <si>
    <t>N7+</t>
  </si>
  <si>
    <t>9H00 - 16H45</t>
  </si>
  <si>
    <t>N7</t>
  </si>
  <si>
    <t>7H30 - 15H15</t>
  </si>
  <si>
    <t>N6</t>
  </si>
  <si>
    <t>8H30 - 15H15</t>
  </si>
  <si>
    <t>D</t>
  </si>
  <si>
    <t>11H00 - 16H45</t>
  </si>
  <si>
    <t>NS</t>
  </si>
  <si>
    <t>NS6</t>
  </si>
  <si>
    <t xml:space="preserve">16H15 - 23H00 </t>
  </si>
  <si>
    <t>8H00 - 15H45</t>
  </si>
  <si>
    <t>PF6</t>
  </si>
  <si>
    <t>PC6</t>
  </si>
  <si>
    <t>9H30 - 16H15</t>
  </si>
  <si>
    <t>PCR</t>
  </si>
  <si>
    <t>10H-16H45</t>
  </si>
  <si>
    <t>PC8</t>
  </si>
  <si>
    <t>8H00 - 16H45</t>
  </si>
  <si>
    <t>CS6</t>
  </si>
  <si>
    <t>CS</t>
  </si>
  <si>
    <t>Heures</t>
  </si>
  <si>
    <t>CA N-1</t>
  </si>
  <si>
    <t>NOMBRE DE POSTES</t>
  </si>
  <si>
    <t>CP6</t>
  </si>
  <si>
    <t>CP5</t>
  </si>
  <si>
    <t>TOTAL</t>
  </si>
  <si>
    <t>TOTAL HEURES CP</t>
  </si>
  <si>
    <t>TOTAL  CP</t>
  </si>
  <si>
    <t>CONTRATS</t>
  </si>
  <si>
    <t>jours</t>
  </si>
  <si>
    <t>AM</t>
  </si>
  <si>
    <t>DATE</t>
  </si>
  <si>
    <t>CONTROLES POSTES</t>
  </si>
  <si>
    <t>BAR MATIN</t>
  </si>
  <si>
    <t>BAR MATIN DOUBLONS</t>
  </si>
  <si>
    <t>BAR SOIR</t>
  </si>
  <si>
    <t>BAR SOIR DOUBLONS</t>
  </si>
  <si>
    <t>PRODUCTION CHAUDE</t>
  </si>
  <si>
    <t>PC DOUBLONS</t>
  </si>
  <si>
    <t>PRODUCTION FROIDE</t>
  </si>
  <si>
    <t>PF DOUBLONS</t>
  </si>
  <si>
    <t>CAFET SOIR</t>
  </si>
  <si>
    <t>CS DOUBLONS</t>
  </si>
  <si>
    <t>NETTOYAGE</t>
  </si>
  <si>
    <t>BM</t>
  </si>
  <si>
    <t>STATUT</t>
  </si>
  <si>
    <t>bo7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</si>
</sst>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mmmm\ yyyy"/>
    <numFmt numFmtId="165" formatCode="0.0"/>
    <numFmt numFmtId="166" formatCode="[$-40C]d\-mmm;@"/>
    <numFmt numFmtId="167" formatCode="#,##0\ _€"/>
    <numFmt numFmtId="168" formatCode="#,##0\ &quot;€&quot;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b/>
      <sz val="28"/>
      <color theme="1"/>
      <name val="Arial"/>
      <family val="2"/>
    </font>
    <font>
      <b/>
      <i/>
      <sz val="8"/>
      <color theme="1"/>
      <name val="Arial"/>
      <family val="2"/>
    </font>
    <font>
      <sz val="14"/>
      <color rgb="FF000000"/>
      <name val="Arial"/>
      <family val="2"/>
    </font>
    <font>
      <b/>
      <sz val="10"/>
      <color rgb="FFFFFF00"/>
      <name val="Arial"/>
      <family val="2"/>
    </font>
    <font>
      <b/>
      <sz val="8"/>
      <color rgb="FFFFFF00"/>
      <name val="Arial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theme="1"/>
      <name val="Verdana"/>
      <family val="2"/>
    </font>
    <font>
      <sz val="11"/>
      <color theme="1"/>
      <name val="Verdana"/>
      <family val="2"/>
    </font>
    <font>
      <sz val="10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166" fontId="0" fillId="0" borderId="0"/>
  </cellStyleXfs>
  <cellXfs count="114">
    <xf numFmtId="166" fontId="0" fillId="0" borderId="0" xfId="0"/>
    <xf numFmtId="0" fontId="0" fillId="2" borderId="1" xfId="0" applyNumberFormat="1" applyFill="1" applyBorder="1" applyAlignment="1">
      <alignment horizontal="center" vertical="center"/>
    </xf>
    <xf numFmtId="166" fontId="4" fillId="0" borderId="0" xfId="0" applyFont="1"/>
    <xf numFmtId="166" fontId="4" fillId="0" borderId="0" xfId="0" applyFont="1" applyAlignment="1">
      <alignment horizontal="right"/>
    </xf>
    <xf numFmtId="167" fontId="4" fillId="0" borderId="0" xfId="0" applyNumberFormat="1" applyFont="1" applyBorder="1"/>
    <xf numFmtId="167" fontId="4" fillId="0" borderId="0" xfId="0" applyNumberFormat="1" applyFont="1" applyBorder="1" applyAlignment="1">
      <alignment horizontal="right"/>
    </xf>
    <xf numFmtId="167" fontId="4" fillId="0" borderId="0" xfId="0" applyNumberFormat="1" applyFont="1" applyAlignment="1">
      <alignment horizontal="right"/>
    </xf>
    <xf numFmtId="167" fontId="4" fillId="0" borderId="0" xfId="0" applyNumberFormat="1" applyFont="1"/>
    <xf numFmtId="166" fontId="4" fillId="0" borderId="0" xfId="0" applyFont="1" applyFill="1" applyBorder="1" applyAlignment="1">
      <alignment horizontal="center" vertical="center" wrapText="1" shrinkToFit="1"/>
    </xf>
    <xf numFmtId="166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66" fontId="9" fillId="0" borderId="0" xfId="0" applyFont="1" applyBorder="1" applyAlignment="1">
      <alignment horizontal="center" vertical="center"/>
    </xf>
    <xf numFmtId="166" fontId="10" fillId="4" borderId="1" xfId="0" applyFont="1" applyFill="1" applyBorder="1" applyAlignment="1">
      <alignment horizontal="center" vertical="center"/>
    </xf>
    <xf numFmtId="166" fontId="10" fillId="9" borderId="1" xfId="0" applyNumberFormat="1" applyFont="1" applyFill="1" applyBorder="1" applyAlignment="1">
      <alignment horizontal="center" vertical="center"/>
    </xf>
    <xf numFmtId="166" fontId="4" fillId="0" borderId="11" xfId="0" applyFont="1" applyBorder="1" applyAlignment="1">
      <alignment horizontal="center" vertical="center"/>
    </xf>
    <xf numFmtId="166" fontId="4" fillId="0" borderId="1" xfId="0" applyFont="1" applyBorder="1" applyAlignment="1">
      <alignment horizontal="center" vertical="center"/>
    </xf>
    <xf numFmtId="166" fontId="4" fillId="0" borderId="12" xfId="0" applyFont="1" applyBorder="1" applyAlignment="1">
      <alignment horizontal="center" vertical="center"/>
    </xf>
    <xf numFmtId="166" fontId="5" fillId="0" borderId="11" xfId="0" applyFont="1" applyBorder="1" applyAlignment="1">
      <alignment horizontal="center" vertical="center"/>
    </xf>
    <xf numFmtId="166" fontId="11" fillId="0" borderId="0" xfId="0" applyFont="1" applyBorder="1" applyAlignment="1">
      <alignment vertical="center" shrinkToFit="1"/>
    </xf>
    <xf numFmtId="0" fontId="12" fillId="2" borderId="1" xfId="0" applyNumberFormat="1" applyFont="1" applyFill="1" applyBorder="1" applyAlignment="1">
      <alignment horizontal="center" vertical="center"/>
    </xf>
    <xf numFmtId="166" fontId="13" fillId="0" borderId="11" xfId="0" applyFont="1" applyBorder="1" applyAlignment="1">
      <alignment horizontal="center" vertical="center"/>
    </xf>
    <xf numFmtId="166" fontId="13" fillId="3" borderId="11" xfId="0" applyFont="1" applyFill="1" applyBorder="1" applyAlignment="1">
      <alignment horizontal="center" vertical="center"/>
    </xf>
    <xf numFmtId="166" fontId="5" fillId="0" borderId="13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66" fontId="4" fillId="2" borderId="0" xfId="0" applyFont="1" applyFill="1" applyBorder="1" applyAlignment="1">
      <alignment horizontal="center" vertical="center"/>
    </xf>
    <xf numFmtId="166" fontId="4" fillId="0" borderId="0" xfId="0" applyFont="1" applyFill="1" applyBorder="1" applyAlignment="1">
      <alignment horizontal="center" vertical="center"/>
    </xf>
    <xf numFmtId="166" fontId="10" fillId="0" borderId="0" xfId="0" applyFont="1" applyBorder="1" applyAlignment="1">
      <alignment horizontal="center" vertical="center"/>
    </xf>
    <xf numFmtId="166" fontId="4" fillId="0" borderId="0" xfId="0" applyFont="1" applyBorder="1"/>
    <xf numFmtId="0" fontId="14" fillId="6" borderId="1" xfId="0" applyNumberFormat="1" applyFont="1" applyFill="1" applyBorder="1" applyAlignment="1">
      <alignment horizontal="center" vertical="center"/>
    </xf>
    <xf numFmtId="0" fontId="14" fillId="6" borderId="6" xfId="0" applyNumberFormat="1" applyFont="1" applyFill="1" applyBorder="1" applyAlignment="1">
      <alignment horizontal="center" vertical="center"/>
    </xf>
    <xf numFmtId="0" fontId="5" fillId="7" borderId="1" xfId="0" applyNumberFormat="1" applyFont="1" applyFill="1" applyBorder="1" applyAlignment="1">
      <alignment horizontal="center" vertical="center"/>
    </xf>
    <xf numFmtId="0" fontId="15" fillId="7" borderId="1" xfId="0" applyNumberFormat="1" applyFont="1" applyFill="1" applyBorder="1" applyAlignment="1">
      <alignment horizontal="center" vertical="center"/>
    </xf>
    <xf numFmtId="0" fontId="5" fillId="7" borderId="6" xfId="0" applyNumberFormat="1" applyFont="1" applyFill="1" applyBorder="1" applyAlignment="1">
      <alignment horizontal="center" vertical="center"/>
    </xf>
    <xf numFmtId="0" fontId="16" fillId="8" borderId="1" xfId="0" applyNumberFormat="1" applyFont="1" applyFill="1" applyBorder="1" applyAlignment="1">
      <alignment horizontal="center" vertical="center"/>
    </xf>
    <xf numFmtId="166" fontId="6" fillId="0" borderId="0" xfId="0" applyFont="1" applyBorder="1" applyAlignment="1">
      <alignment horizontal="center" vertical="center"/>
    </xf>
    <xf numFmtId="165" fontId="5" fillId="8" borderId="2" xfId="0" applyNumberFormat="1" applyFont="1" applyFill="1" applyBorder="1" applyAlignment="1">
      <alignment horizontal="center"/>
    </xf>
    <xf numFmtId="166" fontId="6" fillId="0" borderId="0" xfId="0" applyFont="1"/>
    <xf numFmtId="166" fontId="5" fillId="8" borderId="3" xfId="0" applyFont="1" applyFill="1" applyBorder="1" applyAlignment="1">
      <alignment horizontal="center"/>
    </xf>
    <xf numFmtId="166" fontId="18" fillId="0" borderId="0" xfId="0" applyFont="1" applyAlignment="1">
      <alignment vertical="center"/>
    </xf>
    <xf numFmtId="166" fontId="16" fillId="0" borderId="1" xfId="0" applyFont="1" applyBorder="1" applyAlignment="1">
      <alignment horizontal="center" vertical="center"/>
    </xf>
    <xf numFmtId="166" fontId="20" fillId="0" borderId="1" xfId="0" applyFont="1" applyBorder="1" applyAlignment="1">
      <alignment horizontal="center" vertical="center"/>
    </xf>
    <xf numFmtId="0" fontId="0" fillId="0" borderId="0" xfId="0" applyNumberFormat="1"/>
    <xf numFmtId="0" fontId="3" fillId="0" borderId="0" xfId="0" applyNumberFormat="1" applyFon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Border="1"/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3" fillId="0" borderId="0" xfId="0" applyNumberFormat="1" applyFont="1"/>
    <xf numFmtId="0" fontId="1" fillId="4" borderId="1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vertical="center" shrinkToFit="1"/>
    </xf>
    <xf numFmtId="0" fontId="4" fillId="0" borderId="12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4" fillId="0" borderId="14" xfId="0" applyNumberFormat="1" applyFont="1" applyBorder="1" applyAlignment="1">
      <alignment horizontal="center" vertical="center" shrinkToFit="1"/>
    </xf>
    <xf numFmtId="0" fontId="4" fillId="0" borderId="15" xfId="0" applyNumberFormat="1" applyFont="1" applyBorder="1" applyAlignment="1">
      <alignment horizontal="center" vertical="center"/>
    </xf>
    <xf numFmtId="168" fontId="9" fillId="9" borderId="5" xfId="0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166" fontId="22" fillId="8" borderId="1" xfId="0" applyFont="1" applyFill="1" applyBorder="1" applyAlignment="1">
      <alignment horizontal="center" vertical="center"/>
    </xf>
    <xf numFmtId="166" fontId="22" fillId="8" borderId="1" xfId="0" applyFont="1" applyFill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center" vertical="center"/>
    </xf>
    <xf numFmtId="166" fontId="30" fillId="2" borderId="1" xfId="0" applyNumberFormat="1" applyFont="1" applyFill="1" applyBorder="1" applyAlignment="1">
      <alignment horizontal="center" vertical="center"/>
    </xf>
    <xf numFmtId="0" fontId="30" fillId="2" borderId="1" xfId="0" applyNumberFormat="1" applyFont="1" applyFill="1" applyBorder="1" applyAlignment="1">
      <alignment horizontal="center" vertical="center"/>
    </xf>
    <xf numFmtId="0" fontId="31" fillId="0" borderId="1" xfId="0" applyNumberFormat="1" applyFont="1" applyFill="1" applyBorder="1" applyAlignment="1">
      <alignment horizontal="center" vertical="center"/>
    </xf>
    <xf numFmtId="0" fontId="31" fillId="0" borderId="0" xfId="0" applyNumberFormat="1" applyFont="1" applyFill="1" applyBorder="1" applyAlignment="1">
      <alignment horizontal="center" vertical="center"/>
    </xf>
    <xf numFmtId="166" fontId="8" fillId="0" borderId="0" xfId="0" applyFont="1" applyAlignment="1">
      <alignment horizontal="center"/>
    </xf>
    <xf numFmtId="166" fontId="29" fillId="0" borderId="2" xfId="0" applyFont="1" applyBorder="1" applyAlignment="1">
      <alignment horizontal="center" vertical="center"/>
    </xf>
    <xf numFmtId="166" fontId="29" fillId="0" borderId="3" xfId="0" applyFont="1" applyBorder="1" applyAlignment="1">
      <alignment horizontal="center" vertical="center"/>
    </xf>
    <xf numFmtId="0" fontId="27" fillId="5" borderId="1" xfId="0" applyNumberFormat="1" applyFont="1" applyFill="1" applyBorder="1" applyAlignment="1">
      <alignment horizontal="center" vertical="center" wrapText="1"/>
    </xf>
    <xf numFmtId="166" fontId="28" fillId="0" borderId="2" xfId="0" applyFont="1" applyBorder="1" applyAlignment="1">
      <alignment horizontal="center" vertical="center"/>
    </xf>
    <xf numFmtId="166" fontId="28" fillId="0" borderId="3" xfId="0" applyFont="1" applyBorder="1" applyAlignment="1">
      <alignment horizontal="center" vertical="center"/>
    </xf>
    <xf numFmtId="166" fontId="29" fillId="11" borderId="2" xfId="0" applyFont="1" applyFill="1" applyBorder="1" applyAlignment="1">
      <alignment horizontal="center" vertical="center"/>
    </xf>
    <xf numFmtId="166" fontId="29" fillId="11" borderId="3" xfId="0" applyFont="1" applyFill="1" applyBorder="1" applyAlignment="1">
      <alignment horizontal="center" vertical="center"/>
    </xf>
    <xf numFmtId="14" fontId="4" fillId="0" borderId="16" xfId="0" applyNumberFormat="1" applyFont="1" applyBorder="1" applyAlignment="1">
      <alignment horizontal="center"/>
    </xf>
    <xf numFmtId="166" fontId="7" fillId="9" borderId="1" xfId="0" applyFont="1" applyFill="1" applyBorder="1" applyAlignment="1">
      <alignment horizontal="center" vertical="center" wrapText="1" shrinkToFit="1"/>
    </xf>
    <xf numFmtId="166" fontId="21" fillId="6" borderId="1" xfId="0" applyFont="1" applyFill="1" applyBorder="1" applyAlignment="1">
      <alignment horizontal="center" vertical="center"/>
    </xf>
    <xf numFmtId="166" fontId="5" fillId="7" borderId="1" xfId="0" applyFont="1" applyFill="1" applyBorder="1" applyAlignment="1">
      <alignment horizontal="center" vertical="center"/>
    </xf>
    <xf numFmtId="166" fontId="8" fillId="0" borderId="4" xfId="0" applyFont="1" applyBorder="1" applyAlignment="1">
      <alignment horizontal="center" vertical="center"/>
    </xf>
    <xf numFmtId="166" fontId="8" fillId="0" borderId="9" xfId="0" applyFont="1" applyBorder="1" applyAlignment="1">
      <alignment horizontal="center" vertical="center"/>
    </xf>
    <xf numFmtId="166" fontId="8" fillId="0" borderId="10" xfId="0" applyFont="1" applyBorder="1" applyAlignment="1">
      <alignment horizontal="center" vertical="center"/>
    </xf>
    <xf numFmtId="166" fontId="8" fillId="0" borderId="11" xfId="0" applyFont="1" applyBorder="1" applyAlignment="1">
      <alignment horizontal="center" vertical="center"/>
    </xf>
    <xf numFmtId="166" fontId="8" fillId="0" borderId="1" xfId="0" applyFont="1" applyBorder="1" applyAlignment="1">
      <alignment horizontal="center" vertical="center"/>
    </xf>
    <xf numFmtId="166" fontId="8" fillId="0" borderId="12" xfId="0" applyFont="1" applyBorder="1" applyAlignment="1">
      <alignment horizontal="center" vertical="center"/>
    </xf>
    <xf numFmtId="166" fontId="4" fillId="0" borderId="1" xfId="0" applyFont="1" applyFill="1" applyBorder="1" applyAlignment="1">
      <alignment horizontal="center" vertical="center" wrapText="1" shrinkToFit="1"/>
    </xf>
    <xf numFmtId="166" fontId="7" fillId="9" borderId="5" xfId="0" applyFont="1" applyFill="1" applyBorder="1" applyAlignment="1">
      <alignment horizontal="center" vertical="center" wrapText="1" shrinkToFit="1"/>
    </xf>
    <xf numFmtId="166" fontId="4" fillId="0" borderId="1" xfId="0" applyFont="1" applyBorder="1" applyAlignment="1">
      <alignment horizontal="center" vertical="center" wrapText="1" shrinkToFit="1"/>
    </xf>
    <xf numFmtId="166" fontId="4" fillId="0" borderId="1" xfId="0" applyFont="1" applyBorder="1" applyAlignment="1">
      <alignment horizontal="center" wrapText="1" shrinkToFit="1"/>
    </xf>
    <xf numFmtId="166" fontId="19" fillId="4" borderId="1" xfId="0" applyFont="1" applyFill="1" applyBorder="1" applyAlignment="1">
      <alignment horizontal="center" vertical="center" wrapText="1" shrinkToFit="1"/>
    </xf>
    <xf numFmtId="166" fontId="4" fillId="0" borderId="1" xfId="0" applyFont="1" applyBorder="1" applyAlignment="1">
      <alignment wrapText="1" shrinkToFit="1"/>
    </xf>
    <xf numFmtId="166" fontId="6" fillId="0" borderId="1" xfId="0" applyFont="1" applyFill="1" applyBorder="1" applyAlignment="1">
      <alignment horizontal="center" vertical="center" wrapText="1" shrinkToFit="1"/>
    </xf>
    <xf numFmtId="164" fontId="5" fillId="0" borderId="1" xfId="0" applyNumberFormat="1" applyFont="1" applyBorder="1" applyAlignment="1">
      <alignment horizontal="center" vertical="center"/>
    </xf>
    <xf numFmtId="166" fontId="17" fillId="0" borderId="1" xfId="0" applyFont="1" applyFill="1" applyBorder="1" applyAlignment="1">
      <alignment horizontal="center" vertical="center" wrapText="1" shrinkToFi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11" borderId="2" xfId="0" applyNumberFormat="1" applyFont="1" applyFill="1" applyBorder="1" applyAlignment="1">
      <alignment horizontal="center" vertical="center" wrapText="1"/>
    </xf>
    <xf numFmtId="0" fontId="3" fillId="11" borderId="3" xfId="0" applyNumberFormat="1" applyFont="1" applyFill="1" applyBorder="1" applyAlignment="1">
      <alignment horizontal="center" vertical="center" wrapText="1"/>
    </xf>
    <xf numFmtId="0" fontId="26" fillId="15" borderId="2" xfId="0" applyNumberFormat="1" applyFont="1" applyFill="1" applyBorder="1" applyAlignment="1">
      <alignment horizontal="center" vertical="center" wrapText="1"/>
    </xf>
    <xf numFmtId="0" fontId="26" fillId="15" borderId="3" xfId="0" applyNumberFormat="1" applyFont="1" applyFill="1" applyBorder="1" applyAlignment="1">
      <alignment horizontal="center" vertical="center" wrapText="1"/>
    </xf>
    <xf numFmtId="0" fontId="25" fillId="14" borderId="2" xfId="0" applyNumberFormat="1" applyFont="1" applyFill="1" applyBorder="1" applyAlignment="1">
      <alignment horizontal="center" vertical="center" wrapText="1"/>
    </xf>
    <xf numFmtId="0" fontId="25" fillId="14" borderId="3" xfId="0" applyNumberFormat="1" applyFont="1" applyFill="1" applyBorder="1" applyAlignment="1">
      <alignment horizontal="center" vertical="center" wrapText="1"/>
    </xf>
    <xf numFmtId="0" fontId="1" fillId="5" borderId="1" xfId="0" applyNumberFormat="1" applyFont="1" applyFill="1" applyBorder="1" applyAlignment="1">
      <alignment horizontal="center" vertical="center"/>
    </xf>
    <xf numFmtId="0" fontId="24" fillId="12" borderId="2" xfId="0" applyNumberFormat="1" applyFont="1" applyFill="1" applyBorder="1" applyAlignment="1">
      <alignment horizontal="center" vertical="center" wrapText="1"/>
    </xf>
    <xf numFmtId="0" fontId="24" fillId="12" borderId="3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24" fillId="10" borderId="2" xfId="0" applyNumberFormat="1" applyFont="1" applyFill="1" applyBorder="1" applyAlignment="1">
      <alignment horizontal="center" vertical="center" wrapText="1"/>
    </xf>
    <xf numFmtId="0" fontId="24" fillId="10" borderId="3" xfId="0" applyNumberFormat="1" applyFont="1" applyFill="1" applyBorder="1" applyAlignment="1">
      <alignment horizontal="center" vertical="center" wrapText="1"/>
    </xf>
    <xf numFmtId="0" fontId="25" fillId="13" borderId="2" xfId="0" applyNumberFormat="1" applyFont="1" applyFill="1" applyBorder="1" applyAlignment="1">
      <alignment horizontal="center" vertical="center" wrapText="1"/>
    </xf>
    <xf numFmtId="0" fontId="25" fillId="13" borderId="3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21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color rgb="FFFF0000"/>
      </font>
      <fill>
        <patternFill patternType="solid">
          <fgColor rgb="FFF7CAAC"/>
          <bgColor rgb="FFF7CAA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9" tint="-0.24994659260841701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theme="5" tint="0.39994506668294322"/>
      </font>
      <fill>
        <patternFill>
          <bgColor rgb="FF953437"/>
        </patternFill>
      </fill>
    </dxf>
    <dxf>
      <font>
        <b/>
        <i val="0"/>
        <color theme="7"/>
      </font>
      <fill>
        <patternFill>
          <bgColor theme="5" tint="-0.24994659260841701"/>
        </patternFill>
      </fill>
    </dxf>
    <dxf>
      <font>
        <b/>
        <i val="0"/>
        <color theme="7"/>
      </font>
      <fill>
        <patternFill>
          <bgColor theme="5" tint="-0.24994659260841701"/>
        </patternFill>
      </fill>
    </dxf>
    <dxf>
      <font>
        <b/>
        <i val="0"/>
        <color theme="5" tint="-0.24994659260841701"/>
      </font>
      <fill>
        <patternFill>
          <bgColor theme="9" tint="0.59996337778862885"/>
        </patternFill>
      </fill>
    </dxf>
    <dxf>
      <font>
        <b/>
        <i val="0"/>
        <color rgb="FF002060"/>
      </font>
      <fill>
        <patternFill>
          <bgColor theme="8" tint="0.39994506668294322"/>
        </patternFill>
      </fill>
    </dxf>
    <dxf>
      <font>
        <b/>
        <i val="0"/>
        <color rgb="FF7030A0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7" tint="0.39994506668294322"/>
      </font>
      <fill>
        <patternFill>
          <bgColor theme="8" tint="-0.499984740745262"/>
        </patternFill>
      </fill>
    </dxf>
    <dxf>
      <font>
        <b/>
        <i val="0"/>
        <color rgb="FFFF0000"/>
      </font>
      <fill>
        <patternFill>
          <bgColor theme="8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FF00"/>
      </font>
      <fill>
        <patternFill>
          <bgColor theme="8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4" tint="-0.24994659260841701"/>
      </font>
      <fill>
        <patternFill>
          <bgColor theme="5" tint="0.59996337778862885"/>
        </patternFill>
      </fill>
    </dxf>
    <dxf>
      <font>
        <b/>
        <i val="0"/>
        <color theme="5" tint="-0.499984740745262"/>
      </font>
      <fill>
        <patternFill>
          <bgColor theme="5" tint="0.59996337778862885"/>
        </patternFill>
      </fill>
    </dxf>
    <dxf>
      <font>
        <b/>
        <i val="0"/>
        <color theme="9" tint="-0.499984740745262"/>
      </font>
      <fill>
        <patternFill>
          <bgColor theme="5" tint="0.59996337778862885"/>
        </patternFill>
      </fill>
    </dxf>
    <dxf>
      <font>
        <b/>
        <i val="0"/>
        <color theme="7" tint="-0.499984740745262"/>
      </font>
      <fill>
        <patternFill>
          <bgColor rgb="FFE5B8B7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</font>
      <fill>
        <patternFill patternType="solid">
          <fgColor rgb="FF70AD47"/>
          <bgColor rgb="FF70AD47"/>
        </patternFill>
      </fill>
      <border>
        <left/>
        <right/>
        <top/>
        <bottom/>
      </border>
    </dxf>
    <dxf>
      <font>
        <b/>
        <color rgb="FFFFFFFF"/>
      </font>
      <fill>
        <patternFill patternType="solid">
          <fgColor rgb="FF70AD47"/>
          <bgColor rgb="FF70AD47"/>
        </patternFill>
      </fill>
      <border>
        <left/>
        <right/>
        <top/>
        <bottom/>
      </border>
    </dxf>
    <dxf>
      <font>
        <b/>
        <color rgb="FFFFFFFF"/>
      </font>
      <fill>
        <patternFill patternType="solid">
          <fgColor rgb="FF70AD47"/>
          <bgColor rgb="FF70AD47"/>
        </patternFill>
      </fill>
      <border>
        <left/>
        <right/>
        <top/>
        <bottom/>
      </border>
    </dxf>
    <dxf>
      <font>
        <b/>
        <i val="0"/>
        <color theme="5" tint="0.39994506668294322"/>
      </font>
      <fill>
        <patternFill>
          <bgColor rgb="FF953437"/>
        </patternFill>
      </fill>
    </dxf>
    <dxf>
      <font>
        <b/>
        <i val="0"/>
        <color theme="7"/>
      </font>
      <fill>
        <patternFill>
          <bgColor theme="5" tint="-0.24994659260841701"/>
        </patternFill>
      </fill>
    </dxf>
    <dxf>
      <font>
        <b/>
        <i val="0"/>
        <color theme="7"/>
      </font>
      <fill>
        <patternFill>
          <bgColor theme="5" tint="-0.24994659260841701"/>
        </patternFill>
      </fill>
    </dxf>
    <dxf>
      <font>
        <b/>
        <i val="0"/>
        <color theme="5" tint="-0.24994659260841701"/>
      </font>
      <fill>
        <patternFill>
          <bgColor theme="9" tint="0.59996337778862885"/>
        </patternFill>
      </fill>
    </dxf>
    <dxf>
      <font>
        <b/>
        <i val="0"/>
        <color rgb="FF002060"/>
      </font>
      <fill>
        <patternFill>
          <bgColor theme="8" tint="0.39994506668294322"/>
        </patternFill>
      </fill>
    </dxf>
    <dxf>
      <font>
        <b/>
        <i val="0"/>
        <color rgb="FF7030A0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7" tint="0.39994506668294322"/>
      </font>
      <fill>
        <patternFill>
          <bgColor theme="8" tint="-0.499984740745262"/>
        </patternFill>
      </fill>
    </dxf>
    <dxf>
      <font>
        <b/>
        <i val="0"/>
        <color rgb="FFFF0000"/>
      </font>
      <fill>
        <patternFill>
          <bgColor theme="8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FF00"/>
      </font>
      <fill>
        <patternFill>
          <bgColor theme="8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4" tint="-0.24994659260841701"/>
      </font>
      <fill>
        <patternFill>
          <bgColor theme="5" tint="0.59996337778862885"/>
        </patternFill>
      </fill>
    </dxf>
    <dxf>
      <font>
        <b/>
        <i val="0"/>
        <color theme="5" tint="-0.499984740745262"/>
      </font>
      <fill>
        <patternFill>
          <bgColor theme="5" tint="0.59996337778862885"/>
        </patternFill>
      </fill>
    </dxf>
    <dxf>
      <font>
        <b/>
        <i val="0"/>
        <color theme="9" tint="-0.499984740745262"/>
      </font>
      <fill>
        <patternFill>
          <bgColor theme="5" tint="0.59996337778862885"/>
        </patternFill>
      </fill>
    </dxf>
    <dxf>
      <font>
        <b/>
        <i val="0"/>
        <color theme="7" tint="-0.499984740745262"/>
      </font>
      <fill>
        <patternFill>
          <bgColor rgb="FFE5B8B7"/>
        </patternFill>
      </fill>
    </dxf>
    <dxf>
      <font>
        <b/>
        <color rgb="FFFF0000"/>
      </font>
      <fill>
        <patternFill patternType="solid">
          <fgColor rgb="FFF7CAAC"/>
          <bgColor rgb="FFF7CAAC"/>
        </patternFill>
      </fill>
      <border>
        <left/>
        <right/>
        <top/>
        <bottom/>
      </border>
    </dxf>
    <dxf>
      <font>
        <b/>
        <color rgb="FF385623"/>
      </font>
      <fill>
        <patternFill patternType="solid">
          <fgColor rgb="FFF7CAAC"/>
          <bgColor rgb="FFF7CAAC"/>
        </patternFill>
      </fill>
      <border>
        <left/>
        <right/>
        <top/>
        <bottom/>
      </border>
    </dxf>
    <dxf>
      <font>
        <b/>
        <color rgb="FF7F6000"/>
      </font>
      <fill>
        <patternFill patternType="solid">
          <fgColor rgb="FFF7CAAC"/>
          <bgColor rgb="FFF7CAAC"/>
        </patternFill>
      </fill>
      <border>
        <left/>
        <right/>
        <top/>
        <bottom/>
      </border>
    </dxf>
    <dxf>
      <font>
        <b/>
        <color rgb="FFFFFFFF"/>
      </font>
      <fill>
        <patternFill patternType="solid">
          <fgColor rgb="FFC55A11"/>
          <bgColor rgb="FFC55A11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C55A11"/>
          <bgColor rgb="FFC55A11"/>
        </patternFill>
      </fill>
      <border>
        <left/>
        <right/>
        <top/>
        <bottom/>
      </border>
    </dxf>
    <dxf>
      <font>
        <b/>
        <color rgb="FFFFFFFF"/>
      </font>
      <fill>
        <patternFill patternType="solid">
          <fgColor rgb="FF7030A0"/>
          <bgColor rgb="FF7030A0"/>
        </patternFill>
      </fill>
      <border>
        <left/>
        <right/>
        <top/>
        <bottom/>
      </border>
    </dxf>
    <dxf>
      <font>
        <b/>
        <color rgb="FFFFFF00"/>
      </font>
      <fill>
        <patternFill patternType="solid">
          <fgColor rgb="FF7030A0"/>
          <bgColor rgb="FF7030A0"/>
        </patternFill>
      </fill>
      <border>
        <left/>
        <right/>
        <top/>
        <bottom/>
      </border>
    </dxf>
    <dxf>
      <font>
        <b/>
        <color rgb="FF92D050"/>
      </font>
      <fill>
        <patternFill patternType="solid">
          <fgColor rgb="FF7030A0"/>
          <bgColor rgb="FF7030A0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ont>
        <b/>
        <color rgb="FFED7D31"/>
      </font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ont>
        <b/>
        <color rgb="FFFF0000"/>
      </font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ont>
        <b/>
        <color rgb="FFFF0000"/>
      </font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BF9000"/>
          <bgColor rgb="FFBF9000"/>
        </patternFill>
      </fill>
      <border>
        <left/>
        <right/>
        <top/>
        <bottom/>
      </border>
    </dxf>
    <dxf>
      <font>
        <b/>
        <color rgb="FFFFFF00"/>
      </font>
      <fill>
        <patternFill patternType="solid">
          <fgColor rgb="FFBF9000"/>
          <bgColor rgb="FFBF9000"/>
        </patternFill>
      </fill>
      <border>
        <left/>
        <right/>
        <top/>
        <bottom/>
      </border>
    </dxf>
    <dxf>
      <font>
        <b/>
        <color rgb="FFFF0000"/>
      </font>
      <fill>
        <patternFill patternType="solid">
          <fgColor rgb="FFFFD965"/>
          <bgColor rgb="FFFFD965"/>
        </patternFill>
      </fill>
      <border>
        <left/>
        <right/>
        <top/>
        <bottom/>
      </border>
    </dxf>
    <dxf>
      <font>
        <b/>
        <color rgb="FF1F3864"/>
      </font>
      <fill>
        <patternFill patternType="solid">
          <fgColor rgb="FFFFD965"/>
          <bgColor rgb="FFFFD965"/>
        </patternFill>
      </fill>
      <border>
        <left/>
        <right/>
        <top/>
        <bottom/>
      </border>
    </dxf>
    <dxf>
      <font>
        <b/>
        <color rgb="FFFF0000"/>
      </font>
      <fill>
        <patternFill patternType="solid">
          <fgColor rgb="FFC5E0B3"/>
          <bgColor rgb="FFC5E0B3"/>
        </patternFill>
      </fill>
      <border>
        <left/>
        <right/>
        <top/>
        <bottom/>
      </border>
    </dxf>
    <dxf>
      <font>
        <b/>
        <color rgb="FF0C0C0C"/>
      </font>
      <fill>
        <patternFill patternType="solid">
          <fgColor rgb="FFE2EFD9"/>
          <bgColor rgb="FFE2EFD9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E2EFD9"/>
          <bgColor rgb="FFE2EFD9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E2EFD9"/>
          <bgColor rgb="FFE2EFD9"/>
        </patternFill>
      </fill>
      <border>
        <left/>
        <right/>
        <top/>
        <bottom/>
      </border>
    </dxf>
    <dxf>
      <font>
        <b/>
        <color rgb="FFFFFFFF"/>
      </font>
      <fill>
        <patternFill patternType="solid">
          <fgColor rgb="FF4472C4"/>
          <bgColor rgb="FF4472C4"/>
        </patternFill>
      </fill>
      <border>
        <left/>
        <right/>
        <top/>
        <bottom/>
      </border>
    </dxf>
    <dxf>
      <font>
        <b/>
        <color rgb="FFFEF2CB"/>
      </font>
      <fill>
        <patternFill patternType="solid">
          <fgColor rgb="FF4472C4"/>
          <bgColor rgb="FF4472C4"/>
        </patternFill>
      </fill>
      <border>
        <left/>
        <right/>
        <top/>
        <bottom/>
      </border>
    </dxf>
    <dxf>
      <font>
        <b/>
        <color rgb="FFFFFF00"/>
      </font>
      <fill>
        <patternFill patternType="solid">
          <fgColor rgb="FF4472C4"/>
          <bgColor rgb="FF4472C4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70AD47"/>
          <bgColor rgb="FF70AD47"/>
        </patternFill>
      </fill>
      <border>
        <left/>
        <right/>
        <top/>
        <bottom/>
      </border>
    </dxf>
    <dxf>
      <font>
        <b/>
        <color rgb="FFFFFFFF"/>
      </font>
      <fill>
        <patternFill patternType="solid">
          <fgColor rgb="FF70AD47"/>
          <bgColor rgb="FF70AD47"/>
        </patternFill>
      </fill>
      <border>
        <left/>
        <right/>
        <top/>
        <bottom/>
      </border>
    </dxf>
    <dxf>
      <font>
        <b/>
        <color rgb="FFFFFFFF"/>
      </font>
      <fill>
        <patternFill patternType="solid">
          <fgColor rgb="FF70AD47"/>
          <bgColor rgb="FF70AD47"/>
        </patternFill>
      </fill>
      <border>
        <left/>
        <right/>
        <top/>
        <bottom/>
      </border>
    </dxf>
    <dxf>
      <font>
        <b/>
        <color rgb="FFFF0000"/>
      </font>
      <fill>
        <patternFill patternType="solid">
          <fgColor rgb="FF70AD47"/>
          <bgColor rgb="FF70AD47"/>
        </patternFill>
      </fill>
      <border>
        <left/>
        <right/>
        <top/>
        <bottom/>
      </border>
    </dxf>
    <dxf>
      <font>
        <b/>
        <color rgb="FFFF0000"/>
      </font>
      <fill>
        <patternFill patternType="solid">
          <fgColor rgb="FF70AD47"/>
          <bgColor rgb="FF70AD47"/>
        </patternFill>
      </fill>
      <border>
        <left/>
        <right/>
        <top/>
        <bottom/>
      </border>
    </dxf>
    <dxf>
      <font>
        <b/>
        <color rgb="FFFFFFFF"/>
      </font>
      <fill>
        <patternFill patternType="solid">
          <fgColor rgb="FF000000"/>
          <bgColor rgb="FF000000"/>
        </patternFill>
      </fill>
      <border>
        <left/>
        <right/>
        <top/>
        <bottom/>
      </border>
    </dxf>
    <dxf>
      <font>
        <b/>
        <color rgb="FFFFFF00"/>
      </font>
      <fill>
        <patternFill patternType="solid">
          <fgColor rgb="FF000000"/>
          <bgColor rgb="FF000000"/>
        </patternFill>
      </fill>
      <border>
        <left/>
        <right/>
        <top/>
        <bottom/>
      </border>
    </dxf>
    <dxf>
      <font>
        <b/>
        <color rgb="FFFF0000"/>
      </font>
      <fill>
        <patternFill patternType="solid">
          <fgColor rgb="FFD9E2F3"/>
          <bgColor rgb="FFD9E2F3"/>
        </patternFill>
      </fill>
      <border>
        <left/>
        <right/>
        <top/>
        <bottom/>
      </border>
    </dxf>
    <dxf>
      <font>
        <b/>
        <color rgb="FFFF0000"/>
      </font>
      <fill>
        <patternFill patternType="solid">
          <fgColor rgb="FFD9E2F3"/>
          <bgColor rgb="FFD9E2F3"/>
        </patternFill>
      </fill>
      <border>
        <left/>
        <right/>
        <top/>
        <bottom/>
      </border>
    </dxf>
    <dxf>
      <font>
        <b/>
        <color rgb="FFFFFFFF"/>
      </font>
      <fill>
        <patternFill patternType="solid">
          <fgColor rgb="FF385623"/>
          <bgColor rgb="FF385623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9CC2E5"/>
          <bgColor rgb="FF9CC2E5"/>
        </patternFill>
      </fill>
      <border>
        <left/>
        <right/>
        <top/>
        <bottom/>
      </border>
    </dxf>
    <dxf>
      <font>
        <b/>
        <color rgb="FFFF0000"/>
      </font>
      <fill>
        <patternFill patternType="solid">
          <fgColor rgb="FF9CC2E5"/>
          <bgColor rgb="FF9CC2E5"/>
        </patternFill>
      </fill>
      <border>
        <left/>
        <right/>
        <top/>
        <bottom/>
      </border>
    </dxf>
    <dxf>
      <font>
        <b/>
        <color rgb="FF548135"/>
      </font>
      <fill>
        <patternFill patternType="solid">
          <fgColor rgb="FF9CC2E5"/>
          <bgColor rgb="FF9CC2E5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E5B8B7"/>
          <bgColor rgb="FFE5B8B7"/>
        </patternFill>
      </fill>
      <border>
        <left/>
        <right/>
        <top/>
        <bottom/>
      </border>
    </dxf>
    <dxf>
      <font>
        <b/>
        <color rgb="FF953734"/>
      </font>
      <fill>
        <patternFill patternType="solid">
          <fgColor rgb="FFE5B8B7"/>
          <bgColor rgb="FFE5B8B7"/>
        </patternFill>
      </fill>
      <border>
        <left/>
        <right/>
        <top/>
        <bottom/>
      </border>
    </dxf>
    <dxf>
      <font>
        <b/>
        <color rgb="FF632423"/>
      </font>
      <fill>
        <patternFill patternType="solid">
          <fgColor rgb="FFE5B8B7"/>
          <bgColor rgb="FFE5B8B7"/>
        </patternFill>
      </fill>
      <border>
        <left/>
        <right/>
        <top/>
        <bottom/>
      </border>
    </dxf>
    <dxf>
      <font>
        <b/>
        <color rgb="FF000000"/>
      </font>
      <fill>
        <patternFill patternType="solid">
          <fgColor rgb="FFF2DBDB"/>
          <bgColor rgb="FFF2DBDB"/>
        </patternFill>
      </fill>
      <border>
        <left/>
        <right/>
        <top/>
        <bottom/>
      </border>
    </dxf>
    <dxf>
      <font>
        <b/>
        <color rgb="FF953734"/>
      </font>
      <fill>
        <patternFill patternType="solid">
          <fgColor rgb="FFF2DBDB"/>
          <bgColor rgb="FFF2DBDB"/>
        </patternFill>
      </fill>
      <border>
        <left/>
        <right/>
        <top/>
        <bottom/>
      </border>
    </dxf>
    <dxf>
      <font>
        <b/>
        <color rgb="FF953734"/>
      </font>
      <fill>
        <patternFill patternType="solid">
          <fgColor rgb="FFF2DBDB"/>
          <bgColor rgb="FFF2DBDB"/>
        </patternFill>
      </fill>
      <border>
        <left/>
        <right/>
        <top/>
        <bottom/>
      </border>
    </dxf>
    <dxf>
      <font>
        <b/>
        <color rgb="FF953734"/>
      </font>
      <fill>
        <patternFill patternType="solid">
          <fgColor rgb="FFF2DBDB"/>
          <bgColor rgb="FFF2DBDB"/>
        </patternFill>
      </fill>
      <border>
        <left/>
        <right/>
        <top/>
        <bottom/>
      </border>
    </dxf>
    <dxf>
      <font>
        <b/>
        <color rgb="FFFF0000"/>
      </font>
      <fill>
        <patternFill patternType="solid">
          <fgColor rgb="FFF2DBDB"/>
          <bgColor rgb="FFF2DBDB"/>
        </patternFill>
      </fill>
      <border>
        <left/>
        <right/>
        <top/>
        <bottom/>
      </border>
    </dxf>
    <dxf>
      <font>
        <b/>
        <color rgb="FFF2DBDB"/>
      </font>
      <fill>
        <patternFill patternType="solid">
          <fgColor rgb="FF5F497A"/>
          <bgColor rgb="FF5F497A"/>
        </patternFill>
      </fill>
      <border>
        <left/>
        <right/>
        <top/>
        <bottom/>
      </border>
    </dxf>
    <dxf>
      <font>
        <b/>
        <color rgb="FFFFFF00"/>
      </font>
      <fill>
        <patternFill patternType="solid">
          <fgColor rgb="FF5F497A"/>
          <bgColor rgb="FF5F497A"/>
        </patternFill>
      </fill>
      <border>
        <left/>
        <right/>
        <top/>
        <bottom/>
      </border>
    </dxf>
    <dxf>
      <font>
        <b/>
        <color rgb="FFF2DBDB"/>
      </font>
      <fill>
        <patternFill patternType="solid">
          <fgColor rgb="FF953734"/>
          <bgColor rgb="FF953734"/>
        </patternFill>
      </fill>
      <border>
        <left/>
        <right/>
        <top/>
        <bottom/>
      </border>
    </dxf>
    <dxf>
      <font>
        <b/>
        <color rgb="FFFFFF00"/>
      </font>
      <fill>
        <patternFill patternType="solid">
          <fgColor rgb="FF953734"/>
          <bgColor rgb="FF953734"/>
        </patternFill>
      </fill>
      <border>
        <left/>
        <right/>
        <top/>
        <bottom/>
      </border>
    </dxf>
    <dxf>
      <font>
        <b/>
        <color rgb="FFD99594"/>
      </font>
      <fill>
        <patternFill patternType="solid">
          <fgColor rgb="FF953734"/>
          <bgColor rgb="FF953734"/>
        </patternFill>
      </fill>
      <border>
        <left/>
        <right/>
        <top/>
        <bottom/>
      </border>
    </dxf>
    <dxf>
      <font>
        <b/>
        <color rgb="FFFFFFFF"/>
      </font>
      <fill>
        <patternFill patternType="solid">
          <fgColor rgb="FF244061"/>
          <bgColor rgb="FF244061"/>
        </patternFill>
      </fill>
      <border>
        <left/>
        <right/>
        <top/>
        <bottom/>
      </border>
    </dxf>
    <dxf>
      <font>
        <b/>
        <color rgb="FFFFFF00"/>
      </font>
      <fill>
        <patternFill patternType="solid">
          <fgColor rgb="FF244061"/>
          <bgColor rgb="FF244061"/>
        </patternFill>
      </fill>
      <border>
        <left/>
        <right/>
        <top/>
        <bottom/>
      </border>
    </dxf>
    <dxf>
      <font>
        <b/>
        <color rgb="FFFABF8F"/>
      </font>
      <fill>
        <patternFill patternType="solid">
          <fgColor rgb="FF366092"/>
          <bgColor rgb="FF366092"/>
        </patternFill>
      </fill>
      <border>
        <left/>
        <right/>
        <top/>
        <bottom/>
      </border>
    </dxf>
    <dxf>
      <font>
        <b/>
        <color rgb="FF000000"/>
      </font>
      <fill>
        <patternFill patternType="solid">
          <fgColor rgb="FFFBD4B4"/>
          <bgColor rgb="FFFBD4B4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FBD4B4"/>
          <bgColor rgb="FFFBD4B4"/>
        </patternFill>
      </fill>
      <border>
        <left/>
        <right/>
        <top/>
        <bottom/>
      </border>
    </dxf>
    <dxf>
      <font>
        <b/>
        <color rgb="FFFF0000"/>
      </font>
      <fill>
        <patternFill patternType="solid">
          <fgColor rgb="FFFBD4B4"/>
          <bgColor rgb="FFFBD4B4"/>
        </patternFill>
      </fill>
      <border>
        <left/>
        <right/>
        <top/>
        <bottom/>
      </border>
    </dxf>
    <dxf>
      <font>
        <b/>
        <color rgb="FFFF0000"/>
      </font>
      <fill>
        <patternFill patternType="solid">
          <fgColor rgb="FFFBD4B4"/>
          <bgColor rgb="FFFBD4B4"/>
        </patternFill>
      </fill>
      <border>
        <left/>
        <right/>
        <top/>
        <bottom/>
      </border>
    </dxf>
    <dxf>
      <font>
        <b/>
        <color rgb="FFFF0000"/>
      </font>
      <fill>
        <patternFill patternType="solid">
          <fgColor rgb="FFF7CAAC"/>
          <bgColor rgb="FFF7CAA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ndense val="0"/>
        <extend val="0"/>
        <color rgb="FFFFFFFF"/>
      </font>
      <fill>
        <patternFill>
          <bgColor rgb="FF0000FF"/>
        </patternFill>
      </fill>
    </dxf>
    <dxf>
      <font>
        <condense val="0"/>
        <extend val="0"/>
        <color auto="1"/>
      </font>
      <fill>
        <patternFill>
          <bgColor rgb="FFFFFF00"/>
        </patternFill>
      </fill>
    </dxf>
    <dxf>
      <font>
        <condense val="0"/>
        <extend val="0"/>
        <color auto="1"/>
      </font>
      <fill>
        <patternFill>
          <bgColor rgb="FFFF99CC"/>
        </patternFill>
      </fill>
    </dxf>
    <dxf>
      <font>
        <condense val="0"/>
        <extend val="0"/>
        <color rgb="FFFFFFFF"/>
      </font>
      <fill>
        <patternFill>
          <bgColor rgb="FF0000FF"/>
        </patternFill>
      </fill>
    </dxf>
    <dxf>
      <font>
        <condense val="0"/>
        <extend val="0"/>
        <color auto="1"/>
      </font>
      <fill>
        <patternFill>
          <bgColor rgb="FFFFFF00"/>
        </patternFill>
      </fill>
    </dxf>
    <dxf>
      <font>
        <condense val="0"/>
        <extend val="0"/>
        <color auto="1"/>
      </font>
      <fill>
        <patternFill>
          <bgColor rgb="FFFF99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C73"/>
  <sheetViews>
    <sheetView tabSelected="1" topLeftCell="A37" zoomScale="70" zoomScaleNormal="70" workbookViewId="0"/>
  </sheetViews>
  <sheetFormatPr baseColWidth="10" defaultRowHeight="14.25" x14ac:dyDescent="0.2"/>
  <cols>
    <col min="1" max="1" width="12.7109375" style="2" customWidth="1"/>
    <col min="2" max="2" width="5.85546875" style="2" customWidth="1"/>
    <col min="3" max="18" width="10.7109375" style="2" customWidth="1"/>
    <col min="19" max="19" width="10.7109375" style="36" customWidth="1"/>
    <col min="20" max="23" width="10.7109375" style="2" customWidth="1"/>
    <col min="24" max="24" width="2.42578125" style="2" customWidth="1"/>
    <col min="25" max="26" width="10.7109375" style="27" customWidth="1"/>
    <col min="27" max="28" width="10.7109375" style="2" customWidth="1"/>
    <col min="29" max="29" width="11.42578125" style="2"/>
    <col min="30" max="30" width="15.85546875" style="2" customWidth="1"/>
    <col min="31" max="16384" width="11.42578125" style="2"/>
  </cols>
  <sheetData>
    <row r="1" spans="1:55" ht="46.5" customHeight="1" thickBot="1" x14ac:dyDescent="0.25">
      <c r="A1" s="38"/>
      <c r="Q1" s="3" t="s">
        <v>12</v>
      </c>
      <c r="R1" s="77">
        <f ca="1">TODAY()</f>
        <v>43106</v>
      </c>
      <c r="S1" s="77"/>
      <c r="V1" s="3"/>
      <c r="W1" s="3"/>
      <c r="X1" s="3"/>
      <c r="Y1" s="4"/>
      <c r="Z1" s="5"/>
      <c r="AA1" s="6"/>
      <c r="AB1" s="6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</row>
    <row r="2" spans="1:55" ht="20.100000000000001" customHeight="1" x14ac:dyDescent="0.2">
      <c r="A2" s="94"/>
      <c r="B2" s="94"/>
      <c r="C2" s="89"/>
      <c r="D2" s="87"/>
      <c r="E2" s="95"/>
      <c r="F2" s="95"/>
      <c r="G2" s="95"/>
      <c r="H2" s="95"/>
      <c r="I2" s="93"/>
      <c r="J2" s="87"/>
      <c r="K2" s="87"/>
      <c r="L2" s="87"/>
      <c r="M2" s="87"/>
      <c r="N2" s="87"/>
      <c r="O2" s="87"/>
      <c r="P2" s="89"/>
      <c r="Q2" s="93"/>
      <c r="R2" s="89"/>
      <c r="S2" s="89"/>
      <c r="T2" s="89"/>
      <c r="U2" s="90"/>
      <c r="V2" s="87"/>
      <c r="W2" s="87"/>
      <c r="X2" s="8"/>
      <c r="Y2" s="91" t="s">
        <v>63</v>
      </c>
      <c r="Z2" s="78" t="s">
        <v>72</v>
      </c>
      <c r="AA2" s="88" t="s">
        <v>62</v>
      </c>
      <c r="AB2" s="8"/>
      <c r="AC2" s="81" t="s">
        <v>13</v>
      </c>
      <c r="AD2" s="82"/>
      <c r="AE2" s="83"/>
    </row>
    <row r="3" spans="1:55" ht="20.100000000000001" customHeight="1" x14ac:dyDescent="0.2">
      <c r="A3" s="94"/>
      <c r="B3" s="94"/>
      <c r="C3" s="89"/>
      <c r="D3" s="87"/>
      <c r="E3" s="95"/>
      <c r="F3" s="95"/>
      <c r="G3" s="95"/>
      <c r="H3" s="95"/>
      <c r="I3" s="93"/>
      <c r="J3" s="87"/>
      <c r="K3" s="87"/>
      <c r="L3" s="87"/>
      <c r="M3" s="87"/>
      <c r="N3" s="92"/>
      <c r="O3" s="87"/>
      <c r="P3" s="89"/>
      <c r="Q3" s="93"/>
      <c r="R3" s="89"/>
      <c r="S3" s="89"/>
      <c r="T3" s="89"/>
      <c r="U3" s="90"/>
      <c r="V3" s="87"/>
      <c r="W3" s="87"/>
      <c r="X3" s="8"/>
      <c r="Y3" s="91"/>
      <c r="Z3" s="78"/>
      <c r="AA3" s="88"/>
      <c r="AB3" s="8"/>
      <c r="AC3" s="84"/>
      <c r="AD3" s="85"/>
      <c r="AE3" s="86"/>
    </row>
    <row r="4" spans="1:55" ht="21.95" customHeight="1" x14ac:dyDescent="0.2">
      <c r="A4" s="9" t="s">
        <v>2</v>
      </c>
      <c r="B4" s="10">
        <v>1</v>
      </c>
      <c r="C4" s="39" t="s">
        <v>0</v>
      </c>
      <c r="D4" s="39" t="s">
        <v>87</v>
      </c>
      <c r="E4" s="39" t="s">
        <v>26</v>
      </c>
      <c r="F4" s="39" t="s">
        <v>0</v>
      </c>
      <c r="G4" s="39" t="s">
        <v>10</v>
      </c>
      <c r="H4" s="39" t="s">
        <v>60</v>
      </c>
      <c r="I4" s="39" t="s">
        <v>0</v>
      </c>
      <c r="J4" s="39" t="s">
        <v>65</v>
      </c>
      <c r="K4" s="39" t="s">
        <v>9</v>
      </c>
      <c r="L4" s="39" t="s">
        <v>46</v>
      </c>
      <c r="M4" s="39" t="s">
        <v>0</v>
      </c>
      <c r="N4" s="39" t="s">
        <v>71</v>
      </c>
      <c r="O4" s="39" t="s">
        <v>60</v>
      </c>
      <c r="P4" s="39" t="s">
        <v>36</v>
      </c>
      <c r="Q4" s="39" t="s">
        <v>0</v>
      </c>
      <c r="R4" s="39" t="s">
        <v>0</v>
      </c>
      <c r="S4" s="39" t="s">
        <v>0</v>
      </c>
      <c r="T4" s="39"/>
      <c r="U4" s="39"/>
      <c r="V4" s="39"/>
      <c r="W4" s="39"/>
      <c r="X4" s="11"/>
      <c r="Y4" s="12"/>
      <c r="Z4" s="13">
        <v>42736</v>
      </c>
      <c r="AA4" s="58">
        <v>4000</v>
      </c>
      <c r="AB4" s="11"/>
      <c r="AC4" s="14" t="s">
        <v>14</v>
      </c>
      <c r="AD4" s="15" t="s">
        <v>15</v>
      </c>
      <c r="AE4" s="16" t="s">
        <v>61</v>
      </c>
    </row>
    <row r="5" spans="1:55" ht="21.95" customHeight="1" x14ac:dyDescent="0.2">
      <c r="A5" s="9" t="s">
        <v>3</v>
      </c>
      <c r="B5" s="10">
        <v>2</v>
      </c>
      <c r="C5" s="39" t="s">
        <v>0</v>
      </c>
      <c r="D5" s="39" t="s">
        <v>21</v>
      </c>
      <c r="E5" s="39" t="s">
        <v>26</v>
      </c>
      <c r="F5" s="39" t="s">
        <v>64</v>
      </c>
      <c r="G5" s="39" t="s">
        <v>10</v>
      </c>
      <c r="H5" s="39" t="s">
        <v>60</v>
      </c>
      <c r="I5" s="39" t="s">
        <v>9</v>
      </c>
      <c r="J5" s="39" t="s">
        <v>65</v>
      </c>
      <c r="K5" s="39" t="s">
        <v>9</v>
      </c>
      <c r="L5" s="39" t="s">
        <v>0</v>
      </c>
      <c r="M5" s="39" t="s">
        <v>46</v>
      </c>
      <c r="N5" s="39" t="s">
        <v>71</v>
      </c>
      <c r="O5" s="39" t="s">
        <v>60</v>
      </c>
      <c r="P5" s="39" t="s">
        <v>34</v>
      </c>
      <c r="Q5" s="39" t="s">
        <v>34</v>
      </c>
      <c r="R5" s="39" t="s">
        <v>38</v>
      </c>
      <c r="S5" s="39" t="s">
        <v>11</v>
      </c>
      <c r="T5" s="39"/>
      <c r="U5" s="39"/>
      <c r="V5" s="39"/>
      <c r="W5" s="39"/>
      <c r="X5" s="11"/>
      <c r="Y5" s="12"/>
      <c r="Z5" s="13">
        <v>42737</v>
      </c>
      <c r="AA5" s="58">
        <v>9000</v>
      </c>
      <c r="AB5" s="11"/>
      <c r="AC5" s="17" t="s">
        <v>16</v>
      </c>
      <c r="AD5" s="52" t="s">
        <v>20</v>
      </c>
      <c r="AE5" s="53">
        <v>8</v>
      </c>
      <c r="AF5" s="18"/>
    </row>
    <row r="6" spans="1:55" ht="21.95" customHeight="1" x14ac:dyDescent="0.2">
      <c r="A6" s="9" t="s">
        <v>4</v>
      </c>
      <c r="B6" s="19">
        <v>3</v>
      </c>
      <c r="C6" s="39" t="s">
        <v>16</v>
      </c>
      <c r="D6" s="39" t="s">
        <v>10</v>
      </c>
      <c r="E6" s="39" t="s">
        <v>26</v>
      </c>
      <c r="F6" s="39" t="s">
        <v>64</v>
      </c>
      <c r="G6" s="39" t="s">
        <v>0</v>
      </c>
      <c r="H6" s="39" t="s">
        <v>0</v>
      </c>
      <c r="I6" s="39" t="s">
        <v>9</v>
      </c>
      <c r="J6" s="39" t="s">
        <v>0</v>
      </c>
      <c r="K6" s="39" t="s">
        <v>60</v>
      </c>
      <c r="L6" s="39" t="s">
        <v>0</v>
      </c>
      <c r="M6" s="39" t="s">
        <v>46</v>
      </c>
      <c r="N6" s="39" t="s">
        <v>71</v>
      </c>
      <c r="O6" s="39" t="s">
        <v>0</v>
      </c>
      <c r="P6" s="39" t="s">
        <v>0</v>
      </c>
      <c r="Q6" s="39" t="s">
        <v>34</v>
      </c>
      <c r="R6" s="39" t="s">
        <v>40</v>
      </c>
      <c r="S6" s="39" t="s">
        <v>11</v>
      </c>
      <c r="T6" s="39"/>
      <c r="U6" s="39"/>
      <c r="V6" s="39"/>
      <c r="W6" s="39"/>
      <c r="X6" s="11"/>
      <c r="Y6" s="12"/>
      <c r="Z6" s="13">
        <v>42738</v>
      </c>
      <c r="AA6" s="58">
        <v>1900</v>
      </c>
      <c r="AB6" s="11"/>
      <c r="AC6" s="20" t="s">
        <v>21</v>
      </c>
      <c r="AD6" s="54" t="s">
        <v>22</v>
      </c>
      <c r="AE6" s="53">
        <v>7</v>
      </c>
    </row>
    <row r="7" spans="1:55" ht="21.95" customHeight="1" x14ac:dyDescent="0.2">
      <c r="A7" s="9" t="s">
        <v>5</v>
      </c>
      <c r="B7" s="10">
        <v>4</v>
      </c>
      <c r="C7" s="39" t="s">
        <v>16</v>
      </c>
      <c r="D7" s="39" t="s">
        <v>0</v>
      </c>
      <c r="E7" s="39" t="s">
        <v>60</v>
      </c>
      <c r="F7" s="39" t="s">
        <v>64</v>
      </c>
      <c r="G7" s="39" t="s">
        <v>10</v>
      </c>
      <c r="H7" s="39" t="s">
        <v>0</v>
      </c>
      <c r="I7" s="39" t="s">
        <v>9</v>
      </c>
      <c r="J7" s="39" t="s">
        <v>65</v>
      </c>
      <c r="K7" s="39" t="s">
        <v>0</v>
      </c>
      <c r="L7" s="39" t="s">
        <v>26</v>
      </c>
      <c r="M7" s="39" t="s">
        <v>0</v>
      </c>
      <c r="N7" s="39" t="s">
        <v>71</v>
      </c>
      <c r="O7" s="39" t="s">
        <v>40</v>
      </c>
      <c r="P7" s="39" t="s">
        <v>9</v>
      </c>
      <c r="Q7" s="39" t="s">
        <v>34</v>
      </c>
      <c r="R7" s="39" t="s">
        <v>38</v>
      </c>
      <c r="S7" s="39" t="s">
        <v>11</v>
      </c>
      <c r="T7" s="39"/>
      <c r="U7" s="39"/>
      <c r="V7" s="39"/>
      <c r="W7" s="39"/>
      <c r="X7" s="11"/>
      <c r="Y7" s="12"/>
      <c r="Z7" s="13">
        <v>42739</v>
      </c>
      <c r="AA7" s="58">
        <v>2700</v>
      </c>
      <c r="AB7" s="11"/>
      <c r="AC7" s="20" t="s">
        <v>11</v>
      </c>
      <c r="AD7" s="54" t="s">
        <v>23</v>
      </c>
      <c r="AE7" s="53">
        <v>8</v>
      </c>
    </row>
    <row r="8" spans="1:55" ht="21.95" customHeight="1" x14ac:dyDescent="0.2">
      <c r="A8" s="9" t="s">
        <v>6</v>
      </c>
      <c r="B8" s="10">
        <v>5</v>
      </c>
      <c r="C8" s="39" t="s">
        <v>16</v>
      </c>
      <c r="D8" s="39" t="s">
        <v>0</v>
      </c>
      <c r="E8" s="39" t="s">
        <v>60</v>
      </c>
      <c r="F8" s="39" t="s">
        <v>64</v>
      </c>
      <c r="G8" s="39" t="s">
        <v>0</v>
      </c>
      <c r="H8" s="39" t="s">
        <v>9</v>
      </c>
      <c r="I8" s="39" t="s">
        <v>10</v>
      </c>
      <c r="J8" s="39" t="s">
        <v>65</v>
      </c>
      <c r="K8" s="39" t="s">
        <v>0</v>
      </c>
      <c r="L8" s="39" t="s">
        <v>26</v>
      </c>
      <c r="M8" s="39" t="s">
        <v>46</v>
      </c>
      <c r="N8" s="39" t="s">
        <v>71</v>
      </c>
      <c r="O8" s="39" t="s">
        <v>48</v>
      </c>
      <c r="P8" s="39" t="s">
        <v>57</v>
      </c>
      <c r="Q8" s="39" t="s">
        <v>34</v>
      </c>
      <c r="R8" s="39" t="s">
        <v>38</v>
      </c>
      <c r="S8" s="39" t="s">
        <v>11</v>
      </c>
      <c r="T8" s="39"/>
      <c r="U8" s="39"/>
      <c r="V8" s="39"/>
      <c r="W8" s="39"/>
      <c r="X8" s="11"/>
      <c r="Y8" s="12"/>
      <c r="Z8" s="13">
        <v>42740</v>
      </c>
      <c r="AA8" s="58">
        <v>5800</v>
      </c>
      <c r="AB8" s="11"/>
      <c r="AC8" s="21" t="s">
        <v>24</v>
      </c>
      <c r="AD8" s="54" t="s">
        <v>25</v>
      </c>
      <c r="AE8" s="53">
        <v>7</v>
      </c>
    </row>
    <row r="9" spans="1:55" ht="21.95" customHeight="1" x14ac:dyDescent="0.2">
      <c r="A9" s="9" t="s">
        <v>7</v>
      </c>
      <c r="B9" s="10">
        <v>6</v>
      </c>
      <c r="C9" s="39" t="s">
        <v>16</v>
      </c>
      <c r="D9" s="39" t="s">
        <v>60</v>
      </c>
      <c r="E9" s="39" t="s">
        <v>0</v>
      </c>
      <c r="F9" s="39" t="s">
        <v>0</v>
      </c>
      <c r="G9" s="39" t="s">
        <v>10</v>
      </c>
      <c r="H9" s="39" t="s">
        <v>9</v>
      </c>
      <c r="I9" s="39" t="s">
        <v>0</v>
      </c>
      <c r="J9" s="39" t="s">
        <v>65</v>
      </c>
      <c r="K9" s="39" t="s">
        <v>9</v>
      </c>
      <c r="L9" s="39" t="s">
        <v>26</v>
      </c>
      <c r="M9" s="39" t="s">
        <v>46</v>
      </c>
      <c r="N9" s="39" t="s">
        <v>71</v>
      </c>
      <c r="O9" s="39" t="s">
        <v>36</v>
      </c>
      <c r="P9" s="39" t="s">
        <v>57</v>
      </c>
      <c r="Q9" s="39" t="s">
        <v>34</v>
      </c>
      <c r="R9" s="39" t="s">
        <v>38</v>
      </c>
      <c r="S9" s="39" t="s">
        <v>11</v>
      </c>
      <c r="T9" s="39"/>
      <c r="U9" s="39"/>
      <c r="V9" s="39"/>
      <c r="W9" s="39"/>
      <c r="X9" s="11"/>
      <c r="Y9" s="12"/>
      <c r="Z9" s="13">
        <v>42741</v>
      </c>
      <c r="AA9" s="58">
        <v>5500</v>
      </c>
      <c r="AB9" s="11"/>
      <c r="AC9" s="17" t="s">
        <v>26</v>
      </c>
      <c r="AD9" s="55" t="s">
        <v>27</v>
      </c>
      <c r="AE9" s="53">
        <v>7</v>
      </c>
    </row>
    <row r="10" spans="1:55" ht="21.95" customHeight="1" x14ac:dyDescent="0.2">
      <c r="A10" s="9" t="s">
        <v>8</v>
      </c>
      <c r="B10" s="10">
        <v>7</v>
      </c>
      <c r="C10" s="39" t="s">
        <v>16</v>
      </c>
      <c r="D10" s="39" t="s">
        <v>60</v>
      </c>
      <c r="E10" s="39" t="s">
        <v>11</v>
      </c>
      <c r="F10" s="39" t="s">
        <v>0</v>
      </c>
      <c r="G10" s="39" t="s">
        <v>10</v>
      </c>
      <c r="H10" s="39" t="s">
        <v>11</v>
      </c>
      <c r="I10" s="39" t="s">
        <v>9</v>
      </c>
      <c r="J10" s="39" t="s">
        <v>0</v>
      </c>
      <c r="K10" s="39" t="s">
        <v>9</v>
      </c>
      <c r="L10" s="39" t="s">
        <v>30</v>
      </c>
      <c r="M10" s="39" t="s">
        <v>46</v>
      </c>
      <c r="N10" s="39" t="s">
        <v>71</v>
      </c>
      <c r="O10" s="39" t="s">
        <v>48</v>
      </c>
      <c r="P10" s="39" t="s">
        <v>0</v>
      </c>
      <c r="Q10" s="39" t="s">
        <v>34</v>
      </c>
      <c r="R10" s="39" t="s">
        <v>38</v>
      </c>
      <c r="S10" s="39" t="s">
        <v>0</v>
      </c>
      <c r="T10" s="39"/>
      <c r="U10" s="39"/>
      <c r="V10" s="39"/>
      <c r="W10" s="39"/>
      <c r="X10" s="11"/>
      <c r="Y10" s="12"/>
      <c r="Z10" s="13">
        <v>42742</v>
      </c>
      <c r="AA10" s="58">
        <v>6000</v>
      </c>
      <c r="AB10" s="11"/>
      <c r="AC10" s="20" t="s">
        <v>28</v>
      </c>
      <c r="AD10" s="55" t="s">
        <v>29</v>
      </c>
      <c r="AE10" s="53">
        <v>6</v>
      </c>
    </row>
    <row r="11" spans="1:55" ht="21.95" customHeight="1" x14ac:dyDescent="0.2">
      <c r="A11" s="9" t="s">
        <v>2</v>
      </c>
      <c r="B11" s="10">
        <v>8</v>
      </c>
      <c r="C11" s="39" t="s">
        <v>0</v>
      </c>
      <c r="D11" s="39" t="s">
        <v>26</v>
      </c>
      <c r="E11" s="39" t="s">
        <v>16</v>
      </c>
      <c r="F11" s="39" t="s">
        <v>64</v>
      </c>
      <c r="G11" s="39" t="s">
        <v>60</v>
      </c>
      <c r="H11" s="39" t="s">
        <v>10</v>
      </c>
      <c r="I11" s="39" t="s">
        <v>0</v>
      </c>
      <c r="J11" s="39" t="s">
        <v>0</v>
      </c>
      <c r="K11" s="39" t="s">
        <v>9</v>
      </c>
      <c r="L11" s="39" t="s">
        <v>0</v>
      </c>
      <c r="M11" s="39" t="s">
        <v>0</v>
      </c>
      <c r="N11" s="39" t="s">
        <v>71</v>
      </c>
      <c r="O11" s="39" t="s">
        <v>36</v>
      </c>
      <c r="P11" s="39" t="s">
        <v>34</v>
      </c>
      <c r="Q11" s="39"/>
      <c r="R11" s="39"/>
      <c r="S11" s="39"/>
      <c r="T11" s="39"/>
      <c r="U11" s="39"/>
      <c r="V11" s="39"/>
      <c r="W11" s="39"/>
      <c r="X11" s="11"/>
      <c r="Y11" s="12"/>
      <c r="Z11" s="13">
        <v>42743</v>
      </c>
      <c r="AA11" s="58">
        <v>1316</v>
      </c>
      <c r="AB11" s="11"/>
      <c r="AC11" s="20" t="s">
        <v>30</v>
      </c>
      <c r="AD11" s="55" t="s">
        <v>31</v>
      </c>
      <c r="AE11" s="53">
        <v>8</v>
      </c>
    </row>
    <row r="12" spans="1:55" ht="21.95" customHeight="1" x14ac:dyDescent="0.2">
      <c r="A12" s="9" t="s">
        <v>3</v>
      </c>
      <c r="B12" s="10">
        <v>9</v>
      </c>
      <c r="C12" s="39" t="s">
        <v>16</v>
      </c>
      <c r="D12" s="39" t="s">
        <v>26</v>
      </c>
      <c r="E12" s="39" t="s">
        <v>0</v>
      </c>
      <c r="F12" s="39" t="s">
        <v>64</v>
      </c>
      <c r="G12" s="39" t="s">
        <v>60</v>
      </c>
      <c r="H12" s="39" t="s">
        <v>0</v>
      </c>
      <c r="I12" s="39" t="s">
        <v>9</v>
      </c>
      <c r="J12" s="39" t="s">
        <v>52</v>
      </c>
      <c r="K12" s="39" t="s">
        <v>0</v>
      </c>
      <c r="L12" s="39" t="s">
        <v>36</v>
      </c>
      <c r="M12" s="39" t="s">
        <v>46</v>
      </c>
      <c r="N12" s="39" t="s">
        <v>71</v>
      </c>
      <c r="O12" s="39" t="s">
        <v>0</v>
      </c>
      <c r="P12" s="39" t="s">
        <v>0</v>
      </c>
      <c r="Q12" s="39"/>
      <c r="R12" s="39"/>
      <c r="S12" s="39"/>
      <c r="T12" s="39"/>
      <c r="U12" s="39"/>
      <c r="V12" s="39"/>
      <c r="W12" s="39"/>
      <c r="X12" s="11"/>
      <c r="Y12" s="12"/>
      <c r="Z12" s="13">
        <v>42744</v>
      </c>
      <c r="AA12" s="58">
        <v>1782</v>
      </c>
      <c r="AB12" s="11"/>
      <c r="AC12" s="17" t="s">
        <v>32</v>
      </c>
      <c r="AD12" s="54" t="s">
        <v>33</v>
      </c>
      <c r="AE12" s="53">
        <v>7</v>
      </c>
    </row>
    <row r="13" spans="1:55" ht="21.95" customHeight="1" x14ac:dyDescent="0.2">
      <c r="A13" s="9" t="s">
        <v>4</v>
      </c>
      <c r="B13" s="10">
        <v>10</v>
      </c>
      <c r="C13" s="39" t="s">
        <v>26</v>
      </c>
      <c r="D13" s="39" t="s">
        <v>0</v>
      </c>
      <c r="E13" s="39" t="s">
        <v>0</v>
      </c>
      <c r="F13" s="39" t="s">
        <v>64</v>
      </c>
      <c r="G13" s="39" t="s">
        <v>0</v>
      </c>
      <c r="H13" s="39" t="s">
        <v>9</v>
      </c>
      <c r="I13" s="39" t="s">
        <v>60</v>
      </c>
      <c r="J13" s="39" t="s">
        <v>52</v>
      </c>
      <c r="K13" s="39" t="s">
        <v>0</v>
      </c>
      <c r="L13" s="39" t="s">
        <v>16</v>
      </c>
      <c r="M13" s="39" t="s">
        <v>46</v>
      </c>
      <c r="N13" s="39" t="s">
        <v>71</v>
      </c>
      <c r="O13" s="39" t="s">
        <v>0</v>
      </c>
      <c r="P13" s="39" t="s">
        <v>34</v>
      </c>
      <c r="Q13" s="39"/>
      <c r="R13" s="39"/>
      <c r="S13" s="39"/>
      <c r="T13" s="39"/>
      <c r="U13" s="39"/>
      <c r="V13" s="39"/>
      <c r="W13" s="39"/>
      <c r="X13" s="11"/>
      <c r="Y13" s="12"/>
      <c r="Z13" s="13">
        <v>42745</v>
      </c>
      <c r="AA13" s="58">
        <v>1893</v>
      </c>
      <c r="AB13" s="11"/>
      <c r="AC13" s="17" t="s">
        <v>34</v>
      </c>
      <c r="AD13" s="55" t="s">
        <v>35</v>
      </c>
      <c r="AE13" s="53">
        <v>8</v>
      </c>
    </row>
    <row r="14" spans="1:55" ht="21.95" customHeight="1" x14ac:dyDescent="0.2">
      <c r="A14" s="9" t="s">
        <v>5</v>
      </c>
      <c r="B14" s="10">
        <v>11</v>
      </c>
      <c r="C14" s="39" t="s">
        <v>59</v>
      </c>
      <c r="D14" s="39" t="s">
        <v>0</v>
      </c>
      <c r="E14" s="39" t="s">
        <v>0</v>
      </c>
      <c r="F14" s="39" t="s">
        <v>64</v>
      </c>
      <c r="G14" s="39" t="s">
        <v>0</v>
      </c>
      <c r="H14" s="39" t="s">
        <v>16</v>
      </c>
      <c r="I14" s="39" t="s">
        <v>26</v>
      </c>
      <c r="J14" s="39" t="s">
        <v>52</v>
      </c>
      <c r="K14" s="39" t="s">
        <v>9</v>
      </c>
      <c r="L14" s="39" t="s">
        <v>16</v>
      </c>
      <c r="M14" s="39" t="s">
        <v>46</v>
      </c>
      <c r="N14" s="39" t="s">
        <v>71</v>
      </c>
      <c r="O14" s="39" t="s">
        <v>34</v>
      </c>
      <c r="P14" s="39" t="s">
        <v>0</v>
      </c>
      <c r="Q14" s="39"/>
      <c r="R14" s="39"/>
      <c r="S14" s="39"/>
      <c r="T14" s="39"/>
      <c r="U14" s="39"/>
      <c r="V14" s="39"/>
      <c r="W14" s="39"/>
      <c r="X14" s="11"/>
      <c r="Y14" s="12"/>
      <c r="Z14" s="13">
        <v>42746</v>
      </c>
      <c r="AA14" s="58">
        <v>2795</v>
      </c>
      <c r="AB14" s="11"/>
      <c r="AC14" s="17" t="s">
        <v>36</v>
      </c>
      <c r="AD14" s="54" t="s">
        <v>37</v>
      </c>
      <c r="AE14" s="53">
        <v>5</v>
      </c>
    </row>
    <row r="15" spans="1:55" ht="21.95" customHeight="1" x14ac:dyDescent="0.2">
      <c r="A15" s="9" t="s">
        <v>6</v>
      </c>
      <c r="B15" s="10">
        <v>12</v>
      </c>
      <c r="C15" s="39" t="s">
        <v>59</v>
      </c>
      <c r="D15" s="39" t="s">
        <v>16</v>
      </c>
      <c r="E15" s="39" t="s">
        <v>10</v>
      </c>
      <c r="F15" s="39" t="s">
        <v>64</v>
      </c>
      <c r="G15" s="39" t="s">
        <v>26</v>
      </c>
      <c r="H15" s="39" t="s">
        <v>0</v>
      </c>
      <c r="I15" s="39" t="s">
        <v>0</v>
      </c>
      <c r="J15" s="39" t="s">
        <v>0</v>
      </c>
      <c r="K15" s="39" t="s">
        <v>9</v>
      </c>
      <c r="L15" s="39" t="s">
        <v>0</v>
      </c>
      <c r="M15" s="39" t="s">
        <v>46</v>
      </c>
      <c r="N15" s="39" t="s">
        <v>71</v>
      </c>
      <c r="O15" s="39" t="s">
        <v>42</v>
      </c>
      <c r="P15" s="39" t="s">
        <v>0</v>
      </c>
      <c r="Q15" s="39"/>
      <c r="R15" s="39"/>
      <c r="S15" s="39"/>
      <c r="T15" s="39"/>
      <c r="U15" s="39"/>
      <c r="V15" s="39"/>
      <c r="W15" s="39"/>
      <c r="X15" s="11"/>
      <c r="Y15" s="12"/>
      <c r="Z15" s="13">
        <v>42747</v>
      </c>
      <c r="AA15" s="58">
        <v>2668</v>
      </c>
      <c r="AB15" s="11"/>
      <c r="AC15" s="20" t="s">
        <v>38</v>
      </c>
      <c r="AD15" s="54" t="s">
        <v>39</v>
      </c>
      <c r="AE15" s="53">
        <v>8</v>
      </c>
    </row>
    <row r="16" spans="1:55" ht="21.95" customHeight="1" x14ac:dyDescent="0.2">
      <c r="A16" s="9" t="s">
        <v>7</v>
      </c>
      <c r="B16" s="10">
        <v>13</v>
      </c>
      <c r="C16" s="39" t="s">
        <v>0</v>
      </c>
      <c r="D16" s="39" t="s">
        <v>16</v>
      </c>
      <c r="E16" s="39" t="s">
        <v>60</v>
      </c>
      <c r="F16" s="39" t="s">
        <v>0</v>
      </c>
      <c r="G16" s="39" t="s">
        <v>26</v>
      </c>
      <c r="H16" s="39" t="s">
        <v>0</v>
      </c>
      <c r="I16" s="39" t="s">
        <v>0</v>
      </c>
      <c r="J16" s="39" t="s">
        <v>10</v>
      </c>
      <c r="K16" s="39" t="s">
        <v>9</v>
      </c>
      <c r="L16" s="39" t="s">
        <v>0</v>
      </c>
      <c r="M16" s="39" t="s">
        <v>46</v>
      </c>
      <c r="N16" s="39" t="s">
        <v>71</v>
      </c>
      <c r="O16" s="39" t="s">
        <v>34</v>
      </c>
      <c r="P16" s="39" t="s">
        <v>0</v>
      </c>
      <c r="Q16" s="39"/>
      <c r="R16" s="39"/>
      <c r="S16" s="39"/>
      <c r="T16" s="39"/>
      <c r="U16" s="39"/>
      <c r="V16" s="39"/>
      <c r="W16" s="39"/>
      <c r="X16" s="11"/>
      <c r="Y16" s="12"/>
      <c r="Z16" s="13">
        <v>42748</v>
      </c>
      <c r="AA16" s="58">
        <v>1307</v>
      </c>
      <c r="AB16" s="11"/>
      <c r="AC16" s="20" t="s">
        <v>40</v>
      </c>
      <c r="AD16" s="54" t="s">
        <v>41</v>
      </c>
      <c r="AE16" s="53">
        <v>7</v>
      </c>
    </row>
    <row r="17" spans="1:31" ht="21.95" customHeight="1" x14ac:dyDescent="0.2">
      <c r="A17" s="9" t="s">
        <v>8</v>
      </c>
      <c r="B17" s="10">
        <v>14</v>
      </c>
      <c r="C17" s="39" t="s">
        <v>0</v>
      </c>
      <c r="D17" s="39" t="s">
        <v>26</v>
      </c>
      <c r="E17" s="39" t="s">
        <v>60</v>
      </c>
      <c r="F17" s="39" t="s">
        <v>0</v>
      </c>
      <c r="G17" s="39" t="s">
        <v>0</v>
      </c>
      <c r="H17" s="39" t="s">
        <v>0</v>
      </c>
      <c r="I17" s="39" t="s">
        <v>16</v>
      </c>
      <c r="J17" s="40" t="s">
        <v>10</v>
      </c>
      <c r="K17" s="39" t="s">
        <v>9</v>
      </c>
      <c r="L17" s="39" t="s">
        <v>0</v>
      </c>
      <c r="M17" s="39" t="s">
        <v>0</v>
      </c>
      <c r="N17" s="39" t="s">
        <v>71</v>
      </c>
      <c r="O17" s="39" t="s">
        <v>0</v>
      </c>
      <c r="P17" s="39" t="s">
        <v>34</v>
      </c>
      <c r="Q17" s="39"/>
      <c r="R17" s="39"/>
      <c r="S17" s="39"/>
      <c r="T17" s="39"/>
      <c r="U17" s="39"/>
      <c r="V17" s="39"/>
      <c r="W17" s="39"/>
      <c r="X17" s="11"/>
      <c r="Y17" s="12"/>
      <c r="Z17" s="13">
        <v>42749</v>
      </c>
      <c r="AA17" s="58">
        <v>1000</v>
      </c>
      <c r="AB17" s="11"/>
      <c r="AC17" s="20" t="s">
        <v>42</v>
      </c>
      <c r="AD17" s="54" t="s">
        <v>43</v>
      </c>
      <c r="AE17" s="53">
        <v>7</v>
      </c>
    </row>
    <row r="18" spans="1:31" ht="21.95" customHeight="1" x14ac:dyDescent="0.2">
      <c r="A18" s="9" t="s">
        <v>2</v>
      </c>
      <c r="B18" s="10">
        <v>15</v>
      </c>
      <c r="C18" s="39" t="s">
        <v>0</v>
      </c>
      <c r="D18" s="39" t="s">
        <v>26</v>
      </c>
      <c r="E18" s="39" t="s">
        <v>0</v>
      </c>
      <c r="F18" s="39" t="s">
        <v>64</v>
      </c>
      <c r="G18" s="39" t="s">
        <v>0</v>
      </c>
      <c r="H18" s="39" t="s">
        <v>16</v>
      </c>
      <c r="I18" s="39" t="s">
        <v>9</v>
      </c>
      <c r="J18" s="39" t="s">
        <v>10</v>
      </c>
      <c r="K18" s="39" t="s">
        <v>59</v>
      </c>
      <c r="L18" s="39" t="s">
        <v>16</v>
      </c>
      <c r="M18" s="39" t="s">
        <v>46</v>
      </c>
      <c r="N18" s="39" t="s">
        <v>71</v>
      </c>
      <c r="O18" s="39" t="s">
        <v>0</v>
      </c>
      <c r="P18" s="39" t="s">
        <v>34</v>
      </c>
      <c r="Q18" s="39"/>
      <c r="R18" s="39"/>
      <c r="S18" s="39"/>
      <c r="T18" s="39"/>
      <c r="U18" s="39"/>
      <c r="V18" s="39"/>
      <c r="W18" s="39"/>
      <c r="X18" s="11"/>
      <c r="Y18" s="12"/>
      <c r="Z18" s="13">
        <v>42750</v>
      </c>
      <c r="AA18" s="58">
        <v>1172</v>
      </c>
      <c r="AB18" s="11"/>
      <c r="AC18" s="20" t="s">
        <v>44</v>
      </c>
      <c r="AD18" s="54" t="s">
        <v>45</v>
      </c>
      <c r="AE18" s="53">
        <v>6</v>
      </c>
    </row>
    <row r="19" spans="1:31" ht="21.95" customHeight="1" x14ac:dyDescent="0.2">
      <c r="A19" s="9" t="s">
        <v>3</v>
      </c>
      <c r="B19" s="10">
        <v>16</v>
      </c>
      <c r="C19" s="39" t="s">
        <v>59</v>
      </c>
      <c r="D19" s="39" t="s">
        <v>26</v>
      </c>
      <c r="E19" s="39" t="s">
        <v>0</v>
      </c>
      <c r="F19" s="39" t="s">
        <v>64</v>
      </c>
      <c r="G19" s="39" t="s">
        <v>52</v>
      </c>
      <c r="H19" s="39" t="s">
        <v>16</v>
      </c>
      <c r="I19" s="39" t="s">
        <v>9</v>
      </c>
      <c r="J19" s="39" t="s">
        <v>0</v>
      </c>
      <c r="K19" s="39" t="s">
        <v>0</v>
      </c>
      <c r="L19" s="39" t="s">
        <v>16</v>
      </c>
      <c r="M19" s="39" t="s">
        <v>46</v>
      </c>
      <c r="N19" s="39" t="s">
        <v>71</v>
      </c>
      <c r="O19" s="39" t="s">
        <v>0</v>
      </c>
      <c r="P19" s="39" t="s">
        <v>0</v>
      </c>
      <c r="Q19" s="39"/>
      <c r="R19" s="39"/>
      <c r="S19" s="39"/>
      <c r="T19" s="39"/>
      <c r="U19" s="39"/>
      <c r="V19" s="39"/>
      <c r="W19" s="39"/>
      <c r="X19" s="11"/>
      <c r="Y19" s="12"/>
      <c r="Z19" s="13">
        <v>42751</v>
      </c>
      <c r="AA19" s="58">
        <v>1382</v>
      </c>
      <c r="AB19" s="11"/>
      <c r="AC19" s="17" t="s">
        <v>46</v>
      </c>
      <c r="AD19" s="55" t="s">
        <v>47</v>
      </c>
      <c r="AE19" s="53">
        <v>5</v>
      </c>
    </row>
    <row r="20" spans="1:31" ht="21.95" customHeight="1" x14ac:dyDescent="0.2">
      <c r="A20" s="9" t="s">
        <v>4</v>
      </c>
      <c r="B20" s="10">
        <v>17</v>
      </c>
      <c r="C20" s="39" t="s">
        <v>59</v>
      </c>
      <c r="D20" s="39" t="s">
        <v>0</v>
      </c>
      <c r="E20" s="39" t="s">
        <v>16</v>
      </c>
      <c r="F20" s="39" t="s">
        <v>64</v>
      </c>
      <c r="G20" s="39" t="s">
        <v>0</v>
      </c>
      <c r="H20" s="39" t="s">
        <v>26</v>
      </c>
      <c r="I20" s="39" t="s">
        <v>9</v>
      </c>
      <c r="J20" s="39" t="s">
        <v>52</v>
      </c>
      <c r="K20" s="39" t="s">
        <v>0</v>
      </c>
      <c r="L20" s="39" t="s">
        <v>26</v>
      </c>
      <c r="M20" s="39" t="s">
        <v>0</v>
      </c>
      <c r="N20" s="39" t="s">
        <v>71</v>
      </c>
      <c r="O20" s="39" t="s">
        <v>42</v>
      </c>
      <c r="P20" s="39" t="s">
        <v>0</v>
      </c>
      <c r="Q20" s="39"/>
      <c r="R20" s="39"/>
      <c r="S20" s="39"/>
      <c r="T20" s="39"/>
      <c r="U20" s="39"/>
      <c r="V20" s="39"/>
      <c r="W20" s="39"/>
      <c r="X20" s="11"/>
      <c r="Y20" s="12"/>
      <c r="Z20" s="13">
        <v>42752</v>
      </c>
      <c r="AA20" s="58">
        <v>1540</v>
      </c>
      <c r="AB20" s="11"/>
      <c r="AC20" s="17" t="s">
        <v>48</v>
      </c>
      <c r="AD20" s="55" t="s">
        <v>31</v>
      </c>
      <c r="AE20" s="53">
        <v>8</v>
      </c>
    </row>
    <row r="21" spans="1:31" ht="21.95" customHeight="1" x14ac:dyDescent="0.2">
      <c r="A21" s="9" t="s">
        <v>5</v>
      </c>
      <c r="B21" s="10">
        <v>18</v>
      </c>
      <c r="C21" s="39" t="s">
        <v>59</v>
      </c>
      <c r="D21" s="39" t="s">
        <v>26</v>
      </c>
      <c r="E21" s="39" t="s">
        <v>16</v>
      </c>
      <c r="F21" s="39" t="s">
        <v>64</v>
      </c>
      <c r="G21" s="39" t="s">
        <v>10</v>
      </c>
      <c r="H21" s="39" t="s">
        <v>0</v>
      </c>
      <c r="I21" s="39" t="s">
        <v>9</v>
      </c>
      <c r="J21" s="39" t="s">
        <v>0</v>
      </c>
      <c r="K21" s="39" t="s">
        <v>0</v>
      </c>
      <c r="L21" s="39" t="s">
        <v>0</v>
      </c>
      <c r="M21" s="39" t="s">
        <v>0</v>
      </c>
      <c r="N21" s="39" t="s">
        <v>71</v>
      </c>
      <c r="O21" s="39" t="s">
        <v>42</v>
      </c>
      <c r="P21" s="39" t="s">
        <v>0</v>
      </c>
      <c r="Q21" s="39"/>
      <c r="R21" s="39"/>
      <c r="S21" s="39"/>
      <c r="T21" s="39"/>
      <c r="U21" s="39"/>
      <c r="V21" s="39"/>
      <c r="W21" s="39"/>
      <c r="X21" s="11"/>
      <c r="Y21" s="12"/>
      <c r="Z21" s="13">
        <v>42753</v>
      </c>
      <c r="AA21" s="58">
        <v>1595</v>
      </c>
      <c r="AB21" s="11"/>
      <c r="AC21" s="17" t="s">
        <v>49</v>
      </c>
      <c r="AD21" s="55" t="s">
        <v>50</v>
      </c>
      <c r="AE21" s="53">
        <v>6</v>
      </c>
    </row>
    <row r="22" spans="1:31" ht="21.95" customHeight="1" x14ac:dyDescent="0.2">
      <c r="A22" s="9" t="s">
        <v>6</v>
      </c>
      <c r="B22" s="10">
        <v>19</v>
      </c>
      <c r="C22" s="39" t="s">
        <v>0</v>
      </c>
      <c r="D22" s="39" t="s">
        <v>26</v>
      </c>
      <c r="E22" s="39" t="s">
        <v>16</v>
      </c>
      <c r="F22" s="39" t="s">
        <v>64</v>
      </c>
      <c r="G22" s="39" t="s">
        <v>10</v>
      </c>
      <c r="H22" s="39" t="s">
        <v>0</v>
      </c>
      <c r="I22" s="39" t="s">
        <v>0</v>
      </c>
      <c r="J22" s="39" t="s">
        <v>0</v>
      </c>
      <c r="K22" s="39" t="s">
        <v>9</v>
      </c>
      <c r="L22" s="39" t="s">
        <v>0</v>
      </c>
      <c r="M22" s="39" t="s">
        <v>46</v>
      </c>
      <c r="N22" s="39" t="s">
        <v>71</v>
      </c>
      <c r="O22" s="39" t="s">
        <v>0</v>
      </c>
      <c r="P22" s="39" t="s">
        <v>34</v>
      </c>
      <c r="Q22" s="39"/>
      <c r="R22" s="39"/>
      <c r="S22" s="39"/>
      <c r="T22" s="39"/>
      <c r="U22" s="39"/>
      <c r="V22" s="39"/>
      <c r="W22" s="39"/>
      <c r="X22" s="11"/>
      <c r="Y22" s="12"/>
      <c r="Z22" s="13">
        <v>42754</v>
      </c>
      <c r="AA22" s="58">
        <v>2043</v>
      </c>
      <c r="AB22" s="11"/>
      <c r="AC22" s="17" t="s">
        <v>10</v>
      </c>
      <c r="AD22" s="55" t="s">
        <v>51</v>
      </c>
      <c r="AE22" s="53">
        <v>7</v>
      </c>
    </row>
    <row r="23" spans="1:31" ht="21.95" customHeight="1" x14ac:dyDescent="0.2">
      <c r="A23" s="9" t="s">
        <v>7</v>
      </c>
      <c r="B23" s="10">
        <v>20</v>
      </c>
      <c r="C23" s="39" t="s">
        <v>0</v>
      </c>
      <c r="D23" s="39" t="s">
        <v>59</v>
      </c>
      <c r="E23" s="39" t="s">
        <v>0</v>
      </c>
      <c r="F23" s="39" t="s">
        <v>0</v>
      </c>
      <c r="G23" s="39" t="s">
        <v>26</v>
      </c>
      <c r="H23" s="39" t="s">
        <v>16</v>
      </c>
      <c r="I23" s="39" t="s">
        <v>0</v>
      </c>
      <c r="J23" s="39" t="s">
        <v>10</v>
      </c>
      <c r="K23" s="39" t="s">
        <v>9</v>
      </c>
      <c r="L23" s="39" t="s">
        <v>16</v>
      </c>
      <c r="M23" s="39" t="s">
        <v>46</v>
      </c>
      <c r="N23" s="39" t="s">
        <v>71</v>
      </c>
      <c r="O23" s="39" t="s">
        <v>0</v>
      </c>
      <c r="P23" s="39" t="s">
        <v>34</v>
      </c>
      <c r="Q23" s="39"/>
      <c r="R23" s="39"/>
      <c r="S23" s="39"/>
      <c r="T23" s="39"/>
      <c r="U23" s="39"/>
      <c r="V23" s="39"/>
      <c r="W23" s="39"/>
      <c r="X23" s="11"/>
      <c r="Y23" s="12"/>
      <c r="Z23" s="13">
        <v>42755</v>
      </c>
      <c r="AA23" s="58">
        <v>2184</v>
      </c>
      <c r="AB23" s="11"/>
      <c r="AC23" s="17" t="s">
        <v>52</v>
      </c>
      <c r="AD23" s="55" t="s">
        <v>45</v>
      </c>
      <c r="AE23" s="53">
        <v>6</v>
      </c>
    </row>
    <row r="24" spans="1:31" ht="21.95" customHeight="1" x14ac:dyDescent="0.2">
      <c r="A24" s="9" t="s">
        <v>8</v>
      </c>
      <c r="B24" s="10">
        <v>21</v>
      </c>
      <c r="C24" s="39" t="s">
        <v>0</v>
      </c>
      <c r="D24" s="39" t="s">
        <v>0</v>
      </c>
      <c r="E24" s="39" t="s">
        <v>16</v>
      </c>
      <c r="F24" s="39" t="s">
        <v>0</v>
      </c>
      <c r="G24" s="39" t="s">
        <v>26</v>
      </c>
      <c r="H24" s="39" t="s">
        <v>0</v>
      </c>
      <c r="I24" s="39" t="s">
        <v>9</v>
      </c>
      <c r="J24" s="39" t="s">
        <v>52</v>
      </c>
      <c r="K24" s="39" t="s">
        <v>60</v>
      </c>
      <c r="L24" s="39" t="s">
        <v>0</v>
      </c>
      <c r="M24" s="39" t="s">
        <v>46</v>
      </c>
      <c r="N24" s="39" t="s">
        <v>71</v>
      </c>
      <c r="O24" s="39" t="s">
        <v>34</v>
      </c>
      <c r="P24" s="39" t="s">
        <v>0</v>
      </c>
      <c r="Q24" s="39"/>
      <c r="R24" s="39"/>
      <c r="S24" s="39"/>
      <c r="T24" s="39"/>
      <c r="U24" s="39"/>
      <c r="V24" s="39"/>
      <c r="W24" s="39"/>
      <c r="X24" s="11"/>
      <c r="Y24" s="12"/>
      <c r="Z24" s="13">
        <v>42756</v>
      </c>
      <c r="AA24" s="58">
        <v>1780</v>
      </c>
      <c r="AB24" s="11"/>
      <c r="AC24" s="17" t="s">
        <v>0</v>
      </c>
      <c r="AD24" s="55">
        <v>0</v>
      </c>
      <c r="AE24" s="53">
        <v>0</v>
      </c>
    </row>
    <row r="25" spans="1:31" ht="21.95" customHeight="1" x14ac:dyDescent="0.2">
      <c r="A25" s="9" t="s">
        <v>2</v>
      </c>
      <c r="B25" s="10">
        <v>22</v>
      </c>
      <c r="C25" s="39" t="s">
        <v>10</v>
      </c>
      <c r="D25" s="39" t="s">
        <v>0</v>
      </c>
      <c r="E25" s="39" t="s">
        <v>16</v>
      </c>
      <c r="F25" s="39" t="s">
        <v>64</v>
      </c>
      <c r="G25" s="39" t="s">
        <v>26</v>
      </c>
      <c r="H25" s="39" t="s">
        <v>0</v>
      </c>
      <c r="I25" s="39" t="s">
        <v>9</v>
      </c>
      <c r="J25" s="39" t="s">
        <v>52</v>
      </c>
      <c r="K25" s="39" t="s">
        <v>59</v>
      </c>
      <c r="L25" s="39" t="s">
        <v>64</v>
      </c>
      <c r="M25" s="39" t="s">
        <v>46</v>
      </c>
      <c r="N25" s="39" t="s">
        <v>71</v>
      </c>
      <c r="O25" s="39" t="s">
        <v>44</v>
      </c>
      <c r="P25" s="39" t="s">
        <v>0</v>
      </c>
      <c r="Q25" s="39"/>
      <c r="R25" s="39"/>
      <c r="S25" s="39"/>
      <c r="T25" s="39"/>
      <c r="U25" s="39"/>
      <c r="V25" s="39"/>
      <c r="W25" s="39"/>
      <c r="X25" s="11"/>
      <c r="Y25" s="12"/>
      <c r="Z25" s="13">
        <v>42757</v>
      </c>
      <c r="AA25" s="58">
        <v>1756</v>
      </c>
      <c r="AB25" s="11"/>
      <c r="AC25" s="17" t="s">
        <v>9</v>
      </c>
      <c r="AD25" s="55" t="s">
        <v>41</v>
      </c>
      <c r="AE25" s="53">
        <v>7</v>
      </c>
    </row>
    <row r="26" spans="1:31" ht="21.95" customHeight="1" x14ac:dyDescent="0.2">
      <c r="A26" s="9" t="s">
        <v>3</v>
      </c>
      <c r="B26" s="10">
        <v>23</v>
      </c>
      <c r="C26" s="39" t="s">
        <v>10</v>
      </c>
      <c r="D26" s="39" t="s">
        <v>26</v>
      </c>
      <c r="E26" s="39" t="s">
        <v>16</v>
      </c>
      <c r="F26" s="39" t="s">
        <v>64</v>
      </c>
      <c r="G26" s="39" t="s">
        <v>0</v>
      </c>
      <c r="H26" s="39" t="s">
        <v>0</v>
      </c>
      <c r="I26" s="39" t="s">
        <v>9</v>
      </c>
      <c r="J26" s="39" t="s">
        <v>0</v>
      </c>
      <c r="K26" s="39" t="s">
        <v>59</v>
      </c>
      <c r="L26" s="39" t="s">
        <v>64</v>
      </c>
      <c r="M26" s="39" t="s">
        <v>46</v>
      </c>
      <c r="N26" s="39" t="s">
        <v>71</v>
      </c>
      <c r="O26" s="39" t="s">
        <v>44</v>
      </c>
      <c r="P26" s="39" t="s">
        <v>0</v>
      </c>
      <c r="Q26" s="39"/>
      <c r="R26" s="39"/>
      <c r="S26" s="39"/>
      <c r="T26" s="39"/>
      <c r="U26" s="39"/>
      <c r="V26" s="39"/>
      <c r="W26" s="39"/>
      <c r="X26" s="11"/>
      <c r="Y26" s="12"/>
      <c r="Z26" s="13">
        <v>42758</v>
      </c>
      <c r="AA26" s="58">
        <v>1657</v>
      </c>
      <c r="AB26" s="11"/>
      <c r="AC26" s="17" t="s">
        <v>53</v>
      </c>
      <c r="AD26" s="54" t="s">
        <v>54</v>
      </c>
      <c r="AE26" s="53">
        <v>6</v>
      </c>
    </row>
    <row r="27" spans="1:31" ht="21.95" customHeight="1" x14ac:dyDescent="0.2">
      <c r="A27" s="9" t="s">
        <v>4</v>
      </c>
      <c r="B27" s="10">
        <v>24</v>
      </c>
      <c r="C27" s="39" t="s">
        <v>10</v>
      </c>
      <c r="D27" s="39" t="s">
        <v>59</v>
      </c>
      <c r="E27" s="39" t="s">
        <v>16</v>
      </c>
      <c r="F27" s="39" t="s">
        <v>64</v>
      </c>
      <c r="G27" s="39" t="s">
        <v>0</v>
      </c>
      <c r="H27" s="39" t="s">
        <v>53</v>
      </c>
      <c r="I27" s="39" t="s">
        <v>26</v>
      </c>
      <c r="J27" s="39" t="s">
        <v>0</v>
      </c>
      <c r="K27" s="39" t="s">
        <v>0</v>
      </c>
      <c r="L27" s="39" t="s">
        <v>64</v>
      </c>
      <c r="M27" s="39" t="s">
        <v>0</v>
      </c>
      <c r="N27" s="39" t="s">
        <v>71</v>
      </c>
      <c r="O27" s="39" t="s">
        <v>44</v>
      </c>
      <c r="P27" s="39" t="s">
        <v>42</v>
      </c>
      <c r="Q27" s="39"/>
      <c r="R27" s="39"/>
      <c r="S27" s="39"/>
      <c r="T27" s="39"/>
      <c r="U27" s="39"/>
      <c r="V27" s="39"/>
      <c r="W27" s="39"/>
      <c r="X27" s="11"/>
      <c r="Y27" s="12"/>
      <c r="Z27" s="13">
        <v>42759</v>
      </c>
      <c r="AA27" s="58">
        <v>2112</v>
      </c>
      <c r="AB27" s="11"/>
      <c r="AC27" s="17" t="s">
        <v>55</v>
      </c>
      <c r="AD27" s="55" t="s">
        <v>56</v>
      </c>
      <c r="AE27" s="53">
        <v>6</v>
      </c>
    </row>
    <row r="28" spans="1:31" ht="21.95" customHeight="1" x14ac:dyDescent="0.2">
      <c r="A28" s="9" t="s">
        <v>5</v>
      </c>
      <c r="B28" s="10">
        <v>25</v>
      </c>
      <c r="C28" s="39" t="s">
        <v>16</v>
      </c>
      <c r="D28" s="39" t="s">
        <v>60</v>
      </c>
      <c r="E28" s="39" t="s">
        <v>0</v>
      </c>
      <c r="F28" s="39" t="s">
        <v>64</v>
      </c>
      <c r="G28" s="39" t="s">
        <v>26</v>
      </c>
      <c r="H28" s="39" t="s">
        <v>53</v>
      </c>
      <c r="I28" s="39" t="s">
        <v>0</v>
      </c>
      <c r="J28" s="39" t="s">
        <v>10</v>
      </c>
      <c r="K28" s="39" t="s">
        <v>0</v>
      </c>
      <c r="L28" s="39" t="s">
        <v>64</v>
      </c>
      <c r="M28" s="39" t="s">
        <v>46</v>
      </c>
      <c r="N28" s="39" t="s">
        <v>71</v>
      </c>
      <c r="O28" s="39" t="s">
        <v>0</v>
      </c>
      <c r="P28" s="39" t="s">
        <v>9</v>
      </c>
      <c r="Q28" s="39"/>
      <c r="R28" s="39"/>
      <c r="S28" s="39"/>
      <c r="T28" s="39"/>
      <c r="U28" s="39"/>
      <c r="V28" s="39"/>
      <c r="W28" s="39"/>
      <c r="X28" s="11"/>
      <c r="Y28" s="12"/>
      <c r="Z28" s="13">
        <v>42760</v>
      </c>
      <c r="AA28" s="58">
        <v>2145</v>
      </c>
      <c r="AB28" s="11"/>
      <c r="AC28" s="17" t="s">
        <v>57</v>
      </c>
      <c r="AD28" s="55" t="s">
        <v>58</v>
      </c>
      <c r="AE28" s="53">
        <v>8</v>
      </c>
    </row>
    <row r="29" spans="1:31" ht="21.95" customHeight="1" x14ac:dyDescent="0.2">
      <c r="A29" s="9" t="s">
        <v>6</v>
      </c>
      <c r="B29" s="10">
        <v>26</v>
      </c>
      <c r="C29" s="39" t="s">
        <v>16</v>
      </c>
      <c r="D29" s="39" t="s">
        <v>0</v>
      </c>
      <c r="E29" s="39" t="s">
        <v>0</v>
      </c>
      <c r="F29" s="39" t="s">
        <v>64</v>
      </c>
      <c r="G29" s="39" t="s">
        <v>26</v>
      </c>
      <c r="H29" s="39" t="s">
        <v>9</v>
      </c>
      <c r="I29" s="39" t="s">
        <v>0</v>
      </c>
      <c r="J29" s="39" t="s">
        <v>10</v>
      </c>
      <c r="K29" s="39" t="s">
        <v>60</v>
      </c>
      <c r="L29" s="39" t="s">
        <v>64</v>
      </c>
      <c r="M29" s="39" t="s">
        <v>46</v>
      </c>
      <c r="N29" s="39" t="s">
        <v>71</v>
      </c>
      <c r="O29" s="39" t="s">
        <v>0</v>
      </c>
      <c r="P29" s="39" t="s">
        <v>9</v>
      </c>
      <c r="Q29" s="39"/>
      <c r="R29" s="39"/>
      <c r="S29" s="39"/>
      <c r="T29" s="39"/>
      <c r="U29" s="39"/>
      <c r="V29" s="39"/>
      <c r="W29" s="39"/>
      <c r="X29" s="11"/>
      <c r="Y29" s="12"/>
      <c r="Z29" s="13">
        <v>42761</v>
      </c>
      <c r="AA29" s="58">
        <v>2606</v>
      </c>
      <c r="AB29" s="11"/>
      <c r="AC29" s="17" t="s">
        <v>59</v>
      </c>
      <c r="AD29" s="55" t="s">
        <v>29</v>
      </c>
      <c r="AE29" s="53">
        <v>6</v>
      </c>
    </row>
    <row r="30" spans="1:31" ht="21.95" customHeight="1" thickBot="1" x14ac:dyDescent="0.25">
      <c r="A30" s="9" t="s">
        <v>7</v>
      </c>
      <c r="B30" s="10">
        <v>27</v>
      </c>
      <c r="C30" s="39" t="s">
        <v>0</v>
      </c>
      <c r="D30" s="39" t="s">
        <v>0</v>
      </c>
      <c r="E30" s="39" t="s">
        <v>16</v>
      </c>
      <c r="F30" s="39" t="s">
        <v>0</v>
      </c>
      <c r="G30" s="39" t="s">
        <v>59</v>
      </c>
      <c r="H30" s="39" t="s">
        <v>26</v>
      </c>
      <c r="I30" s="39" t="s">
        <v>9</v>
      </c>
      <c r="J30" s="39" t="s">
        <v>10</v>
      </c>
      <c r="K30" s="39" t="s">
        <v>0</v>
      </c>
      <c r="L30" s="39" t="s">
        <v>0</v>
      </c>
      <c r="M30" s="39" t="s">
        <v>46</v>
      </c>
      <c r="N30" s="39" t="s">
        <v>71</v>
      </c>
      <c r="O30" s="39" t="s">
        <v>34</v>
      </c>
      <c r="P30" s="39" t="s">
        <v>17</v>
      </c>
      <c r="Q30" s="39"/>
      <c r="R30" s="39"/>
      <c r="S30" s="39"/>
      <c r="T30" s="39"/>
      <c r="U30" s="39"/>
      <c r="V30" s="39"/>
      <c r="W30" s="39"/>
      <c r="X30" s="11"/>
      <c r="Y30" s="12"/>
      <c r="Z30" s="13">
        <v>42762</v>
      </c>
      <c r="AA30" s="58">
        <v>1681</v>
      </c>
      <c r="AB30" s="11"/>
      <c r="AC30" s="22" t="s">
        <v>60</v>
      </c>
      <c r="AD30" s="56" t="s">
        <v>27</v>
      </c>
      <c r="AE30" s="57">
        <v>7</v>
      </c>
    </row>
    <row r="31" spans="1:31" ht="21.95" customHeight="1" x14ac:dyDescent="0.2">
      <c r="A31" s="9" t="s">
        <v>8</v>
      </c>
      <c r="B31" s="10">
        <v>28</v>
      </c>
      <c r="C31" s="39" t="s">
        <v>0</v>
      </c>
      <c r="D31" s="39" t="s">
        <v>10</v>
      </c>
      <c r="E31" s="39" t="s">
        <v>16</v>
      </c>
      <c r="F31" s="39" t="s">
        <v>0</v>
      </c>
      <c r="G31" s="39" t="s">
        <v>59</v>
      </c>
      <c r="H31" s="39" t="s">
        <v>0</v>
      </c>
      <c r="I31" s="39" t="s">
        <v>9</v>
      </c>
      <c r="J31" s="39" t="s">
        <v>0</v>
      </c>
      <c r="K31" s="39" t="s">
        <v>0</v>
      </c>
      <c r="L31" s="39" t="s">
        <v>26</v>
      </c>
      <c r="M31" s="39" t="s">
        <v>0</v>
      </c>
      <c r="N31" s="39" t="s">
        <v>71</v>
      </c>
      <c r="O31" s="39" t="s">
        <v>44</v>
      </c>
      <c r="P31" s="39" t="s">
        <v>36</v>
      </c>
      <c r="Q31" s="39"/>
      <c r="R31" s="39"/>
      <c r="S31" s="39"/>
      <c r="T31" s="39"/>
      <c r="U31" s="39"/>
      <c r="V31" s="39"/>
      <c r="W31" s="39"/>
      <c r="X31" s="11"/>
      <c r="Y31" s="12"/>
      <c r="Z31" s="13">
        <v>42763</v>
      </c>
      <c r="AA31" s="58">
        <v>1517</v>
      </c>
      <c r="AB31" s="11"/>
    </row>
    <row r="32" spans="1:31" ht="21.95" customHeight="1" x14ac:dyDescent="0.2">
      <c r="A32" s="9" t="s">
        <v>2</v>
      </c>
      <c r="B32" s="10">
        <v>29</v>
      </c>
      <c r="C32" s="39" t="s">
        <v>16</v>
      </c>
      <c r="D32" s="39" t="s">
        <v>10</v>
      </c>
      <c r="E32" s="39" t="s">
        <v>0</v>
      </c>
      <c r="F32" s="39" t="s">
        <v>0</v>
      </c>
      <c r="G32" s="39" t="s">
        <v>0</v>
      </c>
      <c r="H32" s="39" t="s">
        <v>0</v>
      </c>
      <c r="I32" s="39" t="s">
        <v>59</v>
      </c>
      <c r="J32" s="39" t="s">
        <v>0</v>
      </c>
      <c r="K32" s="39" t="s">
        <v>9</v>
      </c>
      <c r="L32" s="39" t="s">
        <v>26</v>
      </c>
      <c r="M32" s="39" t="s">
        <v>0</v>
      </c>
      <c r="N32" s="39" t="s">
        <v>71</v>
      </c>
      <c r="O32" s="39" t="s">
        <v>44</v>
      </c>
      <c r="P32" s="39" t="s">
        <v>36</v>
      </c>
      <c r="Q32" s="39"/>
      <c r="R32" s="39"/>
      <c r="S32" s="39"/>
      <c r="T32" s="39" t="s">
        <v>21</v>
      </c>
      <c r="U32" s="39"/>
      <c r="V32" s="39"/>
      <c r="W32" s="39"/>
      <c r="X32" s="11"/>
      <c r="Y32" s="12"/>
      <c r="Z32" s="13">
        <v>42764</v>
      </c>
      <c r="AA32" s="58">
        <v>1751</v>
      </c>
      <c r="AB32" s="11"/>
    </row>
    <row r="33" spans="1:28" ht="21.95" customHeight="1" x14ac:dyDescent="0.2">
      <c r="A33" s="9" t="s">
        <v>3</v>
      </c>
      <c r="B33" s="23">
        <v>30</v>
      </c>
      <c r="C33" s="39" t="s">
        <v>0</v>
      </c>
      <c r="D33" s="39" t="s">
        <v>10</v>
      </c>
      <c r="E33" s="39" t="s">
        <v>0</v>
      </c>
      <c r="F33" s="39" t="s">
        <v>30</v>
      </c>
      <c r="G33" s="39" t="s">
        <v>0</v>
      </c>
      <c r="H33" s="39" t="s">
        <v>16</v>
      </c>
      <c r="I33" s="39" t="s">
        <v>60</v>
      </c>
      <c r="J33" s="39" t="s">
        <v>0</v>
      </c>
      <c r="K33" s="39" t="s">
        <v>9</v>
      </c>
      <c r="L33" s="39" t="s">
        <v>0</v>
      </c>
      <c r="M33" s="39" t="s">
        <v>46</v>
      </c>
      <c r="N33" s="39" t="s">
        <v>71</v>
      </c>
      <c r="O33" s="39" t="s">
        <v>0</v>
      </c>
      <c r="P33" s="39" t="s">
        <v>42</v>
      </c>
      <c r="Q33" s="39"/>
      <c r="R33" s="39"/>
      <c r="S33" s="39"/>
      <c r="T33" s="39" t="s">
        <v>21</v>
      </c>
      <c r="U33" s="39"/>
      <c r="V33" s="39"/>
      <c r="W33" s="39"/>
      <c r="X33" s="11"/>
      <c r="Y33" s="12"/>
      <c r="Z33" s="13">
        <v>42765</v>
      </c>
      <c r="AA33" s="58">
        <v>1858</v>
      </c>
      <c r="AB33" s="11"/>
    </row>
    <row r="34" spans="1:28" ht="21.95" customHeight="1" x14ac:dyDescent="0.2">
      <c r="A34" s="9" t="s">
        <v>4</v>
      </c>
      <c r="B34" s="23">
        <v>31</v>
      </c>
      <c r="C34" s="39" t="s">
        <v>0</v>
      </c>
      <c r="D34" s="39" t="s">
        <v>10</v>
      </c>
      <c r="E34" s="39" t="s">
        <v>16</v>
      </c>
      <c r="F34" s="39" t="s">
        <v>30</v>
      </c>
      <c r="G34" s="39" t="s">
        <v>0</v>
      </c>
      <c r="H34" s="39" t="s">
        <v>9</v>
      </c>
      <c r="I34" s="39" t="s">
        <v>60</v>
      </c>
      <c r="J34" s="39" t="s">
        <v>0</v>
      </c>
      <c r="K34" s="39" t="s">
        <v>0</v>
      </c>
      <c r="L34" s="39" t="s">
        <v>0</v>
      </c>
      <c r="M34" s="39" t="s">
        <v>46</v>
      </c>
      <c r="N34" s="39" t="s">
        <v>71</v>
      </c>
      <c r="O34" s="39" t="s">
        <v>0</v>
      </c>
      <c r="P34" s="39" t="s">
        <v>34</v>
      </c>
      <c r="Q34" s="39"/>
      <c r="R34" s="39"/>
      <c r="S34" s="39"/>
      <c r="T34" s="39" t="s">
        <v>21</v>
      </c>
      <c r="U34" s="39"/>
      <c r="V34" s="39"/>
      <c r="W34" s="39"/>
      <c r="X34" s="11"/>
      <c r="Y34" s="12"/>
      <c r="Z34" s="13">
        <v>42766</v>
      </c>
      <c r="AA34" s="58"/>
      <c r="AB34" s="11"/>
    </row>
    <row r="35" spans="1:28" s="27" customFormat="1" ht="12" customHeight="1" x14ac:dyDescent="0.2">
      <c r="A35" s="24"/>
      <c r="B35" s="25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26"/>
      <c r="Z35" s="11"/>
      <c r="AA35" s="11"/>
      <c r="AB35" s="11"/>
    </row>
    <row r="36" spans="1:28" ht="21.95" customHeight="1" x14ac:dyDescent="0.2">
      <c r="A36" s="79" t="s">
        <v>18</v>
      </c>
      <c r="B36" s="79"/>
      <c r="C36" s="28">
        <f>SUM(DONNEES!C6:C36)+DONNEES!C71</f>
        <v>130</v>
      </c>
      <c r="D36" s="28">
        <f>SUM(DONNEES!E6:E36)+DONNEES!E71</f>
        <v>154</v>
      </c>
      <c r="E36" s="28">
        <f>SUM(DONNEES!G6:G36)+DONNEES!G71</f>
        <v>152</v>
      </c>
      <c r="F36" s="28">
        <f>SUM(DONNEES!H6:H36)+DONNEES!H71</f>
        <v>130</v>
      </c>
      <c r="G36" s="28">
        <f>SUM(DONNEES!I6:I36)+DONNEES!I71</f>
        <v>130</v>
      </c>
      <c r="H36" s="28">
        <f>SUM(DONNEES!J6:J36)+DONNEES!J71</f>
        <v>130</v>
      </c>
      <c r="I36" s="28">
        <f>SUM(DONNEES!K6:K36)+DONNEES!K71</f>
        <v>154</v>
      </c>
      <c r="J36" s="28">
        <f>SUM(DONNEES!L6:L36)+DONNEES!L71</f>
        <v>110</v>
      </c>
      <c r="K36" s="28">
        <f>SUM(DONNEES!M6:M36)+DONNEES!M71</f>
        <v>130</v>
      </c>
      <c r="L36" s="28">
        <f>SUM(DONNEES!N6:N36)+DONNEES!N71</f>
        <v>130</v>
      </c>
      <c r="M36" s="28">
        <f>SUM(DONNEES!O6:O36)+DONNEES!O71</f>
        <v>110</v>
      </c>
      <c r="N36" s="28">
        <f>SUM(DONNEES!P6:P36)+DONNEES!P71</f>
        <v>0</v>
      </c>
      <c r="O36" s="28">
        <f>SUM(DONNEES!Q6:Q36)+DONNEES!Q71</f>
        <v>130</v>
      </c>
      <c r="P36" s="28">
        <f>SUM(DONNEES!R6:R36)+DONNEES!R71</f>
        <v>130</v>
      </c>
      <c r="Q36" s="28">
        <f>SUM(DONNEES!S6:S36)+DONNEES!S71</f>
        <v>48</v>
      </c>
      <c r="R36" s="28">
        <f>SUM(DONNEES!T6:T36)+DONNEES!T71</f>
        <v>47</v>
      </c>
      <c r="S36" s="28">
        <f>SUM(DONNEES!U6:U36)+DONNEES!U71</f>
        <v>40</v>
      </c>
      <c r="T36" s="28">
        <f>SUM(DONNEES!V6:V36)+DONNEES!V71</f>
        <v>21</v>
      </c>
      <c r="U36" s="28">
        <f>SUM(DONNEES!W6:W36)+DONNEES!W71</f>
        <v>0</v>
      </c>
      <c r="V36" s="28">
        <f>SUM(DONNEES!X6:X36)+DONNEES!X71</f>
        <v>0</v>
      </c>
      <c r="W36" s="29">
        <f>SUM(DONNEES!Y6:Y36)+DONNEES!Y71</f>
        <v>0</v>
      </c>
      <c r="Y36" s="62" t="s">
        <v>69</v>
      </c>
      <c r="Z36" s="63" t="s">
        <v>66</v>
      </c>
      <c r="AA36" s="62" t="s">
        <v>68</v>
      </c>
    </row>
    <row r="37" spans="1:28" ht="21.95" customHeight="1" x14ac:dyDescent="0.2">
      <c r="A37" s="80" t="s">
        <v>19</v>
      </c>
      <c r="B37" s="80"/>
      <c r="C37" s="30">
        <v>130</v>
      </c>
      <c r="D37" s="30">
        <v>151.66999999999999</v>
      </c>
      <c r="E37" s="30">
        <v>151.66999999999999</v>
      </c>
      <c r="F37" s="30">
        <v>130</v>
      </c>
      <c r="G37" s="30">
        <v>130</v>
      </c>
      <c r="H37" s="30">
        <v>130</v>
      </c>
      <c r="I37" s="30">
        <v>151.66999999999999</v>
      </c>
      <c r="J37" s="30">
        <v>110</v>
      </c>
      <c r="K37" s="30">
        <v>130</v>
      </c>
      <c r="L37" s="30">
        <v>130</v>
      </c>
      <c r="M37" s="30">
        <v>110</v>
      </c>
      <c r="N37" s="30">
        <v>151.66999999999999</v>
      </c>
      <c r="O37" s="30">
        <v>130</v>
      </c>
      <c r="P37" s="30">
        <v>130</v>
      </c>
      <c r="Q37" s="30">
        <v>48</v>
      </c>
      <c r="R37" s="30">
        <v>47</v>
      </c>
      <c r="S37" s="31">
        <v>40</v>
      </c>
      <c r="T37" s="30">
        <v>21</v>
      </c>
      <c r="U37" s="30"/>
      <c r="V37" s="30"/>
      <c r="W37" s="32"/>
      <c r="Y37" s="33">
        <f>SUM(C37:W37)</f>
        <v>2022.6799999999998</v>
      </c>
      <c r="Z37" s="33">
        <f>SUM(C36:W36)</f>
        <v>1876</v>
      </c>
      <c r="AA37" s="33">
        <f>SUM(DONNEES!C71:Y71)</f>
        <v>169</v>
      </c>
    </row>
    <row r="38" spans="1:28" ht="15" x14ac:dyDescent="0.25">
      <c r="S38" s="34"/>
      <c r="T38" s="25"/>
      <c r="AA38" s="35">
        <f>AA37/7</f>
        <v>24.142857142857142</v>
      </c>
    </row>
    <row r="39" spans="1:28" ht="15" x14ac:dyDescent="0.25">
      <c r="AA39" s="37" t="s">
        <v>70</v>
      </c>
    </row>
    <row r="40" spans="1:28" ht="21.95" customHeight="1" x14ac:dyDescent="0.2">
      <c r="A40" s="72" t="s">
        <v>73</v>
      </c>
      <c r="B40" s="72"/>
      <c r="C40" s="75" t="s">
        <v>85</v>
      </c>
      <c r="D40" s="70" t="s">
        <v>26</v>
      </c>
      <c r="E40" s="70" t="s">
        <v>9</v>
      </c>
      <c r="F40" s="70" t="s">
        <v>10</v>
      </c>
      <c r="G40" s="70" t="s">
        <v>60</v>
      </c>
      <c r="H40" s="70" t="s">
        <v>34</v>
      </c>
      <c r="K40" s="73" t="s">
        <v>86</v>
      </c>
      <c r="M40" s="27"/>
      <c r="N40" s="27"/>
      <c r="S40" s="2"/>
      <c r="Y40" s="2"/>
      <c r="Z40" s="2"/>
    </row>
    <row r="41" spans="1:28" ht="21.95" customHeight="1" x14ac:dyDescent="0.2">
      <c r="A41" s="72"/>
      <c r="B41" s="72"/>
      <c r="C41" s="76"/>
      <c r="D41" s="71"/>
      <c r="E41" s="71"/>
      <c r="F41" s="71"/>
      <c r="G41" s="71"/>
      <c r="H41" s="71"/>
      <c r="K41" s="74"/>
      <c r="M41" s="27"/>
      <c r="N41" s="27"/>
      <c r="S41" s="2"/>
      <c r="Y41" s="2"/>
      <c r="Z41" s="2"/>
    </row>
    <row r="42" spans="1:28" ht="21.95" customHeight="1" x14ac:dyDescent="0.2">
      <c r="A42" s="65" t="str">
        <f>A4</f>
        <v>LUNDI</v>
      </c>
      <c r="B42" s="66">
        <f>B4</f>
        <v>1</v>
      </c>
      <c r="C42" s="67" t="str">
        <f>IF(DONNEES!$F77="DOUBLONS","Doublon",IF(DONNEES!$E77="NON","Manquant","OK"))</f>
        <v>OK</v>
      </c>
      <c r="D42" s="67" t="str">
        <f>IF(DONNEES!$K77="DOUBLONS","Doublon",IF(DONNEES!$J77="NON","Manquant","OK"))</f>
        <v>OK</v>
      </c>
      <c r="E42" s="67" t="str">
        <f>IF(DONNEES!$P77="DOUBLONS","Doublon",IF(DONNEES!$O77="NON","Manquant","OK"))</f>
        <v>OK</v>
      </c>
      <c r="F42" s="67" t="str">
        <f>IF(DONNEES!$T77="DOUBLONS","Doublon",IF(DONNEES!$S77="NON","Manquant","OK"))</f>
        <v>OK</v>
      </c>
      <c r="G42" s="67" t="str">
        <f>IF(DONNEES!$X77="DOUBLONS","Doublon",IF(DONNEES!$W77="NON","Manquant","OK"))</f>
        <v>Doublon</v>
      </c>
      <c r="H42" s="67" t="str">
        <f>IF(DONNEES!AF77="ok","OK","Manquant")</f>
        <v>OK</v>
      </c>
      <c r="I42" s="68"/>
      <c r="K42" s="67" t="str">
        <f t="shared" ref="K42:K72" si="0">IF(COUNTIF(C42:H42,"ok")=6,"OK","ERREUR")</f>
        <v>ERREUR</v>
      </c>
      <c r="M42" s="27"/>
      <c r="N42" s="27"/>
      <c r="S42" s="2"/>
      <c r="Y42" s="2"/>
      <c r="Z42" s="2"/>
    </row>
    <row r="43" spans="1:28" ht="21.95" customHeight="1" x14ac:dyDescent="0.2">
      <c r="A43" s="65" t="str">
        <f t="shared" ref="A43:B43" si="1">A5</f>
        <v>MARDI</v>
      </c>
      <c r="B43" s="66">
        <f t="shared" si="1"/>
        <v>2</v>
      </c>
      <c r="C43" s="67" t="str">
        <f>IF(DONNEES!$F78="DOUBLONS","Doublon",IF(DONNEES!$E78="NON","Manquant","OK"))</f>
        <v>OK</v>
      </c>
      <c r="D43" s="67" t="str">
        <f>IF(DONNEES!$K78="DOUBLONS","Doublon",IF(DONNEES!$J78="NON","Manquant","OK"))</f>
        <v>OK</v>
      </c>
      <c r="E43" s="67" t="str">
        <f>IF(DONNEES!$P78="DOUBLONS","Doublon",IF(DONNEES!$O78="NON","Manquant","OK"))</f>
        <v>Doublon</v>
      </c>
      <c r="F43" s="67" t="str">
        <f>IF(DONNEES!$T78="DOUBLONS","Doublon",IF(DONNEES!$S78="NON","Manquant","OK"))</f>
        <v>OK</v>
      </c>
      <c r="G43" s="67" t="str">
        <f>IF(DONNEES!$X78="DOUBLONS","Doublon",IF(DONNEES!$W78="NON","Manquant","OK"))</f>
        <v>Doublon</v>
      </c>
      <c r="H43" s="67" t="str">
        <f>IF(DONNEES!AF78="ok","OK","Manquant")</f>
        <v>OK</v>
      </c>
      <c r="K43" s="67" t="str">
        <f t="shared" si="0"/>
        <v>ERREUR</v>
      </c>
      <c r="M43" s="27"/>
      <c r="N43" s="27"/>
      <c r="S43" s="2"/>
      <c r="Y43" s="2"/>
      <c r="Z43" s="2"/>
    </row>
    <row r="44" spans="1:28" ht="21.95" customHeight="1" x14ac:dyDescent="0.2">
      <c r="A44" s="65" t="str">
        <f t="shared" ref="A44:B44" si="2">A6</f>
        <v>MERCREDI</v>
      </c>
      <c r="B44" s="66">
        <f t="shared" si="2"/>
        <v>3</v>
      </c>
      <c r="C44" s="67" t="str">
        <f>IF(DONNEES!$F79="DOUBLONS","Doublon",IF(DONNEES!$E79="NON","Manquant","OK"))</f>
        <v>OK</v>
      </c>
      <c r="D44" s="67" t="str">
        <f>IF(DONNEES!$K79="DOUBLONS","Doublon",IF(DONNEES!$J79="NON","Manquant","OK"))</f>
        <v>OK</v>
      </c>
      <c r="E44" s="67" t="str">
        <f>IF(DONNEES!$P79="DOUBLONS","Doublon",IF(DONNEES!$O79="NON","Manquant","OK"))</f>
        <v>OK</v>
      </c>
      <c r="F44" s="67" t="str">
        <f>IF(DONNEES!$T79="DOUBLONS","Doublon",IF(DONNEES!$S79="NON","Manquant","OK"))</f>
        <v>OK</v>
      </c>
      <c r="G44" s="67" t="str">
        <f>IF(DONNEES!$X79="DOUBLONS","Doublon",IF(DONNEES!$W79="NON","Manquant","OK"))</f>
        <v>OK</v>
      </c>
      <c r="H44" s="67" t="str">
        <f>IF(DONNEES!AF79="ok","OK","Manquant")</f>
        <v>OK</v>
      </c>
      <c r="K44" s="67" t="str">
        <f t="shared" si="0"/>
        <v>OK</v>
      </c>
      <c r="M44" s="27"/>
      <c r="N44" s="27"/>
      <c r="S44" s="2"/>
      <c r="Y44" s="2"/>
      <c r="Z44" s="2"/>
    </row>
    <row r="45" spans="1:28" ht="21.95" customHeight="1" x14ac:dyDescent="0.2">
      <c r="A45" s="65" t="str">
        <f t="shared" ref="A45:B45" si="3">A7</f>
        <v>JEUDI</v>
      </c>
      <c r="B45" s="66">
        <f t="shared" si="3"/>
        <v>4</v>
      </c>
      <c r="C45" s="67" t="str">
        <f>IF(DONNEES!$F80="DOUBLONS","Doublon",IF(DONNEES!$E80="NON","Manquant","OK"))</f>
        <v>OK</v>
      </c>
      <c r="D45" s="67" t="str">
        <f>IF(DONNEES!$K80="DOUBLONS","Doublon",IF(DONNEES!$J80="NON","Manquant","OK"))</f>
        <v>OK</v>
      </c>
      <c r="E45" s="67" t="str">
        <f>IF(DONNEES!$P80="DOUBLONS","Doublon",IF(DONNEES!$O80="NON","Manquant","OK"))</f>
        <v>Doublon</v>
      </c>
      <c r="F45" s="67" t="str">
        <f>IF(DONNEES!$T80="DOUBLONS","Doublon",IF(DONNEES!$S80="NON","Manquant","OK"))</f>
        <v>OK</v>
      </c>
      <c r="G45" s="67" t="str">
        <f>IF(DONNEES!$X80="DOUBLONS","Doublon",IF(DONNEES!$W80="NON","Manquant","OK"))</f>
        <v>OK</v>
      </c>
      <c r="H45" s="67" t="str">
        <f>IF(DONNEES!AF80="ok","OK","Manquant")</f>
        <v>OK</v>
      </c>
      <c r="K45" s="67" t="str">
        <f t="shared" si="0"/>
        <v>ERREUR</v>
      </c>
      <c r="M45" s="27"/>
      <c r="N45" s="27"/>
      <c r="S45" s="2"/>
      <c r="Y45" s="2"/>
      <c r="Z45" s="2"/>
    </row>
    <row r="46" spans="1:28" ht="21.95" customHeight="1" x14ac:dyDescent="0.2">
      <c r="A46" s="65" t="str">
        <f t="shared" ref="A46:B46" si="4">A8</f>
        <v>VENDREDI</v>
      </c>
      <c r="B46" s="66">
        <f t="shared" si="4"/>
        <v>5</v>
      </c>
      <c r="C46" s="67" t="str">
        <f>IF(DONNEES!$F81="DOUBLONS","Doublon",IF(DONNEES!$E81="NON","Manquant","OK"))</f>
        <v>OK</v>
      </c>
      <c r="D46" s="67" t="str">
        <f>IF(DONNEES!$K81="DOUBLONS","Doublon",IF(DONNEES!$J81="NON","Manquant","OK"))</f>
        <v>OK</v>
      </c>
      <c r="E46" s="67" t="str">
        <f>IF(DONNEES!$P81="DOUBLONS","Doublon",IF(DONNEES!$O81="NON","Manquant","OK"))</f>
        <v>Doublon</v>
      </c>
      <c r="F46" s="67" t="str">
        <f>IF(DONNEES!$T81="DOUBLONS","Doublon",IF(DONNEES!$S81="NON","Manquant","OK"))</f>
        <v>OK</v>
      </c>
      <c r="G46" s="67" t="str">
        <f>IF(DONNEES!$X81="DOUBLONS","Doublon",IF(DONNEES!$W81="NON","Manquant","OK"))</f>
        <v>OK</v>
      </c>
      <c r="H46" s="67" t="str">
        <f>IF(DONNEES!AF81="ok","OK","Manquant")</f>
        <v>OK</v>
      </c>
      <c r="K46" s="67" t="str">
        <f t="shared" si="0"/>
        <v>ERREUR</v>
      </c>
      <c r="M46" s="27"/>
      <c r="N46" s="27"/>
      <c r="S46" s="2"/>
      <c r="Y46" s="2"/>
      <c r="Z46" s="2"/>
    </row>
    <row r="47" spans="1:28" ht="21.95" customHeight="1" x14ac:dyDescent="0.2">
      <c r="A47" s="65" t="str">
        <f t="shared" ref="A47:B47" si="5">A9</f>
        <v>SAMEDI</v>
      </c>
      <c r="B47" s="66">
        <f t="shared" si="5"/>
        <v>6</v>
      </c>
      <c r="C47" s="67" t="str">
        <f>IF(DONNEES!$F82="DOUBLONS","Doublon",IF(DONNEES!$E82="NON","Manquant","OK"))</f>
        <v>OK</v>
      </c>
      <c r="D47" s="67" t="str">
        <f>IF(DONNEES!$K82="DOUBLONS","Doublon",IF(DONNEES!$J82="NON","Manquant","OK"))</f>
        <v>OK</v>
      </c>
      <c r="E47" s="67" t="str">
        <f>IF(DONNEES!$P82="DOUBLONS","Doublon",IF(DONNEES!$O82="NON","Manquant","OK"))</f>
        <v>Doublon</v>
      </c>
      <c r="F47" s="67" t="str">
        <f>IF(DONNEES!$T82="DOUBLONS","Doublon",IF(DONNEES!$S82="NON","Manquant","OK"))</f>
        <v>OK</v>
      </c>
      <c r="G47" s="67" t="str">
        <f>IF(DONNEES!$X82="DOUBLONS","Doublon",IF(DONNEES!$W82="NON","Manquant","OK"))</f>
        <v>OK</v>
      </c>
      <c r="H47" s="67" t="str">
        <f>IF(DONNEES!AF82="ok","OK","Manquant")</f>
        <v>OK</v>
      </c>
      <c r="K47" s="67" t="str">
        <f t="shared" si="0"/>
        <v>ERREUR</v>
      </c>
      <c r="M47" s="27"/>
      <c r="N47" s="27"/>
      <c r="S47" s="2"/>
      <c r="Y47" s="2"/>
      <c r="Z47" s="2"/>
    </row>
    <row r="48" spans="1:28" ht="21.95" customHeight="1" x14ac:dyDescent="0.2">
      <c r="A48" s="65" t="str">
        <f t="shared" ref="A48:B48" si="6">A10</f>
        <v>DIMANCHE</v>
      </c>
      <c r="B48" s="66">
        <f t="shared" si="6"/>
        <v>7</v>
      </c>
      <c r="C48" s="67" t="str">
        <f>IF(DONNEES!$F83="DOUBLONS","Doublon",IF(DONNEES!$E83="NON","Manquant","OK"))</f>
        <v>OK</v>
      </c>
      <c r="D48" s="67" t="str">
        <f>IF(DONNEES!$K83="DOUBLONS","Doublon",IF(DONNEES!$J83="NON","Manquant","OK"))</f>
        <v>OK</v>
      </c>
      <c r="E48" s="67" t="str">
        <f>IF(DONNEES!$P83="DOUBLONS","Doublon",IF(DONNEES!$O83="NON","Manquant","OK"))</f>
        <v>Doublon</v>
      </c>
      <c r="F48" s="67" t="str">
        <f>IF(DONNEES!$T83="DOUBLONS","Doublon",IF(DONNEES!$S83="NON","Manquant","OK"))</f>
        <v>OK</v>
      </c>
      <c r="G48" s="67" t="str">
        <f>IF(DONNEES!$X83="DOUBLONS","Doublon",IF(DONNEES!$W83="NON","Manquant","OK"))</f>
        <v>OK</v>
      </c>
      <c r="H48" s="67" t="str">
        <f>IF(DONNEES!AF83="ok","OK","Manquant")</f>
        <v>OK</v>
      </c>
      <c r="K48" s="67" t="str">
        <f t="shared" si="0"/>
        <v>ERREUR</v>
      </c>
      <c r="M48" s="27"/>
      <c r="N48" s="27"/>
      <c r="S48" s="2"/>
      <c r="Y48" s="2"/>
      <c r="Z48" s="2"/>
    </row>
    <row r="49" spans="1:26" ht="21.95" customHeight="1" x14ac:dyDescent="0.2">
      <c r="A49" s="65" t="str">
        <f t="shared" ref="A49:B49" si="7">A11</f>
        <v>LUNDI</v>
      </c>
      <c r="B49" s="66">
        <f t="shared" si="7"/>
        <v>8</v>
      </c>
      <c r="C49" s="67" t="str">
        <f>IF(DONNEES!$F84="DOUBLONS","Doublon",IF(DONNEES!$E84="NON","Manquant","OK"))</f>
        <v>OK</v>
      </c>
      <c r="D49" s="67" t="str">
        <f>IF(DONNEES!$K84="DOUBLONS","Doublon",IF(DONNEES!$J84="NON","Manquant","OK"))</f>
        <v>OK</v>
      </c>
      <c r="E49" s="67" t="str">
        <f>IF(DONNEES!$P84="DOUBLONS","Doublon",IF(DONNEES!$O84="NON","Manquant","OK"))</f>
        <v>OK</v>
      </c>
      <c r="F49" s="67" t="str">
        <f>IF(DONNEES!$T84="DOUBLONS","Doublon",IF(DONNEES!$S84="NON","Manquant","OK"))</f>
        <v>OK</v>
      </c>
      <c r="G49" s="67" t="str">
        <f>IF(DONNEES!$X84="DOUBLONS","Doublon",IF(DONNEES!$W84="NON","Manquant","OK"))</f>
        <v>OK</v>
      </c>
      <c r="H49" s="67" t="str">
        <f>IF(DONNEES!AF84="ok","OK","Manquant")</f>
        <v>OK</v>
      </c>
      <c r="K49" s="67" t="str">
        <f t="shared" si="0"/>
        <v>OK</v>
      </c>
      <c r="M49" s="27"/>
      <c r="N49" s="27"/>
      <c r="S49" s="2"/>
      <c r="Y49" s="2"/>
      <c r="Z49" s="2"/>
    </row>
    <row r="50" spans="1:26" ht="21.95" customHeight="1" x14ac:dyDescent="0.2">
      <c r="A50" s="65" t="str">
        <f t="shared" ref="A50:B50" si="8">A12</f>
        <v>MARDI</v>
      </c>
      <c r="B50" s="66">
        <f t="shared" si="8"/>
        <v>9</v>
      </c>
      <c r="C50" s="67" t="str">
        <f>IF(DONNEES!$F85="DOUBLONS","Doublon",IF(DONNEES!$E85="NON","Manquant","OK"))</f>
        <v>OK</v>
      </c>
      <c r="D50" s="67" t="str">
        <f>IF(DONNEES!$K85="DOUBLONS","Doublon",IF(DONNEES!$J85="NON","Manquant","OK"))</f>
        <v>OK</v>
      </c>
      <c r="E50" s="67" t="str">
        <f>IF(DONNEES!$P85="DOUBLONS","Doublon",IF(DONNEES!$O85="NON","Manquant","OK"))</f>
        <v>OK</v>
      </c>
      <c r="F50" s="67" t="str">
        <f>IF(DONNEES!$T85="DOUBLONS","Doublon",IF(DONNEES!$S85="NON","Manquant","OK"))</f>
        <v>OK</v>
      </c>
      <c r="G50" s="67" t="str">
        <f>IF(DONNEES!$X85="DOUBLONS","Doublon",IF(DONNEES!$W85="NON","Manquant","OK"))</f>
        <v>OK</v>
      </c>
      <c r="H50" s="67" t="str">
        <f>IF(DONNEES!AF85="ok","OK","Manquant")</f>
        <v>OK</v>
      </c>
      <c r="K50" s="67" t="str">
        <f t="shared" si="0"/>
        <v>OK</v>
      </c>
      <c r="M50" s="27"/>
      <c r="N50" s="27"/>
      <c r="S50" s="2"/>
      <c r="Y50" s="2"/>
      <c r="Z50" s="2"/>
    </row>
    <row r="51" spans="1:26" ht="21.95" customHeight="1" x14ac:dyDescent="0.2">
      <c r="A51" s="65" t="str">
        <f t="shared" ref="A51:B51" si="9">A13</f>
        <v>MERCREDI</v>
      </c>
      <c r="B51" s="66">
        <f t="shared" si="9"/>
        <v>10</v>
      </c>
      <c r="C51" s="67" t="str">
        <f>IF(DONNEES!$F86="DOUBLONS","Doublon",IF(DONNEES!$E86="NON","Manquant","OK"))</f>
        <v>OK</v>
      </c>
      <c r="D51" s="67" t="str">
        <f>IF(DONNEES!$K86="DOUBLONS","Doublon",IF(DONNEES!$J86="NON","Manquant","OK"))</f>
        <v>OK</v>
      </c>
      <c r="E51" s="67" t="str">
        <f>IF(DONNEES!$P86="DOUBLONS","Doublon",IF(DONNEES!$O86="NON","Manquant","OK"))</f>
        <v>OK</v>
      </c>
      <c r="F51" s="67" t="str">
        <f>IF(DONNEES!$T86="DOUBLONS","Doublon",IF(DONNEES!$S86="NON","Manquant","OK"))</f>
        <v>OK</v>
      </c>
      <c r="G51" s="67" t="str">
        <f>IF(DONNEES!$X86="DOUBLONS","Doublon",IF(DONNEES!$W86="NON","Manquant","OK"))</f>
        <v>OK</v>
      </c>
      <c r="H51" s="67" t="str">
        <f>IF(DONNEES!AF86="ok","OK","Manquant")</f>
        <v>OK</v>
      </c>
      <c r="K51" s="67" t="str">
        <f t="shared" si="0"/>
        <v>OK</v>
      </c>
      <c r="M51" s="27"/>
      <c r="N51" s="27"/>
      <c r="S51" s="2"/>
      <c r="Y51" s="2"/>
      <c r="Z51" s="2"/>
    </row>
    <row r="52" spans="1:26" ht="21.95" customHeight="1" x14ac:dyDescent="0.2">
      <c r="A52" s="65" t="str">
        <f t="shared" ref="A52:B52" si="10">A14</f>
        <v>JEUDI</v>
      </c>
      <c r="B52" s="66">
        <f t="shared" si="10"/>
        <v>11</v>
      </c>
      <c r="C52" s="67" t="str">
        <f>IF(DONNEES!$F87="DOUBLONS","Doublon",IF(DONNEES!$E87="NON","Manquant","OK"))</f>
        <v>Doublon</v>
      </c>
      <c r="D52" s="67" t="str">
        <f>IF(DONNEES!$K87="DOUBLONS","Doublon",IF(DONNEES!$J87="NON","Manquant","OK"))</f>
        <v>OK</v>
      </c>
      <c r="E52" s="67" t="str">
        <f>IF(DONNEES!$P87="DOUBLONS","Doublon",IF(DONNEES!$O87="NON","Manquant","OK"))</f>
        <v>OK</v>
      </c>
      <c r="F52" s="67" t="str">
        <f>IF(DONNEES!$T87="DOUBLONS","Doublon",IF(DONNEES!$S87="NON","Manquant","OK"))</f>
        <v>OK</v>
      </c>
      <c r="G52" s="67" t="str">
        <f>IF(DONNEES!$X87="DOUBLONS","Doublon",IF(DONNEES!$W87="NON","Manquant","OK"))</f>
        <v>OK</v>
      </c>
      <c r="H52" s="67" t="str">
        <f>IF(DONNEES!AF87="ok","OK","Manquant")</f>
        <v>OK</v>
      </c>
      <c r="K52" s="67" t="str">
        <f t="shared" si="0"/>
        <v>ERREUR</v>
      </c>
      <c r="M52" s="27"/>
      <c r="N52" s="27"/>
      <c r="S52" s="2"/>
      <c r="Y52" s="2"/>
      <c r="Z52" s="2"/>
    </row>
    <row r="53" spans="1:26" ht="21.95" customHeight="1" x14ac:dyDescent="0.2">
      <c r="A53" s="65" t="str">
        <f t="shared" ref="A53:B53" si="11">A15</f>
        <v>VENDREDI</v>
      </c>
      <c r="B53" s="66">
        <f t="shared" si="11"/>
        <v>12</v>
      </c>
      <c r="C53" s="67" t="str">
        <f>IF(DONNEES!$F88="DOUBLONS","Doublon",IF(DONNEES!$E88="NON","Manquant","OK"))</f>
        <v>OK</v>
      </c>
      <c r="D53" s="67" t="str">
        <f>IF(DONNEES!$K88="DOUBLONS","Doublon",IF(DONNEES!$J88="NON","Manquant","OK"))</f>
        <v>OK</v>
      </c>
      <c r="E53" s="67" t="str">
        <f>IF(DONNEES!$P88="DOUBLONS","Doublon",IF(DONNEES!$O88="NON","Manquant","OK"))</f>
        <v>OK</v>
      </c>
      <c r="F53" s="67" t="str">
        <f>IF(DONNEES!$T88="DOUBLONS","Doublon",IF(DONNEES!$S88="NON","Manquant","OK"))</f>
        <v>OK</v>
      </c>
      <c r="G53" s="67" t="str">
        <f>IF(DONNEES!$X88="DOUBLONS","Doublon",IF(DONNEES!$W88="NON","Manquant","OK"))</f>
        <v>OK</v>
      </c>
      <c r="H53" s="67" t="str">
        <f>IF(DONNEES!AF88="ok","OK","Manquant")</f>
        <v>OK</v>
      </c>
      <c r="K53" s="67" t="str">
        <f t="shared" si="0"/>
        <v>OK</v>
      </c>
      <c r="M53" s="27"/>
      <c r="N53" s="27"/>
      <c r="S53" s="2"/>
      <c r="Y53" s="2"/>
      <c r="Z53" s="2"/>
    </row>
    <row r="54" spans="1:26" ht="21.95" customHeight="1" x14ac:dyDescent="0.2">
      <c r="A54" s="65" t="str">
        <f t="shared" ref="A54:B54" si="12">A16</f>
        <v>SAMEDI</v>
      </c>
      <c r="B54" s="66">
        <f t="shared" si="12"/>
        <v>13</v>
      </c>
      <c r="C54" s="67" t="str">
        <f>IF(DONNEES!$F89="DOUBLONS","Doublon",IF(DONNEES!$E89="NON","Manquant","OK"))</f>
        <v>OK</v>
      </c>
      <c r="D54" s="67" t="str">
        <f>IF(DONNEES!$K89="DOUBLONS","Doublon",IF(DONNEES!$J89="NON","Manquant","OK"))</f>
        <v>OK</v>
      </c>
      <c r="E54" s="67" t="str">
        <f>IF(DONNEES!$P89="DOUBLONS","Doublon",IF(DONNEES!$O89="NON","Manquant","OK"))</f>
        <v>OK</v>
      </c>
      <c r="F54" s="67" t="str">
        <f>IF(DONNEES!$T89="DOUBLONS","Doublon",IF(DONNEES!$S89="NON","Manquant","OK"))</f>
        <v>OK</v>
      </c>
      <c r="G54" s="67" t="str">
        <f>IF(DONNEES!$X89="DOUBLONS","Doublon",IF(DONNEES!$W89="NON","Manquant","OK"))</f>
        <v>OK</v>
      </c>
      <c r="H54" s="67" t="str">
        <f>IF(DONNEES!AF89="ok","OK","Manquant")</f>
        <v>OK</v>
      </c>
      <c r="K54" s="67" t="str">
        <f t="shared" si="0"/>
        <v>OK</v>
      </c>
      <c r="M54" s="27"/>
      <c r="N54" s="27"/>
      <c r="S54" s="2"/>
      <c r="Y54" s="2"/>
      <c r="Z54" s="2"/>
    </row>
    <row r="55" spans="1:26" ht="21.95" customHeight="1" x14ac:dyDescent="0.2">
      <c r="A55" s="65" t="str">
        <f t="shared" ref="A55:B55" si="13">A17</f>
        <v>DIMANCHE</v>
      </c>
      <c r="B55" s="66">
        <f t="shared" si="13"/>
        <v>14</v>
      </c>
      <c r="C55" s="67" t="str">
        <f>IF(DONNEES!$F90="DOUBLONS","Doublon",IF(DONNEES!$E90="NON","Manquant","OK"))</f>
        <v>OK</v>
      </c>
      <c r="D55" s="67" t="str">
        <f>IF(DONNEES!$K90="DOUBLONS","Doublon",IF(DONNEES!$J90="NON","Manquant","OK"))</f>
        <v>OK</v>
      </c>
      <c r="E55" s="67" t="str">
        <f>IF(DONNEES!$P90="DOUBLONS","Doublon",IF(DONNEES!$O90="NON","Manquant","OK"))</f>
        <v>OK</v>
      </c>
      <c r="F55" s="67" t="str">
        <f>IF(DONNEES!$T90="DOUBLONS","Doublon",IF(DONNEES!$S90="NON","Manquant","OK"))</f>
        <v>OK</v>
      </c>
      <c r="G55" s="67" t="str">
        <f>IF(DONNEES!$X90="DOUBLONS","Doublon",IF(DONNEES!$W90="NON","Manquant","OK"))</f>
        <v>OK</v>
      </c>
      <c r="H55" s="67" t="str">
        <f>IF(DONNEES!AF90="ok","OK","Manquant")</f>
        <v>OK</v>
      </c>
      <c r="K55" s="67" t="str">
        <f t="shared" si="0"/>
        <v>OK</v>
      </c>
      <c r="M55" s="27"/>
      <c r="N55" s="27"/>
      <c r="S55" s="2"/>
      <c r="Y55" s="2"/>
      <c r="Z55" s="2"/>
    </row>
    <row r="56" spans="1:26" ht="21.95" customHeight="1" x14ac:dyDescent="0.2">
      <c r="A56" s="65" t="str">
        <f t="shared" ref="A56:B56" si="14">A18</f>
        <v>LUNDI</v>
      </c>
      <c r="B56" s="66">
        <f t="shared" si="14"/>
        <v>15</v>
      </c>
      <c r="C56" s="67" t="str">
        <f>IF(DONNEES!$F91="DOUBLONS","Doublon",IF(DONNEES!$E91="NON","Manquant","OK"))</f>
        <v>Doublon</v>
      </c>
      <c r="D56" s="67" t="str">
        <f>IF(DONNEES!$K91="DOUBLONS","Doublon",IF(DONNEES!$J91="NON","Manquant","OK"))</f>
        <v>OK</v>
      </c>
      <c r="E56" s="67" t="str">
        <f>IF(DONNEES!$P91="DOUBLONS","Doublon",IF(DONNEES!$O91="NON","Manquant","OK"))</f>
        <v>OK</v>
      </c>
      <c r="F56" s="67" t="str">
        <f>IF(DONNEES!$T91="DOUBLONS","Doublon",IF(DONNEES!$S91="NON","Manquant","OK"))</f>
        <v>OK</v>
      </c>
      <c r="G56" s="67" t="str">
        <f>IF(DONNEES!$X91="DOUBLONS","Doublon",IF(DONNEES!$W91="NON","Manquant","OK"))</f>
        <v>OK</v>
      </c>
      <c r="H56" s="67" t="str">
        <f>IF(DONNEES!AF91="ok","OK","Manquant")</f>
        <v>OK</v>
      </c>
      <c r="K56" s="67" t="str">
        <f t="shared" si="0"/>
        <v>ERREUR</v>
      </c>
      <c r="M56" s="27"/>
      <c r="N56" s="27"/>
      <c r="S56" s="2"/>
      <c r="Y56" s="2"/>
      <c r="Z56" s="2"/>
    </row>
    <row r="57" spans="1:26" ht="21.95" customHeight="1" x14ac:dyDescent="0.2">
      <c r="A57" s="65" t="str">
        <f t="shared" ref="A57:B57" si="15">A19</f>
        <v>MARDI</v>
      </c>
      <c r="B57" s="66">
        <f t="shared" si="15"/>
        <v>16</v>
      </c>
      <c r="C57" s="67" t="str">
        <f>IF(DONNEES!$F92="DOUBLONS","Doublon",IF(DONNEES!$E92="NON","Manquant","OK"))</f>
        <v>Doublon</v>
      </c>
      <c r="D57" s="67" t="str">
        <f>IF(DONNEES!$K92="DOUBLONS","Doublon",IF(DONNEES!$J92="NON","Manquant","OK"))</f>
        <v>OK</v>
      </c>
      <c r="E57" s="67" t="str">
        <f>IF(DONNEES!$P92="DOUBLONS","Doublon",IF(DONNEES!$O92="NON","Manquant","OK"))</f>
        <v>OK</v>
      </c>
      <c r="F57" s="67" t="str">
        <f>IF(DONNEES!$T92="DOUBLONS","Doublon",IF(DONNEES!$S92="NON","Manquant","OK"))</f>
        <v>OK</v>
      </c>
      <c r="G57" s="67" t="str">
        <f>IF(DONNEES!$X92="DOUBLONS","Doublon",IF(DONNEES!$W92="NON","Manquant","OK"))</f>
        <v>OK</v>
      </c>
      <c r="H57" s="67" t="str">
        <f>IF(DONNEES!AF92="ok","OK","Manquant")</f>
        <v>OK</v>
      </c>
      <c r="K57" s="67" t="str">
        <f t="shared" si="0"/>
        <v>ERREUR</v>
      </c>
      <c r="M57" s="27"/>
      <c r="N57" s="27"/>
      <c r="S57" s="2"/>
      <c r="Y57" s="2"/>
      <c r="Z57" s="2"/>
    </row>
    <row r="58" spans="1:26" ht="21.95" customHeight="1" x14ac:dyDescent="0.2">
      <c r="A58" s="65" t="str">
        <f t="shared" ref="A58:B58" si="16">A20</f>
        <v>MERCREDI</v>
      </c>
      <c r="B58" s="66">
        <f t="shared" si="16"/>
        <v>17</v>
      </c>
      <c r="C58" s="67" t="str">
        <f>IF(DONNEES!$F93="DOUBLONS","Doublon",IF(DONNEES!$E93="NON","Manquant","OK"))</f>
        <v>OK</v>
      </c>
      <c r="D58" s="67" t="str">
        <f>IF(DONNEES!$K93="DOUBLONS","Doublon",IF(DONNEES!$J93="NON","Manquant","OK"))</f>
        <v>Doublon</v>
      </c>
      <c r="E58" s="67" t="str">
        <f>IF(DONNEES!$P93="DOUBLONS","Doublon",IF(DONNEES!$O93="NON","Manquant","OK"))</f>
        <v>OK</v>
      </c>
      <c r="F58" s="67" t="str">
        <f>IF(DONNEES!$T93="DOUBLONS","Doublon",IF(DONNEES!$S93="NON","Manquant","OK"))</f>
        <v>OK</v>
      </c>
      <c r="G58" s="67" t="str">
        <f>IF(DONNEES!$X93="DOUBLONS","Doublon",IF(DONNEES!$W93="NON","Manquant","OK"))</f>
        <v>OK</v>
      </c>
      <c r="H58" s="67" t="str">
        <f>IF(DONNEES!AF93="ok","OK","Manquant")</f>
        <v>OK</v>
      </c>
      <c r="K58" s="67" t="str">
        <f t="shared" si="0"/>
        <v>ERREUR</v>
      </c>
      <c r="M58" s="27"/>
      <c r="N58" s="27"/>
      <c r="S58" s="2"/>
      <c r="Y58" s="2"/>
      <c r="Z58" s="2"/>
    </row>
    <row r="59" spans="1:26" ht="21.95" customHeight="1" x14ac:dyDescent="0.2">
      <c r="A59" s="65" t="str">
        <f t="shared" ref="A59:B59" si="17">A21</f>
        <v>JEUDI</v>
      </c>
      <c r="B59" s="66">
        <f t="shared" si="17"/>
        <v>18</v>
      </c>
      <c r="C59" s="67" t="str">
        <f>IF(DONNEES!$F94="DOUBLONS","Doublon",IF(DONNEES!$E94="NON","Manquant","OK"))</f>
        <v>OK</v>
      </c>
      <c r="D59" s="67" t="str">
        <f>IF(DONNEES!$K94="DOUBLONS","Doublon",IF(DONNEES!$J94="NON","Manquant","OK"))</f>
        <v>OK</v>
      </c>
      <c r="E59" s="67" t="str">
        <f>IF(DONNEES!$P94="DOUBLONS","Doublon",IF(DONNEES!$O94="NON","Manquant","OK"))</f>
        <v>OK</v>
      </c>
      <c r="F59" s="67" t="str">
        <f>IF(DONNEES!$T94="DOUBLONS","Doublon",IF(DONNEES!$S94="NON","Manquant","OK"))</f>
        <v>OK</v>
      </c>
      <c r="G59" s="67" t="str">
        <f>IF(DONNEES!$X94="DOUBLONS","Doublon",IF(DONNEES!$W94="NON","Manquant","OK"))</f>
        <v>OK</v>
      </c>
      <c r="H59" s="67" t="str">
        <f>IF(DONNEES!AF94="ok","OK","Manquant")</f>
        <v>OK</v>
      </c>
      <c r="K59" s="67" t="str">
        <f t="shared" si="0"/>
        <v>OK</v>
      </c>
      <c r="M59" s="27"/>
      <c r="N59" s="27"/>
      <c r="S59" s="2"/>
      <c r="Y59" s="2"/>
      <c r="Z59" s="2"/>
    </row>
    <row r="60" spans="1:26" ht="21.95" customHeight="1" x14ac:dyDescent="0.2">
      <c r="A60" s="65" t="str">
        <f t="shared" ref="A60:B60" si="18">A22</f>
        <v>VENDREDI</v>
      </c>
      <c r="B60" s="66">
        <f t="shared" si="18"/>
        <v>19</v>
      </c>
      <c r="C60" s="67" t="str">
        <f>IF(DONNEES!$F95="DOUBLONS","Doublon",IF(DONNEES!$E95="NON","Manquant","OK"))</f>
        <v>OK</v>
      </c>
      <c r="D60" s="67" t="str">
        <f>IF(DONNEES!$K95="DOUBLONS","Doublon",IF(DONNEES!$J95="NON","Manquant","OK"))</f>
        <v>OK</v>
      </c>
      <c r="E60" s="67" t="str">
        <f>IF(DONNEES!$P95="DOUBLONS","Doublon",IF(DONNEES!$O95="NON","Manquant","OK"))</f>
        <v>OK</v>
      </c>
      <c r="F60" s="67" t="str">
        <f>IF(DONNEES!$T95="DOUBLONS","Doublon",IF(DONNEES!$S95="NON","Manquant","OK"))</f>
        <v>OK</v>
      </c>
      <c r="G60" s="67" t="str">
        <f>IF(DONNEES!$X95="DOUBLONS","Doublon",IF(DONNEES!$W95="NON","Manquant","OK"))</f>
        <v>Manquant</v>
      </c>
      <c r="H60" s="67" t="str">
        <f>IF(DONNEES!AF95="ok","OK","Manquant")</f>
        <v>OK</v>
      </c>
      <c r="K60" s="67" t="str">
        <f t="shared" si="0"/>
        <v>ERREUR</v>
      </c>
      <c r="M60" s="27"/>
      <c r="N60" s="27"/>
      <c r="S60" s="2"/>
      <c r="Y60" s="2"/>
      <c r="Z60" s="2"/>
    </row>
    <row r="61" spans="1:26" ht="21.95" customHeight="1" x14ac:dyDescent="0.2">
      <c r="A61" s="65" t="str">
        <f t="shared" ref="A61:B61" si="19">A23</f>
        <v>SAMEDI</v>
      </c>
      <c r="B61" s="66">
        <f t="shared" si="19"/>
        <v>20</v>
      </c>
      <c r="C61" s="67" t="str">
        <f>IF(DONNEES!$F96="DOUBLONS","Doublon",IF(DONNEES!$E96="NON","Manquant","OK"))</f>
        <v>Doublon</v>
      </c>
      <c r="D61" s="67" t="str">
        <f>IF(DONNEES!$K96="DOUBLONS","Doublon",IF(DONNEES!$J96="NON","Manquant","OK"))</f>
        <v>OK</v>
      </c>
      <c r="E61" s="67" t="str">
        <f>IF(DONNEES!$P96="DOUBLONS","Doublon",IF(DONNEES!$O96="NON","Manquant","OK"))</f>
        <v>OK</v>
      </c>
      <c r="F61" s="67" t="str">
        <f>IF(DONNEES!$T96="DOUBLONS","Doublon",IF(DONNEES!$S96="NON","Manquant","OK"))</f>
        <v>OK</v>
      </c>
      <c r="G61" s="67" t="str">
        <f>IF(DONNEES!$X96="DOUBLONS","Doublon",IF(DONNEES!$W96="NON","Manquant","OK"))</f>
        <v>OK</v>
      </c>
      <c r="H61" s="67" t="str">
        <f>IF(DONNEES!AF96="ok","OK","Manquant")</f>
        <v>OK</v>
      </c>
      <c r="K61" s="67" t="str">
        <f t="shared" si="0"/>
        <v>ERREUR</v>
      </c>
      <c r="M61" s="27"/>
      <c r="N61" s="27"/>
      <c r="S61" s="2"/>
      <c r="Y61" s="2"/>
      <c r="Z61" s="2"/>
    </row>
    <row r="62" spans="1:26" ht="21.95" customHeight="1" x14ac:dyDescent="0.2">
      <c r="A62" s="65" t="str">
        <f t="shared" ref="A62:B62" si="20">A24</f>
        <v>DIMANCHE</v>
      </c>
      <c r="B62" s="66">
        <f t="shared" si="20"/>
        <v>21</v>
      </c>
      <c r="C62" s="67" t="str">
        <f>IF(DONNEES!$F97="DOUBLONS","Doublon",IF(DONNEES!$E97="NON","Manquant","OK"))</f>
        <v>OK</v>
      </c>
      <c r="D62" s="67" t="str">
        <f>IF(DONNEES!$K97="DOUBLONS","Doublon",IF(DONNEES!$J97="NON","Manquant","OK"))</f>
        <v>OK</v>
      </c>
      <c r="E62" s="67" t="str">
        <f>IF(DONNEES!$P97="DOUBLONS","Doublon",IF(DONNEES!$O97="NON","Manquant","OK"))</f>
        <v>OK</v>
      </c>
      <c r="F62" s="67" t="str">
        <f>IF(DONNEES!$T97="DOUBLONS","Doublon",IF(DONNEES!$S97="NON","Manquant","OK"))</f>
        <v>OK</v>
      </c>
      <c r="G62" s="67" t="str">
        <f>IF(DONNEES!$X97="DOUBLONS","Doublon",IF(DONNEES!$W97="NON","Manquant","OK"))</f>
        <v>OK</v>
      </c>
      <c r="H62" s="67" t="str">
        <f>IF(DONNEES!AF97="ok","OK","Manquant")</f>
        <v>OK</v>
      </c>
      <c r="K62" s="67" t="str">
        <f t="shared" si="0"/>
        <v>OK</v>
      </c>
      <c r="M62" s="27"/>
      <c r="N62" s="27"/>
      <c r="S62" s="2"/>
      <c r="Y62" s="2"/>
      <c r="Z62" s="2"/>
    </row>
    <row r="63" spans="1:26" ht="21.95" customHeight="1" x14ac:dyDescent="0.2">
      <c r="A63" s="65" t="str">
        <f t="shared" ref="A63:B63" si="21">A25</f>
        <v>LUNDI</v>
      </c>
      <c r="B63" s="66">
        <f t="shared" si="21"/>
        <v>22</v>
      </c>
      <c r="C63" s="67" t="str">
        <f>IF(DONNEES!$F98="DOUBLONS","Doublon",IF(DONNEES!$E98="NON","Manquant","OK"))</f>
        <v>OK</v>
      </c>
      <c r="D63" s="67" t="str">
        <f>IF(DONNEES!$K98="DOUBLONS","Doublon",IF(DONNEES!$J98="NON","Manquant","OK"))</f>
        <v>OK</v>
      </c>
      <c r="E63" s="67" t="str">
        <f>IF(DONNEES!$P98="DOUBLONS","Doublon",IF(DONNEES!$O98="NON","Manquant","OK"))</f>
        <v>OK</v>
      </c>
      <c r="F63" s="67" t="str">
        <f>IF(DONNEES!$T98="DOUBLONS","Doublon",IF(DONNEES!$S98="NON","Manquant","OK"))</f>
        <v>Doublon</v>
      </c>
      <c r="G63" s="67" t="str">
        <f>IF(DONNEES!$X98="DOUBLONS","Doublon",IF(DONNEES!$W98="NON","Manquant","OK"))</f>
        <v>OK</v>
      </c>
      <c r="H63" s="67" t="str">
        <f>IF(DONNEES!AF98="ok","OK","Manquant")</f>
        <v>OK</v>
      </c>
      <c r="K63" s="67" t="str">
        <f t="shared" si="0"/>
        <v>ERREUR</v>
      </c>
      <c r="M63" s="27"/>
      <c r="N63" s="27"/>
      <c r="S63" s="2"/>
      <c r="Y63" s="2"/>
      <c r="Z63" s="2"/>
    </row>
    <row r="64" spans="1:26" ht="21.95" customHeight="1" x14ac:dyDescent="0.2">
      <c r="A64" s="65" t="str">
        <f t="shared" ref="A64:B64" si="22">A26</f>
        <v>MARDI</v>
      </c>
      <c r="B64" s="66">
        <f t="shared" si="22"/>
        <v>23</v>
      </c>
      <c r="C64" s="67" t="str">
        <f>IF(DONNEES!$F99="DOUBLONS","Doublon",IF(DONNEES!$E99="NON","Manquant","OK"))</f>
        <v>OK</v>
      </c>
      <c r="D64" s="67" t="str">
        <f>IF(DONNEES!$K99="DOUBLONS","Doublon",IF(DONNEES!$J99="NON","Manquant","OK"))</f>
        <v>OK</v>
      </c>
      <c r="E64" s="67" t="str">
        <f>IF(DONNEES!$P99="DOUBLONS","Doublon",IF(DONNEES!$O99="NON","Manquant","OK"))</f>
        <v>OK</v>
      </c>
      <c r="F64" s="67" t="str">
        <f>IF(DONNEES!$T99="DOUBLONS","Doublon",IF(DONNEES!$S99="NON","Manquant","OK"))</f>
        <v>OK</v>
      </c>
      <c r="G64" s="67" t="str">
        <f>IF(DONNEES!$X99="DOUBLONS","Doublon",IF(DONNEES!$W99="NON","Manquant","OK"))</f>
        <v>OK</v>
      </c>
      <c r="H64" s="67" t="str">
        <f>IF(DONNEES!AF99="ok","OK","Manquant")</f>
        <v>OK</v>
      </c>
      <c r="K64" s="67" t="str">
        <f t="shared" si="0"/>
        <v>OK</v>
      </c>
      <c r="M64" s="27"/>
      <c r="N64" s="27"/>
      <c r="S64" s="2"/>
      <c r="Y64" s="2"/>
      <c r="Z64" s="2"/>
    </row>
    <row r="65" spans="1:26" ht="21.95" customHeight="1" x14ac:dyDescent="0.2">
      <c r="A65" s="65" t="str">
        <f t="shared" ref="A65:B65" si="23">A27</f>
        <v>MERCREDI</v>
      </c>
      <c r="B65" s="66">
        <f t="shared" si="23"/>
        <v>24</v>
      </c>
      <c r="C65" s="67" t="str">
        <f>IF(DONNEES!$F100="DOUBLONS","Doublon",IF(DONNEES!$E100="NON","Manquant","OK"))</f>
        <v>OK</v>
      </c>
      <c r="D65" s="67" t="str">
        <f>IF(DONNEES!$K100="DOUBLONS","Doublon",IF(DONNEES!$J100="NON","Manquant","OK"))</f>
        <v>OK</v>
      </c>
      <c r="E65" s="67" t="str">
        <f>IF(DONNEES!$P100="DOUBLONS","Doublon",IF(DONNEES!$O100="NON","Manquant","OK"))</f>
        <v>OK</v>
      </c>
      <c r="F65" s="67" t="str">
        <f>IF(DONNEES!$T100="DOUBLONS","Doublon",IF(DONNEES!$S100="NON","Manquant","OK"))</f>
        <v>OK</v>
      </c>
      <c r="G65" s="67" t="str">
        <f>IF(DONNEES!$X100="DOUBLONS","Doublon",IF(DONNEES!$W100="NON","Manquant","OK"))</f>
        <v>OK</v>
      </c>
      <c r="H65" s="67" t="str">
        <f>IF(DONNEES!AF100="ok","OK","Manquant")</f>
        <v>OK</v>
      </c>
      <c r="K65" s="67" t="str">
        <f t="shared" si="0"/>
        <v>OK</v>
      </c>
      <c r="M65" s="27"/>
      <c r="N65" s="27"/>
      <c r="S65" s="2"/>
      <c r="Y65" s="2"/>
      <c r="Z65" s="2"/>
    </row>
    <row r="66" spans="1:26" ht="21.95" customHeight="1" x14ac:dyDescent="0.2">
      <c r="A66" s="65" t="str">
        <f t="shared" ref="A66:B66" si="24">A28</f>
        <v>JEUDI</v>
      </c>
      <c r="B66" s="66">
        <f t="shared" si="24"/>
        <v>25</v>
      </c>
      <c r="C66" s="67" t="str">
        <f>IF(DONNEES!$F101="DOUBLONS","Doublon",IF(DONNEES!$E101="NON","Manquant","OK"))</f>
        <v>OK</v>
      </c>
      <c r="D66" s="67" t="str">
        <f>IF(DONNEES!$K101="DOUBLONS","Doublon",IF(DONNEES!$J101="NON","Manquant","OK"))</f>
        <v>OK</v>
      </c>
      <c r="E66" s="67" t="str">
        <f>IF(DONNEES!$P101="DOUBLONS","Doublon",IF(DONNEES!$O101="NON","Manquant","OK"))</f>
        <v>Doublon</v>
      </c>
      <c r="F66" s="67" t="str">
        <f>IF(DONNEES!$T101="DOUBLONS","Doublon",IF(DONNEES!$S101="NON","Manquant","OK"))</f>
        <v>OK</v>
      </c>
      <c r="G66" s="67" t="str">
        <f>IF(DONNEES!$X101="DOUBLONS","Doublon",IF(DONNEES!$W101="NON","Manquant","OK"))</f>
        <v>OK</v>
      </c>
      <c r="H66" s="67" t="str">
        <f>IF(DONNEES!AF101="ok","OK","Manquant")</f>
        <v>OK</v>
      </c>
      <c r="K66" s="67" t="str">
        <f t="shared" si="0"/>
        <v>ERREUR</v>
      </c>
      <c r="M66" s="27"/>
      <c r="N66" s="27"/>
      <c r="S66" s="2"/>
      <c r="Y66" s="2"/>
      <c r="Z66" s="2"/>
    </row>
    <row r="67" spans="1:26" ht="21.95" customHeight="1" x14ac:dyDescent="0.2">
      <c r="A67" s="65" t="str">
        <f t="shared" ref="A67:B67" si="25">A29</f>
        <v>VENDREDI</v>
      </c>
      <c r="B67" s="66">
        <f t="shared" si="25"/>
        <v>26</v>
      </c>
      <c r="C67" s="67" t="str">
        <f>IF(DONNEES!$F102="DOUBLONS","Doublon",IF(DONNEES!$E102="NON","Manquant","OK"))</f>
        <v>OK</v>
      </c>
      <c r="D67" s="67" t="str">
        <f>IF(DONNEES!$K102="DOUBLONS","Doublon",IF(DONNEES!$J102="NON","Manquant","OK"))</f>
        <v>OK</v>
      </c>
      <c r="E67" s="67" t="str">
        <f>IF(DONNEES!$P102="DOUBLONS","Doublon",IF(DONNEES!$O102="NON","Manquant","OK"))</f>
        <v>Doublon</v>
      </c>
      <c r="F67" s="67" t="str">
        <f>IF(DONNEES!$T102="DOUBLONS","Doublon",IF(DONNEES!$S102="NON","Manquant","OK"))</f>
        <v>OK</v>
      </c>
      <c r="G67" s="67" t="str">
        <f>IF(DONNEES!$X102="DOUBLONS","Doublon",IF(DONNEES!$W102="NON","Manquant","OK"))</f>
        <v>OK</v>
      </c>
      <c r="H67" s="67" t="str">
        <f>IF(DONNEES!AF102="ok","OK","Manquant")</f>
        <v>OK</v>
      </c>
      <c r="K67" s="67" t="str">
        <f t="shared" si="0"/>
        <v>ERREUR</v>
      </c>
      <c r="M67" s="27"/>
      <c r="N67" s="27"/>
      <c r="S67" s="2"/>
      <c r="Y67" s="2"/>
      <c r="Z67" s="2"/>
    </row>
    <row r="68" spans="1:26" ht="21.95" customHeight="1" x14ac:dyDescent="0.2">
      <c r="A68" s="65" t="str">
        <f t="shared" ref="A68:B68" si="26">A30</f>
        <v>SAMEDI</v>
      </c>
      <c r="B68" s="66">
        <f t="shared" si="26"/>
        <v>27</v>
      </c>
      <c r="C68" s="67" t="str">
        <f>IF(DONNEES!$F103="DOUBLONS","Doublon",IF(DONNEES!$E103="NON","Manquant","OK"))</f>
        <v>OK</v>
      </c>
      <c r="D68" s="67" t="str">
        <f>IF(DONNEES!$K103="DOUBLONS","Doublon",IF(DONNEES!$J103="NON","Manquant","OK"))</f>
        <v>OK</v>
      </c>
      <c r="E68" s="67" t="str">
        <f>IF(DONNEES!$P103="DOUBLONS","Doublon",IF(DONNEES!$O103="NON","Manquant","OK"))</f>
        <v>OK</v>
      </c>
      <c r="F68" s="67" t="str">
        <f>IF(DONNEES!$T103="DOUBLONS","Doublon",IF(DONNEES!$S103="NON","Manquant","OK"))</f>
        <v>OK</v>
      </c>
      <c r="G68" s="67" t="str">
        <f>IF(DONNEES!$X103="DOUBLONS","Doublon",IF(DONNEES!$W103="NON","Manquant","OK"))</f>
        <v>OK</v>
      </c>
      <c r="H68" s="67" t="str">
        <f>IF(DONNEES!AF103="ok","OK","Manquant")</f>
        <v>OK</v>
      </c>
      <c r="K68" s="67" t="str">
        <f t="shared" si="0"/>
        <v>OK</v>
      </c>
      <c r="M68" s="27"/>
      <c r="N68" s="27"/>
      <c r="S68" s="2"/>
      <c r="Y68" s="2"/>
      <c r="Z68" s="2"/>
    </row>
    <row r="69" spans="1:26" ht="21.95" customHeight="1" x14ac:dyDescent="0.2">
      <c r="A69" s="65" t="str">
        <f t="shared" ref="A69:B69" si="27">A31</f>
        <v>DIMANCHE</v>
      </c>
      <c r="B69" s="66">
        <f t="shared" si="27"/>
        <v>28</v>
      </c>
      <c r="C69" s="67" t="str">
        <f>IF(DONNEES!$F104="DOUBLONS","Doublon",IF(DONNEES!$E104="NON","Manquant","OK"))</f>
        <v>OK</v>
      </c>
      <c r="D69" s="67" t="str">
        <f>IF(DONNEES!$K104="DOUBLONS","Doublon",IF(DONNEES!$J104="NON","Manquant","OK"))</f>
        <v>OK</v>
      </c>
      <c r="E69" s="67" t="str">
        <f>IF(DONNEES!$P104="DOUBLONS","Doublon",IF(DONNEES!$O104="NON","Manquant","OK"))</f>
        <v>OK</v>
      </c>
      <c r="F69" s="67" t="str">
        <f>IF(DONNEES!$T104="DOUBLONS","Doublon",IF(DONNEES!$S104="NON","Manquant","OK"))</f>
        <v>OK</v>
      </c>
      <c r="G69" s="67" t="str">
        <f>IF(DONNEES!$X104="DOUBLONS","Doublon",IF(DONNEES!$W104="NON","Manquant","OK"))</f>
        <v>OK</v>
      </c>
      <c r="H69" s="67" t="str">
        <f>IF(DONNEES!AF104="ok","OK","Manquant")</f>
        <v>OK</v>
      </c>
      <c r="K69" s="67" t="str">
        <f t="shared" si="0"/>
        <v>OK</v>
      </c>
      <c r="M69" s="27"/>
      <c r="N69" s="27"/>
      <c r="S69" s="2"/>
      <c r="Y69" s="2"/>
      <c r="Z69" s="2"/>
    </row>
    <row r="70" spans="1:26" ht="21.95" customHeight="1" x14ac:dyDescent="0.2">
      <c r="A70" s="65" t="str">
        <f t="shared" ref="A70:B70" si="28">A32</f>
        <v>LUNDI</v>
      </c>
      <c r="B70" s="66">
        <f t="shared" si="28"/>
        <v>29</v>
      </c>
      <c r="C70" s="67" t="str">
        <f>IF(DONNEES!$F105="DOUBLONS","Doublon",IF(DONNEES!$E105="NON","Manquant","OK"))</f>
        <v>Doublon</v>
      </c>
      <c r="D70" s="67" t="str">
        <f>IF(DONNEES!$K105="DOUBLONS","Doublon",IF(DONNEES!$J105="NON","Manquant","OK"))</f>
        <v>OK</v>
      </c>
      <c r="E70" s="67" t="str">
        <f>IF(DONNEES!$P105="DOUBLONS","Doublon",IF(DONNEES!$O105="NON","Manquant","OK"))</f>
        <v>OK</v>
      </c>
      <c r="F70" s="67" t="str">
        <f>IF(DONNEES!$T105="DOUBLONS","Doublon",IF(DONNEES!$S105="NON","Manquant","OK"))</f>
        <v>OK</v>
      </c>
      <c r="G70" s="67" t="str">
        <f>IF(DONNEES!$X105="DOUBLONS","Doublon",IF(DONNEES!$W105="NON","Manquant","OK"))</f>
        <v>OK</v>
      </c>
      <c r="H70" s="67" t="str">
        <f>IF(DONNEES!AF105="ok","OK","Manquant")</f>
        <v>OK</v>
      </c>
      <c r="K70" s="67" t="str">
        <f t="shared" si="0"/>
        <v>ERREUR</v>
      </c>
      <c r="M70" s="27"/>
      <c r="N70" s="27"/>
      <c r="S70" s="2"/>
      <c r="Y70" s="2"/>
      <c r="Z70" s="2"/>
    </row>
    <row r="71" spans="1:26" ht="21.95" customHeight="1" x14ac:dyDescent="0.2">
      <c r="A71" s="65" t="str">
        <f t="shared" ref="A71:B71" si="29">A33</f>
        <v>MARDI</v>
      </c>
      <c r="B71" s="66">
        <f t="shared" si="29"/>
        <v>30</v>
      </c>
      <c r="C71" s="67" t="str">
        <f>IF(DONNEES!$F106="DOUBLONS","Doublon",IF(DONNEES!$E106="NON","Manquant","OK"))</f>
        <v>Doublon</v>
      </c>
      <c r="D71" s="67" t="str">
        <f>IF(DONNEES!$K106="DOUBLONS","Doublon",IF(DONNEES!$J106="NON","Manquant","OK"))</f>
        <v>OK</v>
      </c>
      <c r="E71" s="67" t="str">
        <f>IF(DONNEES!$P106="DOUBLONS","Doublon",IF(DONNEES!$O106="NON","Manquant","OK"))</f>
        <v>OK</v>
      </c>
      <c r="F71" s="67" t="str">
        <f>IF(DONNEES!$T106="DOUBLONS","Doublon",IF(DONNEES!$S106="NON","Manquant","OK"))</f>
        <v>OK</v>
      </c>
      <c r="G71" s="67" t="str">
        <f>IF(DONNEES!$X106="DOUBLONS","Doublon",IF(DONNEES!$W106="NON","Manquant","OK"))</f>
        <v>OK</v>
      </c>
      <c r="H71" s="67" t="str">
        <f>IF(DONNEES!AF106="ok","OK","Manquant")</f>
        <v>OK</v>
      </c>
      <c r="K71" s="67" t="str">
        <f t="shared" si="0"/>
        <v>ERREUR</v>
      </c>
      <c r="M71" s="27"/>
      <c r="N71" s="27"/>
      <c r="S71" s="2"/>
      <c r="Y71" s="2"/>
      <c r="Z71" s="2"/>
    </row>
    <row r="72" spans="1:26" ht="21.95" customHeight="1" x14ac:dyDescent="0.2">
      <c r="A72" s="65" t="str">
        <f>A34</f>
        <v>MERCREDI</v>
      </c>
      <c r="B72" s="66">
        <f>B34</f>
        <v>31</v>
      </c>
      <c r="C72" s="67" t="str">
        <f>IF(DONNEES!$F107="DOUBLONS","Doublon",IF(DONNEES!$E107="NON","Manquant","OK"))</f>
        <v>Doublon</v>
      </c>
      <c r="D72" s="67" t="str">
        <f>IF(DONNEES!$K107="DOUBLONS","Doublon",IF(DONNEES!$J107="NON","Manquant","OK"))</f>
        <v>OK</v>
      </c>
      <c r="E72" s="67" t="str">
        <f>IF(DONNEES!$P107="DOUBLONS","Doublon",IF(DONNEES!$O107="NON","Manquant","OK"))</f>
        <v>OK</v>
      </c>
      <c r="F72" s="67" t="str">
        <f>IF(DONNEES!$T107="DOUBLONS","Doublon",IF(DONNEES!$S107="NON","Manquant","OK"))</f>
        <v>OK</v>
      </c>
      <c r="G72" s="67" t="str">
        <f>IF(DONNEES!$X107="DOUBLONS","Doublon",IF(DONNEES!$W107="NON","Manquant","OK"))</f>
        <v>OK</v>
      </c>
      <c r="H72" s="67" t="str">
        <f>IF(DONNEES!AF107="ok","OK","Manquant")</f>
        <v>OK</v>
      </c>
      <c r="K72" s="67" t="str">
        <f t="shared" si="0"/>
        <v>ERREUR</v>
      </c>
      <c r="M72" s="27"/>
      <c r="N72" s="27"/>
      <c r="S72" s="2"/>
      <c r="Y72" s="2"/>
      <c r="Z72" s="2"/>
    </row>
    <row r="73" spans="1:26" ht="22.5" customHeight="1" x14ac:dyDescent="0.35">
      <c r="A73" s="69" t="str">
        <f>IF(COUNTIF(K42:K72,"erreur")=0,"Aucune erreur sur les postes, Bravo !","")</f>
        <v/>
      </c>
      <c r="B73" s="69"/>
      <c r="C73" s="69"/>
      <c r="D73" s="69"/>
      <c r="E73" s="69"/>
      <c r="F73" s="69"/>
      <c r="G73" s="69"/>
      <c r="H73" s="69"/>
      <c r="I73" s="69"/>
      <c r="J73" s="69"/>
      <c r="K73" s="69"/>
    </row>
  </sheetData>
  <mergeCells count="38">
    <mergeCell ref="S2:S3"/>
    <mergeCell ref="M2:M3"/>
    <mergeCell ref="A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R1:S1"/>
    <mergeCell ref="Z2:Z3"/>
    <mergeCell ref="A36:B36"/>
    <mergeCell ref="A37:B37"/>
    <mergeCell ref="AC2:AE3"/>
    <mergeCell ref="W2:W3"/>
    <mergeCell ref="AA2:AA3"/>
    <mergeCell ref="T2:T3"/>
    <mergeCell ref="U2:U3"/>
    <mergeCell ref="V2:V3"/>
    <mergeCell ref="Y2:Y3"/>
    <mergeCell ref="N2:N3"/>
    <mergeCell ref="O2:O3"/>
    <mergeCell ref="P2:P3"/>
    <mergeCell ref="Q2:Q3"/>
    <mergeCell ref="R2:R3"/>
    <mergeCell ref="A73:K73"/>
    <mergeCell ref="H40:H41"/>
    <mergeCell ref="G40:G41"/>
    <mergeCell ref="A40:B41"/>
    <mergeCell ref="K40:K41"/>
    <mergeCell ref="D40:D41"/>
    <mergeCell ref="E40:E41"/>
    <mergeCell ref="F40:F41"/>
    <mergeCell ref="C40:C41"/>
  </mergeCells>
  <conditionalFormatting sqref="K6:K7 K16 J5:J6 N11 M12:N14 L15:L18 M19:M20 L20:L21 F26:F27 K28:L28 H32 L4:M4 N5 F5:F6 M8:M10 L7:L11 G15 L17:M17 J20 E21 M22:M26 L29:M31 E30 J32:J33 L34:M34 G22:H25 G33:H33 G7:H8 H15:H16 G18:H19 G27:H28">
    <cfRule type="cellIs" dxfId="220" priority="1196" stopIfTrue="1" operator="equal">
      <formula>"6-14"</formula>
    </cfRule>
    <cfRule type="cellIs" dxfId="219" priority="1197" stopIfTrue="1" operator="equal">
      <formula>"14-22"</formula>
    </cfRule>
    <cfRule type="cellIs" dxfId="218" priority="1198" stopIfTrue="1" operator="equal">
      <formula>"22h-6h"</formula>
    </cfRule>
  </conditionalFormatting>
  <conditionalFormatting sqref="K6:K7 K16 J5:J6 N11 M12:N14 L15:L18 M19:M20 L20:L21 F26:F27 K28:L28 H32 L4:M4 N5 F5:F6 M8:M10 L7:L11 G15 L17:M17 J20 E21 M22:M26 L29:M31 E30 J32:J33 L34:M34 G22:H25 G33:H33 G7:H8 H15:H16 G18:H19 G27:H28">
    <cfRule type="cellIs" dxfId="217" priority="1193" stopIfTrue="1" operator="equal">
      <formula>"6h-14h"</formula>
    </cfRule>
    <cfRule type="cellIs" dxfId="216" priority="1194" stopIfTrue="1" operator="equal">
      <formula>"14h-22h"</formula>
    </cfRule>
    <cfRule type="cellIs" dxfId="215" priority="1195" stopIfTrue="1" operator="equal">
      <formula>"22h-6h"</formula>
    </cfRule>
  </conditionalFormatting>
  <conditionalFormatting sqref="AC5:AE30 C4:W34 C40:H40 K40">
    <cfRule type="cellIs" dxfId="214" priority="568" operator="equal">
      <formula>"n4"</formula>
    </cfRule>
  </conditionalFormatting>
  <conditionalFormatting sqref="AC5:AE30 C4:W34 C40:H40 K40">
    <cfRule type="cellIs" dxfId="213" priority="567" operator="equal">
      <formula>"n5"</formula>
    </cfRule>
  </conditionalFormatting>
  <conditionalFormatting sqref="AC5:AE30 C4:W34 C40:H40 K40">
    <cfRule type="cellIs" dxfId="212" priority="566" operator="equal">
      <formula>"n6"</formula>
    </cfRule>
  </conditionalFormatting>
  <conditionalFormatting sqref="AC5:AE30 C4:W34 C40:H40 K40">
    <cfRule type="cellIs" dxfId="211" priority="565" operator="equal">
      <formula>"n2"</formula>
    </cfRule>
  </conditionalFormatting>
  <conditionalFormatting sqref="AC5:AE30 C4:W34 C40:H40 K40">
    <cfRule type="cellIs" dxfId="210" priority="564" operator="equal">
      <formula>"n"</formula>
    </cfRule>
  </conditionalFormatting>
  <conditionalFormatting sqref="AC5:AE30 C4:W34 C40:H40 K40">
    <cfRule type="cellIs" dxfId="209" priority="563" operator="equal">
      <formula>"bts"</formula>
    </cfRule>
  </conditionalFormatting>
  <conditionalFormatting sqref="AC5:AE30 C4:W34 C40:H40 K40">
    <cfRule type="cellIs" dxfId="208" priority="562" operator="equal">
      <formula>"btm4"</formula>
    </cfRule>
  </conditionalFormatting>
  <conditionalFormatting sqref="AC5:AE30 C4:W34 C40:H40 K40">
    <cfRule type="cellIs" dxfId="207" priority="561" operator="equal">
      <formula>"btm"</formula>
    </cfRule>
  </conditionalFormatting>
  <conditionalFormatting sqref="AC5:AE30 C4:W34 C40:H40 K40">
    <cfRule type="cellIs" dxfId="206" priority="560" operator="equal">
      <formula>"bs4"</formula>
    </cfRule>
  </conditionalFormatting>
  <conditionalFormatting sqref="AC5:AE30 C4:W34 C40:H40 K40">
    <cfRule type="cellIs" dxfId="205" priority="559" operator="equal">
      <formula>"bs6"</formula>
    </cfRule>
  </conditionalFormatting>
  <conditionalFormatting sqref="AC5:AE30 C4:W34 C40:H40 K40">
    <cfRule type="cellIs" dxfId="204" priority="558" operator="equal">
      <formula>"bs"</formula>
    </cfRule>
  </conditionalFormatting>
  <conditionalFormatting sqref="AC5:AE30 C4:W34 C40:H40 K40">
    <cfRule type="cellIs" dxfId="203" priority="557" operator="equal">
      <formula>"bam4"</formula>
    </cfRule>
  </conditionalFormatting>
  <conditionalFormatting sqref="AC5:AE30 C4:W34 C40:H40 K40">
    <cfRule type="cellIs" dxfId="202" priority="556" operator="equal">
      <formula>"bam"</formula>
    </cfRule>
  </conditionalFormatting>
  <conditionalFormatting sqref="AC5:AE30 C4:W34 C40:H40 K40">
    <cfRule type="cellIs" dxfId="201" priority="555" operator="equal">
      <formula>"bj8"</formula>
    </cfRule>
  </conditionalFormatting>
  <conditionalFormatting sqref="AC5:AE30 C4:W34 C40:H40 K40">
    <cfRule type="cellIs" dxfId="200" priority="554" operator="equal">
      <formula>"bj5"</formula>
    </cfRule>
  </conditionalFormatting>
  <conditionalFormatting sqref="AC5:AE30 C4:W34 C40:H40 K40">
    <cfRule type="cellIs" dxfId="199" priority="553" operator="equal">
      <formula>"bj6"</formula>
    </cfRule>
  </conditionalFormatting>
  <conditionalFormatting sqref="AC5:AE30 C4:W34 C40:H40 K40">
    <cfRule type="cellIs" dxfId="198" priority="552" operator="equal">
      <formula>"bj7"</formula>
    </cfRule>
  </conditionalFormatting>
  <conditionalFormatting sqref="AC5:AE30 C4:W34 C40:H40 K40">
    <cfRule type="cellIs" dxfId="197" priority="551" operator="equal">
      <formula>"bj"</formula>
    </cfRule>
  </conditionalFormatting>
  <conditionalFormatting sqref="AC5:AE30 C4:W34 C40:H40 K40">
    <cfRule type="cellIs" dxfId="196" priority="550" operator="equal">
      <formula>"bo8"</formula>
    </cfRule>
  </conditionalFormatting>
  <conditionalFormatting sqref="AC5:AE30 C4:W34 C40:H40 K40">
    <cfRule type="cellIs" dxfId="195" priority="549" operator="equal">
      <formula>"bo6"</formula>
    </cfRule>
  </conditionalFormatting>
  <conditionalFormatting sqref="AC5:AE30 C4:W34 C40:H40 K40">
    <cfRule type="cellIs" dxfId="194" priority="548" operator="equal">
      <formula>"bo"</formula>
    </cfRule>
  </conditionalFormatting>
  <conditionalFormatting sqref="AC5:AE30 C4:W34 C40:H40 K40">
    <cfRule type="cellIs" dxfId="193" priority="547" operator="equal">
      <formula>"p"</formula>
    </cfRule>
  </conditionalFormatting>
  <conditionalFormatting sqref="AC5:AE30 C4:W34 C40:H40 K40">
    <cfRule type="cellIs" dxfId="192" priority="546" operator="equal">
      <formula>"f"</formula>
    </cfRule>
  </conditionalFormatting>
  <conditionalFormatting sqref="AC5:AE30 C4:W34 C40:H40 K40">
    <cfRule type="cellIs" dxfId="191" priority="545" operator="equal">
      <formula>"o"</formula>
    </cfRule>
  </conditionalFormatting>
  <conditionalFormatting sqref="AC5:AE30 C4:W34 C40:H40 K40">
    <cfRule type="cellIs" dxfId="190" priority="544" operator="equal">
      <formula>"a"</formula>
    </cfRule>
  </conditionalFormatting>
  <conditionalFormatting sqref="AC5:AE30 C4:W34 C40:H40 K40">
    <cfRule type="cellIs" dxfId="189" priority="543" operator="equal">
      <formula>"cp6"</formula>
    </cfRule>
  </conditionalFormatting>
  <conditionalFormatting sqref="AC5:AE30 C4:W34 C40:H40 K40">
    <cfRule type="cellIs" dxfId="188" priority="542" operator="equal">
      <formula>"cp"</formula>
    </cfRule>
  </conditionalFormatting>
  <conditionalFormatting sqref="AC5:AE30 C4:W34 C40:H40 K40">
    <cfRule type="cellIs" dxfId="187" priority="541" operator="equal">
      <formula>"sr"</formula>
    </cfRule>
  </conditionalFormatting>
  <conditionalFormatting sqref="AC5:AE30 C4:W34 C40:H40 K40">
    <cfRule type="cellIs" dxfId="186" priority="540" operator="equal">
      <formula>"r"</formula>
    </cfRule>
  </conditionalFormatting>
  <conditionalFormatting sqref="AC5:AE30 C4:W34 C40:H40 K40">
    <cfRule type="cellIs" dxfId="185" priority="539" operator="equal">
      <formula>"sdwr2"</formula>
    </cfRule>
  </conditionalFormatting>
  <conditionalFormatting sqref="AC5:AE30 C4:W34 C40:H40 K40">
    <cfRule type="cellIs" dxfId="184" priority="538" operator="equal">
      <formula>"sdwr"</formula>
    </cfRule>
  </conditionalFormatting>
  <conditionalFormatting sqref="AC5:AE26 AC28:AE30 C4:W34 C40:H40 K40">
    <cfRule type="cellIs" dxfId="183" priority="537" operator="equal">
      <formula>"sdw6"</formula>
    </cfRule>
  </conditionalFormatting>
  <conditionalFormatting sqref="AC5:AE26 AC28:AE30 C4:W34 C40:H40 K40">
    <cfRule type="cellIs" dxfId="182" priority="536" operator="equal">
      <formula>"sdw5"</formula>
    </cfRule>
  </conditionalFormatting>
  <conditionalFormatting sqref="AC5:AE26 AC28:AE30 C4:W34 C40:H40 K40">
    <cfRule type="cellIs" dxfId="181" priority="535" operator="equal">
      <formula>"sdw"</formula>
    </cfRule>
  </conditionalFormatting>
  <conditionalFormatting sqref="AC5:AE30 C4:W34 C40:H40 K40">
    <cfRule type="cellIs" dxfId="180" priority="534" operator="equal">
      <formula>"eco8"</formula>
    </cfRule>
  </conditionalFormatting>
  <conditionalFormatting sqref="AC5:AE30 C4:W34 C40:H40 K40">
    <cfRule type="cellIs" dxfId="179" priority="533" operator="equal">
      <formula>"eco7"</formula>
    </cfRule>
  </conditionalFormatting>
  <conditionalFormatting sqref="AC5:AE30 C4:W34 C40:H40 K40">
    <cfRule type="cellIs" dxfId="178" priority="532" operator="equal">
      <formula>"eco6"</formula>
    </cfRule>
  </conditionalFormatting>
  <conditionalFormatting sqref="AC5:AE30 C4:W34 C40:H40 K40">
    <cfRule type="cellIs" dxfId="177" priority="531" operator="equal">
      <formula>"c6"</formula>
    </cfRule>
  </conditionalFormatting>
  <conditionalFormatting sqref="AC5:AE30 C4:W34 C40:H40 K40">
    <cfRule type="cellIs" dxfId="176" priority="530" operator="equal">
      <formula>"c4"</formula>
    </cfRule>
  </conditionalFormatting>
  <conditionalFormatting sqref="AC5:AE30 C4:W34 C40:H40 K40">
    <cfRule type="cellIs" dxfId="175" priority="529" operator="equal">
      <formula>"c5"</formula>
    </cfRule>
  </conditionalFormatting>
  <conditionalFormatting sqref="AC5:AE30 C4:W34 C40:H40 K40">
    <cfRule type="cellIs" dxfId="174" priority="528" operator="equal">
      <formula>"pdj"</formula>
    </cfRule>
  </conditionalFormatting>
  <conditionalFormatting sqref="AC5:AE30 C4:W34 C40:H40 K40">
    <cfRule type="cellIs" dxfId="173" priority="527" operator="equal">
      <formula>"bcs"</formula>
    </cfRule>
  </conditionalFormatting>
  <conditionalFormatting sqref="AC5:AE30 C4:W34 C40:H40 K40">
    <cfRule type="cellIs" dxfId="172" priority="526" operator="equal">
      <formula>"BC"</formula>
    </cfRule>
  </conditionalFormatting>
  <conditionalFormatting sqref="AC5:AE30 C4:W34 C40:H40 K40">
    <cfRule type="cellIs" dxfId="171" priority="525" operator="equal">
      <formula>"cs6"</formula>
    </cfRule>
  </conditionalFormatting>
  <conditionalFormatting sqref="AC5:AE30 C4:W34 C40:H40 K40">
    <cfRule type="cellIs" dxfId="170" priority="524" operator="equal">
      <formula>"cs"</formula>
    </cfRule>
  </conditionalFormatting>
  <conditionalFormatting sqref="AC5:AE30 C4:W34 C40:H40 K40">
    <cfRule type="cellIs" dxfId="169" priority="523" operator="equal">
      <formula>"grill"</formula>
    </cfRule>
  </conditionalFormatting>
  <conditionalFormatting sqref="AC5:AE30 C4:W34 C40:H40 K40">
    <cfRule type="cellIs" dxfId="168" priority="522" operator="equal">
      <formula>"pcr"</formula>
    </cfRule>
  </conditionalFormatting>
  <conditionalFormatting sqref="AC5:AE30 C4:W34 C40:H40 K40">
    <cfRule type="cellIs" dxfId="167" priority="521" operator="equal">
      <formula>"pc6"</formula>
    </cfRule>
  </conditionalFormatting>
  <conditionalFormatting sqref="AC5:AE30 C4:W34 C40:H40 K40">
    <cfRule type="cellIs" dxfId="166" priority="520" operator="equal">
      <formula>"pc2"</formula>
    </cfRule>
  </conditionalFormatting>
  <conditionalFormatting sqref="AC5:AE30 C4:W34 C40:H40 K40">
    <cfRule type="cellIs" dxfId="165" priority="519" operator="equal">
      <formula>"pc"</formula>
    </cfRule>
  </conditionalFormatting>
  <conditionalFormatting sqref="AC5:AE30 C4:W34 C40:H40 K40">
    <cfRule type="cellIs" dxfId="164" priority="518" operator="equal">
      <formula>"pf5"</formula>
    </cfRule>
  </conditionalFormatting>
  <conditionalFormatting sqref="AC5:AE30 C4:W34 C40:H40 K40">
    <cfRule type="cellIs" dxfId="163" priority="517" operator="equal">
      <formula>"pf6"</formula>
    </cfRule>
  </conditionalFormatting>
  <conditionalFormatting sqref="AC5:AE30 C4:W34 C40:H40 K40">
    <cfRule type="cellIs" dxfId="162" priority="516" operator="equal">
      <formula>"pf"</formula>
    </cfRule>
  </conditionalFormatting>
  <conditionalFormatting sqref="AC5:AE30 C4:W34 C40:H40 K40">
    <cfRule type="cellIs" dxfId="161" priority="515" operator="equal">
      <formula>"ns4"</formula>
    </cfRule>
  </conditionalFormatting>
  <conditionalFormatting sqref="AC5:AE30 C4:W34 C40:H40 K40">
    <cfRule type="cellIs" dxfId="160" priority="514" operator="equal">
      <formula>"ns"</formula>
    </cfRule>
  </conditionalFormatting>
  <conditionalFormatting sqref="AC5:AE30 C4:W34 C40:H40 K40">
    <cfRule type="cellIs" dxfId="159" priority="513" operator="equal">
      <formula>"pl"</formula>
    </cfRule>
  </conditionalFormatting>
  <conditionalFormatting sqref="AC5:AE30 C4:W34 C40:H40 K40">
    <cfRule type="cellIs" dxfId="158" priority="512" operator="equal">
      <formula>"d"</formula>
    </cfRule>
  </conditionalFormatting>
  <conditionalFormatting sqref="AC5:AE30 C4:W34 C40:H40 K40">
    <cfRule type="cellIs" dxfId="157" priority="511" operator="equal">
      <formula>"n4"</formula>
    </cfRule>
  </conditionalFormatting>
  <conditionalFormatting sqref="AC5:AE26 AC28:AE30 C4:W34 C40:H40 K40">
    <cfRule type="cellIs" dxfId="156" priority="495" operator="equal">
      <formula>"BO7"</formula>
    </cfRule>
    <cfRule type="cellIs" dxfId="155" priority="496" operator="equal">
      <formula>"n7"</formula>
    </cfRule>
    <cfRule type="cellIs" dxfId="154" priority="497" operator="equal">
      <formula>"n7+"</formula>
    </cfRule>
    <cfRule type="cellIs" dxfId="153" priority="498" operator="equal">
      <formula>"n+"</formula>
    </cfRule>
    <cfRule type="cellIs" dxfId="152" priority="499" operator="equal">
      <formula>"inv"</formula>
    </cfRule>
    <cfRule type="cellIs" dxfId="151" priority="500" operator="equal">
      <formula>"BTM7"</formula>
    </cfRule>
    <cfRule type="cellIs" dxfId="150" priority="501" operator="equal">
      <formula>"CP5"</formula>
    </cfRule>
    <cfRule type="cellIs" dxfId="149" priority="502" operator="equal">
      <formula>"BTJ8"</formula>
    </cfRule>
    <cfRule type="cellIs" dxfId="148" priority="503" operator="equal">
      <formula>"BTJ"</formula>
    </cfRule>
    <cfRule type="cellIs" dxfId="147" priority="504" operator="equal">
      <formula>"PCR2"</formula>
    </cfRule>
    <cfRule type="cellIs" dxfId="146" priority="505" operator="equal">
      <formula>"P2"</formula>
    </cfRule>
    <cfRule type="cellIs" dxfId="145" priority="506" operator="equal">
      <formula>"P1"</formula>
    </cfRule>
    <cfRule type="cellIs" dxfId="144" priority="507" operator="equal">
      <formula>"PDJ8"</formula>
    </cfRule>
    <cfRule type="cellIs" dxfId="143" priority="508" operator="equal">
      <formula>"NS6"</formula>
    </cfRule>
    <cfRule type="cellIs" dxfId="142" priority="509" operator="equal">
      <formula>"NS5"</formula>
    </cfRule>
    <cfRule type="cellIs" dxfId="141" priority="510" operator="equal">
      <formula>"BS8"</formula>
    </cfRule>
  </conditionalFormatting>
  <conditionalFormatting sqref="AC27:AE27">
    <cfRule type="cellIs" dxfId="140" priority="463" operator="equal">
      <formula>"BR6"</formula>
    </cfRule>
  </conditionalFormatting>
  <conditionalFormatting sqref="AC27:AE27">
    <cfRule type="cellIs" dxfId="139" priority="462" operator="equal">
      <formula>"BR5"</formula>
    </cfRule>
  </conditionalFormatting>
  <conditionalFormatting sqref="AC27:AE27">
    <cfRule type="cellIs" dxfId="138" priority="461" operator="equal">
      <formula>"BR"</formula>
    </cfRule>
  </conditionalFormatting>
  <conditionalFormatting sqref="AC27:AE27">
    <cfRule type="cellIs" dxfId="137" priority="420" operator="equal">
      <formula>"AM"</formula>
    </cfRule>
    <cfRule type="cellIs" dxfId="136" priority="421" operator="equal">
      <formula>"BO7"</formula>
    </cfRule>
    <cfRule type="cellIs" dxfId="135" priority="422" operator="equal">
      <formula>"n7"</formula>
    </cfRule>
    <cfRule type="cellIs" dxfId="134" priority="423" operator="equal">
      <formula>"n7+"</formula>
    </cfRule>
    <cfRule type="cellIs" dxfId="133" priority="424" operator="equal">
      <formula>"n+"</formula>
    </cfRule>
    <cfRule type="cellIs" dxfId="132" priority="425" operator="equal">
      <formula>"inv"</formula>
    </cfRule>
    <cfRule type="cellIs" dxfId="131" priority="426" operator="equal">
      <formula>"BTM7"</formula>
    </cfRule>
    <cfRule type="cellIs" dxfId="130" priority="427" operator="equal">
      <formula>"CP5"</formula>
    </cfRule>
    <cfRule type="cellIs" dxfId="129" priority="428" operator="equal">
      <formula>"BTJ8"</formula>
    </cfRule>
    <cfRule type="cellIs" dxfId="128" priority="429" operator="equal">
      <formula>"BTJ"</formula>
    </cfRule>
    <cfRule type="cellIs" dxfId="127" priority="430" operator="equal">
      <formula>"PCR2"</formula>
    </cfRule>
    <cfRule type="cellIs" dxfId="126" priority="431" operator="equal">
      <formula>"P2"</formula>
    </cfRule>
    <cfRule type="cellIs" dxfId="125" priority="432" operator="equal">
      <formula>"P1"</formula>
    </cfRule>
    <cfRule type="cellIs" dxfId="124" priority="433" operator="equal">
      <formula>"PDJ8"</formula>
    </cfRule>
    <cfRule type="cellIs" dxfId="123" priority="434" operator="equal">
      <formula>"NS6"</formula>
    </cfRule>
    <cfRule type="cellIs" dxfId="122" priority="435" operator="equal">
      <formula>"NS5"</formula>
    </cfRule>
    <cfRule type="cellIs" dxfId="121" priority="436" operator="equal">
      <formula>"BS8"</formula>
    </cfRule>
  </conditionalFormatting>
  <conditionalFormatting sqref="AC5:AE30 C4:W34 C40:H40 K40">
    <cfRule type="cellIs" dxfId="120" priority="418" operator="equal">
      <formula>"nr"</formula>
    </cfRule>
    <cfRule type="cellIs" dxfId="119" priority="419" operator="equal">
      <formula>"pc8"</formula>
    </cfRule>
  </conditionalFormatting>
  <conditionalFormatting sqref="AC5:AC30 C4:W34 C40:H40 K40">
    <cfRule type="cellIs" dxfId="118" priority="417" operator="notEqual">
      <formula>154154545454</formula>
    </cfRule>
  </conditionalFormatting>
  <conditionalFormatting sqref="C4:W34 C40:H40 K40">
    <cfRule type="cellIs" dxfId="117" priority="179" operator="equal">
      <formula>"REPOS"</formula>
    </cfRule>
  </conditionalFormatting>
  <conditionalFormatting sqref="J17">
    <cfRule type="cellIs" dxfId="116" priority="175" operator="notEqual">
      <formula>15453453453456</formula>
    </cfRule>
    <cfRule type="cellIs" dxfId="115" priority="176" operator="equal">
      <formula>"n4"</formula>
    </cfRule>
  </conditionalFormatting>
  <conditionalFormatting sqref="K42:K72">
    <cfRule type="cellIs" dxfId="114" priority="13" operator="equal">
      <formula>"OK"</formula>
    </cfRule>
    <cfRule type="cellIs" dxfId="113" priority="14" operator="equal">
      <formula>"ERREUR"</formula>
    </cfRule>
    <cfRule type="cellIs" dxfId="112" priority="93" operator="equal">
      <formula>"DOUBLON"</formula>
    </cfRule>
  </conditionalFormatting>
  <conditionalFormatting sqref="T44">
    <cfRule type="cellIs" dxfId="111" priority="12" operator="equal">
      <formula>"Aucune erreur sur les postes, Bravo !"</formula>
    </cfRule>
  </conditionalFormatting>
  <conditionalFormatting sqref="I42">
    <cfRule type="cellIs" dxfId="110" priority="9" operator="equal">
      <formula>"OK"</formula>
    </cfRule>
    <cfRule type="cellIs" dxfId="109" priority="10" operator="equal">
      <formula>"ERREUR"</formula>
    </cfRule>
    <cfRule type="cellIs" dxfId="108" priority="11" operator="equal">
      <formula>"DOUBLON"</formula>
    </cfRule>
  </conditionalFormatting>
  <conditionalFormatting sqref="A73:K73">
    <cfRule type="cellIs" dxfId="107" priority="8" operator="equal">
      <formula>"Aucune erreur sur les postes, Bravo !"</formula>
    </cfRule>
  </conditionalFormatting>
  <conditionalFormatting sqref="C42:G72">
    <cfRule type="cellIs" dxfId="106" priority="5" operator="equal">
      <formula>"OK"</formula>
    </cfRule>
    <cfRule type="cellIs" dxfId="105" priority="6" operator="equal">
      <formula>"ERREUR"</formula>
    </cfRule>
    <cfRule type="cellIs" dxfId="104" priority="7" operator="equal">
      <formula>"DOUBLON"</formula>
    </cfRule>
  </conditionalFormatting>
  <conditionalFormatting sqref="H42:H72">
    <cfRule type="cellIs" dxfId="103" priority="2" operator="equal">
      <formula>"OK"</formula>
    </cfRule>
    <cfRule type="cellIs" dxfId="102" priority="3" operator="equal">
      <formula>"ERREUR"</formula>
    </cfRule>
    <cfRule type="cellIs" dxfId="101" priority="4" operator="equal">
      <formula>"DOUBLON"</formula>
    </cfRule>
  </conditionalFormatting>
  <conditionalFormatting sqref="C42:H72">
    <cfRule type="cellIs" dxfId="100" priority="1" operator="equal">
      <formula>"Manquant"</formula>
    </cfRule>
  </conditionalFormatting>
  <dataValidations count="1">
    <dataValidation showDropDown="1" showInputMessage="1" showErrorMessage="1" sqref="L34:L35 M4 G27:H28 G7:H8 F6 L11 M12:M14 M9:M10 G15:H15 M17 G18:H19 J20 E21 M22:M26 K16 E30 L8 K28 J32:J33 L29:L31"/>
  </dataValidations>
  <pageMargins left="0.25" right="0.25" top="0.75" bottom="0.17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S107"/>
  <sheetViews>
    <sheetView topLeftCell="A73" zoomScale="85" zoomScaleNormal="85" workbookViewId="0">
      <selection activeCell="A86" sqref="A86"/>
    </sheetView>
  </sheetViews>
  <sheetFormatPr baseColWidth="10" defaultRowHeight="15" x14ac:dyDescent="0.25"/>
  <cols>
    <col min="1" max="16384" width="11.42578125" style="41"/>
  </cols>
  <sheetData>
    <row r="1" spans="1:28" x14ac:dyDescent="0.25">
      <c r="U1" s="42"/>
      <c r="V1" s="43"/>
      <c r="Z1" s="44"/>
      <c r="AB1" s="45"/>
    </row>
    <row r="2" spans="1:28" x14ac:dyDescent="0.25">
      <c r="U2" s="42"/>
      <c r="V2" s="43"/>
      <c r="Z2" s="44"/>
      <c r="AB2" s="45"/>
    </row>
    <row r="3" spans="1:28" x14ac:dyDescent="0.25">
      <c r="U3" s="42"/>
      <c r="V3" s="43"/>
      <c r="Z3" s="44"/>
      <c r="AB3" s="45"/>
    </row>
    <row r="4" spans="1:28" x14ac:dyDescent="0.25">
      <c r="A4" s="104" t="s">
        <v>18</v>
      </c>
      <c r="B4" s="104"/>
      <c r="C4" s="96">
        <f>'Planning employés'!C2</f>
        <v>0</v>
      </c>
      <c r="D4" s="59"/>
      <c r="E4" s="96">
        <f>'Planning employés'!D2</f>
        <v>0</v>
      </c>
      <c r="F4" s="59"/>
      <c r="G4" s="96">
        <f>'Planning employés'!E2</f>
        <v>0</v>
      </c>
      <c r="H4" s="96">
        <f>'Planning employés'!F2</f>
        <v>0</v>
      </c>
      <c r="I4" s="96">
        <f>'Planning employés'!G2</f>
        <v>0</v>
      </c>
      <c r="J4" s="96">
        <f>'Planning employés'!H2</f>
        <v>0</v>
      </c>
      <c r="K4" s="96">
        <f>'Planning employés'!I2</f>
        <v>0</v>
      </c>
      <c r="L4" s="96">
        <f>'Planning employés'!J2</f>
        <v>0</v>
      </c>
      <c r="M4" s="96">
        <f>'Planning employés'!K2</f>
        <v>0</v>
      </c>
      <c r="N4" s="96">
        <f>'Planning employés'!L2</f>
        <v>0</v>
      </c>
      <c r="O4" s="96">
        <f>'Planning employés'!M2</f>
        <v>0</v>
      </c>
      <c r="P4" s="96">
        <f>'Planning employés'!N2</f>
        <v>0</v>
      </c>
      <c r="Q4" s="96">
        <f>'Planning employés'!O2</f>
        <v>0</v>
      </c>
      <c r="R4" s="96">
        <f>'Planning employés'!P2</f>
        <v>0</v>
      </c>
      <c r="S4" s="96">
        <f>'Planning employés'!Q2</f>
        <v>0</v>
      </c>
      <c r="T4" s="96">
        <f>'Planning employés'!R2</f>
        <v>0</v>
      </c>
      <c r="U4" s="96">
        <f>'Planning employés'!S2</f>
        <v>0</v>
      </c>
      <c r="V4" s="96">
        <f>'Planning employés'!T2</f>
        <v>0</v>
      </c>
      <c r="W4" s="96">
        <f>'Planning employés'!U2</f>
        <v>0</v>
      </c>
      <c r="X4" s="96">
        <f>'Planning employés'!V2</f>
        <v>0</v>
      </c>
      <c r="Y4" s="112">
        <f>'Planning employés'!W2</f>
        <v>0</v>
      </c>
      <c r="Z4" s="46"/>
      <c r="AA4" s="44"/>
    </row>
    <row r="5" spans="1:28" x14ac:dyDescent="0.25">
      <c r="A5" s="104"/>
      <c r="B5" s="104"/>
      <c r="C5" s="97"/>
      <c r="D5" s="60"/>
      <c r="E5" s="97"/>
      <c r="F5" s="60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113"/>
      <c r="Z5" s="46"/>
      <c r="AA5" s="44"/>
    </row>
    <row r="6" spans="1:28" x14ac:dyDescent="0.25">
      <c r="A6" s="1" t="str">
        <f>'Planning employés'!A4</f>
        <v>LUNDI</v>
      </c>
      <c r="B6" s="1">
        <f>'Planning employés'!B4</f>
        <v>1</v>
      </c>
      <c r="C6" s="47">
        <f>IF(ISNA(VLOOKUP('Planning employés'!C4,'Planning employés'!$AC$5:$AE$34,3,0)),0,(VLOOKUP('Planning employés'!C4,'Planning employés'!$AC$5:$AE$34,3,0)))</f>
        <v>0</v>
      </c>
      <c r="D6" s="47"/>
      <c r="E6" s="47">
        <f>IF(ISNA(VLOOKUP('Planning employés'!D4,'Planning employés'!$AC$5:$AE$34,3,0)),0,(VLOOKUP('Planning employés'!D4,'Planning employés'!$AC$5:$AE$34,3,0)))</f>
        <v>7</v>
      </c>
      <c r="F6" s="47"/>
      <c r="G6" s="47">
        <f>IF(ISNA(VLOOKUP('Planning employés'!E4,'Planning employés'!$AC$5:$AE$34,3,0)),0,(VLOOKUP('Planning employés'!E4,'Planning employés'!$AC$5:$AE$34,3,0)))</f>
        <v>7</v>
      </c>
      <c r="H6" s="47">
        <f>IF(ISNA(VLOOKUP('Planning employés'!F4,'Planning employés'!$AC$5:$AE$34,3,0)),0,(VLOOKUP('Planning employés'!F4,'Planning employés'!$AC$5:$AE$34,3,0)))</f>
        <v>0</v>
      </c>
      <c r="I6" s="47">
        <f>IF(ISNA(VLOOKUP('Planning employés'!G4,'Planning employés'!$AC$5:$AE$34,3,0)),0,(VLOOKUP('Planning employés'!G4,'Planning employés'!$AC$5:$AE$34,3,0)))</f>
        <v>7</v>
      </c>
      <c r="J6" s="47">
        <f>IF(ISNA(VLOOKUP('Planning employés'!H4,'Planning employés'!$AC$5:$AE$34,3,0)),0,(VLOOKUP('Planning employés'!H4,'Planning employés'!$AC$5:$AE$34,3,0)))</f>
        <v>7</v>
      </c>
      <c r="K6" s="47">
        <f>IF(ISNA(VLOOKUP('Planning employés'!I4,'Planning employés'!$AC$5:$AE$34,3,0)),0,(VLOOKUP('Planning employés'!I4,'Planning employés'!$AC$5:$AE$34,3,0)))</f>
        <v>0</v>
      </c>
      <c r="L6" s="47">
        <f>IF(ISNA(VLOOKUP('Planning employés'!J4,'Planning employés'!$AC$5:$AE$34,3,0)),0,(VLOOKUP('Planning employés'!J4,'Planning employés'!$AC$5:$AE$34,3,0)))</f>
        <v>0</v>
      </c>
      <c r="M6" s="47">
        <f>IF(ISNA(VLOOKUP('Planning employés'!K4,'Planning employés'!$AC$5:$AE$34,3,0)),0,(VLOOKUP('Planning employés'!K4,'Planning employés'!$AC$5:$AE$34,3,0)))</f>
        <v>7</v>
      </c>
      <c r="N6" s="47">
        <f>IF(ISNA(VLOOKUP('Planning employés'!L4,'Planning employés'!$AC$5:$AE$34,3,0)),0,(VLOOKUP('Planning employés'!L4,'Planning employés'!$AC$5:$AE$34,3,0)))</f>
        <v>5</v>
      </c>
      <c r="O6" s="47">
        <f>IF(ISNA(VLOOKUP('Planning employés'!M4,'Planning employés'!$AC$5:$AE$34,3,0)),0,(VLOOKUP('Planning employés'!M4,'Planning employés'!$AC$5:$AE$34,3,0)))</f>
        <v>0</v>
      </c>
      <c r="P6" s="47">
        <f>IF(ISNA(VLOOKUP('Planning employés'!N4,'Planning employés'!$AC$5:$AE$34,3,0)),0,(VLOOKUP('Planning employés'!N4,'Planning employés'!$AC$5:$AE$34,3,0)))</f>
        <v>0</v>
      </c>
      <c r="Q6" s="47">
        <f>IF(ISNA(VLOOKUP('Planning employés'!O4,'Planning employés'!$AC$5:$AE$34,3,0)),0,(VLOOKUP('Planning employés'!O4,'Planning employés'!$AC$5:$AE$34,3,0)))</f>
        <v>7</v>
      </c>
      <c r="R6" s="47">
        <f>IF(ISNA(VLOOKUP('Planning employés'!P4,'Planning employés'!$AC$5:$AE$34,3,0)),0,(VLOOKUP('Planning employés'!P4,'Planning employés'!$AC$5:$AE$34,3,0)))</f>
        <v>5</v>
      </c>
      <c r="S6" s="47">
        <f>IF(ISNA(VLOOKUP('Planning employés'!Q4,'Planning employés'!$AC$5:$AE$34,3,0)),0,(VLOOKUP('Planning employés'!Q4,'Planning employés'!$AC$5:$AE$34,3,0)))</f>
        <v>0</v>
      </c>
      <c r="T6" s="47">
        <f>IF(ISNA(VLOOKUP('Planning employés'!R4,'Planning employés'!$AC$5:$AE$34,3,0)),0,(VLOOKUP('Planning employés'!R4,'Planning employés'!$AC$5:$AE$34,3,0)))</f>
        <v>0</v>
      </c>
      <c r="U6" s="47">
        <f>IF(ISNA(VLOOKUP('Planning employés'!S4,'Planning employés'!$AC$5:$AE$34,3,0)),0,(VLOOKUP('Planning employés'!S4,'Planning employés'!$AC$5:$AE$34,3,0)))</f>
        <v>0</v>
      </c>
      <c r="V6" s="47">
        <f>IF(ISNA(VLOOKUP('Planning employés'!T4,'Planning employés'!$AC$5:$AE$34,3,0)),0,(VLOOKUP('Planning employés'!T4,'Planning employés'!$AC$5:$AE$34,3,0)))</f>
        <v>0</v>
      </c>
      <c r="W6" s="47">
        <f>IF(ISNA(VLOOKUP('Planning employés'!U4,'Planning employés'!$AC$5:$AE$34,3,0)),0,(VLOOKUP('Planning employés'!U4,'Planning employés'!$AC$5:$AE$34,3,0)))</f>
        <v>0</v>
      </c>
      <c r="X6" s="47">
        <f>IF(ISNA(VLOOKUP('Planning employés'!V4,'Planning employés'!$AC$5:$AE$34,3,0)),0,(VLOOKUP('Planning employés'!V4,'Planning employés'!$AC$5:$AE$34,3,0)))</f>
        <v>0</v>
      </c>
      <c r="Y6" s="48">
        <f>IF(ISNA(VLOOKUP('Planning employés'!W4,'Planning employés'!$AC$5:$AE$34,3,0)),0,(VLOOKUP('Planning employés'!W4,'Planning employés'!$AC$5:$AE$34,3,0)))</f>
        <v>0</v>
      </c>
      <c r="Z6" s="45"/>
      <c r="AA6" s="44"/>
    </row>
    <row r="7" spans="1:28" x14ac:dyDescent="0.25">
      <c r="A7" s="1" t="str">
        <f>'Planning employés'!A5</f>
        <v>MARDI</v>
      </c>
      <c r="B7" s="1">
        <f>'Planning employés'!B5</f>
        <v>2</v>
      </c>
      <c r="C7" s="47">
        <f>IF(ISNA(VLOOKUP('Planning employés'!C5,'Planning employés'!$AC$5:$AE$34,3,0)),0,(VLOOKUP('Planning employés'!C5,'Planning employés'!$AC$5:$AE$34,3,0)))</f>
        <v>0</v>
      </c>
      <c r="D7" s="47"/>
      <c r="E7" s="47">
        <f>IF(ISNA(VLOOKUP('Planning employés'!D5,'Planning employés'!$AC$5:$AE$34,3,0)),0,(VLOOKUP('Planning employés'!D5,'Planning employés'!$AC$5:$AE$34,3,0)))</f>
        <v>7</v>
      </c>
      <c r="F7" s="47"/>
      <c r="G7" s="47">
        <f>IF(ISNA(VLOOKUP('Planning employés'!E5,'Planning employés'!$AC$5:$AE$34,3,0)),0,(VLOOKUP('Planning employés'!E5,'Planning employés'!$AC$5:$AE$34,3,0)))</f>
        <v>7</v>
      </c>
      <c r="H7" s="47">
        <f>IF(ISNA(VLOOKUP('Planning employés'!F5,'Planning employés'!$AC$5:$AE$34,3,0)),0,(VLOOKUP('Planning employés'!F5,'Planning employés'!$AC$5:$AE$34,3,0)))</f>
        <v>0</v>
      </c>
      <c r="I7" s="47">
        <f>IF(ISNA(VLOOKUP('Planning employés'!G5,'Planning employés'!$AC$5:$AE$34,3,0)),0,(VLOOKUP('Planning employés'!G5,'Planning employés'!$AC$5:$AE$34,3,0)))</f>
        <v>7</v>
      </c>
      <c r="J7" s="47">
        <f>IF(ISNA(VLOOKUP('Planning employés'!H5,'Planning employés'!$AC$5:$AE$34,3,0)),0,(VLOOKUP('Planning employés'!H5,'Planning employés'!$AC$5:$AE$34,3,0)))</f>
        <v>7</v>
      </c>
      <c r="K7" s="47">
        <f>IF(ISNA(VLOOKUP('Planning employés'!I5,'Planning employés'!$AC$5:$AE$34,3,0)),0,(VLOOKUP('Planning employés'!I5,'Planning employés'!$AC$5:$AE$34,3,0)))</f>
        <v>7</v>
      </c>
      <c r="L7" s="47">
        <f>IF(ISNA(VLOOKUP('Planning employés'!J5,'Planning employés'!$AC$5:$AE$34,3,0)),0,(VLOOKUP('Planning employés'!J5,'Planning employés'!$AC$5:$AE$34,3,0)))</f>
        <v>0</v>
      </c>
      <c r="M7" s="47">
        <f>IF(ISNA(VLOOKUP('Planning employés'!K5,'Planning employés'!$AC$5:$AE$34,3,0)),0,(VLOOKUP('Planning employés'!K5,'Planning employés'!$AC$5:$AE$34,3,0)))</f>
        <v>7</v>
      </c>
      <c r="N7" s="47">
        <f>IF(ISNA(VLOOKUP('Planning employés'!L5,'Planning employés'!$AC$5:$AE$34,3,0)),0,(VLOOKUP('Planning employés'!L5,'Planning employés'!$AC$5:$AE$34,3,0)))</f>
        <v>0</v>
      </c>
      <c r="O7" s="47">
        <f>IF(ISNA(VLOOKUP('Planning employés'!M5,'Planning employés'!$AC$5:$AE$34,3,0)),0,(VLOOKUP('Planning employés'!M5,'Planning employés'!$AC$5:$AE$34,3,0)))</f>
        <v>5</v>
      </c>
      <c r="P7" s="47">
        <f>IF(ISNA(VLOOKUP('Planning employés'!N5,'Planning employés'!$AC$5:$AE$34,3,0)),0,(VLOOKUP('Planning employés'!N5,'Planning employés'!$AC$5:$AE$34,3,0)))</f>
        <v>0</v>
      </c>
      <c r="Q7" s="47">
        <f>IF(ISNA(VLOOKUP('Planning employés'!O5,'Planning employés'!$AC$5:$AE$34,3,0)),0,(VLOOKUP('Planning employés'!O5,'Planning employés'!$AC$5:$AE$34,3,0)))</f>
        <v>7</v>
      </c>
      <c r="R7" s="47">
        <f>IF(ISNA(VLOOKUP('Planning employés'!P5,'Planning employés'!$AC$5:$AE$34,3,0)),0,(VLOOKUP('Planning employés'!P5,'Planning employés'!$AC$5:$AE$34,3,0)))</f>
        <v>8</v>
      </c>
      <c r="S7" s="47">
        <f>IF(ISNA(VLOOKUP('Planning employés'!Q5,'Planning employés'!$AC$5:$AE$34,3,0)),0,(VLOOKUP('Planning employés'!Q5,'Planning employés'!$AC$5:$AE$34,3,0)))</f>
        <v>8</v>
      </c>
      <c r="T7" s="47">
        <f>IF(ISNA(VLOOKUP('Planning employés'!R5,'Planning employés'!$AC$5:$AE$34,3,0)),0,(VLOOKUP('Planning employés'!R5,'Planning employés'!$AC$5:$AE$34,3,0)))</f>
        <v>8</v>
      </c>
      <c r="U7" s="47">
        <f>IF(ISNA(VLOOKUP('Planning employés'!S5,'Planning employés'!$AC$5:$AE$34,3,0)),0,(VLOOKUP('Planning employés'!S5,'Planning employés'!$AC$5:$AE$34,3,0)))</f>
        <v>8</v>
      </c>
      <c r="V7" s="47">
        <f>IF(ISNA(VLOOKUP('Planning employés'!T5,'Planning employés'!$AC$5:$AE$34,3,0)),0,(VLOOKUP('Planning employés'!T5,'Planning employés'!$AC$5:$AE$34,3,0)))</f>
        <v>0</v>
      </c>
      <c r="W7" s="47">
        <f>IF(ISNA(VLOOKUP('Planning employés'!U5,'Planning employés'!$AC$5:$AE$34,3,0)),0,(VLOOKUP('Planning employés'!U5,'Planning employés'!$AC$5:$AE$34,3,0)))</f>
        <v>0</v>
      </c>
      <c r="X7" s="47">
        <f>IF(ISNA(VLOOKUP('Planning employés'!V5,'Planning employés'!$AC$5:$AE$34,3,0)),0,(VLOOKUP('Planning employés'!V5,'Planning employés'!$AC$5:$AE$34,3,0)))</f>
        <v>0</v>
      </c>
      <c r="Y7" s="48">
        <f>IF(ISNA(VLOOKUP('Planning employés'!W5,'Planning employés'!$AC$5:$AE$34,3,0)),0,(VLOOKUP('Planning employés'!W5,'Planning employés'!$AC$5:$AE$34,3,0)))</f>
        <v>0</v>
      </c>
      <c r="Z7" s="45"/>
      <c r="AA7" s="44"/>
    </row>
    <row r="8" spans="1:28" x14ac:dyDescent="0.25">
      <c r="A8" s="1" t="str">
        <f>'Planning employés'!A6</f>
        <v>MERCREDI</v>
      </c>
      <c r="B8" s="1">
        <f>'Planning employés'!B6</f>
        <v>3</v>
      </c>
      <c r="C8" s="47">
        <f>IF(ISNA(VLOOKUP('Planning employés'!C6,'Planning employés'!$AC$5:$AE$34,3,0)),0,(VLOOKUP('Planning employés'!C6,'Planning employés'!$AC$5:$AE$34,3,0)))</f>
        <v>8</v>
      </c>
      <c r="D8" s="47"/>
      <c r="E8" s="47">
        <f>IF(ISNA(VLOOKUP('Planning employés'!D6,'Planning employés'!$AC$5:$AE$34,3,0)),0,(VLOOKUP('Planning employés'!D6,'Planning employés'!$AC$5:$AE$34,3,0)))</f>
        <v>7</v>
      </c>
      <c r="F8" s="47"/>
      <c r="G8" s="47">
        <f>IF(ISNA(VLOOKUP('Planning employés'!E6,'Planning employés'!$AC$5:$AE$34,3,0)),0,(VLOOKUP('Planning employés'!E6,'Planning employés'!$AC$5:$AE$34,3,0)))</f>
        <v>7</v>
      </c>
      <c r="H8" s="47">
        <f>IF(ISNA(VLOOKUP('Planning employés'!F6,'Planning employés'!$AC$5:$AE$34,3,0)),0,(VLOOKUP('Planning employés'!F6,'Planning employés'!$AC$5:$AE$34,3,0)))</f>
        <v>0</v>
      </c>
      <c r="I8" s="47">
        <f>IF(ISNA(VLOOKUP('Planning employés'!G6,'Planning employés'!$AC$5:$AE$34,3,0)),0,(VLOOKUP('Planning employés'!G6,'Planning employés'!$AC$5:$AE$34,3,0)))</f>
        <v>0</v>
      </c>
      <c r="J8" s="47">
        <f>IF(ISNA(VLOOKUP('Planning employés'!H6,'Planning employés'!$AC$5:$AE$34,3,0)),0,(VLOOKUP('Planning employés'!H6,'Planning employés'!$AC$5:$AE$34,3,0)))</f>
        <v>0</v>
      </c>
      <c r="K8" s="47">
        <f>IF(ISNA(VLOOKUP('Planning employés'!I6,'Planning employés'!$AC$5:$AE$34,3,0)),0,(VLOOKUP('Planning employés'!I6,'Planning employés'!$AC$5:$AE$34,3,0)))</f>
        <v>7</v>
      </c>
      <c r="L8" s="47">
        <f>IF(ISNA(VLOOKUP('Planning employés'!J6,'Planning employés'!$AC$5:$AE$34,3,0)),0,(VLOOKUP('Planning employés'!J6,'Planning employés'!$AC$5:$AE$34,3,0)))</f>
        <v>0</v>
      </c>
      <c r="M8" s="47">
        <f>IF(ISNA(VLOOKUP('Planning employés'!K6,'Planning employés'!$AC$5:$AE$34,3,0)),0,(VLOOKUP('Planning employés'!K6,'Planning employés'!$AC$5:$AE$34,3,0)))</f>
        <v>7</v>
      </c>
      <c r="N8" s="47">
        <f>IF(ISNA(VLOOKUP('Planning employés'!L6,'Planning employés'!$AC$5:$AE$34,3,0)),0,(VLOOKUP('Planning employés'!L6,'Planning employés'!$AC$5:$AE$34,3,0)))</f>
        <v>0</v>
      </c>
      <c r="O8" s="47">
        <f>IF(ISNA(VLOOKUP('Planning employés'!M6,'Planning employés'!$AC$5:$AE$34,3,0)),0,(VLOOKUP('Planning employés'!M6,'Planning employés'!$AC$5:$AE$34,3,0)))</f>
        <v>5</v>
      </c>
      <c r="P8" s="47">
        <f>IF(ISNA(VLOOKUP('Planning employés'!N6,'Planning employés'!$AC$5:$AE$34,3,0)),0,(VLOOKUP('Planning employés'!N6,'Planning employés'!$AC$5:$AE$34,3,0)))</f>
        <v>0</v>
      </c>
      <c r="Q8" s="47">
        <f>IF(ISNA(VLOOKUP('Planning employés'!O6,'Planning employés'!$AC$5:$AE$34,3,0)),0,(VLOOKUP('Planning employés'!O6,'Planning employés'!$AC$5:$AE$34,3,0)))</f>
        <v>0</v>
      </c>
      <c r="R8" s="47">
        <f>IF(ISNA(VLOOKUP('Planning employés'!P6,'Planning employés'!$AC$5:$AE$34,3,0)),0,(VLOOKUP('Planning employés'!P6,'Planning employés'!$AC$5:$AE$34,3,0)))</f>
        <v>0</v>
      </c>
      <c r="S8" s="47">
        <f>IF(ISNA(VLOOKUP('Planning employés'!Q6,'Planning employés'!$AC$5:$AE$34,3,0)),0,(VLOOKUP('Planning employés'!Q6,'Planning employés'!$AC$5:$AE$34,3,0)))</f>
        <v>8</v>
      </c>
      <c r="T8" s="47">
        <f>IF(ISNA(VLOOKUP('Planning employés'!R6,'Planning employés'!$AC$5:$AE$34,3,0)),0,(VLOOKUP('Planning employés'!R6,'Planning employés'!$AC$5:$AE$34,3,0)))</f>
        <v>7</v>
      </c>
      <c r="U8" s="47">
        <f>IF(ISNA(VLOOKUP('Planning employés'!S6,'Planning employés'!$AC$5:$AE$34,3,0)),0,(VLOOKUP('Planning employés'!S6,'Planning employés'!$AC$5:$AE$34,3,0)))</f>
        <v>8</v>
      </c>
      <c r="V8" s="47">
        <f>IF(ISNA(VLOOKUP('Planning employés'!T6,'Planning employés'!$AC$5:$AE$34,3,0)),0,(VLOOKUP('Planning employés'!T6,'Planning employés'!$AC$5:$AE$34,3,0)))</f>
        <v>0</v>
      </c>
      <c r="W8" s="47">
        <f>IF(ISNA(VLOOKUP('Planning employés'!U6,'Planning employés'!$AC$5:$AE$34,3,0)),0,(VLOOKUP('Planning employés'!U6,'Planning employés'!$AC$5:$AE$34,3,0)))</f>
        <v>0</v>
      </c>
      <c r="X8" s="47">
        <f>IF(ISNA(VLOOKUP('Planning employés'!V6,'Planning employés'!$AC$5:$AE$34,3,0)),0,(VLOOKUP('Planning employés'!V6,'Planning employés'!$AC$5:$AE$34,3,0)))</f>
        <v>0</v>
      </c>
      <c r="Y8" s="48">
        <f>IF(ISNA(VLOOKUP('Planning employés'!W6,'Planning employés'!$AC$5:$AE$34,3,0)),0,(VLOOKUP('Planning employés'!W6,'Planning employés'!$AC$5:$AE$34,3,0)))</f>
        <v>0</v>
      </c>
      <c r="Z8" s="45"/>
      <c r="AA8" s="44"/>
    </row>
    <row r="9" spans="1:28" x14ac:dyDescent="0.25">
      <c r="A9" s="1" t="str">
        <f>'Planning employés'!A7</f>
        <v>JEUDI</v>
      </c>
      <c r="B9" s="1">
        <f>'Planning employés'!B7</f>
        <v>4</v>
      </c>
      <c r="C9" s="47">
        <f>IF(ISNA(VLOOKUP('Planning employés'!C7,'Planning employés'!$AC$5:$AE$34,3,0)),0,(VLOOKUP('Planning employés'!C7,'Planning employés'!$AC$5:$AE$34,3,0)))</f>
        <v>8</v>
      </c>
      <c r="D9" s="47"/>
      <c r="E9" s="47">
        <f>IF(ISNA(VLOOKUP('Planning employés'!D7,'Planning employés'!$AC$5:$AE$34,3,0)),0,(VLOOKUP('Planning employés'!D7,'Planning employés'!$AC$5:$AE$34,3,0)))</f>
        <v>0</v>
      </c>
      <c r="F9" s="47"/>
      <c r="G9" s="47">
        <f>IF(ISNA(VLOOKUP('Planning employés'!E7,'Planning employés'!$AC$5:$AE$34,3,0)),0,(VLOOKUP('Planning employés'!E7,'Planning employés'!$AC$5:$AE$34,3,0)))</f>
        <v>7</v>
      </c>
      <c r="H9" s="47">
        <f>IF(ISNA(VLOOKUP('Planning employés'!F7,'Planning employés'!$AC$5:$AE$34,3,0)),0,(VLOOKUP('Planning employés'!F7,'Planning employés'!$AC$5:$AE$34,3,0)))</f>
        <v>0</v>
      </c>
      <c r="I9" s="47">
        <f>IF(ISNA(VLOOKUP('Planning employés'!G7,'Planning employés'!$AC$5:$AE$34,3,0)),0,(VLOOKUP('Planning employés'!G7,'Planning employés'!$AC$5:$AE$34,3,0)))</f>
        <v>7</v>
      </c>
      <c r="J9" s="47">
        <f>IF(ISNA(VLOOKUP('Planning employés'!H7,'Planning employés'!$AC$5:$AE$34,3,0)),0,(VLOOKUP('Planning employés'!H7,'Planning employés'!$AC$5:$AE$34,3,0)))</f>
        <v>0</v>
      </c>
      <c r="K9" s="47">
        <f>IF(ISNA(VLOOKUP('Planning employés'!I7,'Planning employés'!$AC$5:$AE$34,3,0)),0,(VLOOKUP('Planning employés'!I7,'Planning employés'!$AC$5:$AE$34,3,0)))</f>
        <v>7</v>
      </c>
      <c r="L9" s="47">
        <f>IF(ISNA(VLOOKUP('Planning employés'!J7,'Planning employés'!$AC$5:$AE$34,3,0)),0,(VLOOKUP('Planning employés'!J7,'Planning employés'!$AC$5:$AE$34,3,0)))</f>
        <v>0</v>
      </c>
      <c r="M9" s="47">
        <f>IF(ISNA(VLOOKUP('Planning employés'!K7,'Planning employés'!$AC$5:$AE$34,3,0)),0,(VLOOKUP('Planning employés'!K7,'Planning employés'!$AC$5:$AE$34,3,0)))</f>
        <v>0</v>
      </c>
      <c r="N9" s="47">
        <f>IF(ISNA(VLOOKUP('Planning employés'!L7,'Planning employés'!$AC$5:$AE$34,3,0)),0,(VLOOKUP('Planning employés'!L7,'Planning employés'!$AC$5:$AE$34,3,0)))</f>
        <v>7</v>
      </c>
      <c r="O9" s="47">
        <f>IF(ISNA(VLOOKUP('Planning employés'!M7,'Planning employés'!$AC$5:$AE$34,3,0)),0,(VLOOKUP('Planning employés'!M7,'Planning employés'!$AC$5:$AE$34,3,0)))</f>
        <v>0</v>
      </c>
      <c r="P9" s="47">
        <f>IF(ISNA(VLOOKUP('Planning employés'!N7,'Planning employés'!$AC$5:$AE$34,3,0)),0,(VLOOKUP('Planning employés'!N7,'Planning employés'!$AC$5:$AE$34,3,0)))</f>
        <v>0</v>
      </c>
      <c r="Q9" s="47">
        <f>IF(ISNA(VLOOKUP('Planning employés'!O7,'Planning employés'!$AC$5:$AE$34,3,0)),0,(VLOOKUP('Planning employés'!O7,'Planning employés'!$AC$5:$AE$34,3,0)))</f>
        <v>7</v>
      </c>
      <c r="R9" s="47">
        <f>IF(ISNA(VLOOKUP('Planning employés'!P7,'Planning employés'!$AC$5:$AE$34,3,0)),0,(VLOOKUP('Planning employés'!P7,'Planning employés'!$AC$5:$AE$34,3,0)))</f>
        <v>7</v>
      </c>
      <c r="S9" s="47">
        <f>IF(ISNA(VLOOKUP('Planning employés'!Q7,'Planning employés'!$AC$5:$AE$34,3,0)),0,(VLOOKUP('Planning employés'!Q7,'Planning employés'!$AC$5:$AE$34,3,0)))</f>
        <v>8</v>
      </c>
      <c r="T9" s="47">
        <f>IF(ISNA(VLOOKUP('Planning employés'!R7,'Planning employés'!$AC$5:$AE$34,3,0)),0,(VLOOKUP('Planning employés'!R7,'Planning employés'!$AC$5:$AE$34,3,0)))</f>
        <v>8</v>
      </c>
      <c r="U9" s="47">
        <f>IF(ISNA(VLOOKUP('Planning employés'!S7,'Planning employés'!$AC$5:$AE$34,3,0)),0,(VLOOKUP('Planning employés'!S7,'Planning employés'!$AC$5:$AE$34,3,0)))</f>
        <v>8</v>
      </c>
      <c r="V9" s="47">
        <f>IF(ISNA(VLOOKUP('Planning employés'!T7,'Planning employés'!$AC$5:$AE$34,3,0)),0,(VLOOKUP('Planning employés'!T7,'Planning employés'!$AC$5:$AE$34,3,0)))</f>
        <v>0</v>
      </c>
      <c r="W9" s="47">
        <f>IF(ISNA(VLOOKUP('Planning employés'!U7,'Planning employés'!$AC$5:$AE$34,3,0)),0,(VLOOKUP('Planning employés'!U7,'Planning employés'!$AC$5:$AE$34,3,0)))</f>
        <v>0</v>
      </c>
      <c r="X9" s="47">
        <f>IF(ISNA(VLOOKUP('Planning employés'!V7,'Planning employés'!$AC$5:$AE$34,3,0)),0,(VLOOKUP('Planning employés'!V7,'Planning employés'!$AC$5:$AE$34,3,0)))</f>
        <v>0</v>
      </c>
      <c r="Y9" s="48">
        <f>IF(ISNA(VLOOKUP('Planning employés'!W7,'Planning employés'!$AC$5:$AE$34,3,0)),0,(VLOOKUP('Planning employés'!W7,'Planning employés'!$AC$5:$AE$34,3,0)))</f>
        <v>0</v>
      </c>
      <c r="Z9" s="45"/>
      <c r="AA9" s="44"/>
    </row>
    <row r="10" spans="1:28" x14ac:dyDescent="0.25">
      <c r="A10" s="1" t="str">
        <f>'Planning employés'!A8</f>
        <v>VENDREDI</v>
      </c>
      <c r="B10" s="1">
        <f>'Planning employés'!B8</f>
        <v>5</v>
      </c>
      <c r="C10" s="47">
        <f>IF(ISNA(VLOOKUP('Planning employés'!C8,'Planning employés'!$AC$5:$AE$34,3,0)),0,(VLOOKUP('Planning employés'!C8,'Planning employés'!$AC$5:$AE$34,3,0)))</f>
        <v>8</v>
      </c>
      <c r="D10" s="47"/>
      <c r="E10" s="47">
        <f>IF(ISNA(VLOOKUP('Planning employés'!D8,'Planning employés'!$AC$5:$AE$34,3,0)),0,(VLOOKUP('Planning employés'!D8,'Planning employés'!$AC$5:$AE$34,3,0)))</f>
        <v>0</v>
      </c>
      <c r="F10" s="47"/>
      <c r="G10" s="47">
        <f>IF(ISNA(VLOOKUP('Planning employés'!E8,'Planning employés'!$AC$5:$AE$34,3,0)),0,(VLOOKUP('Planning employés'!E8,'Planning employés'!$AC$5:$AE$34,3,0)))</f>
        <v>7</v>
      </c>
      <c r="H10" s="47">
        <f>IF(ISNA(VLOOKUP('Planning employés'!F8,'Planning employés'!$AC$5:$AE$34,3,0)),0,(VLOOKUP('Planning employés'!F8,'Planning employés'!$AC$5:$AE$34,3,0)))</f>
        <v>0</v>
      </c>
      <c r="I10" s="47">
        <f>IF(ISNA(VLOOKUP('Planning employés'!G8,'Planning employés'!$AC$5:$AE$34,3,0)),0,(VLOOKUP('Planning employés'!G8,'Planning employés'!$AC$5:$AE$34,3,0)))</f>
        <v>0</v>
      </c>
      <c r="J10" s="47">
        <f>IF(ISNA(VLOOKUP('Planning employés'!H8,'Planning employés'!$AC$5:$AE$34,3,0)),0,(VLOOKUP('Planning employés'!H8,'Planning employés'!$AC$5:$AE$34,3,0)))</f>
        <v>7</v>
      </c>
      <c r="K10" s="47">
        <f>IF(ISNA(VLOOKUP('Planning employés'!I8,'Planning employés'!$AC$5:$AE$34,3,0)),0,(VLOOKUP('Planning employés'!I8,'Planning employés'!$AC$5:$AE$34,3,0)))</f>
        <v>7</v>
      </c>
      <c r="L10" s="47">
        <f>IF(ISNA(VLOOKUP('Planning employés'!J8,'Planning employés'!$AC$5:$AE$34,3,0)),0,(VLOOKUP('Planning employés'!J8,'Planning employés'!$AC$5:$AE$34,3,0)))</f>
        <v>0</v>
      </c>
      <c r="M10" s="47">
        <f>IF(ISNA(VLOOKUP('Planning employés'!K8,'Planning employés'!$AC$5:$AE$34,3,0)),0,(VLOOKUP('Planning employés'!K8,'Planning employés'!$AC$5:$AE$34,3,0)))</f>
        <v>0</v>
      </c>
      <c r="N10" s="47">
        <f>IF(ISNA(VLOOKUP('Planning employés'!L8,'Planning employés'!$AC$5:$AE$34,3,0)),0,(VLOOKUP('Planning employés'!L8,'Planning employés'!$AC$5:$AE$34,3,0)))</f>
        <v>7</v>
      </c>
      <c r="O10" s="47">
        <f>IF(ISNA(VLOOKUP('Planning employés'!M8,'Planning employés'!$AC$5:$AE$34,3,0)),0,(VLOOKUP('Planning employés'!M8,'Planning employés'!$AC$5:$AE$34,3,0)))</f>
        <v>5</v>
      </c>
      <c r="P10" s="47">
        <f>IF(ISNA(VLOOKUP('Planning employés'!N8,'Planning employés'!$AC$5:$AE$34,3,0)),0,(VLOOKUP('Planning employés'!N8,'Planning employés'!$AC$5:$AE$34,3,0)))</f>
        <v>0</v>
      </c>
      <c r="Q10" s="47">
        <f>IF(ISNA(VLOOKUP('Planning employés'!O8,'Planning employés'!$AC$5:$AE$34,3,0)),0,(VLOOKUP('Planning employés'!O8,'Planning employés'!$AC$5:$AE$34,3,0)))</f>
        <v>8</v>
      </c>
      <c r="R10" s="47">
        <f>IF(ISNA(VLOOKUP('Planning employés'!P8,'Planning employés'!$AC$5:$AE$34,3,0)),0,(VLOOKUP('Planning employés'!P8,'Planning employés'!$AC$5:$AE$34,3,0)))</f>
        <v>8</v>
      </c>
      <c r="S10" s="47">
        <f>IF(ISNA(VLOOKUP('Planning employés'!Q8,'Planning employés'!$AC$5:$AE$34,3,0)),0,(VLOOKUP('Planning employés'!Q8,'Planning employés'!$AC$5:$AE$34,3,0)))</f>
        <v>8</v>
      </c>
      <c r="T10" s="47">
        <f>IF(ISNA(VLOOKUP('Planning employés'!R8,'Planning employés'!$AC$5:$AE$34,3,0)),0,(VLOOKUP('Planning employés'!R8,'Planning employés'!$AC$5:$AE$34,3,0)))</f>
        <v>8</v>
      </c>
      <c r="U10" s="47">
        <f>IF(ISNA(VLOOKUP('Planning employés'!S8,'Planning employés'!$AC$5:$AE$34,3,0)),0,(VLOOKUP('Planning employés'!S8,'Planning employés'!$AC$5:$AE$34,3,0)))</f>
        <v>8</v>
      </c>
      <c r="V10" s="47">
        <f>IF(ISNA(VLOOKUP('Planning employés'!T8,'Planning employés'!$AC$5:$AE$34,3,0)),0,(VLOOKUP('Planning employés'!T8,'Planning employés'!$AC$5:$AE$34,3,0)))</f>
        <v>0</v>
      </c>
      <c r="W10" s="47">
        <f>IF(ISNA(VLOOKUP('Planning employés'!U8,'Planning employés'!$AC$5:$AE$34,3,0)),0,(VLOOKUP('Planning employés'!U8,'Planning employés'!$AC$5:$AE$34,3,0)))</f>
        <v>0</v>
      </c>
      <c r="X10" s="47">
        <f>IF(ISNA(VLOOKUP('Planning employés'!V8,'Planning employés'!$AC$5:$AE$34,3,0)),0,(VLOOKUP('Planning employés'!V8,'Planning employés'!$AC$5:$AE$34,3,0)))</f>
        <v>0</v>
      </c>
      <c r="Y10" s="48">
        <f>IF(ISNA(VLOOKUP('Planning employés'!W8,'Planning employés'!$AC$5:$AE$34,3,0)),0,(VLOOKUP('Planning employés'!W8,'Planning employés'!$AC$5:$AE$34,3,0)))</f>
        <v>0</v>
      </c>
      <c r="Z10" s="45"/>
      <c r="AA10" s="44"/>
    </row>
    <row r="11" spans="1:28" x14ac:dyDescent="0.25">
      <c r="A11" s="1" t="str">
        <f>'Planning employés'!A9</f>
        <v>SAMEDI</v>
      </c>
      <c r="B11" s="1">
        <f>'Planning employés'!B9</f>
        <v>6</v>
      </c>
      <c r="C11" s="47">
        <f>IF(ISNA(VLOOKUP('Planning employés'!C9,'Planning employés'!$AC$5:$AE$34,3,0)),0,(VLOOKUP('Planning employés'!C9,'Planning employés'!$AC$5:$AE$34,3,0)))</f>
        <v>8</v>
      </c>
      <c r="D11" s="47"/>
      <c r="E11" s="47">
        <f>IF(ISNA(VLOOKUP('Planning employés'!D9,'Planning employés'!$AC$5:$AE$34,3,0)),0,(VLOOKUP('Planning employés'!D9,'Planning employés'!$AC$5:$AE$34,3,0)))</f>
        <v>7</v>
      </c>
      <c r="F11" s="47"/>
      <c r="G11" s="47">
        <f>IF(ISNA(VLOOKUP('Planning employés'!E9,'Planning employés'!$AC$5:$AE$34,3,0)),0,(VLOOKUP('Planning employés'!E9,'Planning employés'!$AC$5:$AE$34,3,0)))</f>
        <v>0</v>
      </c>
      <c r="H11" s="47">
        <f>IF(ISNA(VLOOKUP('Planning employés'!F9,'Planning employés'!$AC$5:$AE$34,3,0)),0,(VLOOKUP('Planning employés'!F9,'Planning employés'!$AC$5:$AE$34,3,0)))</f>
        <v>0</v>
      </c>
      <c r="I11" s="47">
        <f>IF(ISNA(VLOOKUP('Planning employés'!G9,'Planning employés'!$AC$5:$AE$34,3,0)),0,(VLOOKUP('Planning employés'!G9,'Planning employés'!$AC$5:$AE$34,3,0)))</f>
        <v>7</v>
      </c>
      <c r="J11" s="47">
        <f>IF(ISNA(VLOOKUP('Planning employés'!H9,'Planning employés'!$AC$5:$AE$34,3,0)),0,(VLOOKUP('Planning employés'!H9,'Planning employés'!$AC$5:$AE$34,3,0)))</f>
        <v>7</v>
      </c>
      <c r="K11" s="47">
        <f>IF(ISNA(VLOOKUP('Planning employés'!I9,'Planning employés'!$AC$5:$AE$34,3,0)),0,(VLOOKUP('Planning employés'!I9,'Planning employés'!$AC$5:$AE$34,3,0)))</f>
        <v>0</v>
      </c>
      <c r="L11" s="47">
        <f>IF(ISNA(VLOOKUP('Planning employés'!J9,'Planning employés'!$AC$5:$AE$34,3,0)),0,(VLOOKUP('Planning employés'!J9,'Planning employés'!$AC$5:$AE$34,3,0)))</f>
        <v>0</v>
      </c>
      <c r="M11" s="47">
        <f>IF(ISNA(VLOOKUP('Planning employés'!K9,'Planning employés'!$AC$5:$AE$34,3,0)),0,(VLOOKUP('Planning employés'!K9,'Planning employés'!$AC$5:$AE$34,3,0)))</f>
        <v>7</v>
      </c>
      <c r="N11" s="47">
        <f>IF(ISNA(VLOOKUP('Planning employés'!L9,'Planning employés'!$AC$5:$AE$34,3,0)),0,(VLOOKUP('Planning employés'!L9,'Planning employés'!$AC$5:$AE$34,3,0)))</f>
        <v>7</v>
      </c>
      <c r="O11" s="47">
        <f>IF(ISNA(VLOOKUP('Planning employés'!M9,'Planning employés'!$AC$5:$AE$34,3,0)),0,(VLOOKUP('Planning employés'!M9,'Planning employés'!$AC$5:$AE$34,3,0)))</f>
        <v>5</v>
      </c>
      <c r="P11" s="47">
        <f>IF(ISNA(VLOOKUP('Planning employés'!N9,'Planning employés'!$AC$5:$AE$34,3,0)),0,(VLOOKUP('Planning employés'!N9,'Planning employés'!$AC$5:$AE$34,3,0)))</f>
        <v>0</v>
      </c>
      <c r="Q11" s="47">
        <f>IF(ISNA(VLOOKUP('Planning employés'!O9,'Planning employés'!$AC$5:$AE$34,3,0)),0,(VLOOKUP('Planning employés'!O9,'Planning employés'!$AC$5:$AE$34,3,0)))</f>
        <v>5</v>
      </c>
      <c r="R11" s="47">
        <f>IF(ISNA(VLOOKUP('Planning employés'!P9,'Planning employés'!$AC$5:$AE$34,3,0)),0,(VLOOKUP('Planning employés'!P9,'Planning employés'!$AC$5:$AE$34,3,0)))</f>
        <v>8</v>
      </c>
      <c r="S11" s="47">
        <f>IF(ISNA(VLOOKUP('Planning employés'!Q9,'Planning employés'!$AC$5:$AE$34,3,0)),0,(VLOOKUP('Planning employés'!Q9,'Planning employés'!$AC$5:$AE$34,3,0)))</f>
        <v>8</v>
      </c>
      <c r="T11" s="47">
        <f>IF(ISNA(VLOOKUP('Planning employés'!R9,'Planning employés'!$AC$5:$AE$34,3,0)),0,(VLOOKUP('Planning employés'!R9,'Planning employés'!$AC$5:$AE$34,3,0)))</f>
        <v>8</v>
      </c>
      <c r="U11" s="47">
        <f>IF(ISNA(VLOOKUP('Planning employés'!S9,'Planning employés'!$AC$5:$AE$34,3,0)),0,(VLOOKUP('Planning employés'!S9,'Planning employés'!$AC$5:$AE$34,3,0)))</f>
        <v>8</v>
      </c>
      <c r="V11" s="47">
        <f>IF(ISNA(VLOOKUP('Planning employés'!T9,'Planning employés'!$AC$5:$AE$34,3,0)),0,(VLOOKUP('Planning employés'!T9,'Planning employés'!$AC$5:$AE$34,3,0)))</f>
        <v>0</v>
      </c>
      <c r="W11" s="47">
        <f>IF(ISNA(VLOOKUP('Planning employés'!U9,'Planning employés'!$AC$5:$AE$34,3,0)),0,(VLOOKUP('Planning employés'!U9,'Planning employés'!$AC$5:$AE$34,3,0)))</f>
        <v>0</v>
      </c>
      <c r="X11" s="47">
        <f>IF(ISNA(VLOOKUP('Planning employés'!V9,'Planning employés'!$AC$5:$AE$34,3,0)),0,(VLOOKUP('Planning employés'!V9,'Planning employés'!$AC$5:$AE$34,3,0)))</f>
        <v>0</v>
      </c>
      <c r="Y11" s="48">
        <f>IF(ISNA(VLOOKUP('Planning employés'!W9,'Planning employés'!$AC$5:$AE$34,3,0)),0,(VLOOKUP('Planning employés'!W9,'Planning employés'!$AC$5:$AE$34,3,0)))</f>
        <v>0</v>
      </c>
      <c r="Z11" s="45"/>
      <c r="AA11" s="44"/>
    </row>
    <row r="12" spans="1:28" x14ac:dyDescent="0.25">
      <c r="A12" s="1" t="str">
        <f>'Planning employés'!A10</f>
        <v>DIMANCHE</v>
      </c>
      <c r="B12" s="1">
        <f>'Planning employés'!B10</f>
        <v>7</v>
      </c>
      <c r="C12" s="47">
        <f>IF(ISNA(VLOOKUP('Planning employés'!C10,'Planning employés'!$AC$5:$AE$34,3,0)),0,(VLOOKUP('Planning employés'!C10,'Planning employés'!$AC$5:$AE$34,3,0)))</f>
        <v>8</v>
      </c>
      <c r="D12" s="47"/>
      <c r="E12" s="47">
        <f>IF(ISNA(VLOOKUP('Planning employés'!D10,'Planning employés'!$AC$5:$AE$34,3,0)),0,(VLOOKUP('Planning employés'!D10,'Planning employés'!$AC$5:$AE$34,3,0)))</f>
        <v>7</v>
      </c>
      <c r="F12" s="47"/>
      <c r="G12" s="47">
        <f>IF(ISNA(VLOOKUP('Planning employés'!E10,'Planning employés'!$AC$5:$AE$34,3,0)),0,(VLOOKUP('Planning employés'!E10,'Planning employés'!$AC$5:$AE$34,3,0)))</f>
        <v>8</v>
      </c>
      <c r="H12" s="47">
        <f>IF(ISNA(VLOOKUP('Planning employés'!F10,'Planning employés'!$AC$5:$AE$34,3,0)),0,(VLOOKUP('Planning employés'!F10,'Planning employés'!$AC$5:$AE$34,3,0)))</f>
        <v>0</v>
      </c>
      <c r="I12" s="47">
        <f>IF(ISNA(VLOOKUP('Planning employés'!G10,'Planning employés'!$AC$5:$AE$34,3,0)),0,(VLOOKUP('Planning employés'!G10,'Planning employés'!$AC$5:$AE$34,3,0)))</f>
        <v>7</v>
      </c>
      <c r="J12" s="47">
        <f>IF(ISNA(VLOOKUP('Planning employés'!H10,'Planning employés'!$AC$5:$AE$34,3,0)),0,(VLOOKUP('Planning employés'!H10,'Planning employés'!$AC$5:$AE$34,3,0)))</f>
        <v>8</v>
      </c>
      <c r="K12" s="47">
        <f>IF(ISNA(VLOOKUP('Planning employés'!I10,'Planning employés'!$AC$5:$AE$34,3,0)),0,(VLOOKUP('Planning employés'!I10,'Planning employés'!$AC$5:$AE$34,3,0)))</f>
        <v>7</v>
      </c>
      <c r="L12" s="47">
        <f>IF(ISNA(VLOOKUP('Planning employés'!J10,'Planning employés'!$AC$5:$AE$34,3,0)),0,(VLOOKUP('Planning employés'!J10,'Planning employés'!$AC$5:$AE$34,3,0)))</f>
        <v>0</v>
      </c>
      <c r="M12" s="47">
        <f>IF(ISNA(VLOOKUP('Planning employés'!K10,'Planning employés'!$AC$5:$AE$34,3,0)),0,(VLOOKUP('Planning employés'!K10,'Planning employés'!$AC$5:$AE$34,3,0)))</f>
        <v>7</v>
      </c>
      <c r="N12" s="47">
        <f>IF(ISNA(VLOOKUP('Planning employés'!L10,'Planning employés'!$AC$5:$AE$34,3,0)),0,(VLOOKUP('Planning employés'!L10,'Planning employés'!$AC$5:$AE$34,3,0)))</f>
        <v>8</v>
      </c>
      <c r="O12" s="47">
        <f>IF(ISNA(VLOOKUP('Planning employés'!M10,'Planning employés'!$AC$5:$AE$34,3,0)),0,(VLOOKUP('Planning employés'!M10,'Planning employés'!$AC$5:$AE$34,3,0)))</f>
        <v>5</v>
      </c>
      <c r="P12" s="47">
        <f>IF(ISNA(VLOOKUP('Planning employés'!N10,'Planning employés'!$AC$5:$AE$34,3,0)),0,(VLOOKUP('Planning employés'!N10,'Planning employés'!$AC$5:$AE$34,3,0)))</f>
        <v>0</v>
      </c>
      <c r="Q12" s="47">
        <f>IF(ISNA(VLOOKUP('Planning employés'!O10,'Planning employés'!$AC$5:$AE$34,3,0)),0,(VLOOKUP('Planning employés'!O10,'Planning employés'!$AC$5:$AE$34,3,0)))</f>
        <v>8</v>
      </c>
      <c r="R12" s="47">
        <f>IF(ISNA(VLOOKUP('Planning employés'!P10,'Planning employés'!$AC$5:$AE$34,3,0)),0,(VLOOKUP('Planning employés'!P10,'Planning employés'!$AC$5:$AE$34,3,0)))</f>
        <v>0</v>
      </c>
      <c r="S12" s="47">
        <f>IF(ISNA(VLOOKUP('Planning employés'!Q10,'Planning employés'!$AC$5:$AE$34,3,0)),0,(VLOOKUP('Planning employés'!Q10,'Planning employés'!$AC$5:$AE$34,3,0)))</f>
        <v>8</v>
      </c>
      <c r="T12" s="47">
        <f>IF(ISNA(VLOOKUP('Planning employés'!R10,'Planning employés'!$AC$5:$AE$34,3,0)),0,(VLOOKUP('Planning employés'!R10,'Planning employés'!$AC$5:$AE$34,3,0)))</f>
        <v>8</v>
      </c>
      <c r="U12" s="47">
        <f>IF(ISNA(VLOOKUP('Planning employés'!S10,'Planning employés'!$AC$5:$AE$34,3,0)),0,(VLOOKUP('Planning employés'!S10,'Planning employés'!$AC$5:$AE$34,3,0)))</f>
        <v>0</v>
      </c>
      <c r="V12" s="47">
        <f>IF(ISNA(VLOOKUP('Planning employés'!T10,'Planning employés'!$AC$5:$AE$34,3,0)),0,(VLOOKUP('Planning employés'!T10,'Planning employés'!$AC$5:$AE$34,3,0)))</f>
        <v>0</v>
      </c>
      <c r="W12" s="47">
        <f>IF(ISNA(VLOOKUP('Planning employés'!U10,'Planning employés'!$AC$5:$AE$34,3,0)),0,(VLOOKUP('Planning employés'!U10,'Planning employés'!$AC$5:$AE$34,3,0)))</f>
        <v>0</v>
      </c>
      <c r="X12" s="47">
        <f>IF(ISNA(VLOOKUP('Planning employés'!V10,'Planning employés'!$AC$5:$AE$34,3,0)),0,(VLOOKUP('Planning employés'!V10,'Planning employés'!$AC$5:$AE$34,3,0)))</f>
        <v>0</v>
      </c>
      <c r="Y12" s="48">
        <f>IF(ISNA(VLOOKUP('Planning employés'!W10,'Planning employés'!$AC$5:$AE$34,3,0)),0,(VLOOKUP('Planning employés'!W10,'Planning employés'!$AC$5:$AE$34,3,0)))</f>
        <v>0</v>
      </c>
      <c r="Z12" s="45"/>
      <c r="AA12" s="44"/>
    </row>
    <row r="13" spans="1:28" x14ac:dyDescent="0.25">
      <c r="A13" s="1" t="str">
        <f>'Planning employés'!A11</f>
        <v>LUNDI</v>
      </c>
      <c r="B13" s="1">
        <f>'Planning employés'!B11</f>
        <v>8</v>
      </c>
      <c r="C13" s="47">
        <f>IF(ISNA(VLOOKUP('Planning employés'!C11,'Planning employés'!$AC$5:$AE$34,3,0)),0,(VLOOKUP('Planning employés'!C11,'Planning employés'!$AC$5:$AE$34,3,0)))</f>
        <v>0</v>
      </c>
      <c r="D13" s="47"/>
      <c r="E13" s="47">
        <f>IF(ISNA(VLOOKUP('Planning employés'!D11,'Planning employés'!$AC$5:$AE$34,3,0)),0,(VLOOKUP('Planning employés'!D11,'Planning employés'!$AC$5:$AE$34,3,0)))</f>
        <v>7</v>
      </c>
      <c r="F13" s="47"/>
      <c r="G13" s="47">
        <f>IF(ISNA(VLOOKUP('Planning employés'!E11,'Planning employés'!$AC$5:$AE$34,3,0)),0,(VLOOKUP('Planning employés'!E11,'Planning employés'!$AC$5:$AE$34,3,0)))</f>
        <v>8</v>
      </c>
      <c r="H13" s="47">
        <f>IF(ISNA(VLOOKUP('Planning employés'!F11,'Planning employés'!$AC$5:$AE$34,3,0)),0,(VLOOKUP('Planning employés'!F11,'Planning employés'!$AC$5:$AE$34,3,0)))</f>
        <v>0</v>
      </c>
      <c r="I13" s="47">
        <f>IF(ISNA(VLOOKUP('Planning employés'!G11,'Planning employés'!$AC$5:$AE$34,3,0)),0,(VLOOKUP('Planning employés'!G11,'Planning employés'!$AC$5:$AE$34,3,0)))</f>
        <v>7</v>
      </c>
      <c r="J13" s="47">
        <f>IF(ISNA(VLOOKUP('Planning employés'!H11,'Planning employés'!$AC$5:$AE$34,3,0)),0,(VLOOKUP('Planning employés'!H11,'Planning employés'!$AC$5:$AE$34,3,0)))</f>
        <v>7</v>
      </c>
      <c r="K13" s="47">
        <f>IF(ISNA(VLOOKUP('Planning employés'!I11,'Planning employés'!$AC$5:$AE$34,3,0)),0,(VLOOKUP('Planning employés'!I11,'Planning employés'!$AC$5:$AE$34,3,0)))</f>
        <v>0</v>
      </c>
      <c r="L13" s="47">
        <f>IF(ISNA(VLOOKUP('Planning employés'!J11,'Planning employés'!$AC$5:$AE$34,3,0)),0,(VLOOKUP('Planning employés'!J11,'Planning employés'!$AC$5:$AE$34,3,0)))</f>
        <v>0</v>
      </c>
      <c r="M13" s="47">
        <f>IF(ISNA(VLOOKUP('Planning employés'!K11,'Planning employés'!$AC$5:$AE$34,3,0)),0,(VLOOKUP('Planning employés'!K11,'Planning employés'!$AC$5:$AE$34,3,0)))</f>
        <v>7</v>
      </c>
      <c r="N13" s="47">
        <f>IF(ISNA(VLOOKUP('Planning employés'!L11,'Planning employés'!$AC$5:$AE$34,3,0)),0,(VLOOKUP('Planning employés'!L11,'Planning employés'!$AC$5:$AE$34,3,0)))</f>
        <v>0</v>
      </c>
      <c r="O13" s="47">
        <f>IF(ISNA(VLOOKUP('Planning employés'!M11,'Planning employés'!$AC$5:$AE$34,3,0)),0,(VLOOKUP('Planning employés'!M11,'Planning employés'!$AC$5:$AE$34,3,0)))</f>
        <v>0</v>
      </c>
      <c r="P13" s="47">
        <f>IF(ISNA(VLOOKUP('Planning employés'!N11,'Planning employés'!$AC$5:$AE$34,3,0)),0,(VLOOKUP('Planning employés'!N11,'Planning employés'!$AC$5:$AE$34,3,0)))</f>
        <v>0</v>
      </c>
      <c r="Q13" s="47">
        <f>IF(ISNA(VLOOKUP('Planning employés'!O11,'Planning employés'!$AC$5:$AE$34,3,0)),0,(VLOOKUP('Planning employés'!O11,'Planning employés'!$AC$5:$AE$34,3,0)))</f>
        <v>5</v>
      </c>
      <c r="R13" s="47">
        <f>IF(ISNA(VLOOKUP('Planning employés'!P11,'Planning employés'!$AC$5:$AE$34,3,0)),0,(VLOOKUP('Planning employés'!P11,'Planning employés'!$AC$5:$AE$34,3,0)))</f>
        <v>8</v>
      </c>
      <c r="S13" s="47">
        <f>IF(ISNA(VLOOKUP('Planning employés'!Q11,'Planning employés'!$AC$5:$AE$34,3,0)),0,(VLOOKUP('Planning employés'!Q11,'Planning employés'!$AC$5:$AE$34,3,0)))</f>
        <v>0</v>
      </c>
      <c r="T13" s="47">
        <f>IF(ISNA(VLOOKUP('Planning employés'!R11,'Planning employés'!$AC$5:$AE$34,3,0)),0,(VLOOKUP('Planning employés'!R11,'Planning employés'!$AC$5:$AE$34,3,0)))</f>
        <v>0</v>
      </c>
      <c r="U13" s="47">
        <f>IF(ISNA(VLOOKUP('Planning employés'!S11,'Planning employés'!$AC$5:$AE$34,3,0)),0,(VLOOKUP('Planning employés'!S11,'Planning employés'!$AC$5:$AE$34,3,0)))</f>
        <v>0</v>
      </c>
      <c r="V13" s="47">
        <f>IF(ISNA(VLOOKUP('Planning employés'!T11,'Planning employés'!$AC$5:$AE$34,3,0)),0,(VLOOKUP('Planning employés'!T11,'Planning employés'!$AC$5:$AE$34,3,0)))</f>
        <v>0</v>
      </c>
      <c r="W13" s="47">
        <f>IF(ISNA(VLOOKUP('Planning employés'!U11,'Planning employés'!$AC$5:$AE$34,3,0)),0,(VLOOKUP('Planning employés'!U11,'Planning employés'!$AC$5:$AE$34,3,0)))</f>
        <v>0</v>
      </c>
      <c r="X13" s="47">
        <f>IF(ISNA(VLOOKUP('Planning employés'!V11,'Planning employés'!$AC$5:$AE$34,3,0)),0,(VLOOKUP('Planning employés'!V11,'Planning employés'!$AC$5:$AE$34,3,0)))</f>
        <v>0</v>
      </c>
      <c r="Y13" s="48">
        <f>IF(ISNA(VLOOKUP('Planning employés'!W11,'Planning employés'!$AC$5:$AE$34,3,0)),0,(VLOOKUP('Planning employés'!W11,'Planning employés'!$AC$5:$AE$34,3,0)))</f>
        <v>0</v>
      </c>
      <c r="Z13" s="45"/>
      <c r="AA13" s="44"/>
    </row>
    <row r="14" spans="1:28" x14ac:dyDescent="0.25">
      <c r="A14" s="1" t="str">
        <f>'Planning employés'!A12</f>
        <v>MARDI</v>
      </c>
      <c r="B14" s="1">
        <f>'Planning employés'!B12</f>
        <v>9</v>
      </c>
      <c r="C14" s="47">
        <f>IF(ISNA(VLOOKUP('Planning employés'!C12,'Planning employés'!$AC$5:$AE$34,3,0)),0,(VLOOKUP('Planning employés'!C12,'Planning employés'!$AC$5:$AE$34,3,0)))</f>
        <v>8</v>
      </c>
      <c r="D14" s="47"/>
      <c r="E14" s="47">
        <f>IF(ISNA(VLOOKUP('Planning employés'!D12,'Planning employés'!$AC$5:$AE$34,3,0)),0,(VLOOKUP('Planning employés'!D12,'Planning employés'!$AC$5:$AE$34,3,0)))</f>
        <v>7</v>
      </c>
      <c r="F14" s="47"/>
      <c r="G14" s="47">
        <f>IF(ISNA(VLOOKUP('Planning employés'!E12,'Planning employés'!$AC$5:$AE$34,3,0)),0,(VLOOKUP('Planning employés'!E12,'Planning employés'!$AC$5:$AE$34,3,0)))</f>
        <v>0</v>
      </c>
      <c r="H14" s="47">
        <f>IF(ISNA(VLOOKUP('Planning employés'!F12,'Planning employés'!$AC$5:$AE$34,3,0)),0,(VLOOKUP('Planning employés'!F12,'Planning employés'!$AC$5:$AE$34,3,0)))</f>
        <v>0</v>
      </c>
      <c r="I14" s="47">
        <f>IF(ISNA(VLOOKUP('Planning employés'!G12,'Planning employés'!$AC$5:$AE$34,3,0)),0,(VLOOKUP('Planning employés'!G12,'Planning employés'!$AC$5:$AE$34,3,0)))</f>
        <v>7</v>
      </c>
      <c r="J14" s="47">
        <f>IF(ISNA(VLOOKUP('Planning employés'!H12,'Planning employés'!$AC$5:$AE$34,3,0)),0,(VLOOKUP('Planning employés'!H12,'Planning employés'!$AC$5:$AE$34,3,0)))</f>
        <v>0</v>
      </c>
      <c r="K14" s="47">
        <f>IF(ISNA(VLOOKUP('Planning employés'!I12,'Planning employés'!$AC$5:$AE$34,3,0)),0,(VLOOKUP('Planning employés'!I12,'Planning employés'!$AC$5:$AE$34,3,0)))</f>
        <v>7</v>
      </c>
      <c r="L14" s="47">
        <f>IF(ISNA(VLOOKUP('Planning employés'!J12,'Planning employés'!$AC$5:$AE$34,3,0)),0,(VLOOKUP('Planning employés'!J12,'Planning employés'!$AC$5:$AE$34,3,0)))</f>
        <v>6</v>
      </c>
      <c r="M14" s="47">
        <f>IF(ISNA(VLOOKUP('Planning employés'!K12,'Planning employés'!$AC$5:$AE$34,3,0)),0,(VLOOKUP('Planning employés'!K12,'Planning employés'!$AC$5:$AE$34,3,0)))</f>
        <v>0</v>
      </c>
      <c r="N14" s="47">
        <f>IF(ISNA(VLOOKUP('Planning employés'!L12,'Planning employés'!$AC$5:$AE$34,3,0)),0,(VLOOKUP('Planning employés'!L12,'Planning employés'!$AC$5:$AE$34,3,0)))</f>
        <v>5</v>
      </c>
      <c r="O14" s="47">
        <f>IF(ISNA(VLOOKUP('Planning employés'!M12,'Planning employés'!$AC$5:$AE$34,3,0)),0,(VLOOKUP('Planning employés'!M12,'Planning employés'!$AC$5:$AE$34,3,0)))</f>
        <v>5</v>
      </c>
      <c r="P14" s="47">
        <f>IF(ISNA(VLOOKUP('Planning employés'!N12,'Planning employés'!$AC$5:$AE$34,3,0)),0,(VLOOKUP('Planning employés'!N12,'Planning employés'!$AC$5:$AE$34,3,0)))</f>
        <v>0</v>
      </c>
      <c r="Q14" s="47">
        <f>IF(ISNA(VLOOKUP('Planning employés'!O12,'Planning employés'!$AC$5:$AE$34,3,0)),0,(VLOOKUP('Planning employés'!O12,'Planning employés'!$AC$5:$AE$34,3,0)))</f>
        <v>0</v>
      </c>
      <c r="R14" s="47">
        <f>IF(ISNA(VLOOKUP('Planning employés'!P12,'Planning employés'!$AC$5:$AE$34,3,0)),0,(VLOOKUP('Planning employés'!P12,'Planning employés'!$AC$5:$AE$34,3,0)))</f>
        <v>0</v>
      </c>
      <c r="S14" s="47">
        <f>IF(ISNA(VLOOKUP('Planning employés'!Q12,'Planning employés'!$AC$5:$AE$34,3,0)),0,(VLOOKUP('Planning employés'!Q12,'Planning employés'!$AC$5:$AE$34,3,0)))</f>
        <v>0</v>
      </c>
      <c r="T14" s="47">
        <f>IF(ISNA(VLOOKUP('Planning employés'!R12,'Planning employés'!$AC$5:$AE$34,3,0)),0,(VLOOKUP('Planning employés'!R12,'Planning employés'!$AC$5:$AE$34,3,0)))</f>
        <v>0</v>
      </c>
      <c r="U14" s="47">
        <f>IF(ISNA(VLOOKUP('Planning employés'!S12,'Planning employés'!$AC$5:$AE$34,3,0)),0,(VLOOKUP('Planning employés'!S12,'Planning employés'!$AC$5:$AE$34,3,0)))</f>
        <v>0</v>
      </c>
      <c r="V14" s="47">
        <f>IF(ISNA(VLOOKUP('Planning employés'!T12,'Planning employés'!$AC$5:$AE$34,3,0)),0,(VLOOKUP('Planning employés'!T12,'Planning employés'!$AC$5:$AE$34,3,0)))</f>
        <v>0</v>
      </c>
      <c r="W14" s="47">
        <f>IF(ISNA(VLOOKUP('Planning employés'!U12,'Planning employés'!$AC$5:$AE$34,3,0)),0,(VLOOKUP('Planning employés'!U12,'Planning employés'!$AC$5:$AE$34,3,0)))</f>
        <v>0</v>
      </c>
      <c r="X14" s="47">
        <f>IF(ISNA(VLOOKUP('Planning employés'!V12,'Planning employés'!$AC$5:$AE$34,3,0)),0,(VLOOKUP('Planning employés'!V12,'Planning employés'!$AC$5:$AE$34,3,0)))</f>
        <v>0</v>
      </c>
      <c r="Y14" s="48">
        <f>IF(ISNA(VLOOKUP('Planning employés'!W12,'Planning employés'!$AC$5:$AE$34,3,0)),0,(VLOOKUP('Planning employés'!W12,'Planning employés'!$AC$5:$AE$34,3,0)))</f>
        <v>0</v>
      </c>
      <c r="Z14" s="45"/>
      <c r="AA14" s="44"/>
    </row>
    <row r="15" spans="1:28" x14ac:dyDescent="0.25">
      <c r="A15" s="1" t="str">
        <f>'Planning employés'!A13</f>
        <v>MERCREDI</v>
      </c>
      <c r="B15" s="1">
        <f>'Planning employés'!B13</f>
        <v>10</v>
      </c>
      <c r="C15" s="47">
        <f>IF(ISNA(VLOOKUP('Planning employés'!C13,'Planning employés'!$AC$5:$AE$34,3,0)),0,(VLOOKUP('Planning employés'!C13,'Planning employés'!$AC$5:$AE$34,3,0)))</f>
        <v>7</v>
      </c>
      <c r="D15" s="47"/>
      <c r="E15" s="47">
        <f>IF(ISNA(VLOOKUP('Planning employés'!D13,'Planning employés'!$AC$5:$AE$34,3,0)),0,(VLOOKUP('Planning employés'!D13,'Planning employés'!$AC$5:$AE$34,3,0)))</f>
        <v>0</v>
      </c>
      <c r="F15" s="47"/>
      <c r="G15" s="47">
        <f>IF(ISNA(VLOOKUP('Planning employés'!E13,'Planning employés'!$AC$5:$AE$34,3,0)),0,(VLOOKUP('Planning employés'!E13,'Planning employés'!$AC$5:$AE$34,3,0)))</f>
        <v>0</v>
      </c>
      <c r="H15" s="47">
        <f>IF(ISNA(VLOOKUP('Planning employés'!F13,'Planning employés'!$AC$5:$AE$34,3,0)),0,(VLOOKUP('Planning employés'!F13,'Planning employés'!$AC$5:$AE$34,3,0)))</f>
        <v>0</v>
      </c>
      <c r="I15" s="47">
        <f>IF(ISNA(VLOOKUP('Planning employés'!G13,'Planning employés'!$AC$5:$AE$34,3,0)),0,(VLOOKUP('Planning employés'!G13,'Planning employés'!$AC$5:$AE$34,3,0)))</f>
        <v>0</v>
      </c>
      <c r="J15" s="47">
        <f>IF(ISNA(VLOOKUP('Planning employés'!H13,'Planning employés'!$AC$5:$AE$34,3,0)),0,(VLOOKUP('Planning employés'!H13,'Planning employés'!$AC$5:$AE$34,3,0)))</f>
        <v>7</v>
      </c>
      <c r="K15" s="47">
        <f>IF(ISNA(VLOOKUP('Planning employés'!I13,'Planning employés'!$AC$5:$AE$34,3,0)),0,(VLOOKUP('Planning employés'!I13,'Planning employés'!$AC$5:$AE$34,3,0)))</f>
        <v>7</v>
      </c>
      <c r="L15" s="47">
        <f>IF(ISNA(VLOOKUP('Planning employés'!J13,'Planning employés'!$AC$5:$AE$34,3,0)),0,(VLOOKUP('Planning employés'!J13,'Planning employés'!$AC$5:$AE$34,3,0)))</f>
        <v>6</v>
      </c>
      <c r="M15" s="47">
        <f>IF(ISNA(VLOOKUP('Planning employés'!K13,'Planning employés'!$AC$5:$AE$34,3,0)),0,(VLOOKUP('Planning employés'!K13,'Planning employés'!$AC$5:$AE$34,3,0)))</f>
        <v>0</v>
      </c>
      <c r="N15" s="47">
        <f>IF(ISNA(VLOOKUP('Planning employés'!L13,'Planning employés'!$AC$5:$AE$34,3,0)),0,(VLOOKUP('Planning employés'!L13,'Planning employés'!$AC$5:$AE$34,3,0)))</f>
        <v>8</v>
      </c>
      <c r="O15" s="47">
        <f>IF(ISNA(VLOOKUP('Planning employés'!M13,'Planning employés'!$AC$5:$AE$34,3,0)),0,(VLOOKUP('Planning employés'!M13,'Planning employés'!$AC$5:$AE$34,3,0)))</f>
        <v>5</v>
      </c>
      <c r="P15" s="47">
        <f>IF(ISNA(VLOOKUP('Planning employés'!N13,'Planning employés'!$AC$5:$AE$34,3,0)),0,(VLOOKUP('Planning employés'!N13,'Planning employés'!$AC$5:$AE$34,3,0)))</f>
        <v>0</v>
      </c>
      <c r="Q15" s="47">
        <f>IF(ISNA(VLOOKUP('Planning employés'!O13,'Planning employés'!$AC$5:$AE$34,3,0)),0,(VLOOKUP('Planning employés'!O13,'Planning employés'!$AC$5:$AE$34,3,0)))</f>
        <v>0</v>
      </c>
      <c r="R15" s="47">
        <f>IF(ISNA(VLOOKUP('Planning employés'!P13,'Planning employés'!$AC$5:$AE$34,3,0)),0,(VLOOKUP('Planning employés'!P13,'Planning employés'!$AC$5:$AE$34,3,0)))</f>
        <v>8</v>
      </c>
      <c r="S15" s="47">
        <f>IF(ISNA(VLOOKUP('Planning employés'!Q13,'Planning employés'!$AC$5:$AE$34,3,0)),0,(VLOOKUP('Planning employés'!Q13,'Planning employés'!$AC$5:$AE$34,3,0)))</f>
        <v>0</v>
      </c>
      <c r="T15" s="47">
        <f>IF(ISNA(VLOOKUP('Planning employés'!R13,'Planning employés'!$AC$5:$AE$34,3,0)),0,(VLOOKUP('Planning employés'!R13,'Planning employés'!$AC$5:$AE$34,3,0)))</f>
        <v>0</v>
      </c>
      <c r="U15" s="47">
        <f>IF(ISNA(VLOOKUP('Planning employés'!S13,'Planning employés'!$AC$5:$AE$34,3,0)),0,(VLOOKUP('Planning employés'!S13,'Planning employés'!$AC$5:$AE$34,3,0)))</f>
        <v>0</v>
      </c>
      <c r="V15" s="47">
        <f>IF(ISNA(VLOOKUP('Planning employés'!T13,'Planning employés'!$AC$5:$AE$34,3,0)),0,(VLOOKUP('Planning employés'!T13,'Planning employés'!$AC$5:$AE$34,3,0)))</f>
        <v>0</v>
      </c>
      <c r="W15" s="47">
        <f>IF(ISNA(VLOOKUP('Planning employés'!U13,'Planning employés'!$AC$5:$AE$34,3,0)),0,(VLOOKUP('Planning employés'!U13,'Planning employés'!$AC$5:$AE$34,3,0)))</f>
        <v>0</v>
      </c>
      <c r="X15" s="47">
        <f>IF(ISNA(VLOOKUP('Planning employés'!V13,'Planning employés'!$AC$5:$AE$34,3,0)),0,(VLOOKUP('Planning employés'!V13,'Planning employés'!$AC$5:$AE$34,3,0)))</f>
        <v>0</v>
      </c>
      <c r="Y15" s="48">
        <f>IF(ISNA(VLOOKUP('Planning employés'!W13,'Planning employés'!$AC$5:$AE$34,3,0)),0,(VLOOKUP('Planning employés'!W13,'Planning employés'!$AC$5:$AE$34,3,0)))</f>
        <v>0</v>
      </c>
      <c r="Z15" s="45"/>
      <c r="AA15" s="44"/>
    </row>
    <row r="16" spans="1:28" x14ac:dyDescent="0.25">
      <c r="A16" s="1" t="str">
        <f>'Planning employés'!A14</f>
        <v>JEUDI</v>
      </c>
      <c r="B16" s="1">
        <f>'Planning employés'!B14</f>
        <v>11</v>
      </c>
      <c r="C16" s="47">
        <f>IF(ISNA(VLOOKUP('Planning employés'!C14,'Planning employés'!$AC$5:$AE$34,3,0)),0,(VLOOKUP('Planning employés'!C14,'Planning employés'!$AC$5:$AE$34,3,0)))</f>
        <v>6</v>
      </c>
      <c r="D16" s="47"/>
      <c r="E16" s="47">
        <f>IF(ISNA(VLOOKUP('Planning employés'!D14,'Planning employés'!$AC$5:$AE$34,3,0)),0,(VLOOKUP('Planning employés'!D14,'Planning employés'!$AC$5:$AE$34,3,0)))</f>
        <v>0</v>
      </c>
      <c r="F16" s="47"/>
      <c r="G16" s="47">
        <f>IF(ISNA(VLOOKUP('Planning employés'!E14,'Planning employés'!$AC$5:$AE$34,3,0)),0,(VLOOKUP('Planning employés'!E14,'Planning employés'!$AC$5:$AE$34,3,0)))</f>
        <v>0</v>
      </c>
      <c r="H16" s="47">
        <f>IF(ISNA(VLOOKUP('Planning employés'!F14,'Planning employés'!$AC$5:$AE$34,3,0)),0,(VLOOKUP('Planning employés'!F14,'Planning employés'!$AC$5:$AE$34,3,0)))</f>
        <v>0</v>
      </c>
      <c r="I16" s="47">
        <f>IF(ISNA(VLOOKUP('Planning employés'!G14,'Planning employés'!$AC$5:$AE$34,3,0)),0,(VLOOKUP('Planning employés'!G14,'Planning employés'!$AC$5:$AE$34,3,0)))</f>
        <v>0</v>
      </c>
      <c r="J16" s="47">
        <f>IF(ISNA(VLOOKUP('Planning employés'!H14,'Planning employés'!$AC$5:$AE$34,3,0)),0,(VLOOKUP('Planning employés'!H14,'Planning employés'!$AC$5:$AE$34,3,0)))</f>
        <v>8</v>
      </c>
      <c r="K16" s="47">
        <f>IF(ISNA(VLOOKUP('Planning employés'!I14,'Planning employés'!$AC$5:$AE$34,3,0)),0,(VLOOKUP('Planning employés'!I14,'Planning employés'!$AC$5:$AE$34,3,0)))</f>
        <v>7</v>
      </c>
      <c r="L16" s="47">
        <f>IF(ISNA(VLOOKUP('Planning employés'!J14,'Planning employés'!$AC$5:$AE$34,3,0)),0,(VLOOKUP('Planning employés'!J14,'Planning employés'!$AC$5:$AE$34,3,0)))</f>
        <v>6</v>
      </c>
      <c r="M16" s="47">
        <f>IF(ISNA(VLOOKUP('Planning employés'!K14,'Planning employés'!$AC$5:$AE$34,3,0)),0,(VLOOKUP('Planning employés'!K14,'Planning employés'!$AC$5:$AE$34,3,0)))</f>
        <v>7</v>
      </c>
      <c r="N16" s="47">
        <f>IF(ISNA(VLOOKUP('Planning employés'!L14,'Planning employés'!$AC$5:$AE$34,3,0)),0,(VLOOKUP('Planning employés'!L14,'Planning employés'!$AC$5:$AE$34,3,0)))</f>
        <v>8</v>
      </c>
      <c r="O16" s="47">
        <f>IF(ISNA(VLOOKUP('Planning employés'!M14,'Planning employés'!$AC$5:$AE$34,3,0)),0,(VLOOKUP('Planning employés'!M14,'Planning employés'!$AC$5:$AE$34,3,0)))</f>
        <v>5</v>
      </c>
      <c r="P16" s="47">
        <f>IF(ISNA(VLOOKUP('Planning employés'!N14,'Planning employés'!$AC$5:$AE$34,3,0)),0,(VLOOKUP('Planning employés'!N14,'Planning employés'!$AC$5:$AE$34,3,0)))</f>
        <v>0</v>
      </c>
      <c r="Q16" s="47">
        <f>IF(ISNA(VLOOKUP('Planning employés'!O14,'Planning employés'!$AC$5:$AE$34,3,0)),0,(VLOOKUP('Planning employés'!O14,'Planning employés'!$AC$5:$AE$34,3,0)))</f>
        <v>8</v>
      </c>
      <c r="R16" s="47">
        <f>IF(ISNA(VLOOKUP('Planning employés'!P14,'Planning employés'!$AC$5:$AE$34,3,0)),0,(VLOOKUP('Planning employés'!P14,'Planning employés'!$AC$5:$AE$34,3,0)))</f>
        <v>0</v>
      </c>
      <c r="S16" s="47">
        <f>IF(ISNA(VLOOKUP('Planning employés'!Q14,'Planning employés'!$AC$5:$AE$34,3,0)),0,(VLOOKUP('Planning employés'!Q14,'Planning employés'!$AC$5:$AE$34,3,0)))</f>
        <v>0</v>
      </c>
      <c r="T16" s="47">
        <f>IF(ISNA(VLOOKUP('Planning employés'!R14,'Planning employés'!$AC$5:$AE$34,3,0)),0,(VLOOKUP('Planning employés'!R14,'Planning employés'!$AC$5:$AE$34,3,0)))</f>
        <v>0</v>
      </c>
      <c r="U16" s="47">
        <f>IF(ISNA(VLOOKUP('Planning employés'!S14,'Planning employés'!$AC$5:$AE$34,3,0)),0,(VLOOKUP('Planning employés'!S14,'Planning employés'!$AC$5:$AE$34,3,0)))</f>
        <v>0</v>
      </c>
      <c r="V16" s="47">
        <f>IF(ISNA(VLOOKUP('Planning employés'!T14,'Planning employés'!$AC$5:$AE$34,3,0)),0,(VLOOKUP('Planning employés'!T14,'Planning employés'!$AC$5:$AE$34,3,0)))</f>
        <v>0</v>
      </c>
      <c r="W16" s="47">
        <f>IF(ISNA(VLOOKUP('Planning employés'!U14,'Planning employés'!$AC$5:$AE$34,3,0)),0,(VLOOKUP('Planning employés'!U14,'Planning employés'!$AC$5:$AE$34,3,0)))</f>
        <v>0</v>
      </c>
      <c r="X16" s="47">
        <f>IF(ISNA(VLOOKUP('Planning employés'!V14,'Planning employés'!$AC$5:$AE$34,3,0)),0,(VLOOKUP('Planning employés'!V14,'Planning employés'!$AC$5:$AE$34,3,0)))</f>
        <v>0</v>
      </c>
      <c r="Y16" s="48">
        <f>IF(ISNA(VLOOKUP('Planning employés'!W14,'Planning employés'!$AC$5:$AE$34,3,0)),0,(VLOOKUP('Planning employés'!W14,'Planning employés'!$AC$5:$AE$34,3,0)))</f>
        <v>0</v>
      </c>
      <c r="Z16" s="45"/>
      <c r="AA16" s="44"/>
    </row>
    <row r="17" spans="1:27" x14ac:dyDescent="0.25">
      <c r="A17" s="1" t="str">
        <f>'Planning employés'!A15</f>
        <v>VENDREDI</v>
      </c>
      <c r="B17" s="1">
        <f>'Planning employés'!B15</f>
        <v>12</v>
      </c>
      <c r="C17" s="47">
        <f>IF(ISNA(VLOOKUP('Planning employés'!C15,'Planning employés'!$AC$5:$AE$34,3,0)),0,(VLOOKUP('Planning employés'!C15,'Planning employés'!$AC$5:$AE$34,3,0)))</f>
        <v>6</v>
      </c>
      <c r="D17" s="47"/>
      <c r="E17" s="47">
        <f>IF(ISNA(VLOOKUP('Planning employés'!D15,'Planning employés'!$AC$5:$AE$34,3,0)),0,(VLOOKUP('Planning employés'!D15,'Planning employés'!$AC$5:$AE$34,3,0)))</f>
        <v>8</v>
      </c>
      <c r="F17" s="47"/>
      <c r="G17" s="47">
        <f>IF(ISNA(VLOOKUP('Planning employés'!E15,'Planning employés'!$AC$5:$AE$34,3,0)),0,(VLOOKUP('Planning employés'!E15,'Planning employés'!$AC$5:$AE$34,3,0)))</f>
        <v>7</v>
      </c>
      <c r="H17" s="47">
        <f>IF(ISNA(VLOOKUP('Planning employés'!F15,'Planning employés'!$AC$5:$AE$34,3,0)),0,(VLOOKUP('Planning employés'!F15,'Planning employés'!$AC$5:$AE$34,3,0)))</f>
        <v>0</v>
      </c>
      <c r="I17" s="47">
        <f>IF(ISNA(VLOOKUP('Planning employés'!G15,'Planning employés'!$AC$5:$AE$34,3,0)),0,(VLOOKUP('Planning employés'!G15,'Planning employés'!$AC$5:$AE$34,3,0)))</f>
        <v>7</v>
      </c>
      <c r="J17" s="47">
        <f>IF(ISNA(VLOOKUP('Planning employés'!H15,'Planning employés'!$AC$5:$AE$34,3,0)),0,(VLOOKUP('Planning employés'!H15,'Planning employés'!$AC$5:$AE$34,3,0)))</f>
        <v>0</v>
      </c>
      <c r="K17" s="47">
        <f>IF(ISNA(VLOOKUP('Planning employés'!I15,'Planning employés'!$AC$5:$AE$34,3,0)),0,(VLOOKUP('Planning employés'!I15,'Planning employés'!$AC$5:$AE$34,3,0)))</f>
        <v>0</v>
      </c>
      <c r="L17" s="47">
        <f>IF(ISNA(VLOOKUP('Planning employés'!J15,'Planning employés'!$AC$5:$AE$34,3,0)),0,(VLOOKUP('Planning employés'!J15,'Planning employés'!$AC$5:$AE$34,3,0)))</f>
        <v>0</v>
      </c>
      <c r="M17" s="47">
        <f>IF(ISNA(VLOOKUP('Planning employés'!K15,'Planning employés'!$AC$5:$AE$34,3,0)),0,(VLOOKUP('Planning employés'!K15,'Planning employés'!$AC$5:$AE$34,3,0)))</f>
        <v>7</v>
      </c>
      <c r="N17" s="47">
        <f>IF(ISNA(VLOOKUP('Planning employés'!L15,'Planning employés'!$AC$5:$AE$34,3,0)),0,(VLOOKUP('Planning employés'!L15,'Planning employés'!$AC$5:$AE$34,3,0)))</f>
        <v>0</v>
      </c>
      <c r="O17" s="47">
        <f>IF(ISNA(VLOOKUP('Planning employés'!M15,'Planning employés'!$AC$5:$AE$34,3,0)),0,(VLOOKUP('Planning employés'!M15,'Planning employés'!$AC$5:$AE$34,3,0)))</f>
        <v>5</v>
      </c>
      <c r="P17" s="47">
        <f>IF(ISNA(VLOOKUP('Planning employés'!N15,'Planning employés'!$AC$5:$AE$34,3,0)),0,(VLOOKUP('Planning employés'!N15,'Planning employés'!$AC$5:$AE$34,3,0)))</f>
        <v>0</v>
      </c>
      <c r="Q17" s="47">
        <f>IF(ISNA(VLOOKUP('Planning employés'!O15,'Planning employés'!$AC$5:$AE$34,3,0)),0,(VLOOKUP('Planning employés'!O15,'Planning employés'!$AC$5:$AE$34,3,0)))</f>
        <v>7</v>
      </c>
      <c r="R17" s="47">
        <f>IF(ISNA(VLOOKUP('Planning employés'!P15,'Planning employés'!$AC$5:$AE$34,3,0)),0,(VLOOKUP('Planning employés'!P15,'Planning employés'!$AC$5:$AE$34,3,0)))</f>
        <v>0</v>
      </c>
      <c r="S17" s="47">
        <f>IF(ISNA(VLOOKUP('Planning employés'!Q15,'Planning employés'!$AC$5:$AE$34,3,0)),0,(VLOOKUP('Planning employés'!Q15,'Planning employés'!$AC$5:$AE$34,3,0)))</f>
        <v>0</v>
      </c>
      <c r="T17" s="47">
        <f>IF(ISNA(VLOOKUP('Planning employés'!R15,'Planning employés'!$AC$5:$AE$34,3,0)),0,(VLOOKUP('Planning employés'!R15,'Planning employés'!$AC$5:$AE$34,3,0)))</f>
        <v>0</v>
      </c>
      <c r="U17" s="47">
        <f>IF(ISNA(VLOOKUP('Planning employés'!S15,'Planning employés'!$AC$5:$AE$34,3,0)),0,(VLOOKUP('Planning employés'!S15,'Planning employés'!$AC$5:$AE$34,3,0)))</f>
        <v>0</v>
      </c>
      <c r="V17" s="47">
        <f>IF(ISNA(VLOOKUP('Planning employés'!T15,'Planning employés'!$AC$5:$AE$34,3,0)),0,(VLOOKUP('Planning employés'!T15,'Planning employés'!$AC$5:$AE$34,3,0)))</f>
        <v>0</v>
      </c>
      <c r="W17" s="47">
        <f>IF(ISNA(VLOOKUP('Planning employés'!U15,'Planning employés'!$AC$5:$AE$34,3,0)),0,(VLOOKUP('Planning employés'!U15,'Planning employés'!$AC$5:$AE$34,3,0)))</f>
        <v>0</v>
      </c>
      <c r="X17" s="47">
        <f>IF(ISNA(VLOOKUP('Planning employés'!V15,'Planning employés'!$AC$5:$AE$34,3,0)),0,(VLOOKUP('Planning employés'!V15,'Planning employés'!$AC$5:$AE$34,3,0)))</f>
        <v>0</v>
      </c>
      <c r="Y17" s="48">
        <f>IF(ISNA(VLOOKUP('Planning employés'!W15,'Planning employés'!$AC$5:$AE$34,3,0)),0,(VLOOKUP('Planning employés'!W15,'Planning employés'!$AC$5:$AE$34,3,0)))</f>
        <v>0</v>
      </c>
      <c r="Z17" s="45"/>
      <c r="AA17" s="44"/>
    </row>
    <row r="18" spans="1:27" x14ac:dyDescent="0.25">
      <c r="A18" s="1" t="str">
        <f>'Planning employés'!A16</f>
        <v>SAMEDI</v>
      </c>
      <c r="B18" s="1">
        <f>'Planning employés'!B16</f>
        <v>13</v>
      </c>
      <c r="C18" s="47">
        <f>IF(ISNA(VLOOKUP('Planning employés'!C16,'Planning employés'!$AC$5:$AE$34,3,0)),0,(VLOOKUP('Planning employés'!C16,'Planning employés'!$AC$5:$AE$34,3,0)))</f>
        <v>0</v>
      </c>
      <c r="D18" s="47"/>
      <c r="E18" s="47">
        <f>IF(ISNA(VLOOKUP('Planning employés'!D16,'Planning employés'!$AC$5:$AE$34,3,0)),0,(VLOOKUP('Planning employés'!D16,'Planning employés'!$AC$5:$AE$34,3,0)))</f>
        <v>8</v>
      </c>
      <c r="F18" s="47"/>
      <c r="G18" s="47">
        <f>IF(ISNA(VLOOKUP('Planning employés'!E16,'Planning employés'!$AC$5:$AE$34,3,0)),0,(VLOOKUP('Planning employés'!E16,'Planning employés'!$AC$5:$AE$34,3,0)))</f>
        <v>7</v>
      </c>
      <c r="H18" s="47">
        <f>IF(ISNA(VLOOKUP('Planning employés'!F16,'Planning employés'!$AC$5:$AE$34,3,0)),0,(VLOOKUP('Planning employés'!F16,'Planning employés'!$AC$5:$AE$34,3,0)))</f>
        <v>0</v>
      </c>
      <c r="I18" s="47">
        <f>IF(ISNA(VLOOKUP('Planning employés'!G16,'Planning employés'!$AC$5:$AE$34,3,0)),0,(VLOOKUP('Planning employés'!G16,'Planning employés'!$AC$5:$AE$34,3,0)))</f>
        <v>7</v>
      </c>
      <c r="J18" s="47">
        <f>IF(ISNA(VLOOKUP('Planning employés'!H16,'Planning employés'!$AC$5:$AE$34,3,0)),0,(VLOOKUP('Planning employés'!H16,'Planning employés'!$AC$5:$AE$34,3,0)))</f>
        <v>0</v>
      </c>
      <c r="K18" s="47">
        <f>IF(ISNA(VLOOKUP('Planning employés'!I16,'Planning employés'!$AC$5:$AE$34,3,0)),0,(VLOOKUP('Planning employés'!I16,'Planning employés'!$AC$5:$AE$34,3,0)))</f>
        <v>0</v>
      </c>
      <c r="L18" s="47">
        <f>IF(ISNA(VLOOKUP('Planning employés'!J16,'Planning employés'!$AC$5:$AE$34,3,0)),0,(VLOOKUP('Planning employés'!J16,'Planning employés'!$AC$5:$AE$34,3,0)))</f>
        <v>7</v>
      </c>
      <c r="M18" s="47">
        <f>IF(ISNA(VLOOKUP('Planning employés'!K16,'Planning employés'!$AC$5:$AE$34,3,0)),0,(VLOOKUP('Planning employés'!K16,'Planning employés'!$AC$5:$AE$34,3,0)))</f>
        <v>7</v>
      </c>
      <c r="N18" s="47">
        <f>IF(ISNA(VLOOKUP('Planning employés'!L16,'Planning employés'!$AC$5:$AE$34,3,0)),0,(VLOOKUP('Planning employés'!L16,'Planning employés'!$AC$5:$AE$34,3,0)))</f>
        <v>0</v>
      </c>
      <c r="O18" s="47">
        <f>IF(ISNA(VLOOKUP('Planning employés'!M16,'Planning employés'!$AC$5:$AE$34,3,0)),0,(VLOOKUP('Planning employés'!M16,'Planning employés'!$AC$5:$AE$34,3,0)))</f>
        <v>5</v>
      </c>
      <c r="P18" s="47">
        <f>IF(ISNA(VLOOKUP('Planning employés'!N16,'Planning employés'!$AC$5:$AE$34,3,0)),0,(VLOOKUP('Planning employés'!N16,'Planning employés'!$AC$5:$AE$34,3,0)))</f>
        <v>0</v>
      </c>
      <c r="Q18" s="47">
        <f>IF(ISNA(VLOOKUP('Planning employés'!O16,'Planning employés'!$AC$5:$AE$34,3,0)),0,(VLOOKUP('Planning employés'!O16,'Planning employés'!$AC$5:$AE$34,3,0)))</f>
        <v>8</v>
      </c>
      <c r="R18" s="47">
        <f>IF(ISNA(VLOOKUP('Planning employés'!P16,'Planning employés'!$AC$5:$AE$34,3,0)),0,(VLOOKUP('Planning employés'!P16,'Planning employés'!$AC$5:$AE$34,3,0)))</f>
        <v>0</v>
      </c>
      <c r="S18" s="47">
        <f>IF(ISNA(VLOOKUP('Planning employés'!Q16,'Planning employés'!$AC$5:$AE$34,3,0)),0,(VLOOKUP('Planning employés'!Q16,'Planning employés'!$AC$5:$AE$34,3,0)))</f>
        <v>0</v>
      </c>
      <c r="T18" s="47">
        <f>IF(ISNA(VLOOKUP('Planning employés'!R16,'Planning employés'!$AC$5:$AE$34,3,0)),0,(VLOOKUP('Planning employés'!R16,'Planning employés'!$AC$5:$AE$34,3,0)))</f>
        <v>0</v>
      </c>
      <c r="U18" s="47">
        <f>IF(ISNA(VLOOKUP('Planning employés'!S16,'Planning employés'!$AC$5:$AE$34,3,0)),0,(VLOOKUP('Planning employés'!S16,'Planning employés'!$AC$5:$AE$34,3,0)))</f>
        <v>0</v>
      </c>
      <c r="V18" s="47">
        <f>IF(ISNA(VLOOKUP('Planning employés'!T16,'Planning employés'!$AC$5:$AE$34,3,0)),0,(VLOOKUP('Planning employés'!T16,'Planning employés'!$AC$5:$AE$34,3,0)))</f>
        <v>0</v>
      </c>
      <c r="W18" s="47">
        <f>IF(ISNA(VLOOKUP('Planning employés'!U16,'Planning employés'!$AC$5:$AE$34,3,0)),0,(VLOOKUP('Planning employés'!U16,'Planning employés'!$AC$5:$AE$34,3,0)))</f>
        <v>0</v>
      </c>
      <c r="X18" s="47">
        <f>IF(ISNA(VLOOKUP('Planning employés'!V16,'Planning employés'!$AC$5:$AE$34,3,0)),0,(VLOOKUP('Planning employés'!V16,'Planning employés'!$AC$5:$AE$34,3,0)))</f>
        <v>0</v>
      </c>
      <c r="Y18" s="48">
        <f>IF(ISNA(VLOOKUP('Planning employés'!W16,'Planning employés'!$AC$5:$AE$34,3,0)),0,(VLOOKUP('Planning employés'!W16,'Planning employés'!$AC$5:$AE$34,3,0)))</f>
        <v>0</v>
      </c>
      <c r="Z18" s="45"/>
      <c r="AA18" s="44"/>
    </row>
    <row r="19" spans="1:27" x14ac:dyDescent="0.25">
      <c r="A19" s="1" t="str">
        <f>'Planning employés'!A17</f>
        <v>DIMANCHE</v>
      </c>
      <c r="B19" s="1">
        <f>'Planning employés'!B17</f>
        <v>14</v>
      </c>
      <c r="C19" s="47">
        <f>IF(ISNA(VLOOKUP('Planning employés'!C17,'Planning employés'!$AC$5:$AE$34,3,0)),0,(VLOOKUP('Planning employés'!C17,'Planning employés'!$AC$5:$AE$34,3,0)))</f>
        <v>0</v>
      </c>
      <c r="D19" s="47"/>
      <c r="E19" s="47">
        <f>IF(ISNA(VLOOKUP('Planning employés'!D17,'Planning employés'!$AC$5:$AE$34,3,0)),0,(VLOOKUP('Planning employés'!D17,'Planning employés'!$AC$5:$AE$34,3,0)))</f>
        <v>7</v>
      </c>
      <c r="F19" s="47"/>
      <c r="G19" s="47">
        <f>IF(ISNA(VLOOKUP('Planning employés'!E17,'Planning employés'!$AC$5:$AE$34,3,0)),0,(VLOOKUP('Planning employés'!E17,'Planning employés'!$AC$5:$AE$34,3,0)))</f>
        <v>7</v>
      </c>
      <c r="H19" s="47">
        <f>IF(ISNA(VLOOKUP('Planning employés'!F17,'Planning employés'!$AC$5:$AE$34,3,0)),0,(VLOOKUP('Planning employés'!F17,'Planning employés'!$AC$5:$AE$34,3,0)))</f>
        <v>0</v>
      </c>
      <c r="I19" s="47">
        <f>IF(ISNA(VLOOKUP('Planning employés'!G17,'Planning employés'!$AC$5:$AE$34,3,0)),0,(VLOOKUP('Planning employés'!G17,'Planning employés'!$AC$5:$AE$34,3,0)))</f>
        <v>0</v>
      </c>
      <c r="J19" s="47">
        <f>IF(ISNA(VLOOKUP('Planning employés'!H17,'Planning employés'!$AC$5:$AE$34,3,0)),0,(VLOOKUP('Planning employés'!H17,'Planning employés'!$AC$5:$AE$34,3,0)))</f>
        <v>0</v>
      </c>
      <c r="K19" s="47">
        <f>IF(ISNA(VLOOKUP('Planning employés'!I17,'Planning employés'!$AC$5:$AE$34,3,0)),0,(VLOOKUP('Planning employés'!I17,'Planning employés'!$AC$5:$AE$34,3,0)))</f>
        <v>8</v>
      </c>
      <c r="L19" s="47">
        <f>IF(ISNA(VLOOKUP('Planning employés'!J17,'Planning employés'!$AC$5:$AE$34,3,0)),0,(VLOOKUP('Planning employés'!J17,'Planning employés'!$AC$5:$AE$34,3,0)))</f>
        <v>7</v>
      </c>
      <c r="M19" s="47">
        <f>IF(ISNA(VLOOKUP('Planning employés'!K17,'Planning employés'!$AC$5:$AE$34,3,0)),0,(VLOOKUP('Planning employés'!K17,'Planning employés'!$AC$5:$AE$34,3,0)))</f>
        <v>7</v>
      </c>
      <c r="N19" s="47">
        <f>IF(ISNA(VLOOKUP('Planning employés'!L17,'Planning employés'!$AC$5:$AE$34,3,0)),0,(VLOOKUP('Planning employés'!L17,'Planning employés'!$AC$5:$AE$34,3,0)))</f>
        <v>0</v>
      </c>
      <c r="O19" s="47">
        <f>IF(ISNA(VLOOKUP('Planning employés'!M17,'Planning employés'!$AC$5:$AE$34,3,0)),0,(VLOOKUP('Planning employés'!M17,'Planning employés'!$AC$5:$AE$34,3,0)))</f>
        <v>0</v>
      </c>
      <c r="P19" s="47">
        <f>IF(ISNA(VLOOKUP('Planning employés'!N17,'Planning employés'!$AC$5:$AE$34,3,0)),0,(VLOOKUP('Planning employés'!N17,'Planning employés'!$AC$5:$AE$34,3,0)))</f>
        <v>0</v>
      </c>
      <c r="Q19" s="47">
        <f>IF(ISNA(VLOOKUP('Planning employés'!O17,'Planning employés'!$AC$5:$AE$34,3,0)),0,(VLOOKUP('Planning employés'!O17,'Planning employés'!$AC$5:$AE$34,3,0)))</f>
        <v>0</v>
      </c>
      <c r="R19" s="47">
        <f>IF(ISNA(VLOOKUP('Planning employés'!P17,'Planning employés'!$AC$5:$AE$34,3,0)),0,(VLOOKUP('Planning employés'!P17,'Planning employés'!$AC$5:$AE$34,3,0)))</f>
        <v>8</v>
      </c>
      <c r="S19" s="47">
        <f>IF(ISNA(VLOOKUP('Planning employés'!Q17,'Planning employés'!$AC$5:$AE$34,3,0)),0,(VLOOKUP('Planning employés'!Q17,'Planning employés'!$AC$5:$AE$34,3,0)))</f>
        <v>0</v>
      </c>
      <c r="T19" s="47">
        <f>IF(ISNA(VLOOKUP('Planning employés'!R17,'Planning employés'!$AC$5:$AE$34,3,0)),0,(VLOOKUP('Planning employés'!R17,'Planning employés'!$AC$5:$AE$34,3,0)))</f>
        <v>0</v>
      </c>
      <c r="U19" s="47">
        <f>IF(ISNA(VLOOKUP('Planning employés'!S17,'Planning employés'!$AC$5:$AE$34,3,0)),0,(VLOOKUP('Planning employés'!S17,'Planning employés'!$AC$5:$AE$34,3,0)))</f>
        <v>0</v>
      </c>
      <c r="V19" s="47">
        <f>IF(ISNA(VLOOKUP('Planning employés'!T17,'Planning employés'!$AC$5:$AE$34,3,0)),0,(VLOOKUP('Planning employés'!T17,'Planning employés'!$AC$5:$AE$34,3,0)))</f>
        <v>0</v>
      </c>
      <c r="W19" s="47">
        <f>IF(ISNA(VLOOKUP('Planning employés'!U17,'Planning employés'!$AC$5:$AE$34,3,0)),0,(VLOOKUP('Planning employés'!U17,'Planning employés'!$AC$5:$AE$34,3,0)))</f>
        <v>0</v>
      </c>
      <c r="X19" s="47">
        <f>IF(ISNA(VLOOKUP('Planning employés'!V17,'Planning employés'!$AC$5:$AE$34,3,0)),0,(VLOOKUP('Planning employés'!V17,'Planning employés'!$AC$5:$AE$34,3,0)))</f>
        <v>0</v>
      </c>
      <c r="Y19" s="48">
        <f>IF(ISNA(VLOOKUP('Planning employés'!W17,'Planning employés'!$AC$5:$AE$34,3,0)),0,(VLOOKUP('Planning employés'!W17,'Planning employés'!$AC$5:$AE$34,3,0)))</f>
        <v>0</v>
      </c>
      <c r="Z19" s="45"/>
      <c r="AA19" s="44"/>
    </row>
    <row r="20" spans="1:27" x14ac:dyDescent="0.25">
      <c r="A20" s="1" t="str">
        <f>'Planning employés'!A18</f>
        <v>LUNDI</v>
      </c>
      <c r="B20" s="1">
        <f>'Planning employés'!B18</f>
        <v>15</v>
      </c>
      <c r="C20" s="47">
        <f>IF(ISNA(VLOOKUP('Planning employés'!C18,'Planning employés'!$AC$5:$AE$34,3,0)),0,(VLOOKUP('Planning employés'!C18,'Planning employés'!$AC$5:$AE$34,3,0)))</f>
        <v>0</v>
      </c>
      <c r="D20" s="47"/>
      <c r="E20" s="47">
        <f>IF(ISNA(VLOOKUP('Planning employés'!D18,'Planning employés'!$AC$5:$AE$34,3,0)),0,(VLOOKUP('Planning employés'!D18,'Planning employés'!$AC$5:$AE$34,3,0)))</f>
        <v>7</v>
      </c>
      <c r="F20" s="47"/>
      <c r="G20" s="47">
        <f>IF(ISNA(VLOOKUP('Planning employés'!E18,'Planning employés'!$AC$5:$AE$34,3,0)),0,(VLOOKUP('Planning employés'!E18,'Planning employés'!$AC$5:$AE$34,3,0)))</f>
        <v>0</v>
      </c>
      <c r="H20" s="47">
        <f>IF(ISNA(VLOOKUP('Planning employés'!F18,'Planning employés'!$AC$5:$AE$34,3,0)),0,(VLOOKUP('Planning employés'!F18,'Planning employés'!$AC$5:$AE$34,3,0)))</f>
        <v>0</v>
      </c>
      <c r="I20" s="47">
        <f>IF(ISNA(VLOOKUP('Planning employés'!G18,'Planning employés'!$AC$5:$AE$34,3,0)),0,(VLOOKUP('Planning employés'!G18,'Planning employés'!$AC$5:$AE$34,3,0)))</f>
        <v>0</v>
      </c>
      <c r="J20" s="47">
        <f>IF(ISNA(VLOOKUP('Planning employés'!H18,'Planning employés'!$AC$5:$AE$34,3,0)),0,(VLOOKUP('Planning employés'!H18,'Planning employés'!$AC$5:$AE$34,3,0)))</f>
        <v>8</v>
      </c>
      <c r="K20" s="47">
        <f>IF(ISNA(VLOOKUP('Planning employés'!I18,'Planning employés'!$AC$5:$AE$34,3,0)),0,(VLOOKUP('Planning employés'!I18,'Planning employés'!$AC$5:$AE$34,3,0)))</f>
        <v>7</v>
      </c>
      <c r="L20" s="47">
        <f>IF(ISNA(VLOOKUP('Planning employés'!J18,'Planning employés'!$AC$5:$AE$34,3,0)),0,(VLOOKUP('Planning employés'!J18,'Planning employés'!$AC$5:$AE$34,3,0)))</f>
        <v>7</v>
      </c>
      <c r="M20" s="47">
        <f>IF(ISNA(VLOOKUP('Planning employés'!K18,'Planning employés'!$AC$5:$AE$34,3,0)),0,(VLOOKUP('Planning employés'!K18,'Planning employés'!$AC$5:$AE$34,3,0)))</f>
        <v>6</v>
      </c>
      <c r="N20" s="47">
        <f>IF(ISNA(VLOOKUP('Planning employés'!L18,'Planning employés'!$AC$5:$AE$34,3,0)),0,(VLOOKUP('Planning employés'!L18,'Planning employés'!$AC$5:$AE$34,3,0)))</f>
        <v>8</v>
      </c>
      <c r="O20" s="47">
        <f>IF(ISNA(VLOOKUP('Planning employés'!M18,'Planning employés'!$AC$5:$AE$34,3,0)),0,(VLOOKUP('Planning employés'!M18,'Planning employés'!$AC$5:$AE$34,3,0)))</f>
        <v>5</v>
      </c>
      <c r="P20" s="47">
        <f>IF(ISNA(VLOOKUP('Planning employés'!N18,'Planning employés'!$AC$5:$AE$34,3,0)),0,(VLOOKUP('Planning employés'!N18,'Planning employés'!$AC$5:$AE$34,3,0)))</f>
        <v>0</v>
      </c>
      <c r="Q20" s="47">
        <f>IF(ISNA(VLOOKUP('Planning employés'!O18,'Planning employés'!$AC$5:$AE$34,3,0)),0,(VLOOKUP('Planning employés'!O18,'Planning employés'!$AC$5:$AE$34,3,0)))</f>
        <v>0</v>
      </c>
      <c r="R20" s="47">
        <f>IF(ISNA(VLOOKUP('Planning employés'!P18,'Planning employés'!$AC$5:$AE$34,3,0)),0,(VLOOKUP('Planning employés'!P18,'Planning employés'!$AC$5:$AE$34,3,0)))</f>
        <v>8</v>
      </c>
      <c r="S20" s="47">
        <f>IF(ISNA(VLOOKUP('Planning employés'!Q18,'Planning employés'!$AC$5:$AE$34,3,0)),0,(VLOOKUP('Planning employés'!Q18,'Planning employés'!$AC$5:$AE$34,3,0)))</f>
        <v>0</v>
      </c>
      <c r="T20" s="47">
        <f>IF(ISNA(VLOOKUP('Planning employés'!R18,'Planning employés'!$AC$5:$AE$34,3,0)),0,(VLOOKUP('Planning employés'!R18,'Planning employés'!$AC$5:$AE$34,3,0)))</f>
        <v>0</v>
      </c>
      <c r="U20" s="47">
        <f>IF(ISNA(VLOOKUP('Planning employés'!S18,'Planning employés'!$AC$5:$AE$34,3,0)),0,(VLOOKUP('Planning employés'!S18,'Planning employés'!$AC$5:$AE$34,3,0)))</f>
        <v>0</v>
      </c>
      <c r="V20" s="47">
        <f>IF(ISNA(VLOOKUP('Planning employés'!T18,'Planning employés'!$AC$5:$AE$34,3,0)),0,(VLOOKUP('Planning employés'!T18,'Planning employés'!$AC$5:$AE$34,3,0)))</f>
        <v>0</v>
      </c>
      <c r="W20" s="47">
        <f>IF(ISNA(VLOOKUP('Planning employés'!U18,'Planning employés'!$AC$5:$AE$34,3,0)),0,(VLOOKUP('Planning employés'!U18,'Planning employés'!$AC$5:$AE$34,3,0)))</f>
        <v>0</v>
      </c>
      <c r="X20" s="47">
        <f>IF(ISNA(VLOOKUP('Planning employés'!V18,'Planning employés'!$AC$5:$AE$34,3,0)),0,(VLOOKUP('Planning employés'!V18,'Planning employés'!$AC$5:$AE$34,3,0)))</f>
        <v>0</v>
      </c>
      <c r="Y20" s="48">
        <f>IF(ISNA(VLOOKUP('Planning employés'!W18,'Planning employés'!$AC$5:$AE$34,3,0)),0,(VLOOKUP('Planning employés'!W18,'Planning employés'!$AC$5:$AE$34,3,0)))</f>
        <v>0</v>
      </c>
      <c r="Z20" s="45"/>
      <c r="AA20" s="44"/>
    </row>
    <row r="21" spans="1:27" x14ac:dyDescent="0.25">
      <c r="A21" s="1" t="str">
        <f>'Planning employés'!A19</f>
        <v>MARDI</v>
      </c>
      <c r="B21" s="1">
        <f>'Planning employés'!B19</f>
        <v>16</v>
      </c>
      <c r="C21" s="47">
        <f>IF(ISNA(VLOOKUP('Planning employés'!C19,'Planning employés'!$AC$5:$AE$34,3,0)),0,(VLOOKUP('Planning employés'!C19,'Planning employés'!$AC$5:$AE$34,3,0)))</f>
        <v>6</v>
      </c>
      <c r="D21" s="47"/>
      <c r="E21" s="47">
        <f>IF(ISNA(VLOOKUP('Planning employés'!D19,'Planning employés'!$AC$5:$AE$34,3,0)),0,(VLOOKUP('Planning employés'!D19,'Planning employés'!$AC$5:$AE$34,3,0)))</f>
        <v>7</v>
      </c>
      <c r="F21" s="47"/>
      <c r="G21" s="47">
        <f>IF(ISNA(VLOOKUP('Planning employés'!E19,'Planning employés'!$AC$5:$AE$34,3,0)),0,(VLOOKUP('Planning employés'!E19,'Planning employés'!$AC$5:$AE$34,3,0)))</f>
        <v>0</v>
      </c>
      <c r="H21" s="47">
        <f>IF(ISNA(VLOOKUP('Planning employés'!F19,'Planning employés'!$AC$5:$AE$34,3,0)),0,(VLOOKUP('Planning employés'!F19,'Planning employés'!$AC$5:$AE$34,3,0)))</f>
        <v>0</v>
      </c>
      <c r="I21" s="47">
        <f>IF(ISNA(VLOOKUP('Planning employés'!G19,'Planning employés'!$AC$5:$AE$34,3,0)),0,(VLOOKUP('Planning employés'!G19,'Planning employés'!$AC$5:$AE$34,3,0)))</f>
        <v>6</v>
      </c>
      <c r="J21" s="47">
        <f>IF(ISNA(VLOOKUP('Planning employés'!H19,'Planning employés'!$AC$5:$AE$34,3,0)),0,(VLOOKUP('Planning employés'!H19,'Planning employés'!$AC$5:$AE$34,3,0)))</f>
        <v>8</v>
      </c>
      <c r="K21" s="47">
        <f>IF(ISNA(VLOOKUP('Planning employés'!I19,'Planning employés'!$AC$5:$AE$34,3,0)),0,(VLOOKUP('Planning employés'!I19,'Planning employés'!$AC$5:$AE$34,3,0)))</f>
        <v>7</v>
      </c>
      <c r="L21" s="47">
        <f>IF(ISNA(VLOOKUP('Planning employés'!J19,'Planning employés'!$AC$5:$AE$34,3,0)),0,(VLOOKUP('Planning employés'!J19,'Planning employés'!$AC$5:$AE$34,3,0)))</f>
        <v>0</v>
      </c>
      <c r="M21" s="47">
        <f>IF(ISNA(VLOOKUP('Planning employés'!K19,'Planning employés'!$AC$5:$AE$34,3,0)),0,(VLOOKUP('Planning employés'!K19,'Planning employés'!$AC$5:$AE$34,3,0)))</f>
        <v>0</v>
      </c>
      <c r="N21" s="47">
        <f>IF(ISNA(VLOOKUP('Planning employés'!L19,'Planning employés'!$AC$5:$AE$34,3,0)),0,(VLOOKUP('Planning employés'!L19,'Planning employés'!$AC$5:$AE$34,3,0)))</f>
        <v>8</v>
      </c>
      <c r="O21" s="47">
        <f>IF(ISNA(VLOOKUP('Planning employés'!M19,'Planning employés'!$AC$5:$AE$34,3,0)),0,(VLOOKUP('Planning employés'!M19,'Planning employés'!$AC$5:$AE$34,3,0)))</f>
        <v>5</v>
      </c>
      <c r="P21" s="47">
        <f>IF(ISNA(VLOOKUP('Planning employés'!N19,'Planning employés'!$AC$5:$AE$34,3,0)),0,(VLOOKUP('Planning employés'!N19,'Planning employés'!$AC$5:$AE$34,3,0)))</f>
        <v>0</v>
      </c>
      <c r="Q21" s="47">
        <f>IF(ISNA(VLOOKUP('Planning employés'!O19,'Planning employés'!$AC$5:$AE$34,3,0)),0,(VLOOKUP('Planning employés'!O19,'Planning employés'!$AC$5:$AE$34,3,0)))</f>
        <v>0</v>
      </c>
      <c r="R21" s="47">
        <f>IF(ISNA(VLOOKUP('Planning employés'!P19,'Planning employés'!$AC$5:$AE$34,3,0)),0,(VLOOKUP('Planning employés'!P19,'Planning employés'!$AC$5:$AE$34,3,0)))</f>
        <v>0</v>
      </c>
      <c r="S21" s="47">
        <f>IF(ISNA(VLOOKUP('Planning employés'!Q19,'Planning employés'!$AC$5:$AE$34,3,0)),0,(VLOOKUP('Planning employés'!Q19,'Planning employés'!$AC$5:$AE$34,3,0)))</f>
        <v>0</v>
      </c>
      <c r="T21" s="47">
        <f>IF(ISNA(VLOOKUP('Planning employés'!R19,'Planning employés'!$AC$5:$AE$34,3,0)),0,(VLOOKUP('Planning employés'!R19,'Planning employés'!$AC$5:$AE$34,3,0)))</f>
        <v>0</v>
      </c>
      <c r="U21" s="47">
        <f>IF(ISNA(VLOOKUP('Planning employés'!S19,'Planning employés'!$AC$5:$AE$34,3,0)),0,(VLOOKUP('Planning employés'!S19,'Planning employés'!$AC$5:$AE$34,3,0)))</f>
        <v>0</v>
      </c>
      <c r="V21" s="47">
        <f>IF(ISNA(VLOOKUP('Planning employés'!T19,'Planning employés'!$AC$5:$AE$34,3,0)),0,(VLOOKUP('Planning employés'!T19,'Planning employés'!$AC$5:$AE$34,3,0)))</f>
        <v>0</v>
      </c>
      <c r="W21" s="47">
        <f>IF(ISNA(VLOOKUP('Planning employés'!U19,'Planning employés'!$AC$5:$AE$34,3,0)),0,(VLOOKUP('Planning employés'!U19,'Planning employés'!$AC$5:$AE$34,3,0)))</f>
        <v>0</v>
      </c>
      <c r="X21" s="47">
        <f>IF(ISNA(VLOOKUP('Planning employés'!V19,'Planning employés'!$AC$5:$AE$34,3,0)),0,(VLOOKUP('Planning employés'!V19,'Planning employés'!$AC$5:$AE$34,3,0)))</f>
        <v>0</v>
      </c>
      <c r="Y21" s="48">
        <f>IF(ISNA(VLOOKUP('Planning employés'!W19,'Planning employés'!$AC$5:$AE$34,3,0)),0,(VLOOKUP('Planning employés'!W19,'Planning employés'!$AC$5:$AE$34,3,0)))</f>
        <v>0</v>
      </c>
      <c r="Z21" s="45"/>
      <c r="AA21" s="44"/>
    </row>
    <row r="22" spans="1:27" x14ac:dyDescent="0.25">
      <c r="A22" s="1" t="str">
        <f>'Planning employés'!A20</f>
        <v>MERCREDI</v>
      </c>
      <c r="B22" s="1">
        <f>'Planning employés'!B20</f>
        <v>17</v>
      </c>
      <c r="C22" s="47">
        <f>IF(ISNA(VLOOKUP('Planning employés'!C20,'Planning employés'!$AC$5:$AE$34,3,0)),0,(VLOOKUP('Planning employés'!C20,'Planning employés'!$AC$5:$AE$34,3,0)))</f>
        <v>6</v>
      </c>
      <c r="D22" s="47"/>
      <c r="E22" s="47">
        <f>IF(ISNA(VLOOKUP('Planning employés'!D20,'Planning employés'!$AC$5:$AE$34,3,0)),0,(VLOOKUP('Planning employés'!D20,'Planning employés'!$AC$5:$AE$34,3,0)))</f>
        <v>0</v>
      </c>
      <c r="F22" s="47"/>
      <c r="G22" s="47">
        <f>IF(ISNA(VLOOKUP('Planning employés'!E20,'Planning employés'!$AC$5:$AE$34,3,0)),0,(VLOOKUP('Planning employés'!E20,'Planning employés'!$AC$5:$AE$34,3,0)))</f>
        <v>8</v>
      </c>
      <c r="H22" s="47">
        <f>IF(ISNA(VLOOKUP('Planning employés'!F20,'Planning employés'!$AC$5:$AE$34,3,0)),0,(VLOOKUP('Planning employés'!F20,'Planning employés'!$AC$5:$AE$34,3,0)))</f>
        <v>0</v>
      </c>
      <c r="I22" s="47">
        <f>IF(ISNA(VLOOKUP('Planning employés'!G20,'Planning employés'!$AC$5:$AE$34,3,0)),0,(VLOOKUP('Planning employés'!G20,'Planning employés'!$AC$5:$AE$34,3,0)))</f>
        <v>0</v>
      </c>
      <c r="J22" s="47">
        <f>IF(ISNA(VLOOKUP('Planning employés'!H20,'Planning employés'!$AC$5:$AE$34,3,0)),0,(VLOOKUP('Planning employés'!H20,'Planning employés'!$AC$5:$AE$34,3,0)))</f>
        <v>7</v>
      </c>
      <c r="K22" s="47">
        <f>IF(ISNA(VLOOKUP('Planning employés'!I20,'Planning employés'!$AC$5:$AE$34,3,0)),0,(VLOOKUP('Planning employés'!I20,'Planning employés'!$AC$5:$AE$34,3,0)))</f>
        <v>7</v>
      </c>
      <c r="L22" s="47">
        <f>IF(ISNA(VLOOKUP('Planning employés'!J20,'Planning employés'!$AC$5:$AE$34,3,0)),0,(VLOOKUP('Planning employés'!J20,'Planning employés'!$AC$5:$AE$34,3,0)))</f>
        <v>6</v>
      </c>
      <c r="M22" s="47">
        <f>IF(ISNA(VLOOKUP('Planning employés'!K20,'Planning employés'!$AC$5:$AE$34,3,0)),0,(VLOOKUP('Planning employés'!K20,'Planning employés'!$AC$5:$AE$34,3,0)))</f>
        <v>0</v>
      </c>
      <c r="N22" s="47">
        <f>IF(ISNA(VLOOKUP('Planning employés'!L20,'Planning employés'!$AC$5:$AE$34,3,0)),0,(VLOOKUP('Planning employés'!L20,'Planning employés'!$AC$5:$AE$34,3,0)))</f>
        <v>7</v>
      </c>
      <c r="O22" s="47">
        <f>IF(ISNA(VLOOKUP('Planning employés'!M20,'Planning employés'!$AC$5:$AE$34,3,0)),0,(VLOOKUP('Planning employés'!M20,'Planning employés'!$AC$5:$AE$34,3,0)))</f>
        <v>0</v>
      </c>
      <c r="P22" s="47">
        <f>IF(ISNA(VLOOKUP('Planning employés'!N20,'Planning employés'!$AC$5:$AE$34,3,0)),0,(VLOOKUP('Planning employés'!N20,'Planning employés'!$AC$5:$AE$34,3,0)))</f>
        <v>0</v>
      </c>
      <c r="Q22" s="47">
        <f>IF(ISNA(VLOOKUP('Planning employés'!O20,'Planning employés'!$AC$5:$AE$34,3,0)),0,(VLOOKUP('Planning employés'!O20,'Planning employés'!$AC$5:$AE$34,3,0)))</f>
        <v>7</v>
      </c>
      <c r="R22" s="47">
        <f>IF(ISNA(VLOOKUP('Planning employés'!P20,'Planning employés'!$AC$5:$AE$34,3,0)),0,(VLOOKUP('Planning employés'!P20,'Planning employés'!$AC$5:$AE$34,3,0)))</f>
        <v>0</v>
      </c>
      <c r="S22" s="47">
        <f>IF(ISNA(VLOOKUP('Planning employés'!Q20,'Planning employés'!$AC$5:$AE$34,3,0)),0,(VLOOKUP('Planning employés'!Q20,'Planning employés'!$AC$5:$AE$34,3,0)))</f>
        <v>0</v>
      </c>
      <c r="T22" s="47">
        <f>IF(ISNA(VLOOKUP('Planning employés'!R20,'Planning employés'!$AC$5:$AE$34,3,0)),0,(VLOOKUP('Planning employés'!R20,'Planning employés'!$AC$5:$AE$34,3,0)))</f>
        <v>0</v>
      </c>
      <c r="U22" s="47">
        <f>IF(ISNA(VLOOKUP('Planning employés'!S20,'Planning employés'!$AC$5:$AE$34,3,0)),0,(VLOOKUP('Planning employés'!S20,'Planning employés'!$AC$5:$AE$34,3,0)))</f>
        <v>0</v>
      </c>
      <c r="V22" s="47">
        <f>IF(ISNA(VLOOKUP('Planning employés'!T20,'Planning employés'!$AC$5:$AE$34,3,0)),0,(VLOOKUP('Planning employés'!T20,'Planning employés'!$AC$5:$AE$34,3,0)))</f>
        <v>0</v>
      </c>
      <c r="W22" s="47">
        <f>IF(ISNA(VLOOKUP('Planning employés'!U20,'Planning employés'!$AC$5:$AE$34,3,0)),0,(VLOOKUP('Planning employés'!U20,'Planning employés'!$AC$5:$AE$34,3,0)))</f>
        <v>0</v>
      </c>
      <c r="X22" s="47">
        <f>IF(ISNA(VLOOKUP('Planning employés'!V20,'Planning employés'!$AC$5:$AE$34,3,0)),0,(VLOOKUP('Planning employés'!V20,'Planning employés'!$AC$5:$AE$34,3,0)))</f>
        <v>0</v>
      </c>
      <c r="Y22" s="48">
        <f>IF(ISNA(VLOOKUP('Planning employés'!W20,'Planning employés'!$AC$5:$AE$34,3,0)),0,(VLOOKUP('Planning employés'!W20,'Planning employés'!$AC$5:$AE$34,3,0)))</f>
        <v>0</v>
      </c>
      <c r="Z22" s="45"/>
      <c r="AA22" s="44"/>
    </row>
    <row r="23" spans="1:27" x14ac:dyDescent="0.25">
      <c r="A23" s="1" t="str">
        <f>'Planning employés'!A21</f>
        <v>JEUDI</v>
      </c>
      <c r="B23" s="1">
        <f>'Planning employés'!B21</f>
        <v>18</v>
      </c>
      <c r="C23" s="47">
        <f>IF(ISNA(VLOOKUP('Planning employés'!C21,'Planning employés'!$AC$5:$AE$34,3,0)),0,(VLOOKUP('Planning employés'!C21,'Planning employés'!$AC$5:$AE$34,3,0)))</f>
        <v>6</v>
      </c>
      <c r="D23" s="47"/>
      <c r="E23" s="47">
        <f>IF(ISNA(VLOOKUP('Planning employés'!D21,'Planning employés'!$AC$5:$AE$34,3,0)),0,(VLOOKUP('Planning employés'!D21,'Planning employés'!$AC$5:$AE$34,3,0)))</f>
        <v>7</v>
      </c>
      <c r="F23" s="47"/>
      <c r="G23" s="47">
        <f>IF(ISNA(VLOOKUP('Planning employés'!E21,'Planning employés'!$AC$5:$AE$34,3,0)),0,(VLOOKUP('Planning employés'!E21,'Planning employés'!$AC$5:$AE$34,3,0)))</f>
        <v>8</v>
      </c>
      <c r="H23" s="47">
        <f>IF(ISNA(VLOOKUP('Planning employés'!F21,'Planning employés'!$AC$5:$AE$34,3,0)),0,(VLOOKUP('Planning employés'!F21,'Planning employés'!$AC$5:$AE$34,3,0)))</f>
        <v>0</v>
      </c>
      <c r="I23" s="47">
        <f>IF(ISNA(VLOOKUP('Planning employés'!G21,'Planning employés'!$AC$5:$AE$34,3,0)),0,(VLOOKUP('Planning employés'!G21,'Planning employés'!$AC$5:$AE$34,3,0)))</f>
        <v>7</v>
      </c>
      <c r="J23" s="47">
        <f>IF(ISNA(VLOOKUP('Planning employés'!H21,'Planning employés'!$AC$5:$AE$34,3,0)),0,(VLOOKUP('Planning employés'!H21,'Planning employés'!$AC$5:$AE$34,3,0)))</f>
        <v>0</v>
      </c>
      <c r="K23" s="47">
        <f>IF(ISNA(VLOOKUP('Planning employés'!I21,'Planning employés'!$AC$5:$AE$34,3,0)),0,(VLOOKUP('Planning employés'!I21,'Planning employés'!$AC$5:$AE$34,3,0)))</f>
        <v>7</v>
      </c>
      <c r="L23" s="47">
        <f>IF(ISNA(VLOOKUP('Planning employés'!J21,'Planning employés'!$AC$5:$AE$34,3,0)),0,(VLOOKUP('Planning employés'!J21,'Planning employés'!$AC$5:$AE$34,3,0)))</f>
        <v>0</v>
      </c>
      <c r="M23" s="47">
        <f>IF(ISNA(VLOOKUP('Planning employés'!K21,'Planning employés'!$AC$5:$AE$34,3,0)),0,(VLOOKUP('Planning employés'!K21,'Planning employés'!$AC$5:$AE$34,3,0)))</f>
        <v>0</v>
      </c>
      <c r="N23" s="47">
        <f>IF(ISNA(VLOOKUP('Planning employés'!L21,'Planning employés'!$AC$5:$AE$34,3,0)),0,(VLOOKUP('Planning employés'!L21,'Planning employés'!$AC$5:$AE$34,3,0)))</f>
        <v>0</v>
      </c>
      <c r="O23" s="47">
        <f>IF(ISNA(VLOOKUP('Planning employés'!M21,'Planning employés'!$AC$5:$AE$34,3,0)),0,(VLOOKUP('Planning employés'!M21,'Planning employés'!$AC$5:$AE$34,3,0)))</f>
        <v>0</v>
      </c>
      <c r="P23" s="47">
        <f>IF(ISNA(VLOOKUP('Planning employés'!N21,'Planning employés'!$AC$5:$AE$34,3,0)),0,(VLOOKUP('Planning employés'!N21,'Planning employés'!$AC$5:$AE$34,3,0)))</f>
        <v>0</v>
      </c>
      <c r="Q23" s="47">
        <f>IF(ISNA(VLOOKUP('Planning employés'!O21,'Planning employés'!$AC$5:$AE$34,3,0)),0,(VLOOKUP('Planning employés'!O21,'Planning employés'!$AC$5:$AE$34,3,0)))</f>
        <v>7</v>
      </c>
      <c r="R23" s="47">
        <f>IF(ISNA(VLOOKUP('Planning employés'!P21,'Planning employés'!$AC$5:$AE$34,3,0)),0,(VLOOKUP('Planning employés'!P21,'Planning employés'!$AC$5:$AE$34,3,0)))</f>
        <v>0</v>
      </c>
      <c r="S23" s="47">
        <f>IF(ISNA(VLOOKUP('Planning employés'!Q21,'Planning employés'!$AC$5:$AE$34,3,0)),0,(VLOOKUP('Planning employés'!Q21,'Planning employés'!$AC$5:$AE$34,3,0)))</f>
        <v>0</v>
      </c>
      <c r="T23" s="47">
        <f>IF(ISNA(VLOOKUP('Planning employés'!R21,'Planning employés'!$AC$5:$AE$34,3,0)),0,(VLOOKUP('Planning employés'!R21,'Planning employés'!$AC$5:$AE$34,3,0)))</f>
        <v>0</v>
      </c>
      <c r="U23" s="47">
        <f>IF(ISNA(VLOOKUP('Planning employés'!S21,'Planning employés'!$AC$5:$AE$34,3,0)),0,(VLOOKUP('Planning employés'!S21,'Planning employés'!$AC$5:$AE$34,3,0)))</f>
        <v>0</v>
      </c>
      <c r="V23" s="47">
        <f>IF(ISNA(VLOOKUP('Planning employés'!T21,'Planning employés'!$AC$5:$AE$34,3,0)),0,(VLOOKUP('Planning employés'!T21,'Planning employés'!$AC$5:$AE$34,3,0)))</f>
        <v>0</v>
      </c>
      <c r="W23" s="47">
        <f>IF(ISNA(VLOOKUP('Planning employés'!U21,'Planning employés'!$AC$5:$AE$34,3,0)),0,(VLOOKUP('Planning employés'!U21,'Planning employés'!$AC$5:$AE$34,3,0)))</f>
        <v>0</v>
      </c>
      <c r="X23" s="47">
        <f>IF(ISNA(VLOOKUP('Planning employés'!V21,'Planning employés'!$AC$5:$AE$34,3,0)),0,(VLOOKUP('Planning employés'!V21,'Planning employés'!$AC$5:$AE$34,3,0)))</f>
        <v>0</v>
      </c>
      <c r="Y23" s="48">
        <f>IF(ISNA(VLOOKUP('Planning employés'!W21,'Planning employés'!$AC$5:$AE$34,3,0)),0,(VLOOKUP('Planning employés'!W21,'Planning employés'!$AC$5:$AE$34,3,0)))</f>
        <v>0</v>
      </c>
      <c r="Z23" s="45"/>
      <c r="AA23" s="44"/>
    </row>
    <row r="24" spans="1:27" x14ac:dyDescent="0.25">
      <c r="A24" s="1" t="str">
        <f>'Planning employés'!A22</f>
        <v>VENDREDI</v>
      </c>
      <c r="B24" s="1">
        <f>'Planning employés'!B22</f>
        <v>19</v>
      </c>
      <c r="C24" s="47">
        <f>IF(ISNA(VLOOKUP('Planning employés'!C22,'Planning employés'!$AC$5:$AE$34,3,0)),0,(VLOOKUP('Planning employés'!C22,'Planning employés'!$AC$5:$AE$34,3,0)))</f>
        <v>0</v>
      </c>
      <c r="D24" s="47"/>
      <c r="E24" s="47">
        <f>IF(ISNA(VLOOKUP('Planning employés'!D22,'Planning employés'!$AC$5:$AE$34,3,0)),0,(VLOOKUP('Planning employés'!D22,'Planning employés'!$AC$5:$AE$34,3,0)))</f>
        <v>7</v>
      </c>
      <c r="F24" s="47"/>
      <c r="G24" s="47">
        <f>IF(ISNA(VLOOKUP('Planning employés'!E22,'Planning employés'!$AC$5:$AE$34,3,0)),0,(VLOOKUP('Planning employés'!E22,'Planning employés'!$AC$5:$AE$34,3,0)))</f>
        <v>8</v>
      </c>
      <c r="H24" s="47">
        <f>IF(ISNA(VLOOKUP('Planning employés'!F22,'Planning employés'!$AC$5:$AE$34,3,0)),0,(VLOOKUP('Planning employés'!F22,'Planning employés'!$AC$5:$AE$34,3,0)))</f>
        <v>0</v>
      </c>
      <c r="I24" s="47">
        <f>IF(ISNA(VLOOKUP('Planning employés'!G22,'Planning employés'!$AC$5:$AE$34,3,0)),0,(VLOOKUP('Planning employés'!G22,'Planning employés'!$AC$5:$AE$34,3,0)))</f>
        <v>7</v>
      </c>
      <c r="J24" s="47">
        <f>IF(ISNA(VLOOKUP('Planning employés'!H22,'Planning employés'!$AC$5:$AE$34,3,0)),0,(VLOOKUP('Planning employés'!H22,'Planning employés'!$AC$5:$AE$34,3,0)))</f>
        <v>0</v>
      </c>
      <c r="K24" s="47">
        <f>IF(ISNA(VLOOKUP('Planning employés'!I22,'Planning employés'!$AC$5:$AE$34,3,0)),0,(VLOOKUP('Planning employés'!I22,'Planning employés'!$AC$5:$AE$34,3,0)))</f>
        <v>0</v>
      </c>
      <c r="L24" s="47">
        <f>IF(ISNA(VLOOKUP('Planning employés'!J22,'Planning employés'!$AC$5:$AE$34,3,0)),0,(VLOOKUP('Planning employés'!J22,'Planning employés'!$AC$5:$AE$34,3,0)))</f>
        <v>0</v>
      </c>
      <c r="M24" s="47">
        <f>IF(ISNA(VLOOKUP('Planning employés'!K22,'Planning employés'!$AC$5:$AE$34,3,0)),0,(VLOOKUP('Planning employés'!K22,'Planning employés'!$AC$5:$AE$34,3,0)))</f>
        <v>7</v>
      </c>
      <c r="N24" s="47">
        <f>IF(ISNA(VLOOKUP('Planning employés'!L22,'Planning employés'!$AC$5:$AE$34,3,0)),0,(VLOOKUP('Planning employés'!L22,'Planning employés'!$AC$5:$AE$34,3,0)))</f>
        <v>0</v>
      </c>
      <c r="O24" s="47">
        <f>IF(ISNA(VLOOKUP('Planning employés'!M22,'Planning employés'!$AC$5:$AE$34,3,0)),0,(VLOOKUP('Planning employés'!M22,'Planning employés'!$AC$5:$AE$34,3,0)))</f>
        <v>5</v>
      </c>
      <c r="P24" s="47">
        <f>IF(ISNA(VLOOKUP('Planning employés'!N22,'Planning employés'!$AC$5:$AE$34,3,0)),0,(VLOOKUP('Planning employés'!N22,'Planning employés'!$AC$5:$AE$34,3,0)))</f>
        <v>0</v>
      </c>
      <c r="Q24" s="47">
        <f>IF(ISNA(VLOOKUP('Planning employés'!O22,'Planning employés'!$AC$5:$AE$34,3,0)),0,(VLOOKUP('Planning employés'!O22,'Planning employés'!$AC$5:$AE$34,3,0)))</f>
        <v>0</v>
      </c>
      <c r="R24" s="47">
        <f>IF(ISNA(VLOOKUP('Planning employés'!P22,'Planning employés'!$AC$5:$AE$34,3,0)),0,(VLOOKUP('Planning employés'!P22,'Planning employés'!$AC$5:$AE$34,3,0)))</f>
        <v>8</v>
      </c>
      <c r="S24" s="47">
        <f>IF(ISNA(VLOOKUP('Planning employés'!Q22,'Planning employés'!$AC$5:$AE$34,3,0)),0,(VLOOKUP('Planning employés'!Q22,'Planning employés'!$AC$5:$AE$34,3,0)))</f>
        <v>0</v>
      </c>
      <c r="T24" s="47">
        <f>IF(ISNA(VLOOKUP('Planning employés'!R22,'Planning employés'!$AC$5:$AE$34,3,0)),0,(VLOOKUP('Planning employés'!R22,'Planning employés'!$AC$5:$AE$34,3,0)))</f>
        <v>0</v>
      </c>
      <c r="U24" s="47">
        <f>IF(ISNA(VLOOKUP('Planning employés'!S22,'Planning employés'!$AC$5:$AE$34,3,0)),0,(VLOOKUP('Planning employés'!S22,'Planning employés'!$AC$5:$AE$34,3,0)))</f>
        <v>0</v>
      </c>
      <c r="V24" s="47">
        <f>IF(ISNA(VLOOKUP('Planning employés'!T22,'Planning employés'!$AC$5:$AE$34,3,0)),0,(VLOOKUP('Planning employés'!T22,'Planning employés'!$AC$5:$AE$34,3,0)))</f>
        <v>0</v>
      </c>
      <c r="W24" s="47">
        <f>IF(ISNA(VLOOKUP('Planning employés'!U22,'Planning employés'!$AC$5:$AE$34,3,0)),0,(VLOOKUP('Planning employés'!U22,'Planning employés'!$AC$5:$AE$34,3,0)))</f>
        <v>0</v>
      </c>
      <c r="X24" s="47">
        <f>IF(ISNA(VLOOKUP('Planning employés'!V22,'Planning employés'!$AC$5:$AE$34,3,0)),0,(VLOOKUP('Planning employés'!V22,'Planning employés'!$AC$5:$AE$34,3,0)))</f>
        <v>0</v>
      </c>
      <c r="Y24" s="48">
        <f>IF(ISNA(VLOOKUP('Planning employés'!W22,'Planning employés'!$AC$5:$AE$34,3,0)),0,(VLOOKUP('Planning employés'!W22,'Planning employés'!$AC$5:$AE$34,3,0)))</f>
        <v>0</v>
      </c>
      <c r="Z24" s="45"/>
      <c r="AA24" s="44"/>
    </row>
    <row r="25" spans="1:27" x14ac:dyDescent="0.25">
      <c r="A25" s="1" t="str">
        <f>'Planning employés'!A23</f>
        <v>SAMEDI</v>
      </c>
      <c r="B25" s="1">
        <f>'Planning employés'!B23</f>
        <v>20</v>
      </c>
      <c r="C25" s="47">
        <f>IF(ISNA(VLOOKUP('Planning employés'!C23,'Planning employés'!$AC$5:$AE$34,3,0)),0,(VLOOKUP('Planning employés'!C23,'Planning employés'!$AC$5:$AE$34,3,0)))</f>
        <v>0</v>
      </c>
      <c r="D25" s="47"/>
      <c r="E25" s="47">
        <f>IF(ISNA(VLOOKUP('Planning employés'!D23,'Planning employés'!$AC$5:$AE$34,3,0)),0,(VLOOKUP('Planning employés'!D23,'Planning employés'!$AC$5:$AE$34,3,0)))</f>
        <v>6</v>
      </c>
      <c r="F25" s="47"/>
      <c r="G25" s="47">
        <f>IF(ISNA(VLOOKUP('Planning employés'!E23,'Planning employés'!$AC$5:$AE$34,3,0)),0,(VLOOKUP('Planning employés'!E23,'Planning employés'!$AC$5:$AE$34,3,0)))</f>
        <v>0</v>
      </c>
      <c r="H25" s="47">
        <f>IF(ISNA(VLOOKUP('Planning employés'!F23,'Planning employés'!$AC$5:$AE$34,3,0)),0,(VLOOKUP('Planning employés'!F23,'Planning employés'!$AC$5:$AE$34,3,0)))</f>
        <v>0</v>
      </c>
      <c r="I25" s="47">
        <f>IF(ISNA(VLOOKUP('Planning employés'!G23,'Planning employés'!$AC$5:$AE$34,3,0)),0,(VLOOKUP('Planning employés'!G23,'Planning employés'!$AC$5:$AE$34,3,0)))</f>
        <v>7</v>
      </c>
      <c r="J25" s="47">
        <f>IF(ISNA(VLOOKUP('Planning employés'!H23,'Planning employés'!$AC$5:$AE$34,3,0)),0,(VLOOKUP('Planning employés'!H23,'Planning employés'!$AC$5:$AE$34,3,0)))</f>
        <v>8</v>
      </c>
      <c r="K25" s="47">
        <f>IF(ISNA(VLOOKUP('Planning employés'!I23,'Planning employés'!$AC$5:$AE$34,3,0)),0,(VLOOKUP('Planning employés'!I23,'Planning employés'!$AC$5:$AE$34,3,0)))</f>
        <v>0</v>
      </c>
      <c r="L25" s="47">
        <f>IF(ISNA(VLOOKUP('Planning employés'!J23,'Planning employés'!$AC$5:$AE$34,3,0)),0,(VLOOKUP('Planning employés'!J23,'Planning employés'!$AC$5:$AE$34,3,0)))</f>
        <v>7</v>
      </c>
      <c r="M25" s="47">
        <f>IF(ISNA(VLOOKUP('Planning employés'!K23,'Planning employés'!$AC$5:$AE$34,3,0)),0,(VLOOKUP('Planning employés'!K23,'Planning employés'!$AC$5:$AE$34,3,0)))</f>
        <v>7</v>
      </c>
      <c r="N25" s="47">
        <f>IF(ISNA(VLOOKUP('Planning employés'!L23,'Planning employés'!$AC$5:$AE$34,3,0)),0,(VLOOKUP('Planning employés'!L23,'Planning employés'!$AC$5:$AE$34,3,0)))</f>
        <v>8</v>
      </c>
      <c r="O25" s="47">
        <f>IF(ISNA(VLOOKUP('Planning employés'!M23,'Planning employés'!$AC$5:$AE$34,3,0)),0,(VLOOKUP('Planning employés'!M23,'Planning employés'!$AC$5:$AE$34,3,0)))</f>
        <v>5</v>
      </c>
      <c r="P25" s="47">
        <f>IF(ISNA(VLOOKUP('Planning employés'!N23,'Planning employés'!$AC$5:$AE$34,3,0)),0,(VLOOKUP('Planning employés'!N23,'Planning employés'!$AC$5:$AE$34,3,0)))</f>
        <v>0</v>
      </c>
      <c r="Q25" s="47">
        <f>IF(ISNA(VLOOKUP('Planning employés'!O23,'Planning employés'!$AC$5:$AE$34,3,0)),0,(VLOOKUP('Planning employés'!O23,'Planning employés'!$AC$5:$AE$34,3,0)))</f>
        <v>0</v>
      </c>
      <c r="R25" s="47">
        <f>IF(ISNA(VLOOKUP('Planning employés'!P23,'Planning employés'!$AC$5:$AE$34,3,0)),0,(VLOOKUP('Planning employés'!P23,'Planning employés'!$AC$5:$AE$34,3,0)))</f>
        <v>8</v>
      </c>
      <c r="S25" s="47">
        <f>IF(ISNA(VLOOKUP('Planning employés'!Q23,'Planning employés'!$AC$5:$AE$34,3,0)),0,(VLOOKUP('Planning employés'!Q23,'Planning employés'!$AC$5:$AE$34,3,0)))</f>
        <v>0</v>
      </c>
      <c r="T25" s="47">
        <f>IF(ISNA(VLOOKUP('Planning employés'!R23,'Planning employés'!$AC$5:$AE$34,3,0)),0,(VLOOKUP('Planning employés'!R23,'Planning employés'!$AC$5:$AE$34,3,0)))</f>
        <v>0</v>
      </c>
      <c r="U25" s="47">
        <f>IF(ISNA(VLOOKUP('Planning employés'!S23,'Planning employés'!$AC$5:$AE$34,3,0)),0,(VLOOKUP('Planning employés'!S23,'Planning employés'!$AC$5:$AE$34,3,0)))</f>
        <v>0</v>
      </c>
      <c r="V25" s="47">
        <f>IF(ISNA(VLOOKUP('Planning employés'!T23,'Planning employés'!$AC$5:$AE$34,3,0)),0,(VLOOKUP('Planning employés'!T23,'Planning employés'!$AC$5:$AE$34,3,0)))</f>
        <v>0</v>
      </c>
      <c r="W25" s="47">
        <f>IF(ISNA(VLOOKUP('Planning employés'!U23,'Planning employés'!$AC$5:$AE$34,3,0)),0,(VLOOKUP('Planning employés'!U23,'Planning employés'!$AC$5:$AE$34,3,0)))</f>
        <v>0</v>
      </c>
      <c r="X25" s="47">
        <f>IF(ISNA(VLOOKUP('Planning employés'!V23,'Planning employés'!$AC$5:$AE$34,3,0)),0,(VLOOKUP('Planning employés'!V23,'Planning employés'!$AC$5:$AE$34,3,0)))</f>
        <v>0</v>
      </c>
      <c r="Y25" s="48">
        <f>IF(ISNA(VLOOKUP('Planning employés'!W23,'Planning employés'!$AC$5:$AE$34,3,0)),0,(VLOOKUP('Planning employés'!W23,'Planning employés'!$AC$5:$AE$34,3,0)))</f>
        <v>0</v>
      </c>
      <c r="Z25" s="45"/>
      <c r="AA25" s="44"/>
    </row>
    <row r="26" spans="1:27" x14ac:dyDescent="0.25">
      <c r="A26" s="1" t="str">
        <f>'Planning employés'!A24</f>
        <v>DIMANCHE</v>
      </c>
      <c r="B26" s="1">
        <f>'Planning employés'!B24</f>
        <v>21</v>
      </c>
      <c r="C26" s="47">
        <f>IF(ISNA(VLOOKUP('Planning employés'!C24,'Planning employés'!$AC$5:$AE$34,3,0)),0,(VLOOKUP('Planning employés'!C24,'Planning employés'!$AC$5:$AE$34,3,0)))</f>
        <v>0</v>
      </c>
      <c r="D26" s="47"/>
      <c r="E26" s="47">
        <f>IF(ISNA(VLOOKUP('Planning employés'!D24,'Planning employés'!$AC$5:$AE$34,3,0)),0,(VLOOKUP('Planning employés'!D24,'Planning employés'!$AC$5:$AE$34,3,0)))</f>
        <v>0</v>
      </c>
      <c r="F26" s="47"/>
      <c r="G26" s="47">
        <f>IF(ISNA(VLOOKUP('Planning employés'!E24,'Planning employés'!$AC$5:$AE$34,3,0)),0,(VLOOKUP('Planning employés'!E24,'Planning employés'!$AC$5:$AE$34,3,0)))</f>
        <v>8</v>
      </c>
      <c r="H26" s="47">
        <f>IF(ISNA(VLOOKUP('Planning employés'!F24,'Planning employés'!$AC$5:$AE$34,3,0)),0,(VLOOKUP('Planning employés'!F24,'Planning employés'!$AC$5:$AE$34,3,0)))</f>
        <v>0</v>
      </c>
      <c r="I26" s="47">
        <f>IF(ISNA(VLOOKUP('Planning employés'!G24,'Planning employés'!$AC$5:$AE$34,3,0)),0,(VLOOKUP('Planning employés'!G24,'Planning employés'!$AC$5:$AE$34,3,0)))</f>
        <v>7</v>
      </c>
      <c r="J26" s="47">
        <f>IF(ISNA(VLOOKUP('Planning employés'!H24,'Planning employés'!$AC$5:$AE$34,3,0)),0,(VLOOKUP('Planning employés'!H24,'Planning employés'!$AC$5:$AE$34,3,0)))</f>
        <v>0</v>
      </c>
      <c r="K26" s="47">
        <f>IF(ISNA(VLOOKUP('Planning employés'!I24,'Planning employés'!$AC$5:$AE$34,3,0)),0,(VLOOKUP('Planning employés'!I24,'Planning employés'!$AC$5:$AE$34,3,0)))</f>
        <v>7</v>
      </c>
      <c r="L26" s="47">
        <f>IF(ISNA(VLOOKUP('Planning employés'!J24,'Planning employés'!$AC$5:$AE$34,3,0)),0,(VLOOKUP('Planning employés'!J24,'Planning employés'!$AC$5:$AE$34,3,0)))</f>
        <v>6</v>
      </c>
      <c r="M26" s="47">
        <f>IF(ISNA(VLOOKUP('Planning employés'!K24,'Planning employés'!$AC$5:$AE$34,3,0)),0,(VLOOKUP('Planning employés'!K24,'Planning employés'!$AC$5:$AE$34,3,0)))</f>
        <v>7</v>
      </c>
      <c r="N26" s="47">
        <f>IF(ISNA(VLOOKUP('Planning employés'!L24,'Planning employés'!$AC$5:$AE$34,3,0)),0,(VLOOKUP('Planning employés'!L24,'Planning employés'!$AC$5:$AE$34,3,0)))</f>
        <v>0</v>
      </c>
      <c r="O26" s="47">
        <f>IF(ISNA(VLOOKUP('Planning employés'!M24,'Planning employés'!$AC$5:$AE$34,3,0)),0,(VLOOKUP('Planning employés'!M24,'Planning employés'!$AC$5:$AE$34,3,0)))</f>
        <v>5</v>
      </c>
      <c r="P26" s="47">
        <f>IF(ISNA(VLOOKUP('Planning employés'!N24,'Planning employés'!$AC$5:$AE$34,3,0)),0,(VLOOKUP('Planning employés'!N24,'Planning employés'!$AC$5:$AE$34,3,0)))</f>
        <v>0</v>
      </c>
      <c r="Q26" s="47">
        <f>IF(ISNA(VLOOKUP('Planning employés'!O24,'Planning employés'!$AC$5:$AE$34,3,0)),0,(VLOOKUP('Planning employés'!O24,'Planning employés'!$AC$5:$AE$34,3,0)))</f>
        <v>8</v>
      </c>
      <c r="R26" s="47">
        <f>IF(ISNA(VLOOKUP('Planning employés'!P24,'Planning employés'!$AC$5:$AE$34,3,0)),0,(VLOOKUP('Planning employés'!P24,'Planning employés'!$AC$5:$AE$34,3,0)))</f>
        <v>0</v>
      </c>
      <c r="S26" s="47">
        <f>IF(ISNA(VLOOKUP('Planning employés'!Q24,'Planning employés'!$AC$5:$AE$34,3,0)),0,(VLOOKUP('Planning employés'!Q24,'Planning employés'!$AC$5:$AE$34,3,0)))</f>
        <v>0</v>
      </c>
      <c r="T26" s="47">
        <f>IF(ISNA(VLOOKUP('Planning employés'!R24,'Planning employés'!$AC$5:$AE$34,3,0)),0,(VLOOKUP('Planning employés'!R24,'Planning employés'!$AC$5:$AE$34,3,0)))</f>
        <v>0</v>
      </c>
      <c r="U26" s="47">
        <f>IF(ISNA(VLOOKUP('Planning employés'!S24,'Planning employés'!$AC$5:$AE$34,3,0)),0,(VLOOKUP('Planning employés'!S24,'Planning employés'!$AC$5:$AE$34,3,0)))</f>
        <v>0</v>
      </c>
      <c r="V26" s="47">
        <f>IF(ISNA(VLOOKUP('Planning employés'!T24,'Planning employés'!$AC$5:$AE$34,3,0)),0,(VLOOKUP('Planning employés'!T24,'Planning employés'!$AC$5:$AE$34,3,0)))</f>
        <v>0</v>
      </c>
      <c r="W26" s="47">
        <f>IF(ISNA(VLOOKUP('Planning employés'!U24,'Planning employés'!$AC$5:$AE$34,3,0)),0,(VLOOKUP('Planning employés'!U24,'Planning employés'!$AC$5:$AE$34,3,0)))</f>
        <v>0</v>
      </c>
      <c r="X26" s="47">
        <f>IF(ISNA(VLOOKUP('Planning employés'!V24,'Planning employés'!$AC$5:$AE$34,3,0)),0,(VLOOKUP('Planning employés'!V24,'Planning employés'!$AC$5:$AE$34,3,0)))</f>
        <v>0</v>
      </c>
      <c r="Y26" s="48">
        <f>IF(ISNA(VLOOKUP('Planning employés'!W24,'Planning employés'!$AC$5:$AE$34,3,0)),0,(VLOOKUP('Planning employés'!W24,'Planning employés'!$AC$5:$AE$34,3,0)))</f>
        <v>0</v>
      </c>
      <c r="Z26" s="45"/>
      <c r="AA26" s="44"/>
    </row>
    <row r="27" spans="1:27" x14ac:dyDescent="0.25">
      <c r="A27" s="1" t="str">
        <f>'Planning employés'!A25</f>
        <v>LUNDI</v>
      </c>
      <c r="B27" s="1">
        <f>'Planning employés'!B25</f>
        <v>22</v>
      </c>
      <c r="C27" s="47">
        <f>IF(ISNA(VLOOKUP('Planning employés'!C25,'Planning employés'!$AC$5:$AE$34,3,0)),0,(VLOOKUP('Planning employés'!C25,'Planning employés'!$AC$5:$AE$34,3,0)))</f>
        <v>7</v>
      </c>
      <c r="D27" s="47"/>
      <c r="E27" s="47">
        <f>IF(ISNA(VLOOKUP('Planning employés'!D25,'Planning employés'!$AC$5:$AE$34,3,0)),0,(VLOOKUP('Planning employés'!D25,'Planning employés'!$AC$5:$AE$34,3,0)))</f>
        <v>0</v>
      </c>
      <c r="F27" s="47"/>
      <c r="G27" s="47">
        <f>IF(ISNA(VLOOKUP('Planning employés'!E25,'Planning employés'!$AC$5:$AE$34,3,0)),0,(VLOOKUP('Planning employés'!E25,'Planning employés'!$AC$5:$AE$34,3,0)))</f>
        <v>8</v>
      </c>
      <c r="H27" s="47">
        <f>IF(ISNA(VLOOKUP('Planning employés'!F25,'Planning employés'!$AC$5:$AE$34,3,0)),0,(VLOOKUP('Planning employés'!F25,'Planning employés'!$AC$5:$AE$34,3,0)))</f>
        <v>0</v>
      </c>
      <c r="I27" s="47">
        <f>IF(ISNA(VLOOKUP('Planning employés'!G25,'Planning employés'!$AC$5:$AE$34,3,0)),0,(VLOOKUP('Planning employés'!G25,'Planning employés'!$AC$5:$AE$34,3,0)))</f>
        <v>7</v>
      </c>
      <c r="J27" s="47">
        <f>IF(ISNA(VLOOKUP('Planning employés'!H25,'Planning employés'!$AC$5:$AE$34,3,0)),0,(VLOOKUP('Planning employés'!H25,'Planning employés'!$AC$5:$AE$34,3,0)))</f>
        <v>0</v>
      </c>
      <c r="K27" s="47">
        <f>IF(ISNA(VLOOKUP('Planning employés'!I25,'Planning employés'!$AC$5:$AE$34,3,0)),0,(VLOOKUP('Planning employés'!I25,'Planning employés'!$AC$5:$AE$34,3,0)))</f>
        <v>7</v>
      </c>
      <c r="L27" s="47">
        <f>IF(ISNA(VLOOKUP('Planning employés'!J25,'Planning employés'!$AC$5:$AE$34,3,0)),0,(VLOOKUP('Planning employés'!J25,'Planning employés'!$AC$5:$AE$34,3,0)))</f>
        <v>6</v>
      </c>
      <c r="M27" s="47">
        <f>IF(ISNA(VLOOKUP('Planning employés'!K25,'Planning employés'!$AC$5:$AE$34,3,0)),0,(VLOOKUP('Planning employés'!K25,'Planning employés'!$AC$5:$AE$34,3,0)))</f>
        <v>6</v>
      </c>
      <c r="N27" s="47">
        <f>IF(ISNA(VLOOKUP('Planning employés'!L25,'Planning employés'!$AC$5:$AE$34,3,0)),0,(VLOOKUP('Planning employés'!L25,'Planning employés'!$AC$5:$AE$34,3,0)))</f>
        <v>0</v>
      </c>
      <c r="O27" s="47">
        <f>IF(ISNA(VLOOKUP('Planning employés'!M25,'Planning employés'!$AC$5:$AE$34,3,0)),0,(VLOOKUP('Planning employés'!M25,'Planning employés'!$AC$5:$AE$34,3,0)))</f>
        <v>5</v>
      </c>
      <c r="P27" s="47">
        <f>IF(ISNA(VLOOKUP('Planning employés'!N25,'Planning employés'!$AC$5:$AE$34,3,0)),0,(VLOOKUP('Planning employés'!N25,'Planning employés'!$AC$5:$AE$34,3,0)))</f>
        <v>0</v>
      </c>
      <c r="Q27" s="47">
        <f>IF(ISNA(VLOOKUP('Planning employés'!O25,'Planning employés'!$AC$5:$AE$34,3,0)),0,(VLOOKUP('Planning employés'!O25,'Planning employés'!$AC$5:$AE$34,3,0)))</f>
        <v>6</v>
      </c>
      <c r="R27" s="47">
        <f>IF(ISNA(VLOOKUP('Planning employés'!P25,'Planning employés'!$AC$5:$AE$34,3,0)),0,(VLOOKUP('Planning employés'!P25,'Planning employés'!$AC$5:$AE$34,3,0)))</f>
        <v>0</v>
      </c>
      <c r="S27" s="47">
        <f>IF(ISNA(VLOOKUP('Planning employés'!Q25,'Planning employés'!$AC$5:$AE$34,3,0)),0,(VLOOKUP('Planning employés'!Q25,'Planning employés'!$AC$5:$AE$34,3,0)))</f>
        <v>0</v>
      </c>
      <c r="T27" s="47">
        <f>IF(ISNA(VLOOKUP('Planning employés'!R25,'Planning employés'!$AC$5:$AE$34,3,0)),0,(VLOOKUP('Planning employés'!R25,'Planning employés'!$AC$5:$AE$34,3,0)))</f>
        <v>0</v>
      </c>
      <c r="U27" s="47">
        <f>IF(ISNA(VLOOKUP('Planning employés'!S25,'Planning employés'!$AC$5:$AE$34,3,0)),0,(VLOOKUP('Planning employés'!S25,'Planning employés'!$AC$5:$AE$34,3,0)))</f>
        <v>0</v>
      </c>
      <c r="V27" s="47">
        <f>IF(ISNA(VLOOKUP('Planning employés'!T25,'Planning employés'!$AC$5:$AE$34,3,0)),0,(VLOOKUP('Planning employés'!T25,'Planning employés'!$AC$5:$AE$34,3,0)))</f>
        <v>0</v>
      </c>
      <c r="W27" s="47">
        <f>IF(ISNA(VLOOKUP('Planning employés'!U25,'Planning employés'!$AC$5:$AE$34,3,0)),0,(VLOOKUP('Planning employés'!U25,'Planning employés'!$AC$5:$AE$34,3,0)))</f>
        <v>0</v>
      </c>
      <c r="X27" s="47">
        <f>IF(ISNA(VLOOKUP('Planning employés'!V25,'Planning employés'!$AC$5:$AE$34,3,0)),0,(VLOOKUP('Planning employés'!V25,'Planning employés'!$AC$5:$AE$34,3,0)))</f>
        <v>0</v>
      </c>
      <c r="Y27" s="48">
        <f>IF(ISNA(VLOOKUP('Planning employés'!W25,'Planning employés'!$AC$5:$AE$34,3,0)),0,(VLOOKUP('Planning employés'!W25,'Planning employés'!$AC$5:$AE$34,3,0)))</f>
        <v>0</v>
      </c>
      <c r="Z27" s="45"/>
      <c r="AA27" s="44"/>
    </row>
    <row r="28" spans="1:27" x14ac:dyDescent="0.25">
      <c r="A28" s="1" t="str">
        <f>'Planning employés'!A26</f>
        <v>MARDI</v>
      </c>
      <c r="B28" s="1">
        <f>'Planning employés'!B26</f>
        <v>23</v>
      </c>
      <c r="C28" s="47">
        <f>IF(ISNA(VLOOKUP('Planning employés'!C26,'Planning employés'!$AC$5:$AE$34,3,0)),0,(VLOOKUP('Planning employés'!C26,'Planning employés'!$AC$5:$AE$34,3,0)))</f>
        <v>7</v>
      </c>
      <c r="D28" s="47"/>
      <c r="E28" s="47">
        <f>IF(ISNA(VLOOKUP('Planning employés'!D26,'Planning employés'!$AC$5:$AE$34,3,0)),0,(VLOOKUP('Planning employés'!D26,'Planning employés'!$AC$5:$AE$34,3,0)))</f>
        <v>7</v>
      </c>
      <c r="F28" s="47"/>
      <c r="G28" s="47">
        <f>IF(ISNA(VLOOKUP('Planning employés'!E26,'Planning employés'!$AC$5:$AE$34,3,0)),0,(VLOOKUP('Planning employés'!E26,'Planning employés'!$AC$5:$AE$34,3,0)))</f>
        <v>8</v>
      </c>
      <c r="H28" s="47">
        <f>IF(ISNA(VLOOKUP('Planning employés'!F26,'Planning employés'!$AC$5:$AE$34,3,0)),0,(VLOOKUP('Planning employés'!F26,'Planning employés'!$AC$5:$AE$34,3,0)))</f>
        <v>0</v>
      </c>
      <c r="I28" s="47">
        <f>IF(ISNA(VLOOKUP('Planning employés'!G26,'Planning employés'!$AC$5:$AE$34,3,0)),0,(VLOOKUP('Planning employés'!G26,'Planning employés'!$AC$5:$AE$34,3,0)))</f>
        <v>0</v>
      </c>
      <c r="J28" s="47">
        <f>IF(ISNA(VLOOKUP('Planning employés'!H26,'Planning employés'!$AC$5:$AE$34,3,0)),0,(VLOOKUP('Planning employés'!H26,'Planning employés'!$AC$5:$AE$34,3,0)))</f>
        <v>0</v>
      </c>
      <c r="K28" s="47">
        <f>IF(ISNA(VLOOKUP('Planning employés'!I26,'Planning employés'!$AC$5:$AE$34,3,0)),0,(VLOOKUP('Planning employés'!I26,'Planning employés'!$AC$5:$AE$34,3,0)))</f>
        <v>7</v>
      </c>
      <c r="L28" s="47">
        <f>IF(ISNA(VLOOKUP('Planning employés'!J26,'Planning employés'!$AC$5:$AE$34,3,0)),0,(VLOOKUP('Planning employés'!J26,'Planning employés'!$AC$5:$AE$34,3,0)))</f>
        <v>0</v>
      </c>
      <c r="M28" s="47">
        <f>IF(ISNA(VLOOKUP('Planning employés'!K26,'Planning employés'!$AC$5:$AE$34,3,0)),0,(VLOOKUP('Planning employés'!K26,'Planning employés'!$AC$5:$AE$34,3,0)))</f>
        <v>6</v>
      </c>
      <c r="N28" s="47">
        <f>IF(ISNA(VLOOKUP('Planning employés'!L26,'Planning employés'!$AC$5:$AE$34,3,0)),0,(VLOOKUP('Planning employés'!L26,'Planning employés'!$AC$5:$AE$34,3,0)))</f>
        <v>0</v>
      </c>
      <c r="O28" s="47">
        <f>IF(ISNA(VLOOKUP('Planning employés'!M26,'Planning employés'!$AC$5:$AE$34,3,0)),0,(VLOOKUP('Planning employés'!M26,'Planning employés'!$AC$5:$AE$34,3,0)))</f>
        <v>5</v>
      </c>
      <c r="P28" s="47">
        <f>IF(ISNA(VLOOKUP('Planning employés'!N26,'Planning employés'!$AC$5:$AE$34,3,0)),0,(VLOOKUP('Planning employés'!N26,'Planning employés'!$AC$5:$AE$34,3,0)))</f>
        <v>0</v>
      </c>
      <c r="Q28" s="47">
        <f>IF(ISNA(VLOOKUP('Planning employés'!O26,'Planning employés'!$AC$5:$AE$34,3,0)),0,(VLOOKUP('Planning employés'!O26,'Planning employés'!$AC$5:$AE$34,3,0)))</f>
        <v>6</v>
      </c>
      <c r="R28" s="47">
        <f>IF(ISNA(VLOOKUP('Planning employés'!P26,'Planning employés'!$AC$5:$AE$34,3,0)),0,(VLOOKUP('Planning employés'!P26,'Planning employés'!$AC$5:$AE$34,3,0)))</f>
        <v>0</v>
      </c>
      <c r="S28" s="47">
        <f>IF(ISNA(VLOOKUP('Planning employés'!Q26,'Planning employés'!$AC$5:$AE$34,3,0)),0,(VLOOKUP('Planning employés'!Q26,'Planning employés'!$AC$5:$AE$34,3,0)))</f>
        <v>0</v>
      </c>
      <c r="T28" s="47">
        <f>IF(ISNA(VLOOKUP('Planning employés'!R26,'Planning employés'!$AC$5:$AE$34,3,0)),0,(VLOOKUP('Planning employés'!R26,'Planning employés'!$AC$5:$AE$34,3,0)))</f>
        <v>0</v>
      </c>
      <c r="U28" s="47">
        <f>IF(ISNA(VLOOKUP('Planning employés'!S26,'Planning employés'!$AC$5:$AE$34,3,0)),0,(VLOOKUP('Planning employés'!S26,'Planning employés'!$AC$5:$AE$34,3,0)))</f>
        <v>0</v>
      </c>
      <c r="V28" s="47">
        <f>IF(ISNA(VLOOKUP('Planning employés'!T26,'Planning employés'!$AC$5:$AE$34,3,0)),0,(VLOOKUP('Planning employés'!T26,'Planning employés'!$AC$5:$AE$34,3,0)))</f>
        <v>0</v>
      </c>
      <c r="W28" s="47">
        <f>IF(ISNA(VLOOKUP('Planning employés'!U26,'Planning employés'!$AC$5:$AE$34,3,0)),0,(VLOOKUP('Planning employés'!U26,'Planning employés'!$AC$5:$AE$34,3,0)))</f>
        <v>0</v>
      </c>
      <c r="X28" s="47">
        <f>IF(ISNA(VLOOKUP('Planning employés'!V26,'Planning employés'!$AC$5:$AE$34,3,0)),0,(VLOOKUP('Planning employés'!V26,'Planning employés'!$AC$5:$AE$34,3,0)))</f>
        <v>0</v>
      </c>
      <c r="Y28" s="48">
        <f>IF(ISNA(VLOOKUP('Planning employés'!W26,'Planning employés'!$AC$5:$AE$34,3,0)),0,(VLOOKUP('Planning employés'!W26,'Planning employés'!$AC$5:$AE$34,3,0)))</f>
        <v>0</v>
      </c>
      <c r="Z28" s="45"/>
      <c r="AA28" s="44"/>
    </row>
    <row r="29" spans="1:27" x14ac:dyDescent="0.25">
      <c r="A29" s="1" t="str">
        <f>'Planning employés'!A27</f>
        <v>MERCREDI</v>
      </c>
      <c r="B29" s="1">
        <f>'Planning employés'!B27</f>
        <v>24</v>
      </c>
      <c r="C29" s="47">
        <f>IF(ISNA(VLOOKUP('Planning employés'!C27,'Planning employés'!$AC$5:$AE$34,3,0)),0,(VLOOKUP('Planning employés'!C27,'Planning employés'!$AC$5:$AE$34,3,0)))</f>
        <v>7</v>
      </c>
      <c r="D29" s="47"/>
      <c r="E29" s="47">
        <f>IF(ISNA(VLOOKUP('Planning employés'!D27,'Planning employés'!$AC$5:$AE$34,3,0)),0,(VLOOKUP('Planning employés'!D27,'Planning employés'!$AC$5:$AE$34,3,0)))</f>
        <v>6</v>
      </c>
      <c r="F29" s="47"/>
      <c r="G29" s="47">
        <f>IF(ISNA(VLOOKUP('Planning employés'!E27,'Planning employés'!$AC$5:$AE$34,3,0)),0,(VLOOKUP('Planning employés'!E27,'Planning employés'!$AC$5:$AE$34,3,0)))</f>
        <v>8</v>
      </c>
      <c r="H29" s="47">
        <f>IF(ISNA(VLOOKUP('Planning employés'!F27,'Planning employés'!$AC$5:$AE$34,3,0)),0,(VLOOKUP('Planning employés'!F27,'Planning employés'!$AC$5:$AE$34,3,0)))</f>
        <v>0</v>
      </c>
      <c r="I29" s="47">
        <f>IF(ISNA(VLOOKUP('Planning employés'!G27,'Planning employés'!$AC$5:$AE$34,3,0)),0,(VLOOKUP('Planning employés'!G27,'Planning employés'!$AC$5:$AE$34,3,0)))</f>
        <v>0</v>
      </c>
      <c r="J29" s="47">
        <f>IF(ISNA(VLOOKUP('Planning employés'!H27,'Planning employés'!$AC$5:$AE$34,3,0)),0,(VLOOKUP('Planning employés'!H27,'Planning employés'!$AC$5:$AE$34,3,0)))</f>
        <v>6</v>
      </c>
      <c r="K29" s="47">
        <f>IF(ISNA(VLOOKUP('Planning employés'!I27,'Planning employés'!$AC$5:$AE$34,3,0)),0,(VLOOKUP('Planning employés'!I27,'Planning employés'!$AC$5:$AE$34,3,0)))</f>
        <v>7</v>
      </c>
      <c r="L29" s="47">
        <f>IF(ISNA(VLOOKUP('Planning employés'!J27,'Planning employés'!$AC$5:$AE$34,3,0)),0,(VLOOKUP('Planning employés'!J27,'Planning employés'!$AC$5:$AE$34,3,0)))</f>
        <v>0</v>
      </c>
      <c r="M29" s="47">
        <f>IF(ISNA(VLOOKUP('Planning employés'!K27,'Planning employés'!$AC$5:$AE$34,3,0)),0,(VLOOKUP('Planning employés'!K27,'Planning employés'!$AC$5:$AE$34,3,0)))</f>
        <v>0</v>
      </c>
      <c r="N29" s="47">
        <f>IF(ISNA(VLOOKUP('Planning employés'!L27,'Planning employés'!$AC$5:$AE$34,3,0)),0,(VLOOKUP('Planning employés'!L27,'Planning employés'!$AC$5:$AE$34,3,0)))</f>
        <v>0</v>
      </c>
      <c r="O29" s="47">
        <f>IF(ISNA(VLOOKUP('Planning employés'!M27,'Planning employés'!$AC$5:$AE$34,3,0)),0,(VLOOKUP('Planning employés'!M27,'Planning employés'!$AC$5:$AE$34,3,0)))</f>
        <v>0</v>
      </c>
      <c r="P29" s="47">
        <f>IF(ISNA(VLOOKUP('Planning employés'!N27,'Planning employés'!$AC$5:$AE$34,3,0)),0,(VLOOKUP('Planning employés'!N27,'Planning employés'!$AC$5:$AE$34,3,0)))</f>
        <v>0</v>
      </c>
      <c r="Q29" s="47">
        <f>IF(ISNA(VLOOKUP('Planning employés'!O27,'Planning employés'!$AC$5:$AE$34,3,0)),0,(VLOOKUP('Planning employés'!O27,'Planning employés'!$AC$5:$AE$34,3,0)))</f>
        <v>6</v>
      </c>
      <c r="R29" s="47">
        <f>IF(ISNA(VLOOKUP('Planning employés'!P27,'Planning employés'!$AC$5:$AE$34,3,0)),0,(VLOOKUP('Planning employés'!P27,'Planning employés'!$AC$5:$AE$34,3,0)))</f>
        <v>7</v>
      </c>
      <c r="S29" s="47">
        <f>IF(ISNA(VLOOKUP('Planning employés'!Q27,'Planning employés'!$AC$5:$AE$34,3,0)),0,(VLOOKUP('Planning employés'!Q27,'Planning employés'!$AC$5:$AE$34,3,0)))</f>
        <v>0</v>
      </c>
      <c r="T29" s="47">
        <f>IF(ISNA(VLOOKUP('Planning employés'!R27,'Planning employés'!$AC$5:$AE$34,3,0)),0,(VLOOKUP('Planning employés'!R27,'Planning employés'!$AC$5:$AE$34,3,0)))</f>
        <v>0</v>
      </c>
      <c r="U29" s="47">
        <f>IF(ISNA(VLOOKUP('Planning employés'!S27,'Planning employés'!$AC$5:$AE$34,3,0)),0,(VLOOKUP('Planning employés'!S27,'Planning employés'!$AC$5:$AE$34,3,0)))</f>
        <v>0</v>
      </c>
      <c r="V29" s="47">
        <f>IF(ISNA(VLOOKUP('Planning employés'!T27,'Planning employés'!$AC$5:$AE$34,3,0)),0,(VLOOKUP('Planning employés'!T27,'Planning employés'!$AC$5:$AE$34,3,0)))</f>
        <v>0</v>
      </c>
      <c r="W29" s="47">
        <f>IF(ISNA(VLOOKUP('Planning employés'!U27,'Planning employés'!$AC$5:$AE$34,3,0)),0,(VLOOKUP('Planning employés'!U27,'Planning employés'!$AC$5:$AE$34,3,0)))</f>
        <v>0</v>
      </c>
      <c r="X29" s="47">
        <f>IF(ISNA(VLOOKUP('Planning employés'!V27,'Planning employés'!$AC$5:$AE$34,3,0)),0,(VLOOKUP('Planning employés'!V27,'Planning employés'!$AC$5:$AE$34,3,0)))</f>
        <v>0</v>
      </c>
      <c r="Y29" s="48">
        <f>IF(ISNA(VLOOKUP('Planning employés'!W27,'Planning employés'!$AC$5:$AE$34,3,0)),0,(VLOOKUP('Planning employés'!W27,'Planning employés'!$AC$5:$AE$34,3,0)))</f>
        <v>0</v>
      </c>
      <c r="Z29" s="45"/>
      <c r="AA29" s="44"/>
    </row>
    <row r="30" spans="1:27" x14ac:dyDescent="0.25">
      <c r="A30" s="1" t="str">
        <f>'Planning employés'!A28</f>
        <v>JEUDI</v>
      </c>
      <c r="B30" s="1">
        <f>'Planning employés'!B28</f>
        <v>25</v>
      </c>
      <c r="C30" s="47">
        <f>IF(ISNA(VLOOKUP('Planning employés'!C28,'Planning employés'!$AC$5:$AE$34,3,0)),0,(VLOOKUP('Planning employés'!C28,'Planning employés'!$AC$5:$AE$34,3,0)))</f>
        <v>8</v>
      </c>
      <c r="D30" s="47"/>
      <c r="E30" s="47">
        <f>IF(ISNA(VLOOKUP('Planning employés'!D28,'Planning employés'!$AC$5:$AE$34,3,0)),0,(VLOOKUP('Planning employés'!D28,'Planning employés'!$AC$5:$AE$34,3,0)))</f>
        <v>7</v>
      </c>
      <c r="F30" s="47"/>
      <c r="G30" s="47">
        <f>IF(ISNA(VLOOKUP('Planning employés'!E28,'Planning employés'!$AC$5:$AE$34,3,0)),0,(VLOOKUP('Planning employés'!E28,'Planning employés'!$AC$5:$AE$34,3,0)))</f>
        <v>0</v>
      </c>
      <c r="H30" s="47">
        <f>IF(ISNA(VLOOKUP('Planning employés'!F28,'Planning employés'!$AC$5:$AE$34,3,0)),0,(VLOOKUP('Planning employés'!F28,'Planning employés'!$AC$5:$AE$34,3,0)))</f>
        <v>0</v>
      </c>
      <c r="I30" s="47">
        <f>IF(ISNA(VLOOKUP('Planning employés'!G28,'Planning employés'!$AC$5:$AE$34,3,0)),0,(VLOOKUP('Planning employés'!G28,'Planning employés'!$AC$5:$AE$34,3,0)))</f>
        <v>7</v>
      </c>
      <c r="J30" s="47">
        <f>IF(ISNA(VLOOKUP('Planning employés'!H28,'Planning employés'!$AC$5:$AE$34,3,0)),0,(VLOOKUP('Planning employés'!H28,'Planning employés'!$AC$5:$AE$34,3,0)))</f>
        <v>6</v>
      </c>
      <c r="K30" s="47">
        <f>IF(ISNA(VLOOKUP('Planning employés'!I28,'Planning employés'!$AC$5:$AE$34,3,0)),0,(VLOOKUP('Planning employés'!I28,'Planning employés'!$AC$5:$AE$34,3,0)))</f>
        <v>0</v>
      </c>
      <c r="L30" s="47">
        <f>IF(ISNA(VLOOKUP('Planning employés'!J28,'Planning employés'!$AC$5:$AE$34,3,0)),0,(VLOOKUP('Planning employés'!J28,'Planning employés'!$AC$5:$AE$34,3,0)))</f>
        <v>7</v>
      </c>
      <c r="M30" s="47">
        <f>IF(ISNA(VLOOKUP('Planning employés'!K28,'Planning employés'!$AC$5:$AE$34,3,0)),0,(VLOOKUP('Planning employés'!K28,'Planning employés'!$AC$5:$AE$34,3,0)))</f>
        <v>0</v>
      </c>
      <c r="N30" s="47">
        <f>IF(ISNA(VLOOKUP('Planning employés'!L28,'Planning employés'!$AC$5:$AE$34,3,0)),0,(VLOOKUP('Planning employés'!L28,'Planning employés'!$AC$5:$AE$34,3,0)))</f>
        <v>0</v>
      </c>
      <c r="O30" s="47">
        <f>IF(ISNA(VLOOKUP('Planning employés'!M28,'Planning employés'!$AC$5:$AE$34,3,0)),0,(VLOOKUP('Planning employés'!M28,'Planning employés'!$AC$5:$AE$34,3,0)))</f>
        <v>5</v>
      </c>
      <c r="P30" s="47">
        <f>IF(ISNA(VLOOKUP('Planning employés'!N28,'Planning employés'!$AC$5:$AE$34,3,0)),0,(VLOOKUP('Planning employés'!N28,'Planning employés'!$AC$5:$AE$34,3,0)))</f>
        <v>0</v>
      </c>
      <c r="Q30" s="47">
        <f>IF(ISNA(VLOOKUP('Planning employés'!O28,'Planning employés'!$AC$5:$AE$34,3,0)),0,(VLOOKUP('Planning employés'!O28,'Planning employés'!$AC$5:$AE$34,3,0)))</f>
        <v>0</v>
      </c>
      <c r="R30" s="47">
        <f>IF(ISNA(VLOOKUP('Planning employés'!P28,'Planning employés'!$AC$5:$AE$34,3,0)),0,(VLOOKUP('Planning employés'!P28,'Planning employés'!$AC$5:$AE$34,3,0)))</f>
        <v>7</v>
      </c>
      <c r="S30" s="47">
        <f>IF(ISNA(VLOOKUP('Planning employés'!Q28,'Planning employés'!$AC$5:$AE$34,3,0)),0,(VLOOKUP('Planning employés'!Q28,'Planning employés'!$AC$5:$AE$34,3,0)))</f>
        <v>0</v>
      </c>
      <c r="T30" s="47">
        <f>IF(ISNA(VLOOKUP('Planning employés'!R28,'Planning employés'!$AC$5:$AE$34,3,0)),0,(VLOOKUP('Planning employés'!R28,'Planning employés'!$AC$5:$AE$34,3,0)))</f>
        <v>0</v>
      </c>
      <c r="U30" s="47">
        <f>IF(ISNA(VLOOKUP('Planning employés'!S28,'Planning employés'!$AC$5:$AE$34,3,0)),0,(VLOOKUP('Planning employés'!S28,'Planning employés'!$AC$5:$AE$34,3,0)))</f>
        <v>0</v>
      </c>
      <c r="V30" s="47">
        <f>IF(ISNA(VLOOKUP('Planning employés'!T28,'Planning employés'!$AC$5:$AE$34,3,0)),0,(VLOOKUP('Planning employés'!T28,'Planning employés'!$AC$5:$AE$34,3,0)))</f>
        <v>0</v>
      </c>
      <c r="W30" s="47">
        <f>IF(ISNA(VLOOKUP('Planning employés'!U28,'Planning employés'!$AC$5:$AE$34,3,0)),0,(VLOOKUP('Planning employés'!U28,'Planning employés'!$AC$5:$AE$34,3,0)))</f>
        <v>0</v>
      </c>
      <c r="X30" s="47">
        <f>IF(ISNA(VLOOKUP('Planning employés'!V28,'Planning employés'!$AC$5:$AE$34,3,0)),0,(VLOOKUP('Planning employés'!V28,'Planning employés'!$AC$5:$AE$34,3,0)))</f>
        <v>0</v>
      </c>
      <c r="Y30" s="48">
        <f>IF(ISNA(VLOOKUP('Planning employés'!W28,'Planning employés'!$AC$5:$AE$34,3,0)),0,(VLOOKUP('Planning employés'!W28,'Planning employés'!$AC$5:$AE$34,3,0)))</f>
        <v>0</v>
      </c>
      <c r="Z30" s="45"/>
      <c r="AA30" s="44"/>
    </row>
    <row r="31" spans="1:27" x14ac:dyDescent="0.25">
      <c r="A31" s="1" t="str">
        <f>'Planning employés'!A29</f>
        <v>VENDREDI</v>
      </c>
      <c r="B31" s="1">
        <f>'Planning employés'!B29</f>
        <v>26</v>
      </c>
      <c r="C31" s="47">
        <f>IF(ISNA(VLOOKUP('Planning employés'!C29,'Planning employés'!$AC$5:$AE$34,3,0)),0,(VLOOKUP('Planning employés'!C29,'Planning employés'!$AC$5:$AE$34,3,0)))</f>
        <v>8</v>
      </c>
      <c r="D31" s="47"/>
      <c r="E31" s="47">
        <f>IF(ISNA(VLOOKUP('Planning employés'!D29,'Planning employés'!$AC$5:$AE$34,3,0)),0,(VLOOKUP('Planning employés'!D29,'Planning employés'!$AC$5:$AE$34,3,0)))</f>
        <v>0</v>
      </c>
      <c r="F31" s="47"/>
      <c r="G31" s="47">
        <f>IF(ISNA(VLOOKUP('Planning employés'!E29,'Planning employés'!$AC$5:$AE$34,3,0)),0,(VLOOKUP('Planning employés'!E29,'Planning employés'!$AC$5:$AE$34,3,0)))</f>
        <v>0</v>
      </c>
      <c r="H31" s="47">
        <f>IF(ISNA(VLOOKUP('Planning employés'!F29,'Planning employés'!$AC$5:$AE$34,3,0)),0,(VLOOKUP('Planning employés'!F29,'Planning employés'!$AC$5:$AE$34,3,0)))</f>
        <v>0</v>
      </c>
      <c r="I31" s="47">
        <f>IF(ISNA(VLOOKUP('Planning employés'!G29,'Planning employés'!$AC$5:$AE$34,3,0)),0,(VLOOKUP('Planning employés'!G29,'Planning employés'!$AC$5:$AE$34,3,0)))</f>
        <v>7</v>
      </c>
      <c r="J31" s="47">
        <f>IF(ISNA(VLOOKUP('Planning employés'!H29,'Planning employés'!$AC$5:$AE$34,3,0)),0,(VLOOKUP('Planning employés'!H29,'Planning employés'!$AC$5:$AE$34,3,0)))</f>
        <v>7</v>
      </c>
      <c r="K31" s="47">
        <f>IF(ISNA(VLOOKUP('Planning employés'!I29,'Planning employés'!$AC$5:$AE$34,3,0)),0,(VLOOKUP('Planning employés'!I29,'Planning employés'!$AC$5:$AE$34,3,0)))</f>
        <v>0</v>
      </c>
      <c r="L31" s="47">
        <f>IF(ISNA(VLOOKUP('Planning employés'!J29,'Planning employés'!$AC$5:$AE$34,3,0)),0,(VLOOKUP('Planning employés'!J29,'Planning employés'!$AC$5:$AE$34,3,0)))</f>
        <v>7</v>
      </c>
      <c r="M31" s="47">
        <f>IF(ISNA(VLOOKUP('Planning employés'!K29,'Planning employés'!$AC$5:$AE$34,3,0)),0,(VLOOKUP('Planning employés'!K29,'Planning employés'!$AC$5:$AE$34,3,0)))</f>
        <v>7</v>
      </c>
      <c r="N31" s="47">
        <f>IF(ISNA(VLOOKUP('Planning employés'!L29,'Planning employés'!$AC$5:$AE$34,3,0)),0,(VLOOKUP('Planning employés'!L29,'Planning employés'!$AC$5:$AE$34,3,0)))</f>
        <v>0</v>
      </c>
      <c r="O31" s="47">
        <f>IF(ISNA(VLOOKUP('Planning employés'!M29,'Planning employés'!$AC$5:$AE$34,3,0)),0,(VLOOKUP('Planning employés'!M29,'Planning employés'!$AC$5:$AE$34,3,0)))</f>
        <v>5</v>
      </c>
      <c r="P31" s="47">
        <f>IF(ISNA(VLOOKUP('Planning employés'!N29,'Planning employés'!$AC$5:$AE$34,3,0)),0,(VLOOKUP('Planning employés'!N29,'Planning employés'!$AC$5:$AE$34,3,0)))</f>
        <v>0</v>
      </c>
      <c r="Q31" s="47">
        <f>IF(ISNA(VLOOKUP('Planning employés'!O29,'Planning employés'!$AC$5:$AE$34,3,0)),0,(VLOOKUP('Planning employés'!O29,'Planning employés'!$AC$5:$AE$34,3,0)))</f>
        <v>0</v>
      </c>
      <c r="R31" s="47">
        <f>IF(ISNA(VLOOKUP('Planning employés'!P29,'Planning employés'!$AC$5:$AE$34,3,0)),0,(VLOOKUP('Planning employés'!P29,'Planning employés'!$AC$5:$AE$34,3,0)))</f>
        <v>7</v>
      </c>
      <c r="S31" s="47">
        <f>IF(ISNA(VLOOKUP('Planning employés'!Q29,'Planning employés'!$AC$5:$AE$34,3,0)),0,(VLOOKUP('Planning employés'!Q29,'Planning employés'!$AC$5:$AE$34,3,0)))</f>
        <v>0</v>
      </c>
      <c r="T31" s="47">
        <f>IF(ISNA(VLOOKUP('Planning employés'!R29,'Planning employés'!$AC$5:$AE$34,3,0)),0,(VLOOKUP('Planning employés'!R29,'Planning employés'!$AC$5:$AE$34,3,0)))</f>
        <v>0</v>
      </c>
      <c r="U31" s="47">
        <f>IF(ISNA(VLOOKUP('Planning employés'!S29,'Planning employés'!$AC$5:$AE$34,3,0)),0,(VLOOKUP('Planning employés'!S29,'Planning employés'!$AC$5:$AE$34,3,0)))</f>
        <v>0</v>
      </c>
      <c r="V31" s="47">
        <f>IF(ISNA(VLOOKUP('Planning employés'!T29,'Planning employés'!$AC$5:$AE$34,3,0)),0,(VLOOKUP('Planning employés'!T29,'Planning employés'!$AC$5:$AE$34,3,0)))</f>
        <v>0</v>
      </c>
      <c r="W31" s="47">
        <f>IF(ISNA(VLOOKUP('Planning employés'!U29,'Planning employés'!$AC$5:$AE$34,3,0)),0,(VLOOKUP('Planning employés'!U29,'Planning employés'!$AC$5:$AE$34,3,0)))</f>
        <v>0</v>
      </c>
      <c r="X31" s="47">
        <f>IF(ISNA(VLOOKUP('Planning employés'!V29,'Planning employés'!$AC$5:$AE$34,3,0)),0,(VLOOKUP('Planning employés'!V29,'Planning employés'!$AC$5:$AE$34,3,0)))</f>
        <v>0</v>
      </c>
      <c r="Y31" s="48">
        <f>IF(ISNA(VLOOKUP('Planning employés'!W29,'Planning employés'!$AC$5:$AE$34,3,0)),0,(VLOOKUP('Planning employés'!W29,'Planning employés'!$AC$5:$AE$34,3,0)))</f>
        <v>0</v>
      </c>
      <c r="Z31" s="45"/>
      <c r="AA31" s="44"/>
    </row>
    <row r="32" spans="1:27" x14ac:dyDescent="0.25">
      <c r="A32" s="1" t="str">
        <f>'Planning employés'!A30</f>
        <v>SAMEDI</v>
      </c>
      <c r="B32" s="1">
        <f>'Planning employés'!B30</f>
        <v>27</v>
      </c>
      <c r="C32" s="47">
        <f>IF(ISNA(VLOOKUP('Planning employés'!C30,'Planning employés'!$AC$5:$AE$34,3,0)),0,(VLOOKUP('Planning employés'!C30,'Planning employés'!$AC$5:$AE$34,3,0)))</f>
        <v>0</v>
      </c>
      <c r="D32" s="47"/>
      <c r="E32" s="47">
        <f>IF(ISNA(VLOOKUP('Planning employés'!D30,'Planning employés'!$AC$5:$AE$34,3,0)),0,(VLOOKUP('Planning employés'!D30,'Planning employés'!$AC$5:$AE$34,3,0)))</f>
        <v>0</v>
      </c>
      <c r="F32" s="47"/>
      <c r="G32" s="47">
        <f>IF(ISNA(VLOOKUP('Planning employés'!E30,'Planning employés'!$AC$5:$AE$34,3,0)),0,(VLOOKUP('Planning employés'!E30,'Planning employés'!$AC$5:$AE$34,3,0)))</f>
        <v>8</v>
      </c>
      <c r="H32" s="47">
        <f>IF(ISNA(VLOOKUP('Planning employés'!F30,'Planning employés'!$AC$5:$AE$34,3,0)),0,(VLOOKUP('Planning employés'!F30,'Planning employés'!$AC$5:$AE$34,3,0)))</f>
        <v>0</v>
      </c>
      <c r="I32" s="47">
        <f>IF(ISNA(VLOOKUP('Planning employés'!G30,'Planning employés'!$AC$5:$AE$34,3,0)),0,(VLOOKUP('Planning employés'!G30,'Planning employés'!$AC$5:$AE$34,3,0)))</f>
        <v>6</v>
      </c>
      <c r="J32" s="47">
        <f>IF(ISNA(VLOOKUP('Planning employés'!H30,'Planning employés'!$AC$5:$AE$34,3,0)),0,(VLOOKUP('Planning employés'!H30,'Planning employés'!$AC$5:$AE$34,3,0)))</f>
        <v>7</v>
      </c>
      <c r="K32" s="47">
        <f>IF(ISNA(VLOOKUP('Planning employés'!I30,'Planning employés'!$AC$5:$AE$34,3,0)),0,(VLOOKUP('Planning employés'!I30,'Planning employés'!$AC$5:$AE$34,3,0)))</f>
        <v>7</v>
      </c>
      <c r="L32" s="47">
        <f>IF(ISNA(VLOOKUP('Planning employés'!J30,'Planning employés'!$AC$5:$AE$34,3,0)),0,(VLOOKUP('Planning employés'!J30,'Planning employés'!$AC$5:$AE$34,3,0)))</f>
        <v>7</v>
      </c>
      <c r="M32" s="47">
        <f>IF(ISNA(VLOOKUP('Planning employés'!K30,'Planning employés'!$AC$5:$AE$34,3,0)),0,(VLOOKUP('Planning employés'!K30,'Planning employés'!$AC$5:$AE$34,3,0)))</f>
        <v>0</v>
      </c>
      <c r="N32" s="47">
        <f>IF(ISNA(VLOOKUP('Planning employés'!L30,'Planning employés'!$AC$5:$AE$34,3,0)),0,(VLOOKUP('Planning employés'!L30,'Planning employés'!$AC$5:$AE$34,3,0)))</f>
        <v>0</v>
      </c>
      <c r="O32" s="47">
        <f>IF(ISNA(VLOOKUP('Planning employés'!M30,'Planning employés'!$AC$5:$AE$34,3,0)),0,(VLOOKUP('Planning employés'!M30,'Planning employés'!$AC$5:$AE$34,3,0)))</f>
        <v>5</v>
      </c>
      <c r="P32" s="47">
        <f>IF(ISNA(VLOOKUP('Planning employés'!N30,'Planning employés'!$AC$5:$AE$34,3,0)),0,(VLOOKUP('Planning employés'!N30,'Planning employés'!$AC$5:$AE$34,3,0)))</f>
        <v>0</v>
      </c>
      <c r="Q32" s="47">
        <f>IF(ISNA(VLOOKUP('Planning employés'!O30,'Planning employés'!$AC$5:$AE$34,3,0)),0,(VLOOKUP('Planning employés'!O30,'Planning employés'!$AC$5:$AE$34,3,0)))</f>
        <v>8</v>
      </c>
      <c r="R32" s="47">
        <f>IF(ISNA(VLOOKUP('Planning employés'!P30,'Planning employés'!$AC$5:$AE$34,3,0)),0,(VLOOKUP('Planning employés'!P30,'Planning employés'!$AC$5:$AE$34,3,0)))</f>
        <v>0</v>
      </c>
      <c r="S32" s="47">
        <f>IF(ISNA(VLOOKUP('Planning employés'!Q30,'Planning employés'!$AC$5:$AE$34,3,0)),0,(VLOOKUP('Planning employés'!Q30,'Planning employés'!$AC$5:$AE$34,3,0)))</f>
        <v>0</v>
      </c>
      <c r="T32" s="47">
        <f>IF(ISNA(VLOOKUP('Planning employés'!R30,'Planning employés'!$AC$5:$AE$34,3,0)),0,(VLOOKUP('Planning employés'!R30,'Planning employés'!$AC$5:$AE$34,3,0)))</f>
        <v>0</v>
      </c>
      <c r="U32" s="47">
        <f>IF(ISNA(VLOOKUP('Planning employés'!S30,'Planning employés'!$AC$5:$AE$34,3,0)),0,(VLOOKUP('Planning employés'!S30,'Planning employés'!$AC$5:$AE$34,3,0)))</f>
        <v>0</v>
      </c>
      <c r="V32" s="47">
        <f>IF(ISNA(VLOOKUP('Planning employés'!T30,'Planning employés'!$AC$5:$AE$34,3,0)),0,(VLOOKUP('Planning employés'!T30,'Planning employés'!$AC$5:$AE$34,3,0)))</f>
        <v>0</v>
      </c>
      <c r="W32" s="47">
        <f>IF(ISNA(VLOOKUP('Planning employés'!U30,'Planning employés'!$AC$5:$AE$34,3,0)),0,(VLOOKUP('Planning employés'!U30,'Planning employés'!$AC$5:$AE$34,3,0)))</f>
        <v>0</v>
      </c>
      <c r="X32" s="47">
        <f>IF(ISNA(VLOOKUP('Planning employés'!V30,'Planning employés'!$AC$5:$AE$34,3,0)),0,(VLOOKUP('Planning employés'!V30,'Planning employés'!$AC$5:$AE$34,3,0)))</f>
        <v>0</v>
      </c>
      <c r="Y32" s="48">
        <f>IF(ISNA(VLOOKUP('Planning employés'!W30,'Planning employés'!$AC$5:$AE$34,3,0)),0,(VLOOKUP('Planning employés'!W30,'Planning employés'!$AC$5:$AE$34,3,0)))</f>
        <v>0</v>
      </c>
      <c r="Z32" s="45"/>
      <c r="AA32" s="44"/>
    </row>
    <row r="33" spans="1:28" x14ac:dyDescent="0.25">
      <c r="A33" s="1" t="str">
        <f>'Planning employés'!A31</f>
        <v>DIMANCHE</v>
      </c>
      <c r="B33" s="1">
        <f>'Planning employés'!B31</f>
        <v>28</v>
      </c>
      <c r="C33" s="47">
        <f>IF(ISNA(VLOOKUP('Planning employés'!C31,'Planning employés'!$AC$5:$AE$34,3,0)),0,(VLOOKUP('Planning employés'!C31,'Planning employés'!$AC$5:$AE$34,3,0)))</f>
        <v>0</v>
      </c>
      <c r="D33" s="47"/>
      <c r="E33" s="47">
        <f>IF(ISNA(VLOOKUP('Planning employés'!D31,'Planning employés'!$AC$5:$AE$34,3,0)),0,(VLOOKUP('Planning employés'!D31,'Planning employés'!$AC$5:$AE$34,3,0)))</f>
        <v>7</v>
      </c>
      <c r="F33" s="47"/>
      <c r="G33" s="47">
        <f>IF(ISNA(VLOOKUP('Planning employés'!E31,'Planning employés'!$AC$5:$AE$34,3,0)),0,(VLOOKUP('Planning employés'!E31,'Planning employés'!$AC$5:$AE$34,3,0)))</f>
        <v>8</v>
      </c>
      <c r="H33" s="47">
        <f>IF(ISNA(VLOOKUP('Planning employés'!F31,'Planning employés'!$AC$5:$AE$34,3,0)),0,(VLOOKUP('Planning employés'!F31,'Planning employés'!$AC$5:$AE$34,3,0)))</f>
        <v>0</v>
      </c>
      <c r="I33" s="47">
        <f>IF(ISNA(VLOOKUP('Planning employés'!G31,'Planning employés'!$AC$5:$AE$34,3,0)),0,(VLOOKUP('Planning employés'!G31,'Planning employés'!$AC$5:$AE$34,3,0)))</f>
        <v>6</v>
      </c>
      <c r="J33" s="47">
        <f>IF(ISNA(VLOOKUP('Planning employés'!H31,'Planning employés'!$AC$5:$AE$34,3,0)),0,(VLOOKUP('Planning employés'!H31,'Planning employés'!$AC$5:$AE$34,3,0)))</f>
        <v>0</v>
      </c>
      <c r="K33" s="47">
        <f>IF(ISNA(VLOOKUP('Planning employés'!I31,'Planning employés'!$AC$5:$AE$34,3,0)),0,(VLOOKUP('Planning employés'!I31,'Planning employés'!$AC$5:$AE$34,3,0)))</f>
        <v>7</v>
      </c>
      <c r="L33" s="47">
        <f>IF(ISNA(VLOOKUP('Planning employés'!J31,'Planning employés'!$AC$5:$AE$34,3,0)),0,(VLOOKUP('Planning employés'!J31,'Planning employés'!$AC$5:$AE$34,3,0)))</f>
        <v>0</v>
      </c>
      <c r="M33" s="47">
        <f>IF(ISNA(VLOOKUP('Planning employés'!K31,'Planning employés'!$AC$5:$AE$34,3,0)),0,(VLOOKUP('Planning employés'!K31,'Planning employés'!$AC$5:$AE$34,3,0)))</f>
        <v>0</v>
      </c>
      <c r="N33" s="47">
        <f>IF(ISNA(VLOOKUP('Planning employés'!L31,'Planning employés'!$AC$5:$AE$34,3,0)),0,(VLOOKUP('Planning employés'!L31,'Planning employés'!$AC$5:$AE$34,3,0)))</f>
        <v>7</v>
      </c>
      <c r="O33" s="47">
        <f>IF(ISNA(VLOOKUP('Planning employés'!M31,'Planning employés'!$AC$5:$AE$34,3,0)),0,(VLOOKUP('Planning employés'!M31,'Planning employés'!$AC$5:$AE$34,3,0)))</f>
        <v>0</v>
      </c>
      <c r="P33" s="47">
        <f>IF(ISNA(VLOOKUP('Planning employés'!N31,'Planning employés'!$AC$5:$AE$34,3,0)),0,(VLOOKUP('Planning employés'!N31,'Planning employés'!$AC$5:$AE$34,3,0)))</f>
        <v>0</v>
      </c>
      <c r="Q33" s="47">
        <f>IF(ISNA(VLOOKUP('Planning employés'!O31,'Planning employés'!$AC$5:$AE$34,3,0)),0,(VLOOKUP('Planning employés'!O31,'Planning employés'!$AC$5:$AE$34,3,0)))</f>
        <v>6</v>
      </c>
      <c r="R33" s="47">
        <f>IF(ISNA(VLOOKUP('Planning employés'!P31,'Planning employés'!$AC$5:$AE$34,3,0)),0,(VLOOKUP('Planning employés'!P31,'Planning employés'!$AC$5:$AE$34,3,0)))</f>
        <v>5</v>
      </c>
      <c r="S33" s="47">
        <f>IF(ISNA(VLOOKUP('Planning employés'!Q31,'Planning employés'!$AC$5:$AE$34,3,0)),0,(VLOOKUP('Planning employés'!Q31,'Planning employés'!$AC$5:$AE$34,3,0)))</f>
        <v>0</v>
      </c>
      <c r="T33" s="47">
        <f>IF(ISNA(VLOOKUP('Planning employés'!R31,'Planning employés'!$AC$5:$AE$34,3,0)),0,(VLOOKUP('Planning employés'!R31,'Planning employés'!$AC$5:$AE$34,3,0)))</f>
        <v>0</v>
      </c>
      <c r="U33" s="47">
        <f>IF(ISNA(VLOOKUP('Planning employés'!S31,'Planning employés'!$AC$5:$AE$34,3,0)),0,(VLOOKUP('Planning employés'!S31,'Planning employés'!$AC$5:$AE$34,3,0)))</f>
        <v>0</v>
      </c>
      <c r="V33" s="47">
        <f>IF(ISNA(VLOOKUP('Planning employés'!T31,'Planning employés'!$AC$5:$AE$34,3,0)),0,(VLOOKUP('Planning employés'!T31,'Planning employés'!$AC$5:$AE$34,3,0)))</f>
        <v>0</v>
      </c>
      <c r="W33" s="47">
        <f>IF(ISNA(VLOOKUP('Planning employés'!U31,'Planning employés'!$AC$5:$AE$34,3,0)),0,(VLOOKUP('Planning employés'!U31,'Planning employés'!$AC$5:$AE$34,3,0)))</f>
        <v>0</v>
      </c>
      <c r="X33" s="47">
        <f>IF(ISNA(VLOOKUP('Planning employés'!V31,'Planning employés'!$AC$5:$AE$34,3,0)),0,(VLOOKUP('Planning employés'!V31,'Planning employés'!$AC$5:$AE$34,3,0)))</f>
        <v>0</v>
      </c>
      <c r="Y33" s="48">
        <f>IF(ISNA(VLOOKUP('Planning employés'!W31,'Planning employés'!$AC$5:$AE$34,3,0)),0,(VLOOKUP('Planning employés'!W31,'Planning employés'!$AC$5:$AE$34,3,0)))</f>
        <v>0</v>
      </c>
      <c r="Z33" s="45"/>
      <c r="AA33" s="44"/>
    </row>
    <row r="34" spans="1:28" x14ac:dyDescent="0.25">
      <c r="A34" s="1" t="str">
        <f>'Planning employés'!A32</f>
        <v>LUNDI</v>
      </c>
      <c r="B34" s="1">
        <f>'Planning employés'!B32</f>
        <v>29</v>
      </c>
      <c r="C34" s="47">
        <f>IF(ISNA(VLOOKUP('Planning employés'!C32,'Planning employés'!$AC$5:$AE$34,3,0)),0,(VLOOKUP('Planning employés'!C32,'Planning employés'!$AC$5:$AE$34,3,0)))</f>
        <v>8</v>
      </c>
      <c r="D34" s="47"/>
      <c r="E34" s="47">
        <f>IF(ISNA(VLOOKUP('Planning employés'!D32,'Planning employés'!$AC$5:$AE$34,3,0)),0,(VLOOKUP('Planning employés'!D32,'Planning employés'!$AC$5:$AE$34,3,0)))</f>
        <v>7</v>
      </c>
      <c r="F34" s="47"/>
      <c r="G34" s="47">
        <f>IF(ISNA(VLOOKUP('Planning employés'!E32,'Planning employés'!$AC$5:$AE$34,3,0)),0,(VLOOKUP('Planning employés'!E32,'Planning employés'!$AC$5:$AE$34,3,0)))</f>
        <v>0</v>
      </c>
      <c r="H34" s="47">
        <f>IF(ISNA(VLOOKUP('Planning employés'!F32,'Planning employés'!$AC$5:$AE$34,3,0)),0,(VLOOKUP('Planning employés'!F32,'Planning employés'!$AC$5:$AE$34,3,0)))</f>
        <v>0</v>
      </c>
      <c r="I34" s="47">
        <f>IF(ISNA(VLOOKUP('Planning employés'!G32,'Planning employés'!$AC$5:$AE$34,3,0)),0,(VLOOKUP('Planning employés'!G32,'Planning employés'!$AC$5:$AE$34,3,0)))</f>
        <v>0</v>
      </c>
      <c r="J34" s="47">
        <f>IF(ISNA(VLOOKUP('Planning employés'!H32,'Planning employés'!$AC$5:$AE$34,3,0)),0,(VLOOKUP('Planning employés'!H32,'Planning employés'!$AC$5:$AE$34,3,0)))</f>
        <v>0</v>
      </c>
      <c r="K34" s="47">
        <f>IF(ISNA(VLOOKUP('Planning employés'!I32,'Planning employés'!$AC$5:$AE$34,3,0)),0,(VLOOKUP('Planning employés'!I32,'Planning employés'!$AC$5:$AE$34,3,0)))</f>
        <v>6</v>
      </c>
      <c r="L34" s="47">
        <f>IF(ISNA(VLOOKUP('Planning employés'!J32,'Planning employés'!$AC$5:$AE$34,3,0)),0,(VLOOKUP('Planning employés'!J32,'Planning employés'!$AC$5:$AE$34,3,0)))</f>
        <v>0</v>
      </c>
      <c r="M34" s="47">
        <f>IF(ISNA(VLOOKUP('Planning employés'!K32,'Planning employés'!$AC$5:$AE$34,3,0)),0,(VLOOKUP('Planning employés'!K32,'Planning employés'!$AC$5:$AE$34,3,0)))</f>
        <v>7</v>
      </c>
      <c r="N34" s="47">
        <f>IF(ISNA(VLOOKUP('Planning employés'!L32,'Planning employés'!$AC$5:$AE$34,3,0)),0,(VLOOKUP('Planning employés'!L32,'Planning employés'!$AC$5:$AE$34,3,0)))</f>
        <v>7</v>
      </c>
      <c r="O34" s="47">
        <f>IF(ISNA(VLOOKUP('Planning employés'!M32,'Planning employés'!$AC$5:$AE$34,3,0)),0,(VLOOKUP('Planning employés'!M32,'Planning employés'!$AC$5:$AE$34,3,0)))</f>
        <v>0</v>
      </c>
      <c r="P34" s="47">
        <f>IF(ISNA(VLOOKUP('Planning employés'!N32,'Planning employés'!$AC$5:$AE$34,3,0)),0,(VLOOKUP('Planning employés'!N32,'Planning employés'!$AC$5:$AE$34,3,0)))</f>
        <v>0</v>
      </c>
      <c r="Q34" s="47">
        <f>IF(ISNA(VLOOKUP('Planning employés'!O32,'Planning employés'!$AC$5:$AE$34,3,0)),0,(VLOOKUP('Planning employés'!O32,'Planning employés'!$AC$5:$AE$34,3,0)))</f>
        <v>6</v>
      </c>
      <c r="R34" s="47">
        <f>IF(ISNA(VLOOKUP('Planning employés'!P32,'Planning employés'!$AC$5:$AE$34,3,0)),0,(VLOOKUP('Planning employés'!P32,'Planning employés'!$AC$5:$AE$34,3,0)))</f>
        <v>5</v>
      </c>
      <c r="S34" s="47">
        <f>IF(ISNA(VLOOKUP('Planning employés'!Q32,'Planning employés'!$AC$5:$AE$34,3,0)),0,(VLOOKUP('Planning employés'!Q32,'Planning employés'!$AC$5:$AE$34,3,0)))</f>
        <v>0</v>
      </c>
      <c r="T34" s="47">
        <f>IF(ISNA(VLOOKUP('Planning employés'!R32,'Planning employés'!$AC$5:$AE$34,3,0)),0,(VLOOKUP('Planning employés'!R32,'Planning employés'!$AC$5:$AE$34,3,0)))</f>
        <v>0</v>
      </c>
      <c r="U34" s="47">
        <f>IF(ISNA(VLOOKUP('Planning employés'!S32,'Planning employés'!$AC$5:$AE$34,3,0)),0,(VLOOKUP('Planning employés'!S32,'Planning employés'!$AC$5:$AE$34,3,0)))</f>
        <v>0</v>
      </c>
      <c r="V34" s="47">
        <f>IF(ISNA(VLOOKUP('Planning employés'!T32,'Planning employés'!$AC$5:$AE$34,3,0)),0,(VLOOKUP('Planning employés'!T32,'Planning employés'!$AC$5:$AE$34,3,0)))</f>
        <v>7</v>
      </c>
      <c r="W34" s="47">
        <f>IF(ISNA(VLOOKUP('Planning employés'!U32,'Planning employés'!$AC$5:$AE$34,3,0)),0,(VLOOKUP('Planning employés'!U32,'Planning employés'!$AC$5:$AE$34,3,0)))</f>
        <v>0</v>
      </c>
      <c r="X34" s="47">
        <f>IF(ISNA(VLOOKUP('Planning employés'!V32,'Planning employés'!$AC$5:$AE$34,3,0)),0,(VLOOKUP('Planning employés'!V32,'Planning employés'!$AC$5:$AE$34,3,0)))</f>
        <v>0</v>
      </c>
      <c r="Y34" s="48">
        <f>IF(ISNA(VLOOKUP('Planning employés'!W32,'Planning employés'!$AC$5:$AE$34,3,0)),0,(VLOOKUP('Planning employés'!W32,'Planning employés'!$AC$5:$AE$34,3,0)))</f>
        <v>0</v>
      </c>
      <c r="Z34" s="45"/>
      <c r="AA34" s="44"/>
    </row>
    <row r="35" spans="1:28" x14ac:dyDescent="0.25">
      <c r="A35" s="1" t="str">
        <f>'Planning employés'!A33</f>
        <v>MARDI</v>
      </c>
      <c r="B35" s="1">
        <f>'Planning employés'!B33</f>
        <v>30</v>
      </c>
      <c r="C35" s="47">
        <f>IF(ISNA(VLOOKUP('Planning employés'!C33,'Planning employés'!$AC$5:$AE$34,3,0)),0,(VLOOKUP('Planning employés'!C33,'Planning employés'!$AC$5:$AE$34,3,0)))</f>
        <v>0</v>
      </c>
      <c r="D35" s="47"/>
      <c r="E35" s="47">
        <f>IF(ISNA(VLOOKUP('Planning employés'!D33,'Planning employés'!$AC$5:$AE$34,3,0)),0,(VLOOKUP('Planning employés'!D33,'Planning employés'!$AC$5:$AE$34,3,0)))</f>
        <v>7</v>
      </c>
      <c r="F35" s="47"/>
      <c r="G35" s="47">
        <f>IF(ISNA(VLOOKUP('Planning employés'!E33,'Planning employés'!$AC$5:$AE$34,3,0)),0,(VLOOKUP('Planning employés'!E33,'Planning employés'!$AC$5:$AE$34,3,0)))</f>
        <v>0</v>
      </c>
      <c r="H35" s="47">
        <f>IF(ISNA(VLOOKUP('Planning employés'!F33,'Planning employés'!$AC$5:$AE$34,3,0)),0,(VLOOKUP('Planning employés'!F33,'Planning employés'!$AC$5:$AE$34,3,0)))</f>
        <v>8</v>
      </c>
      <c r="I35" s="47">
        <f>IF(ISNA(VLOOKUP('Planning employés'!G33,'Planning employés'!$AC$5:$AE$34,3,0)),0,(VLOOKUP('Planning employés'!G33,'Planning employés'!$AC$5:$AE$34,3,0)))</f>
        <v>0</v>
      </c>
      <c r="J35" s="47">
        <f>IF(ISNA(VLOOKUP('Planning employés'!H33,'Planning employés'!$AC$5:$AE$34,3,0)),0,(VLOOKUP('Planning employés'!H33,'Planning employés'!$AC$5:$AE$34,3,0)))</f>
        <v>8</v>
      </c>
      <c r="K35" s="47">
        <f>IF(ISNA(VLOOKUP('Planning employés'!I33,'Planning employés'!$AC$5:$AE$34,3,0)),0,(VLOOKUP('Planning employés'!I33,'Planning employés'!$AC$5:$AE$34,3,0)))</f>
        <v>7</v>
      </c>
      <c r="L35" s="47">
        <f>IF(ISNA(VLOOKUP('Planning employés'!J33,'Planning employés'!$AC$5:$AE$34,3,0)),0,(VLOOKUP('Planning employés'!J33,'Planning employés'!$AC$5:$AE$34,3,0)))</f>
        <v>0</v>
      </c>
      <c r="M35" s="47">
        <f>IF(ISNA(VLOOKUP('Planning employés'!K33,'Planning employés'!$AC$5:$AE$34,3,0)),0,(VLOOKUP('Planning employés'!K33,'Planning employés'!$AC$5:$AE$34,3,0)))</f>
        <v>7</v>
      </c>
      <c r="N35" s="47">
        <f>IF(ISNA(VLOOKUP('Planning employés'!L33,'Planning employés'!$AC$5:$AE$34,3,0)),0,(VLOOKUP('Planning employés'!L33,'Planning employés'!$AC$5:$AE$34,3,0)))</f>
        <v>0</v>
      </c>
      <c r="O35" s="47">
        <f>IF(ISNA(VLOOKUP('Planning employés'!M33,'Planning employés'!$AC$5:$AE$34,3,0)),0,(VLOOKUP('Planning employés'!M33,'Planning employés'!$AC$5:$AE$34,3,0)))</f>
        <v>5</v>
      </c>
      <c r="P35" s="47">
        <f>IF(ISNA(VLOOKUP('Planning employés'!N33,'Planning employés'!$AC$5:$AE$34,3,0)),0,(VLOOKUP('Planning employés'!N33,'Planning employés'!$AC$5:$AE$34,3,0)))</f>
        <v>0</v>
      </c>
      <c r="Q35" s="47">
        <f>IF(ISNA(VLOOKUP('Planning employés'!O33,'Planning employés'!$AC$5:$AE$34,3,0)),0,(VLOOKUP('Planning employés'!O33,'Planning employés'!$AC$5:$AE$34,3,0)))</f>
        <v>0</v>
      </c>
      <c r="R35" s="47">
        <f>IF(ISNA(VLOOKUP('Planning employés'!P33,'Planning employés'!$AC$5:$AE$34,3,0)),0,(VLOOKUP('Planning employés'!P33,'Planning employés'!$AC$5:$AE$34,3,0)))</f>
        <v>7</v>
      </c>
      <c r="S35" s="47">
        <f>IF(ISNA(VLOOKUP('Planning employés'!Q33,'Planning employés'!$AC$5:$AE$34,3,0)),0,(VLOOKUP('Planning employés'!Q33,'Planning employés'!$AC$5:$AE$34,3,0)))</f>
        <v>0</v>
      </c>
      <c r="T35" s="47">
        <f>IF(ISNA(VLOOKUP('Planning employés'!R33,'Planning employés'!$AC$5:$AE$34,3,0)),0,(VLOOKUP('Planning employés'!R33,'Planning employés'!$AC$5:$AE$34,3,0)))</f>
        <v>0</v>
      </c>
      <c r="U35" s="47">
        <f>IF(ISNA(VLOOKUP('Planning employés'!S33,'Planning employés'!$AC$5:$AE$34,3,0)),0,(VLOOKUP('Planning employés'!S33,'Planning employés'!$AC$5:$AE$34,3,0)))</f>
        <v>0</v>
      </c>
      <c r="V35" s="47">
        <f>IF(ISNA(VLOOKUP('Planning employés'!T33,'Planning employés'!$AC$5:$AE$34,3,0)),0,(VLOOKUP('Planning employés'!T33,'Planning employés'!$AC$5:$AE$34,3,0)))</f>
        <v>7</v>
      </c>
      <c r="W35" s="47">
        <f>IF(ISNA(VLOOKUP('Planning employés'!U33,'Planning employés'!$AC$5:$AE$34,3,0)),0,(VLOOKUP('Planning employés'!U33,'Planning employés'!$AC$5:$AE$34,3,0)))</f>
        <v>0</v>
      </c>
      <c r="X35" s="47">
        <f>IF(ISNA(VLOOKUP('Planning employés'!V33,'Planning employés'!$AC$5:$AE$34,3,0)),0,(VLOOKUP('Planning employés'!V33,'Planning employés'!$AC$5:$AE$34,3,0)))</f>
        <v>0</v>
      </c>
      <c r="Y35" s="48">
        <f>IF(ISNA(VLOOKUP('Planning employés'!W33,'Planning employés'!$AC$5:$AE$34,3,0)),0,(VLOOKUP('Planning employés'!W33,'Planning employés'!$AC$5:$AE$34,3,0)))</f>
        <v>0</v>
      </c>
      <c r="Z35" s="45"/>
      <c r="AA35" s="44"/>
    </row>
    <row r="36" spans="1:28" x14ac:dyDescent="0.25">
      <c r="A36" s="1" t="str">
        <f>'Planning employés'!A34</f>
        <v>MERCREDI</v>
      </c>
      <c r="B36" s="1">
        <f>'Planning employés'!B34</f>
        <v>31</v>
      </c>
      <c r="C36" s="47">
        <f>IF(ISNA(VLOOKUP('Planning employés'!C34,'Planning employés'!$AC$5:$AE$34,3,0)),0,(VLOOKUP('Planning employés'!C34,'Planning employés'!$AC$5:$AE$34,3,0)))</f>
        <v>0</v>
      </c>
      <c r="D36" s="47"/>
      <c r="E36" s="47">
        <f>IF(ISNA(VLOOKUP('Planning employés'!D34,'Planning employés'!$AC$5:$AE$34,3,0)),0,(VLOOKUP('Planning employés'!D34,'Planning employés'!$AC$5:$AE$34,3,0)))</f>
        <v>7</v>
      </c>
      <c r="F36" s="47"/>
      <c r="G36" s="47">
        <f>IF(ISNA(VLOOKUP('Planning employés'!E34,'Planning employés'!$AC$5:$AE$34,3,0)),0,(VLOOKUP('Planning employés'!E34,'Planning employés'!$AC$5:$AE$34,3,0)))</f>
        <v>8</v>
      </c>
      <c r="H36" s="47">
        <f>IF(ISNA(VLOOKUP('Planning employés'!F34,'Planning employés'!$AC$5:$AE$34,3,0)),0,(VLOOKUP('Planning employés'!F34,'Planning employés'!$AC$5:$AE$34,3,0)))</f>
        <v>8</v>
      </c>
      <c r="I36" s="47">
        <f>IF(ISNA(VLOOKUP('Planning employés'!G34,'Planning employés'!$AC$5:$AE$34,3,0)),0,(VLOOKUP('Planning employés'!G34,'Planning employés'!$AC$5:$AE$34,3,0)))</f>
        <v>0</v>
      </c>
      <c r="J36" s="47">
        <f>IF(ISNA(VLOOKUP('Planning employés'!H34,'Planning employés'!$AC$5:$AE$34,3,0)),0,(VLOOKUP('Planning employés'!H34,'Planning employés'!$AC$5:$AE$34,3,0)))</f>
        <v>7</v>
      </c>
      <c r="K36" s="47">
        <f>IF(ISNA(VLOOKUP('Planning employés'!I34,'Planning employés'!$AC$5:$AE$34,3,0)),0,(VLOOKUP('Planning employés'!I34,'Planning employés'!$AC$5:$AE$34,3,0)))</f>
        <v>7</v>
      </c>
      <c r="L36" s="47">
        <f>IF(ISNA(VLOOKUP('Planning employés'!J34,'Planning employés'!$AC$5:$AE$34,3,0)),0,(VLOOKUP('Planning employés'!J34,'Planning employés'!$AC$5:$AE$34,3,0)))</f>
        <v>0</v>
      </c>
      <c r="M36" s="47">
        <f>IF(ISNA(VLOOKUP('Planning employés'!K34,'Planning employés'!$AC$5:$AE$34,3,0)),0,(VLOOKUP('Planning employés'!K34,'Planning employés'!$AC$5:$AE$34,3,0)))</f>
        <v>0</v>
      </c>
      <c r="N36" s="47">
        <f>IF(ISNA(VLOOKUP('Planning employés'!L34,'Planning employés'!$AC$5:$AE$34,3,0)),0,(VLOOKUP('Planning employés'!L34,'Planning employés'!$AC$5:$AE$34,3,0)))</f>
        <v>0</v>
      </c>
      <c r="O36" s="47">
        <f>IF(ISNA(VLOOKUP('Planning employés'!M34,'Planning employés'!$AC$5:$AE$34,3,0)),0,(VLOOKUP('Planning employés'!M34,'Planning employés'!$AC$5:$AE$34,3,0)))</f>
        <v>5</v>
      </c>
      <c r="P36" s="47">
        <f>IF(ISNA(VLOOKUP('Planning employés'!N34,'Planning employés'!$AC$5:$AE$34,3,0)),0,(VLOOKUP('Planning employés'!N34,'Planning employés'!$AC$5:$AE$34,3,0)))</f>
        <v>0</v>
      </c>
      <c r="Q36" s="47">
        <f>IF(ISNA(VLOOKUP('Planning employés'!O34,'Planning employés'!$AC$5:$AE$34,3,0)),0,(VLOOKUP('Planning employés'!O34,'Planning employés'!$AC$5:$AE$34,3,0)))</f>
        <v>0</v>
      </c>
      <c r="R36" s="47">
        <f>IF(ISNA(VLOOKUP('Planning employés'!P34,'Planning employés'!$AC$5:$AE$34,3,0)),0,(VLOOKUP('Planning employés'!P34,'Planning employés'!$AC$5:$AE$34,3,0)))</f>
        <v>8</v>
      </c>
      <c r="S36" s="47">
        <f>IF(ISNA(VLOOKUP('Planning employés'!Q34,'Planning employés'!$AC$5:$AE$34,3,0)),0,(VLOOKUP('Planning employés'!Q34,'Planning employés'!$AC$5:$AE$34,3,0)))</f>
        <v>0</v>
      </c>
      <c r="T36" s="47">
        <f>IF(ISNA(VLOOKUP('Planning employés'!R34,'Planning employés'!$AC$5:$AE$34,3,0)),0,(VLOOKUP('Planning employés'!R34,'Planning employés'!$AC$5:$AE$34,3,0)))</f>
        <v>0</v>
      </c>
      <c r="U36" s="47">
        <f>IF(ISNA(VLOOKUP('Planning employés'!S34,'Planning employés'!$AC$5:$AE$34,3,0)),0,(VLOOKUP('Planning employés'!S34,'Planning employés'!$AC$5:$AE$34,3,0)))</f>
        <v>0</v>
      </c>
      <c r="V36" s="47">
        <f>IF(ISNA(VLOOKUP('Planning employés'!T34,'Planning employés'!$AC$5:$AE$34,3,0)),0,(VLOOKUP('Planning employés'!T34,'Planning employés'!$AC$5:$AE$34,3,0)))</f>
        <v>7</v>
      </c>
      <c r="W36" s="47">
        <f>IF(ISNA(VLOOKUP('Planning employés'!U34,'Planning employés'!$AC$5:$AE$34,3,0)),0,(VLOOKUP('Planning employés'!U34,'Planning employés'!$AC$5:$AE$34,3,0)))</f>
        <v>0</v>
      </c>
      <c r="X36" s="47">
        <f>IF(ISNA(VLOOKUP('Planning employés'!V34,'Planning employés'!$AC$5:$AE$34,3,0)),0,(VLOOKUP('Planning employés'!V34,'Planning employés'!$AC$5:$AE$34,3,0)))</f>
        <v>0</v>
      </c>
      <c r="Y36" s="48">
        <f>IF(ISNA(VLOOKUP('Planning employés'!W34,'Planning employés'!$AC$5:$AE$34,3,0)),0,(VLOOKUP('Planning employés'!W34,'Planning employés'!$AC$5:$AE$34,3,0)))</f>
        <v>0</v>
      </c>
      <c r="Z36" s="45"/>
      <c r="AA36" s="44"/>
    </row>
    <row r="37" spans="1:28" x14ac:dyDescent="0.25">
      <c r="U37" s="49"/>
      <c r="Z37" s="44"/>
      <c r="AA37" s="44"/>
    </row>
    <row r="38" spans="1:28" x14ac:dyDescent="0.25">
      <c r="A38" s="104" t="s">
        <v>1</v>
      </c>
      <c r="B38" s="104"/>
      <c r="C38" s="96">
        <f t="shared" ref="C38:Y38" si="0">+C4</f>
        <v>0</v>
      </c>
      <c r="D38" s="59"/>
      <c r="E38" s="96">
        <f t="shared" si="0"/>
        <v>0</v>
      </c>
      <c r="F38" s="59"/>
      <c r="G38" s="96">
        <f t="shared" si="0"/>
        <v>0</v>
      </c>
      <c r="H38" s="96">
        <f t="shared" si="0"/>
        <v>0</v>
      </c>
      <c r="I38" s="96">
        <f t="shared" si="0"/>
        <v>0</v>
      </c>
      <c r="J38" s="96">
        <f t="shared" si="0"/>
        <v>0</v>
      </c>
      <c r="K38" s="96">
        <f t="shared" si="0"/>
        <v>0</v>
      </c>
      <c r="L38" s="96">
        <f t="shared" si="0"/>
        <v>0</v>
      </c>
      <c r="M38" s="96">
        <f t="shared" si="0"/>
        <v>0</v>
      </c>
      <c r="N38" s="96">
        <f t="shared" si="0"/>
        <v>0</v>
      </c>
      <c r="O38" s="96">
        <f t="shared" si="0"/>
        <v>0</v>
      </c>
      <c r="P38" s="96">
        <f t="shared" si="0"/>
        <v>0</v>
      </c>
      <c r="Q38" s="96">
        <f t="shared" si="0"/>
        <v>0</v>
      </c>
      <c r="R38" s="96">
        <f t="shared" si="0"/>
        <v>0</v>
      </c>
      <c r="S38" s="96">
        <f t="shared" si="0"/>
        <v>0</v>
      </c>
      <c r="T38" s="96">
        <f t="shared" si="0"/>
        <v>0</v>
      </c>
      <c r="U38" s="96">
        <f t="shared" si="0"/>
        <v>0</v>
      </c>
      <c r="V38" s="96">
        <f t="shared" si="0"/>
        <v>0</v>
      </c>
      <c r="W38" s="96">
        <f t="shared" si="0"/>
        <v>0</v>
      </c>
      <c r="X38" s="96">
        <f t="shared" si="0"/>
        <v>0</v>
      </c>
      <c r="Y38" s="96">
        <f t="shared" si="0"/>
        <v>0</v>
      </c>
      <c r="Z38" s="46"/>
      <c r="AA38" s="44"/>
    </row>
    <row r="39" spans="1:28" x14ac:dyDescent="0.25">
      <c r="A39" s="104"/>
      <c r="B39" s="104"/>
      <c r="C39" s="97"/>
      <c r="D39" s="60"/>
      <c r="E39" s="97"/>
      <c r="F39" s="60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46"/>
      <c r="AA39" s="44"/>
    </row>
    <row r="40" spans="1:28" x14ac:dyDescent="0.25">
      <c r="A40" s="1" t="str">
        <f t="shared" ref="A40:B70" si="1">+A6</f>
        <v>LUNDI</v>
      </c>
      <c r="B40" s="1">
        <f t="shared" si="1"/>
        <v>1</v>
      </c>
      <c r="C40" s="47">
        <f>IF(ISNA(VLOOKUP('Planning employés'!C4,$AA$41:$AB$43,2,0)),0,(VLOOKUP('Planning employés'!C4,$AA$41:$AB$43,2,0)))</f>
        <v>0</v>
      </c>
      <c r="D40" s="47"/>
      <c r="E40" s="47">
        <f>IF(ISNA(VLOOKUP('Planning employés'!D4,$AA$41:$AB$43,2,0)),0,(VLOOKUP('Planning employés'!D4,$AA$41:$AB$43,2,0)))</f>
        <v>0</v>
      </c>
      <c r="F40" s="47"/>
      <c r="G40" s="47">
        <f>IF(ISNA(VLOOKUP('Planning employés'!E4,$AA$41:$AB$43,2,0)),0,(VLOOKUP('Planning employés'!E4,$AA$41:$AB$43,2,0)))</f>
        <v>0</v>
      </c>
      <c r="H40" s="47">
        <f>IF(ISNA(VLOOKUP('Planning employés'!F4,$AA$41:$AB$43,2,0)),0,(VLOOKUP('Planning employés'!F4,$AA$41:$AB$43,2,0)))</f>
        <v>0</v>
      </c>
      <c r="I40" s="47">
        <f>IF(ISNA(VLOOKUP('Planning employés'!G4,$AA$41:$AB$43,2,0)),0,(VLOOKUP('Planning employés'!G4,$AA$41:$AB$43,2,0)))</f>
        <v>0</v>
      </c>
      <c r="J40" s="47">
        <f>IF(ISNA(VLOOKUP('Planning employés'!H4,$AA$41:$AB$43,2,0)),0,(VLOOKUP('Planning employés'!H4,$AA$41:$AB$43,2,0)))</f>
        <v>0</v>
      </c>
      <c r="K40" s="47">
        <f>IF(ISNA(VLOOKUP('Planning employés'!I4,$AA$41:$AB$43,2,0)),0,(VLOOKUP('Planning employés'!I4,$AA$41:$AB$43,2,0)))</f>
        <v>0</v>
      </c>
      <c r="L40" s="47">
        <f>IF(ISNA(VLOOKUP('Planning employés'!J4,$AA$41:$AB$43,2,0)),0,(VLOOKUP('Planning employés'!J4,$AA$41:$AB$43,2,0)))</f>
        <v>5</v>
      </c>
      <c r="M40" s="47">
        <f>IF(ISNA(VLOOKUP('Planning employés'!K4,$AA$41:$AB$43,2,0)),0,(VLOOKUP('Planning employés'!K4,$AA$41:$AB$43,2,0)))</f>
        <v>0</v>
      </c>
      <c r="N40" s="47">
        <f>IF(ISNA(VLOOKUP('Planning employés'!L4,$AA$41:$AB$43,2,0)),0,(VLOOKUP('Planning employés'!L4,$AA$41:$AB$43,2,0)))</f>
        <v>0</v>
      </c>
      <c r="O40" s="47">
        <f>IF(ISNA(VLOOKUP('Planning employés'!M4,$AA$41:$AB$43,2,0)),0,(VLOOKUP('Planning employés'!M4,$AA$41:$AB$43,2,0)))</f>
        <v>0</v>
      </c>
      <c r="P40" s="47">
        <f>IF(ISNA(VLOOKUP('Planning employés'!N4,$AA$41:$AB$43,2,0)),0,(VLOOKUP('Planning employés'!N4,$AA$41:$AB$43,2,0)))</f>
        <v>0</v>
      </c>
      <c r="Q40" s="47">
        <f>IF(ISNA(VLOOKUP('Planning employés'!O4,$AA$41:$AB$43,2,0)),0,(VLOOKUP('Planning employés'!O4,$AA$41:$AB$43,2,0)))</f>
        <v>0</v>
      </c>
      <c r="R40" s="47">
        <f>IF(ISNA(VLOOKUP('Planning employés'!P4,$AA$41:$AB$43,2,0)),0,(VLOOKUP('Planning employés'!P4,$AA$41:$AB$43,2,0)))</f>
        <v>0</v>
      </c>
      <c r="S40" s="47">
        <f>IF(ISNA(VLOOKUP('Planning employés'!Q4,$AA$41:$AB$43,2,0)),0,(VLOOKUP('Planning employés'!Q4,$AA$41:$AB$43,2,0)))</f>
        <v>0</v>
      </c>
      <c r="T40" s="47">
        <f>IF(ISNA(VLOOKUP('Planning employés'!R4,$AA$41:$AB$43,2,0)),0,(VLOOKUP('Planning employés'!R4,$AA$41:$AB$43,2,0)))</f>
        <v>0</v>
      </c>
      <c r="U40" s="47">
        <f>IF(ISNA(VLOOKUP('Planning employés'!S4,$AA$41:$AB$43,2,0)),0,(VLOOKUP('Planning employés'!S4,$AA$41:$AB$43,2,0)))</f>
        <v>0</v>
      </c>
      <c r="V40" s="47">
        <f>IF(ISNA(VLOOKUP('Planning employés'!T4,$AA$41:$AB$43,2,0)),0,(VLOOKUP('Planning employés'!T4,$AA$41:$AB$43,2,0)))</f>
        <v>0</v>
      </c>
      <c r="W40" s="47">
        <f>IF(ISNA(VLOOKUP('Planning employés'!U4,$AA$41:$AB$43,2,0)),0,(VLOOKUP('Planning employés'!U4,$AA$41:$AB$43,2,0)))</f>
        <v>0</v>
      </c>
      <c r="X40" s="47">
        <f>IF(ISNA(VLOOKUP('Planning employés'!V4,$AA$41:$AB$43,2,0)),0,(VLOOKUP('Planning employés'!V4,$AA$41:$AB$43,2,0)))</f>
        <v>0</v>
      </c>
      <c r="Y40" s="47">
        <f>IF(ISNA(VLOOKUP('Planning employés'!W4,$AA$41:$AB$43,2,0)),0,(VLOOKUP('Planning employés'!W4,$AA$41:$AB$43,2,0)))</f>
        <v>0</v>
      </c>
      <c r="Z40" s="45"/>
      <c r="AA40" s="44"/>
    </row>
    <row r="41" spans="1:28" x14ac:dyDescent="0.25">
      <c r="A41" s="1" t="str">
        <f t="shared" si="1"/>
        <v>MARDI</v>
      </c>
      <c r="B41" s="1">
        <f t="shared" si="1"/>
        <v>2</v>
      </c>
      <c r="C41" s="47">
        <f>IF(ISNA(VLOOKUP('Planning employés'!C5,$AA$41:$AB$43,2,0)),0,(VLOOKUP('Planning employés'!C5,$AA$41:$AB$43,2,0)))</f>
        <v>0</v>
      </c>
      <c r="D41" s="47"/>
      <c r="E41" s="47">
        <f>IF(ISNA(VLOOKUP('Planning employés'!D5,$AA$41:$AB$43,2,0)),0,(VLOOKUP('Planning employés'!D5,$AA$41:$AB$43,2,0)))</f>
        <v>0</v>
      </c>
      <c r="F41" s="47"/>
      <c r="G41" s="47">
        <f>IF(ISNA(VLOOKUP('Planning employés'!E5,$AA$41:$AB$43,2,0)),0,(VLOOKUP('Planning employés'!E5,$AA$41:$AB$43,2,0)))</f>
        <v>0</v>
      </c>
      <c r="H41" s="47">
        <f>IF(ISNA(VLOOKUP('Planning employés'!F5,$AA$41:$AB$43,2,0)),0,(VLOOKUP('Planning employés'!F5,$AA$41:$AB$43,2,0)))</f>
        <v>6</v>
      </c>
      <c r="I41" s="47">
        <f>IF(ISNA(VLOOKUP('Planning employés'!G5,$AA$41:$AB$43,2,0)),0,(VLOOKUP('Planning employés'!G5,$AA$41:$AB$43,2,0)))</f>
        <v>0</v>
      </c>
      <c r="J41" s="47">
        <f>IF(ISNA(VLOOKUP('Planning employés'!H5,$AA$41:$AB$43,2,0)),0,(VLOOKUP('Planning employés'!H5,$AA$41:$AB$43,2,0)))</f>
        <v>0</v>
      </c>
      <c r="K41" s="47">
        <f>IF(ISNA(VLOOKUP('Planning employés'!I5,$AA$41:$AB$43,2,0)),0,(VLOOKUP('Planning employés'!I5,$AA$41:$AB$43,2,0)))</f>
        <v>0</v>
      </c>
      <c r="L41" s="47">
        <f>IF(ISNA(VLOOKUP('Planning employés'!J5,$AA$41:$AB$43,2,0)),0,(VLOOKUP('Planning employés'!J5,$AA$41:$AB$43,2,0)))</f>
        <v>5</v>
      </c>
      <c r="M41" s="47">
        <f>IF(ISNA(VLOOKUP('Planning employés'!K5,$AA$41:$AB$43,2,0)),0,(VLOOKUP('Planning employés'!K5,$AA$41:$AB$43,2,0)))</f>
        <v>0</v>
      </c>
      <c r="N41" s="47">
        <f>IF(ISNA(VLOOKUP('Planning employés'!L5,$AA$41:$AB$43,2,0)),0,(VLOOKUP('Planning employés'!L5,$AA$41:$AB$43,2,0)))</f>
        <v>0</v>
      </c>
      <c r="O41" s="47">
        <f>IF(ISNA(VLOOKUP('Planning employés'!M5,$AA$41:$AB$43,2,0)),0,(VLOOKUP('Planning employés'!M5,$AA$41:$AB$43,2,0)))</f>
        <v>0</v>
      </c>
      <c r="P41" s="47">
        <f>IF(ISNA(VLOOKUP('Planning employés'!N5,$AA$41:$AB$43,2,0)),0,(VLOOKUP('Planning employés'!N5,$AA$41:$AB$43,2,0)))</f>
        <v>0</v>
      </c>
      <c r="Q41" s="47">
        <f>IF(ISNA(VLOOKUP('Planning employés'!O5,$AA$41:$AB$43,2,0)),0,(VLOOKUP('Planning employés'!O5,$AA$41:$AB$43,2,0)))</f>
        <v>0</v>
      </c>
      <c r="R41" s="47">
        <f>IF(ISNA(VLOOKUP('Planning employés'!P5,$AA$41:$AB$43,2,0)),0,(VLOOKUP('Planning employés'!P5,$AA$41:$AB$43,2,0)))</f>
        <v>0</v>
      </c>
      <c r="S41" s="47">
        <f>IF(ISNA(VLOOKUP('Planning employés'!Q5,$AA$41:$AB$43,2,0)),0,(VLOOKUP('Planning employés'!Q5,$AA$41:$AB$43,2,0)))</f>
        <v>0</v>
      </c>
      <c r="T41" s="47">
        <f>IF(ISNA(VLOOKUP('Planning employés'!R5,$AA$41:$AB$43,2,0)),0,(VLOOKUP('Planning employés'!R5,$AA$41:$AB$43,2,0)))</f>
        <v>0</v>
      </c>
      <c r="U41" s="47">
        <f>IF(ISNA(VLOOKUP('Planning employés'!S5,$AA$41:$AB$43,2,0)),0,(VLOOKUP('Planning employés'!S5,$AA$41:$AB$43,2,0)))</f>
        <v>0</v>
      </c>
      <c r="V41" s="47">
        <f>IF(ISNA(VLOOKUP('Planning employés'!T5,$AA$41:$AB$43,2,0)),0,(VLOOKUP('Planning employés'!T5,$AA$41:$AB$43,2,0)))</f>
        <v>0</v>
      </c>
      <c r="W41" s="47">
        <f>IF(ISNA(VLOOKUP('Planning employés'!U5,$AA$41:$AB$43,2,0)),0,(VLOOKUP('Planning employés'!U5,$AA$41:$AB$43,2,0)))</f>
        <v>0</v>
      </c>
      <c r="X41" s="47">
        <f>IF(ISNA(VLOOKUP('Planning employés'!V5,$AA$41:$AB$43,2,0)),0,(VLOOKUP('Planning employés'!V5,$AA$41:$AB$43,2,0)))</f>
        <v>0</v>
      </c>
      <c r="Y41" s="47">
        <f>IF(ISNA(VLOOKUP('Planning employés'!W5,$AA$41:$AB$43,2,0)),0,(VLOOKUP('Planning employés'!W5,$AA$41:$AB$43,2,0)))</f>
        <v>0</v>
      </c>
      <c r="Z41" s="45"/>
      <c r="AA41" s="50" t="s">
        <v>65</v>
      </c>
      <c r="AB41" s="50">
        <v>5</v>
      </c>
    </row>
    <row r="42" spans="1:28" x14ac:dyDescent="0.25">
      <c r="A42" s="1" t="str">
        <f t="shared" si="1"/>
        <v>MERCREDI</v>
      </c>
      <c r="B42" s="1">
        <f t="shared" si="1"/>
        <v>3</v>
      </c>
      <c r="C42" s="47">
        <f>IF(ISNA(VLOOKUP('Planning employés'!C6,$AA$41:$AB$43,2,0)),0,(VLOOKUP('Planning employés'!C6,$AA$41:$AB$43,2,0)))</f>
        <v>0</v>
      </c>
      <c r="D42" s="47"/>
      <c r="E42" s="47">
        <f>IF(ISNA(VLOOKUP('Planning employés'!D6,$AA$41:$AB$43,2,0)),0,(VLOOKUP('Planning employés'!D6,$AA$41:$AB$43,2,0)))</f>
        <v>0</v>
      </c>
      <c r="F42" s="47"/>
      <c r="G42" s="47">
        <f>IF(ISNA(VLOOKUP('Planning employés'!E6,$AA$41:$AB$43,2,0)),0,(VLOOKUP('Planning employés'!E6,$AA$41:$AB$43,2,0)))</f>
        <v>0</v>
      </c>
      <c r="H42" s="47">
        <f>IF(ISNA(VLOOKUP('Planning employés'!F6,$AA$41:$AB$43,2,0)),0,(VLOOKUP('Planning employés'!F6,$AA$41:$AB$43,2,0)))</f>
        <v>6</v>
      </c>
      <c r="I42" s="47">
        <f>IF(ISNA(VLOOKUP('Planning employés'!G6,$AA$41:$AB$43,2,0)),0,(VLOOKUP('Planning employés'!G6,$AA$41:$AB$43,2,0)))</f>
        <v>0</v>
      </c>
      <c r="J42" s="47">
        <f>IF(ISNA(VLOOKUP('Planning employés'!H6,$AA$41:$AB$43,2,0)),0,(VLOOKUP('Planning employés'!H6,$AA$41:$AB$43,2,0)))</f>
        <v>0</v>
      </c>
      <c r="K42" s="47">
        <f>IF(ISNA(VLOOKUP('Planning employés'!I6,$AA$41:$AB$43,2,0)),0,(VLOOKUP('Planning employés'!I6,$AA$41:$AB$43,2,0)))</f>
        <v>0</v>
      </c>
      <c r="L42" s="47">
        <f>IF(ISNA(VLOOKUP('Planning employés'!J6,$AA$41:$AB$43,2,0)),0,(VLOOKUP('Planning employés'!J6,$AA$41:$AB$43,2,0)))</f>
        <v>0</v>
      </c>
      <c r="M42" s="47">
        <f>IF(ISNA(VLOOKUP('Planning employés'!K6,$AA$41:$AB$43,2,0)),0,(VLOOKUP('Planning employés'!K6,$AA$41:$AB$43,2,0)))</f>
        <v>0</v>
      </c>
      <c r="N42" s="47">
        <f>IF(ISNA(VLOOKUP('Planning employés'!L6,$AA$41:$AB$43,2,0)),0,(VLOOKUP('Planning employés'!L6,$AA$41:$AB$43,2,0)))</f>
        <v>0</v>
      </c>
      <c r="O42" s="47">
        <f>IF(ISNA(VLOOKUP('Planning employés'!M6,$AA$41:$AB$43,2,0)),0,(VLOOKUP('Planning employés'!M6,$AA$41:$AB$43,2,0)))</f>
        <v>0</v>
      </c>
      <c r="P42" s="47">
        <f>IF(ISNA(VLOOKUP('Planning employés'!N6,$AA$41:$AB$43,2,0)),0,(VLOOKUP('Planning employés'!N6,$AA$41:$AB$43,2,0)))</f>
        <v>0</v>
      </c>
      <c r="Q42" s="47">
        <f>IF(ISNA(VLOOKUP('Planning employés'!O6,$AA$41:$AB$43,2,0)),0,(VLOOKUP('Planning employés'!O6,$AA$41:$AB$43,2,0)))</f>
        <v>0</v>
      </c>
      <c r="R42" s="47">
        <f>IF(ISNA(VLOOKUP('Planning employés'!P6,$AA$41:$AB$43,2,0)),0,(VLOOKUP('Planning employés'!P6,$AA$41:$AB$43,2,0)))</f>
        <v>0</v>
      </c>
      <c r="S42" s="47">
        <f>IF(ISNA(VLOOKUP('Planning employés'!Q6,$AA$41:$AB$43,2,0)),0,(VLOOKUP('Planning employés'!Q6,$AA$41:$AB$43,2,0)))</f>
        <v>0</v>
      </c>
      <c r="T42" s="47">
        <f>IF(ISNA(VLOOKUP('Planning employés'!R6,$AA$41:$AB$43,2,0)),0,(VLOOKUP('Planning employés'!R6,$AA$41:$AB$43,2,0)))</f>
        <v>0</v>
      </c>
      <c r="U42" s="47">
        <f>IF(ISNA(VLOOKUP('Planning employés'!S6,$AA$41:$AB$43,2,0)),0,(VLOOKUP('Planning employés'!S6,$AA$41:$AB$43,2,0)))</f>
        <v>0</v>
      </c>
      <c r="V42" s="47">
        <f>IF(ISNA(VLOOKUP('Planning employés'!T6,$AA$41:$AB$43,2,0)),0,(VLOOKUP('Planning employés'!T6,$AA$41:$AB$43,2,0)))</f>
        <v>0</v>
      </c>
      <c r="W42" s="47">
        <f>IF(ISNA(VLOOKUP('Planning employés'!U6,$AA$41:$AB$43,2,0)),0,(VLOOKUP('Planning employés'!U6,$AA$41:$AB$43,2,0)))</f>
        <v>0</v>
      </c>
      <c r="X42" s="47">
        <f>IF(ISNA(VLOOKUP('Planning employés'!V6,$AA$41:$AB$43,2,0)),0,(VLOOKUP('Planning employés'!V6,$AA$41:$AB$43,2,0)))</f>
        <v>0</v>
      </c>
      <c r="Y42" s="47">
        <f>IF(ISNA(VLOOKUP('Planning employés'!W6,$AA$41:$AB$43,2,0)),0,(VLOOKUP('Planning employés'!W6,$AA$41:$AB$43,2,0)))</f>
        <v>0</v>
      </c>
      <c r="Z42" s="45"/>
      <c r="AA42" s="50" t="s">
        <v>64</v>
      </c>
      <c r="AB42" s="50">
        <v>6</v>
      </c>
    </row>
    <row r="43" spans="1:28" x14ac:dyDescent="0.25">
      <c r="A43" s="1" t="str">
        <f t="shared" si="1"/>
        <v>JEUDI</v>
      </c>
      <c r="B43" s="1">
        <f t="shared" si="1"/>
        <v>4</v>
      </c>
      <c r="C43" s="47">
        <f>IF(ISNA(VLOOKUP('Planning employés'!C7,$AA$41:$AB$43,2,0)),0,(VLOOKUP('Planning employés'!C7,$AA$41:$AB$43,2,0)))</f>
        <v>0</v>
      </c>
      <c r="D43" s="47"/>
      <c r="E43" s="47">
        <f>IF(ISNA(VLOOKUP('Planning employés'!D7,$AA$41:$AB$43,2,0)),0,(VLOOKUP('Planning employés'!D7,$AA$41:$AB$43,2,0)))</f>
        <v>0</v>
      </c>
      <c r="F43" s="47"/>
      <c r="G43" s="47">
        <f>IF(ISNA(VLOOKUP('Planning employés'!E7,$AA$41:$AB$43,2,0)),0,(VLOOKUP('Planning employés'!E7,$AA$41:$AB$43,2,0)))</f>
        <v>0</v>
      </c>
      <c r="H43" s="47">
        <f>IF(ISNA(VLOOKUP('Planning employés'!F7,$AA$41:$AB$43,2,0)),0,(VLOOKUP('Planning employés'!F7,$AA$41:$AB$43,2,0)))</f>
        <v>6</v>
      </c>
      <c r="I43" s="47">
        <f>IF(ISNA(VLOOKUP('Planning employés'!G7,$AA$41:$AB$43,2,0)),0,(VLOOKUP('Planning employés'!G7,$AA$41:$AB$43,2,0)))</f>
        <v>0</v>
      </c>
      <c r="J43" s="47">
        <f>IF(ISNA(VLOOKUP('Planning employés'!H7,$AA$41:$AB$43,2,0)),0,(VLOOKUP('Planning employés'!H7,$AA$41:$AB$43,2,0)))</f>
        <v>0</v>
      </c>
      <c r="K43" s="47">
        <f>IF(ISNA(VLOOKUP('Planning employés'!I7,$AA$41:$AB$43,2,0)),0,(VLOOKUP('Planning employés'!I7,$AA$41:$AB$43,2,0)))</f>
        <v>0</v>
      </c>
      <c r="L43" s="47">
        <f>IF(ISNA(VLOOKUP('Planning employés'!J7,$AA$41:$AB$43,2,0)),0,(VLOOKUP('Planning employés'!J7,$AA$41:$AB$43,2,0)))</f>
        <v>5</v>
      </c>
      <c r="M43" s="47">
        <f>IF(ISNA(VLOOKUP('Planning employés'!K7,$AA$41:$AB$43,2,0)),0,(VLOOKUP('Planning employés'!K7,$AA$41:$AB$43,2,0)))</f>
        <v>0</v>
      </c>
      <c r="N43" s="47">
        <f>IF(ISNA(VLOOKUP('Planning employés'!L7,$AA$41:$AB$43,2,0)),0,(VLOOKUP('Planning employés'!L7,$AA$41:$AB$43,2,0)))</f>
        <v>0</v>
      </c>
      <c r="O43" s="47">
        <f>IF(ISNA(VLOOKUP('Planning employés'!M7,$AA$41:$AB$43,2,0)),0,(VLOOKUP('Planning employés'!M7,$AA$41:$AB$43,2,0)))</f>
        <v>0</v>
      </c>
      <c r="P43" s="47">
        <f>IF(ISNA(VLOOKUP('Planning employés'!N7,$AA$41:$AB$43,2,0)),0,(VLOOKUP('Planning employés'!N7,$AA$41:$AB$43,2,0)))</f>
        <v>0</v>
      </c>
      <c r="Q43" s="47">
        <f>IF(ISNA(VLOOKUP('Planning employés'!O7,$AA$41:$AB$43,2,0)),0,(VLOOKUP('Planning employés'!O7,$AA$41:$AB$43,2,0)))</f>
        <v>0</v>
      </c>
      <c r="R43" s="47">
        <f>IF(ISNA(VLOOKUP('Planning employés'!P7,$AA$41:$AB$43,2,0)),0,(VLOOKUP('Planning employés'!P7,$AA$41:$AB$43,2,0)))</f>
        <v>0</v>
      </c>
      <c r="S43" s="47">
        <f>IF(ISNA(VLOOKUP('Planning employés'!Q7,$AA$41:$AB$43,2,0)),0,(VLOOKUP('Planning employés'!Q7,$AA$41:$AB$43,2,0)))</f>
        <v>0</v>
      </c>
      <c r="T43" s="47">
        <f>IF(ISNA(VLOOKUP('Planning employés'!R7,$AA$41:$AB$43,2,0)),0,(VLOOKUP('Planning employés'!R7,$AA$41:$AB$43,2,0)))</f>
        <v>0</v>
      </c>
      <c r="U43" s="47">
        <f>IF(ISNA(VLOOKUP('Planning employés'!S7,$AA$41:$AB$43,2,0)),0,(VLOOKUP('Planning employés'!S7,$AA$41:$AB$43,2,0)))</f>
        <v>0</v>
      </c>
      <c r="V43" s="47">
        <f>IF(ISNA(VLOOKUP('Planning employés'!T7,$AA$41:$AB$43,2,0)),0,(VLOOKUP('Planning employés'!T7,$AA$41:$AB$43,2,0)))</f>
        <v>0</v>
      </c>
      <c r="W43" s="47">
        <f>IF(ISNA(VLOOKUP('Planning employés'!U7,$AA$41:$AB$43,2,0)),0,(VLOOKUP('Planning employés'!U7,$AA$41:$AB$43,2,0)))</f>
        <v>0</v>
      </c>
      <c r="X43" s="47">
        <f>IF(ISNA(VLOOKUP('Planning employés'!V7,$AA$41:$AB$43,2,0)),0,(VLOOKUP('Planning employés'!V7,$AA$41:$AB$43,2,0)))</f>
        <v>0</v>
      </c>
      <c r="Y43" s="47">
        <f>IF(ISNA(VLOOKUP('Planning employés'!W7,$AA$41:$AB$43,2,0)),0,(VLOOKUP('Planning employés'!W7,$AA$41:$AB$43,2,0)))</f>
        <v>0</v>
      </c>
      <c r="Z43" s="45"/>
      <c r="AA43" s="50" t="s">
        <v>1</v>
      </c>
      <c r="AB43" s="50">
        <v>7</v>
      </c>
    </row>
    <row r="44" spans="1:28" x14ac:dyDescent="0.25">
      <c r="A44" s="1" t="str">
        <f t="shared" si="1"/>
        <v>VENDREDI</v>
      </c>
      <c r="B44" s="1">
        <f t="shared" si="1"/>
        <v>5</v>
      </c>
      <c r="C44" s="47">
        <f>IF(ISNA(VLOOKUP('Planning employés'!C8,$AA$41:$AB$43,2,0)),0,(VLOOKUP('Planning employés'!C8,$AA$41:$AB$43,2,0)))</f>
        <v>0</v>
      </c>
      <c r="D44" s="47"/>
      <c r="E44" s="47">
        <f>IF(ISNA(VLOOKUP('Planning employés'!D8,$AA$41:$AB$43,2,0)),0,(VLOOKUP('Planning employés'!D8,$AA$41:$AB$43,2,0)))</f>
        <v>0</v>
      </c>
      <c r="F44" s="47"/>
      <c r="G44" s="47">
        <f>IF(ISNA(VLOOKUP('Planning employés'!E8,$AA$41:$AB$43,2,0)),0,(VLOOKUP('Planning employés'!E8,$AA$41:$AB$43,2,0)))</f>
        <v>0</v>
      </c>
      <c r="H44" s="47">
        <f>IF(ISNA(VLOOKUP('Planning employés'!F8,$AA$41:$AB$43,2,0)),0,(VLOOKUP('Planning employés'!F8,$AA$41:$AB$43,2,0)))</f>
        <v>6</v>
      </c>
      <c r="I44" s="47">
        <f>IF(ISNA(VLOOKUP('Planning employés'!G8,$AA$41:$AB$43,2,0)),0,(VLOOKUP('Planning employés'!G8,$AA$41:$AB$43,2,0)))</f>
        <v>0</v>
      </c>
      <c r="J44" s="47">
        <f>IF(ISNA(VLOOKUP('Planning employés'!H8,$AA$41:$AB$43,2,0)),0,(VLOOKUP('Planning employés'!H8,$AA$41:$AB$43,2,0)))</f>
        <v>0</v>
      </c>
      <c r="K44" s="47">
        <f>IF(ISNA(VLOOKUP('Planning employés'!I8,$AA$41:$AB$43,2,0)),0,(VLOOKUP('Planning employés'!I8,$AA$41:$AB$43,2,0)))</f>
        <v>0</v>
      </c>
      <c r="L44" s="47">
        <f>IF(ISNA(VLOOKUP('Planning employés'!J8,$AA$41:$AB$43,2,0)),0,(VLOOKUP('Planning employés'!J8,$AA$41:$AB$43,2,0)))</f>
        <v>5</v>
      </c>
      <c r="M44" s="47">
        <f>IF(ISNA(VLOOKUP('Planning employés'!K8,$AA$41:$AB$43,2,0)),0,(VLOOKUP('Planning employés'!K8,$AA$41:$AB$43,2,0)))</f>
        <v>0</v>
      </c>
      <c r="N44" s="47">
        <f>IF(ISNA(VLOOKUP('Planning employés'!L8,$AA$41:$AB$43,2,0)),0,(VLOOKUP('Planning employés'!L8,$AA$41:$AB$43,2,0)))</f>
        <v>0</v>
      </c>
      <c r="O44" s="47">
        <f>IF(ISNA(VLOOKUP('Planning employés'!M8,$AA$41:$AB$43,2,0)),0,(VLOOKUP('Planning employés'!M8,$AA$41:$AB$43,2,0)))</f>
        <v>0</v>
      </c>
      <c r="P44" s="47">
        <f>IF(ISNA(VLOOKUP('Planning employés'!N8,$AA$41:$AB$43,2,0)),0,(VLOOKUP('Planning employés'!N8,$AA$41:$AB$43,2,0)))</f>
        <v>0</v>
      </c>
      <c r="Q44" s="47">
        <f>IF(ISNA(VLOOKUP('Planning employés'!O8,$AA$41:$AB$43,2,0)),0,(VLOOKUP('Planning employés'!O8,$AA$41:$AB$43,2,0)))</f>
        <v>0</v>
      </c>
      <c r="R44" s="47">
        <f>IF(ISNA(VLOOKUP('Planning employés'!P8,$AA$41:$AB$43,2,0)),0,(VLOOKUP('Planning employés'!P8,$AA$41:$AB$43,2,0)))</f>
        <v>0</v>
      </c>
      <c r="S44" s="47">
        <f>IF(ISNA(VLOOKUP('Planning employés'!Q8,$AA$41:$AB$43,2,0)),0,(VLOOKUP('Planning employés'!Q8,$AA$41:$AB$43,2,0)))</f>
        <v>0</v>
      </c>
      <c r="T44" s="47">
        <f>IF(ISNA(VLOOKUP('Planning employés'!R8,$AA$41:$AB$43,2,0)),0,(VLOOKUP('Planning employés'!R8,$AA$41:$AB$43,2,0)))</f>
        <v>0</v>
      </c>
      <c r="U44" s="47">
        <f>IF(ISNA(VLOOKUP('Planning employés'!S8,$AA$41:$AB$43,2,0)),0,(VLOOKUP('Planning employés'!S8,$AA$41:$AB$43,2,0)))</f>
        <v>0</v>
      </c>
      <c r="V44" s="47">
        <f>IF(ISNA(VLOOKUP('Planning employés'!T8,$AA$41:$AB$43,2,0)),0,(VLOOKUP('Planning employés'!T8,$AA$41:$AB$43,2,0)))</f>
        <v>0</v>
      </c>
      <c r="W44" s="47">
        <f>IF(ISNA(VLOOKUP('Planning employés'!U8,$AA$41:$AB$43,2,0)),0,(VLOOKUP('Planning employés'!U8,$AA$41:$AB$43,2,0)))</f>
        <v>0</v>
      </c>
      <c r="X44" s="47">
        <f>IF(ISNA(VLOOKUP('Planning employés'!V8,$AA$41:$AB$43,2,0)),0,(VLOOKUP('Planning employés'!V8,$AA$41:$AB$43,2,0)))</f>
        <v>0</v>
      </c>
      <c r="Y44" s="47">
        <f>IF(ISNA(VLOOKUP('Planning employés'!W8,$AA$41:$AB$43,2,0)),0,(VLOOKUP('Planning employés'!W8,$AA$41:$AB$43,2,0)))</f>
        <v>0</v>
      </c>
      <c r="Z44" s="45"/>
      <c r="AA44" s="44"/>
    </row>
    <row r="45" spans="1:28" x14ac:dyDescent="0.25">
      <c r="A45" s="1" t="str">
        <f t="shared" si="1"/>
        <v>SAMEDI</v>
      </c>
      <c r="B45" s="1">
        <f t="shared" si="1"/>
        <v>6</v>
      </c>
      <c r="C45" s="47">
        <f>IF(ISNA(VLOOKUP('Planning employés'!C9,$AA$41:$AB$43,2,0)),0,(VLOOKUP('Planning employés'!C9,$AA$41:$AB$43,2,0)))</f>
        <v>0</v>
      </c>
      <c r="D45" s="47"/>
      <c r="E45" s="47">
        <f>IF(ISNA(VLOOKUP('Planning employés'!D9,$AA$41:$AB$43,2,0)),0,(VLOOKUP('Planning employés'!D9,$AA$41:$AB$43,2,0)))</f>
        <v>0</v>
      </c>
      <c r="F45" s="47"/>
      <c r="G45" s="47">
        <f>IF(ISNA(VLOOKUP('Planning employés'!E9,$AA$41:$AB$43,2,0)),0,(VLOOKUP('Planning employés'!E9,$AA$41:$AB$43,2,0)))</f>
        <v>0</v>
      </c>
      <c r="H45" s="47">
        <f>IF(ISNA(VLOOKUP('Planning employés'!F9,$AA$41:$AB$43,2,0)),0,(VLOOKUP('Planning employés'!F9,$AA$41:$AB$43,2,0)))</f>
        <v>0</v>
      </c>
      <c r="I45" s="47">
        <f>IF(ISNA(VLOOKUP('Planning employés'!G9,$AA$41:$AB$43,2,0)),0,(VLOOKUP('Planning employés'!G9,$AA$41:$AB$43,2,0)))</f>
        <v>0</v>
      </c>
      <c r="J45" s="47">
        <f>IF(ISNA(VLOOKUP('Planning employés'!H9,$AA$41:$AB$43,2,0)),0,(VLOOKUP('Planning employés'!H9,$AA$41:$AB$43,2,0)))</f>
        <v>0</v>
      </c>
      <c r="K45" s="47">
        <f>IF(ISNA(VLOOKUP('Planning employés'!I9,$AA$41:$AB$43,2,0)),0,(VLOOKUP('Planning employés'!I9,$AA$41:$AB$43,2,0)))</f>
        <v>0</v>
      </c>
      <c r="L45" s="47">
        <f>IF(ISNA(VLOOKUP('Planning employés'!J9,$AA$41:$AB$43,2,0)),0,(VLOOKUP('Planning employés'!J9,$AA$41:$AB$43,2,0)))</f>
        <v>5</v>
      </c>
      <c r="M45" s="47">
        <f>IF(ISNA(VLOOKUP('Planning employés'!K9,$AA$41:$AB$43,2,0)),0,(VLOOKUP('Planning employés'!K9,$AA$41:$AB$43,2,0)))</f>
        <v>0</v>
      </c>
      <c r="N45" s="47">
        <f>IF(ISNA(VLOOKUP('Planning employés'!L9,$AA$41:$AB$43,2,0)),0,(VLOOKUP('Planning employés'!L9,$AA$41:$AB$43,2,0)))</f>
        <v>0</v>
      </c>
      <c r="O45" s="47">
        <f>IF(ISNA(VLOOKUP('Planning employés'!M9,$AA$41:$AB$43,2,0)),0,(VLOOKUP('Planning employés'!M9,$AA$41:$AB$43,2,0)))</f>
        <v>0</v>
      </c>
      <c r="P45" s="47">
        <f>IF(ISNA(VLOOKUP('Planning employés'!N9,$AA$41:$AB$43,2,0)),0,(VLOOKUP('Planning employés'!N9,$AA$41:$AB$43,2,0)))</f>
        <v>0</v>
      </c>
      <c r="Q45" s="47">
        <f>IF(ISNA(VLOOKUP('Planning employés'!O9,$AA$41:$AB$43,2,0)),0,(VLOOKUP('Planning employés'!O9,$AA$41:$AB$43,2,0)))</f>
        <v>0</v>
      </c>
      <c r="R45" s="47">
        <f>IF(ISNA(VLOOKUP('Planning employés'!P9,$AA$41:$AB$43,2,0)),0,(VLOOKUP('Planning employés'!P9,$AA$41:$AB$43,2,0)))</f>
        <v>0</v>
      </c>
      <c r="S45" s="47">
        <f>IF(ISNA(VLOOKUP('Planning employés'!Q9,$AA$41:$AB$43,2,0)),0,(VLOOKUP('Planning employés'!Q9,$AA$41:$AB$43,2,0)))</f>
        <v>0</v>
      </c>
      <c r="T45" s="47">
        <f>IF(ISNA(VLOOKUP('Planning employés'!R9,$AA$41:$AB$43,2,0)),0,(VLOOKUP('Planning employés'!R9,$AA$41:$AB$43,2,0)))</f>
        <v>0</v>
      </c>
      <c r="U45" s="47">
        <f>IF(ISNA(VLOOKUP('Planning employés'!S9,$AA$41:$AB$43,2,0)),0,(VLOOKUP('Planning employés'!S9,$AA$41:$AB$43,2,0)))</f>
        <v>0</v>
      </c>
      <c r="V45" s="47">
        <f>IF(ISNA(VLOOKUP('Planning employés'!T9,$AA$41:$AB$43,2,0)),0,(VLOOKUP('Planning employés'!T9,$AA$41:$AB$43,2,0)))</f>
        <v>0</v>
      </c>
      <c r="W45" s="47">
        <f>IF(ISNA(VLOOKUP('Planning employés'!U9,$AA$41:$AB$43,2,0)),0,(VLOOKUP('Planning employés'!U9,$AA$41:$AB$43,2,0)))</f>
        <v>0</v>
      </c>
      <c r="X45" s="47">
        <f>IF(ISNA(VLOOKUP('Planning employés'!V9,$AA$41:$AB$43,2,0)),0,(VLOOKUP('Planning employés'!V9,$AA$41:$AB$43,2,0)))</f>
        <v>0</v>
      </c>
      <c r="Y45" s="47">
        <f>IF(ISNA(VLOOKUP('Planning employés'!W9,$AA$41:$AB$43,2,0)),0,(VLOOKUP('Planning employés'!W9,$AA$41:$AB$43,2,0)))</f>
        <v>0</v>
      </c>
      <c r="Z45" s="45"/>
      <c r="AA45" s="44"/>
    </row>
    <row r="46" spans="1:28" x14ac:dyDescent="0.25">
      <c r="A46" s="1" t="str">
        <f t="shared" si="1"/>
        <v>DIMANCHE</v>
      </c>
      <c r="B46" s="1">
        <f t="shared" si="1"/>
        <v>7</v>
      </c>
      <c r="C46" s="47">
        <f>IF(ISNA(VLOOKUP('Planning employés'!C10,$AA$41:$AB$43,2,0)),0,(VLOOKUP('Planning employés'!C10,$AA$41:$AB$43,2,0)))</f>
        <v>0</v>
      </c>
      <c r="D46" s="47"/>
      <c r="E46" s="47">
        <f>IF(ISNA(VLOOKUP('Planning employés'!D10,$AA$41:$AB$43,2,0)),0,(VLOOKUP('Planning employés'!D10,$AA$41:$AB$43,2,0)))</f>
        <v>0</v>
      </c>
      <c r="F46" s="47"/>
      <c r="G46" s="47">
        <f>IF(ISNA(VLOOKUP('Planning employés'!E10,$AA$41:$AB$43,2,0)),0,(VLOOKUP('Planning employés'!E10,$AA$41:$AB$43,2,0)))</f>
        <v>0</v>
      </c>
      <c r="H46" s="47">
        <f>IF(ISNA(VLOOKUP('Planning employés'!F10,$AA$41:$AB$43,2,0)),0,(VLOOKUP('Planning employés'!F10,$AA$41:$AB$43,2,0)))</f>
        <v>0</v>
      </c>
      <c r="I46" s="47">
        <f>IF(ISNA(VLOOKUP('Planning employés'!G10,$AA$41:$AB$43,2,0)),0,(VLOOKUP('Planning employés'!G10,$AA$41:$AB$43,2,0)))</f>
        <v>0</v>
      </c>
      <c r="J46" s="47">
        <f>IF(ISNA(VLOOKUP('Planning employés'!H10,$AA$41:$AB$43,2,0)),0,(VLOOKUP('Planning employés'!H10,$AA$41:$AB$43,2,0)))</f>
        <v>0</v>
      </c>
      <c r="K46" s="47">
        <f>IF(ISNA(VLOOKUP('Planning employés'!I10,$AA$41:$AB$43,2,0)),0,(VLOOKUP('Planning employés'!I10,$AA$41:$AB$43,2,0)))</f>
        <v>0</v>
      </c>
      <c r="L46" s="47">
        <f>IF(ISNA(VLOOKUP('Planning employés'!J10,$AA$41:$AB$43,2,0)),0,(VLOOKUP('Planning employés'!J10,$AA$41:$AB$43,2,0)))</f>
        <v>0</v>
      </c>
      <c r="M46" s="47">
        <f>IF(ISNA(VLOOKUP('Planning employés'!K10,$AA$41:$AB$43,2,0)),0,(VLOOKUP('Planning employés'!K10,$AA$41:$AB$43,2,0)))</f>
        <v>0</v>
      </c>
      <c r="N46" s="47">
        <f>IF(ISNA(VLOOKUP('Planning employés'!L10,$AA$41:$AB$43,2,0)),0,(VLOOKUP('Planning employés'!L10,$AA$41:$AB$43,2,0)))</f>
        <v>0</v>
      </c>
      <c r="O46" s="47">
        <f>IF(ISNA(VLOOKUP('Planning employés'!M10,$AA$41:$AB$43,2,0)),0,(VLOOKUP('Planning employés'!M10,$AA$41:$AB$43,2,0)))</f>
        <v>0</v>
      </c>
      <c r="P46" s="47">
        <f>IF(ISNA(VLOOKUP('Planning employés'!N10,$AA$41:$AB$43,2,0)),0,(VLOOKUP('Planning employés'!N10,$AA$41:$AB$43,2,0)))</f>
        <v>0</v>
      </c>
      <c r="Q46" s="47">
        <f>IF(ISNA(VLOOKUP('Planning employés'!O10,$AA$41:$AB$43,2,0)),0,(VLOOKUP('Planning employés'!O10,$AA$41:$AB$43,2,0)))</f>
        <v>0</v>
      </c>
      <c r="R46" s="47">
        <f>IF(ISNA(VLOOKUP('Planning employés'!P10,$AA$41:$AB$43,2,0)),0,(VLOOKUP('Planning employés'!P10,$AA$41:$AB$43,2,0)))</f>
        <v>0</v>
      </c>
      <c r="S46" s="47">
        <f>IF(ISNA(VLOOKUP('Planning employés'!Q10,$AA$41:$AB$43,2,0)),0,(VLOOKUP('Planning employés'!Q10,$AA$41:$AB$43,2,0)))</f>
        <v>0</v>
      </c>
      <c r="T46" s="47">
        <f>IF(ISNA(VLOOKUP('Planning employés'!R10,$AA$41:$AB$43,2,0)),0,(VLOOKUP('Planning employés'!R10,$AA$41:$AB$43,2,0)))</f>
        <v>0</v>
      </c>
      <c r="U46" s="47">
        <f>IF(ISNA(VLOOKUP('Planning employés'!S10,$AA$41:$AB$43,2,0)),0,(VLOOKUP('Planning employés'!S10,$AA$41:$AB$43,2,0)))</f>
        <v>0</v>
      </c>
      <c r="V46" s="47">
        <f>IF(ISNA(VLOOKUP('Planning employés'!T10,$AA$41:$AB$43,2,0)),0,(VLOOKUP('Planning employés'!T10,$AA$41:$AB$43,2,0)))</f>
        <v>0</v>
      </c>
      <c r="W46" s="47">
        <f>IF(ISNA(VLOOKUP('Planning employés'!U10,$AA$41:$AB$43,2,0)),0,(VLOOKUP('Planning employés'!U10,$AA$41:$AB$43,2,0)))</f>
        <v>0</v>
      </c>
      <c r="X46" s="47">
        <f>IF(ISNA(VLOOKUP('Planning employés'!V10,$AA$41:$AB$43,2,0)),0,(VLOOKUP('Planning employés'!V10,$AA$41:$AB$43,2,0)))</f>
        <v>0</v>
      </c>
      <c r="Y46" s="47">
        <f>IF(ISNA(VLOOKUP('Planning employés'!W10,$AA$41:$AB$43,2,0)),0,(VLOOKUP('Planning employés'!W10,$AA$41:$AB$43,2,0)))</f>
        <v>0</v>
      </c>
      <c r="Z46" s="45"/>
      <c r="AA46" s="44"/>
    </row>
    <row r="47" spans="1:28" x14ac:dyDescent="0.25">
      <c r="A47" s="1" t="str">
        <f t="shared" si="1"/>
        <v>LUNDI</v>
      </c>
      <c r="B47" s="1">
        <f t="shared" si="1"/>
        <v>8</v>
      </c>
      <c r="C47" s="47">
        <f>IF(ISNA(VLOOKUP('Planning employés'!C11,$AA$41:$AB$43,2,0)),0,(VLOOKUP('Planning employés'!C11,$AA$41:$AB$43,2,0)))</f>
        <v>0</v>
      </c>
      <c r="D47" s="47"/>
      <c r="E47" s="47">
        <f>IF(ISNA(VLOOKUP('Planning employés'!D11,$AA$41:$AB$43,2,0)),0,(VLOOKUP('Planning employés'!D11,$AA$41:$AB$43,2,0)))</f>
        <v>0</v>
      </c>
      <c r="F47" s="47"/>
      <c r="G47" s="47">
        <f>IF(ISNA(VLOOKUP('Planning employés'!E11,$AA$41:$AB$43,2,0)),0,(VLOOKUP('Planning employés'!E11,$AA$41:$AB$43,2,0)))</f>
        <v>0</v>
      </c>
      <c r="H47" s="47">
        <f>IF(ISNA(VLOOKUP('Planning employés'!F11,$AA$41:$AB$43,2,0)),0,(VLOOKUP('Planning employés'!F11,$AA$41:$AB$43,2,0)))</f>
        <v>6</v>
      </c>
      <c r="I47" s="47">
        <f>IF(ISNA(VLOOKUP('Planning employés'!G11,$AA$41:$AB$43,2,0)),0,(VLOOKUP('Planning employés'!G11,$AA$41:$AB$43,2,0)))</f>
        <v>0</v>
      </c>
      <c r="J47" s="47">
        <f>IF(ISNA(VLOOKUP('Planning employés'!H11,$AA$41:$AB$43,2,0)),0,(VLOOKUP('Planning employés'!H11,$AA$41:$AB$43,2,0)))</f>
        <v>0</v>
      </c>
      <c r="K47" s="47">
        <f>IF(ISNA(VLOOKUP('Planning employés'!I11,$AA$41:$AB$43,2,0)),0,(VLOOKUP('Planning employés'!I11,$AA$41:$AB$43,2,0)))</f>
        <v>0</v>
      </c>
      <c r="L47" s="47">
        <f>IF(ISNA(VLOOKUP('Planning employés'!J11,$AA$41:$AB$43,2,0)),0,(VLOOKUP('Planning employés'!J11,$AA$41:$AB$43,2,0)))</f>
        <v>0</v>
      </c>
      <c r="M47" s="47">
        <f>IF(ISNA(VLOOKUP('Planning employés'!K11,$AA$41:$AB$43,2,0)),0,(VLOOKUP('Planning employés'!K11,$AA$41:$AB$43,2,0)))</f>
        <v>0</v>
      </c>
      <c r="N47" s="47">
        <f>IF(ISNA(VLOOKUP('Planning employés'!L11,$AA$41:$AB$43,2,0)),0,(VLOOKUP('Planning employés'!L11,$AA$41:$AB$43,2,0)))</f>
        <v>0</v>
      </c>
      <c r="O47" s="47">
        <f>IF(ISNA(VLOOKUP('Planning employés'!M11,$AA$41:$AB$43,2,0)),0,(VLOOKUP('Planning employés'!M11,$AA$41:$AB$43,2,0)))</f>
        <v>0</v>
      </c>
      <c r="P47" s="47">
        <f>IF(ISNA(VLOOKUP('Planning employés'!N11,$AA$41:$AB$43,2,0)),0,(VLOOKUP('Planning employés'!N11,$AA$41:$AB$43,2,0)))</f>
        <v>0</v>
      </c>
      <c r="Q47" s="47">
        <f>IF(ISNA(VLOOKUP('Planning employés'!O11,$AA$41:$AB$43,2,0)),0,(VLOOKUP('Planning employés'!O11,$AA$41:$AB$43,2,0)))</f>
        <v>0</v>
      </c>
      <c r="R47" s="47">
        <f>IF(ISNA(VLOOKUP('Planning employés'!P11,$AA$41:$AB$43,2,0)),0,(VLOOKUP('Planning employés'!P11,$AA$41:$AB$43,2,0)))</f>
        <v>0</v>
      </c>
      <c r="S47" s="47">
        <f>IF(ISNA(VLOOKUP('Planning employés'!Q11,$AA$41:$AB$43,2,0)),0,(VLOOKUP('Planning employés'!Q11,$AA$41:$AB$43,2,0)))</f>
        <v>0</v>
      </c>
      <c r="T47" s="47">
        <f>IF(ISNA(VLOOKUP('Planning employés'!R11,$AA$41:$AB$43,2,0)),0,(VLOOKUP('Planning employés'!R11,$AA$41:$AB$43,2,0)))</f>
        <v>0</v>
      </c>
      <c r="U47" s="47">
        <f>IF(ISNA(VLOOKUP('Planning employés'!S11,$AA$41:$AB$43,2,0)),0,(VLOOKUP('Planning employés'!S11,$AA$41:$AB$43,2,0)))</f>
        <v>0</v>
      </c>
      <c r="V47" s="47">
        <f>IF(ISNA(VLOOKUP('Planning employés'!T11,$AA$41:$AB$43,2,0)),0,(VLOOKUP('Planning employés'!T11,$AA$41:$AB$43,2,0)))</f>
        <v>0</v>
      </c>
      <c r="W47" s="47">
        <f>IF(ISNA(VLOOKUP('Planning employés'!U11,$AA$41:$AB$43,2,0)),0,(VLOOKUP('Planning employés'!U11,$AA$41:$AB$43,2,0)))</f>
        <v>0</v>
      </c>
      <c r="X47" s="47">
        <f>IF(ISNA(VLOOKUP('Planning employés'!V11,$AA$41:$AB$43,2,0)),0,(VLOOKUP('Planning employés'!V11,$AA$41:$AB$43,2,0)))</f>
        <v>0</v>
      </c>
      <c r="Y47" s="47">
        <f>IF(ISNA(VLOOKUP('Planning employés'!W11,$AA$41:$AB$43,2,0)),0,(VLOOKUP('Planning employés'!W11,$AA$41:$AB$43,2,0)))</f>
        <v>0</v>
      </c>
      <c r="Z47" s="45"/>
      <c r="AA47" s="44"/>
    </row>
    <row r="48" spans="1:28" x14ac:dyDescent="0.25">
      <c r="A48" s="1" t="str">
        <f t="shared" si="1"/>
        <v>MARDI</v>
      </c>
      <c r="B48" s="1">
        <f t="shared" si="1"/>
        <v>9</v>
      </c>
      <c r="C48" s="47">
        <f>IF(ISNA(VLOOKUP('Planning employés'!C12,$AA$41:$AB$43,2,0)),0,(VLOOKUP('Planning employés'!C12,$AA$41:$AB$43,2,0)))</f>
        <v>0</v>
      </c>
      <c r="D48" s="47"/>
      <c r="E48" s="47">
        <f>IF(ISNA(VLOOKUP('Planning employés'!D12,$AA$41:$AB$43,2,0)),0,(VLOOKUP('Planning employés'!D12,$AA$41:$AB$43,2,0)))</f>
        <v>0</v>
      </c>
      <c r="F48" s="47"/>
      <c r="G48" s="47">
        <f>IF(ISNA(VLOOKUP('Planning employés'!E12,$AA$41:$AB$43,2,0)),0,(VLOOKUP('Planning employés'!E12,$AA$41:$AB$43,2,0)))</f>
        <v>0</v>
      </c>
      <c r="H48" s="47">
        <f>IF(ISNA(VLOOKUP('Planning employés'!F12,$AA$41:$AB$43,2,0)),0,(VLOOKUP('Planning employés'!F12,$AA$41:$AB$43,2,0)))</f>
        <v>6</v>
      </c>
      <c r="I48" s="47">
        <f>IF(ISNA(VLOOKUP('Planning employés'!G12,$AA$41:$AB$43,2,0)),0,(VLOOKUP('Planning employés'!G12,$AA$41:$AB$43,2,0)))</f>
        <v>0</v>
      </c>
      <c r="J48" s="47">
        <f>IF(ISNA(VLOOKUP('Planning employés'!H12,$AA$41:$AB$43,2,0)),0,(VLOOKUP('Planning employés'!H12,$AA$41:$AB$43,2,0)))</f>
        <v>0</v>
      </c>
      <c r="K48" s="47">
        <f>IF(ISNA(VLOOKUP('Planning employés'!I12,$AA$41:$AB$43,2,0)),0,(VLOOKUP('Planning employés'!I12,$AA$41:$AB$43,2,0)))</f>
        <v>0</v>
      </c>
      <c r="L48" s="47">
        <f>IF(ISNA(VLOOKUP('Planning employés'!J12,$AA$41:$AB$43,2,0)),0,(VLOOKUP('Planning employés'!J12,$AA$41:$AB$43,2,0)))</f>
        <v>0</v>
      </c>
      <c r="M48" s="47">
        <f>IF(ISNA(VLOOKUP('Planning employés'!K12,$AA$41:$AB$43,2,0)),0,(VLOOKUP('Planning employés'!K12,$AA$41:$AB$43,2,0)))</f>
        <v>0</v>
      </c>
      <c r="N48" s="47">
        <f>IF(ISNA(VLOOKUP('Planning employés'!L12,$AA$41:$AB$43,2,0)),0,(VLOOKUP('Planning employés'!L12,$AA$41:$AB$43,2,0)))</f>
        <v>0</v>
      </c>
      <c r="O48" s="47">
        <f>IF(ISNA(VLOOKUP('Planning employés'!M12,$AA$41:$AB$43,2,0)),0,(VLOOKUP('Planning employés'!M12,$AA$41:$AB$43,2,0)))</f>
        <v>0</v>
      </c>
      <c r="P48" s="47">
        <f>IF(ISNA(VLOOKUP('Planning employés'!N12,$AA$41:$AB$43,2,0)),0,(VLOOKUP('Planning employés'!N12,$AA$41:$AB$43,2,0)))</f>
        <v>0</v>
      </c>
      <c r="Q48" s="47">
        <f>IF(ISNA(VLOOKUP('Planning employés'!O12,$AA$41:$AB$43,2,0)),0,(VLOOKUP('Planning employés'!O12,$AA$41:$AB$43,2,0)))</f>
        <v>0</v>
      </c>
      <c r="R48" s="47">
        <f>IF(ISNA(VLOOKUP('Planning employés'!P12,$AA$41:$AB$43,2,0)),0,(VLOOKUP('Planning employés'!P12,$AA$41:$AB$43,2,0)))</f>
        <v>0</v>
      </c>
      <c r="S48" s="47">
        <f>IF(ISNA(VLOOKUP('Planning employés'!Q12,$AA$41:$AB$43,2,0)),0,(VLOOKUP('Planning employés'!Q12,$AA$41:$AB$43,2,0)))</f>
        <v>0</v>
      </c>
      <c r="T48" s="47">
        <f>IF(ISNA(VLOOKUP('Planning employés'!R12,$AA$41:$AB$43,2,0)),0,(VLOOKUP('Planning employés'!R12,$AA$41:$AB$43,2,0)))</f>
        <v>0</v>
      </c>
      <c r="U48" s="47">
        <f>IF(ISNA(VLOOKUP('Planning employés'!S12,$AA$41:$AB$43,2,0)),0,(VLOOKUP('Planning employés'!S12,$AA$41:$AB$43,2,0)))</f>
        <v>0</v>
      </c>
      <c r="V48" s="47">
        <f>IF(ISNA(VLOOKUP('Planning employés'!T12,$AA$41:$AB$43,2,0)),0,(VLOOKUP('Planning employés'!T12,$AA$41:$AB$43,2,0)))</f>
        <v>0</v>
      </c>
      <c r="W48" s="47">
        <f>IF(ISNA(VLOOKUP('Planning employés'!U12,$AA$41:$AB$43,2,0)),0,(VLOOKUP('Planning employés'!U12,$AA$41:$AB$43,2,0)))</f>
        <v>0</v>
      </c>
      <c r="X48" s="47">
        <f>IF(ISNA(VLOOKUP('Planning employés'!V12,$AA$41:$AB$43,2,0)),0,(VLOOKUP('Planning employés'!V12,$AA$41:$AB$43,2,0)))</f>
        <v>0</v>
      </c>
      <c r="Y48" s="47">
        <f>IF(ISNA(VLOOKUP('Planning employés'!W12,$AA$41:$AB$43,2,0)),0,(VLOOKUP('Planning employés'!W12,$AA$41:$AB$43,2,0)))</f>
        <v>0</v>
      </c>
      <c r="Z48" s="45"/>
      <c r="AA48" s="44"/>
    </row>
    <row r="49" spans="1:27" x14ac:dyDescent="0.25">
      <c r="A49" s="1" t="str">
        <f t="shared" si="1"/>
        <v>MERCREDI</v>
      </c>
      <c r="B49" s="1">
        <f t="shared" si="1"/>
        <v>10</v>
      </c>
      <c r="C49" s="47">
        <f>IF(ISNA(VLOOKUP('Planning employés'!C13,$AA$41:$AB$43,2,0)),0,(VLOOKUP('Planning employés'!C13,$AA$41:$AB$43,2,0)))</f>
        <v>0</v>
      </c>
      <c r="D49" s="47"/>
      <c r="E49" s="47">
        <f>IF(ISNA(VLOOKUP('Planning employés'!D13,$AA$41:$AB$43,2,0)),0,(VLOOKUP('Planning employés'!D13,$AA$41:$AB$43,2,0)))</f>
        <v>0</v>
      </c>
      <c r="F49" s="47"/>
      <c r="G49" s="47">
        <f>IF(ISNA(VLOOKUP('Planning employés'!E13,$AA$41:$AB$43,2,0)),0,(VLOOKUP('Planning employés'!E13,$AA$41:$AB$43,2,0)))</f>
        <v>0</v>
      </c>
      <c r="H49" s="47">
        <f>IF(ISNA(VLOOKUP('Planning employés'!F13,$AA$41:$AB$43,2,0)),0,(VLOOKUP('Planning employés'!F13,$AA$41:$AB$43,2,0)))</f>
        <v>6</v>
      </c>
      <c r="I49" s="47">
        <f>IF(ISNA(VLOOKUP('Planning employés'!G13,$AA$41:$AB$43,2,0)),0,(VLOOKUP('Planning employés'!G13,$AA$41:$AB$43,2,0)))</f>
        <v>0</v>
      </c>
      <c r="J49" s="47">
        <f>IF(ISNA(VLOOKUP('Planning employés'!H13,$AA$41:$AB$43,2,0)),0,(VLOOKUP('Planning employés'!H13,$AA$41:$AB$43,2,0)))</f>
        <v>0</v>
      </c>
      <c r="K49" s="47">
        <f>IF(ISNA(VLOOKUP('Planning employés'!I13,$AA$41:$AB$43,2,0)),0,(VLOOKUP('Planning employés'!I13,$AA$41:$AB$43,2,0)))</f>
        <v>0</v>
      </c>
      <c r="L49" s="47">
        <f>IF(ISNA(VLOOKUP('Planning employés'!J13,$AA$41:$AB$43,2,0)),0,(VLOOKUP('Planning employés'!J13,$AA$41:$AB$43,2,0)))</f>
        <v>0</v>
      </c>
      <c r="M49" s="47">
        <f>IF(ISNA(VLOOKUP('Planning employés'!K13,$AA$41:$AB$43,2,0)),0,(VLOOKUP('Planning employés'!K13,$AA$41:$AB$43,2,0)))</f>
        <v>0</v>
      </c>
      <c r="N49" s="47">
        <f>IF(ISNA(VLOOKUP('Planning employés'!L13,$AA$41:$AB$43,2,0)),0,(VLOOKUP('Planning employés'!L13,$AA$41:$AB$43,2,0)))</f>
        <v>0</v>
      </c>
      <c r="O49" s="47">
        <f>IF(ISNA(VLOOKUP('Planning employés'!M13,$AA$41:$AB$43,2,0)),0,(VLOOKUP('Planning employés'!M13,$AA$41:$AB$43,2,0)))</f>
        <v>0</v>
      </c>
      <c r="P49" s="47">
        <f>IF(ISNA(VLOOKUP('Planning employés'!N13,$AA$41:$AB$43,2,0)),0,(VLOOKUP('Planning employés'!N13,$AA$41:$AB$43,2,0)))</f>
        <v>0</v>
      </c>
      <c r="Q49" s="47">
        <f>IF(ISNA(VLOOKUP('Planning employés'!O13,$AA$41:$AB$43,2,0)),0,(VLOOKUP('Planning employés'!O13,$AA$41:$AB$43,2,0)))</f>
        <v>0</v>
      </c>
      <c r="R49" s="47">
        <f>IF(ISNA(VLOOKUP('Planning employés'!P13,$AA$41:$AB$43,2,0)),0,(VLOOKUP('Planning employés'!P13,$AA$41:$AB$43,2,0)))</f>
        <v>0</v>
      </c>
      <c r="S49" s="47">
        <f>IF(ISNA(VLOOKUP('Planning employés'!Q13,$AA$41:$AB$43,2,0)),0,(VLOOKUP('Planning employés'!Q13,$AA$41:$AB$43,2,0)))</f>
        <v>0</v>
      </c>
      <c r="T49" s="47">
        <f>IF(ISNA(VLOOKUP('Planning employés'!R13,$AA$41:$AB$43,2,0)),0,(VLOOKUP('Planning employés'!R13,$AA$41:$AB$43,2,0)))</f>
        <v>0</v>
      </c>
      <c r="U49" s="47">
        <f>IF(ISNA(VLOOKUP('Planning employés'!S13,$AA$41:$AB$43,2,0)),0,(VLOOKUP('Planning employés'!S13,$AA$41:$AB$43,2,0)))</f>
        <v>0</v>
      </c>
      <c r="V49" s="47">
        <f>IF(ISNA(VLOOKUP('Planning employés'!T13,$AA$41:$AB$43,2,0)),0,(VLOOKUP('Planning employés'!T13,$AA$41:$AB$43,2,0)))</f>
        <v>0</v>
      </c>
      <c r="W49" s="47">
        <f>IF(ISNA(VLOOKUP('Planning employés'!U13,$AA$41:$AB$43,2,0)),0,(VLOOKUP('Planning employés'!U13,$AA$41:$AB$43,2,0)))</f>
        <v>0</v>
      </c>
      <c r="X49" s="47">
        <f>IF(ISNA(VLOOKUP('Planning employés'!V13,$AA$41:$AB$43,2,0)),0,(VLOOKUP('Planning employés'!V13,$AA$41:$AB$43,2,0)))</f>
        <v>0</v>
      </c>
      <c r="Y49" s="47">
        <f>IF(ISNA(VLOOKUP('Planning employés'!W13,$AA$41:$AB$43,2,0)),0,(VLOOKUP('Planning employés'!W13,$AA$41:$AB$43,2,0)))</f>
        <v>0</v>
      </c>
      <c r="Z49" s="45"/>
      <c r="AA49" s="44"/>
    </row>
    <row r="50" spans="1:27" x14ac:dyDescent="0.25">
      <c r="A50" s="1" t="str">
        <f t="shared" si="1"/>
        <v>JEUDI</v>
      </c>
      <c r="B50" s="1">
        <f t="shared" si="1"/>
        <v>11</v>
      </c>
      <c r="C50" s="47">
        <f>IF(ISNA(VLOOKUP('Planning employés'!C14,$AA$41:$AB$43,2,0)),0,(VLOOKUP('Planning employés'!C14,$AA$41:$AB$43,2,0)))</f>
        <v>0</v>
      </c>
      <c r="D50" s="47"/>
      <c r="E50" s="47">
        <f>IF(ISNA(VLOOKUP('Planning employés'!D14,$AA$41:$AB$43,2,0)),0,(VLOOKUP('Planning employés'!D14,$AA$41:$AB$43,2,0)))</f>
        <v>0</v>
      </c>
      <c r="F50" s="47"/>
      <c r="G50" s="47">
        <f>IF(ISNA(VLOOKUP('Planning employés'!E14,$AA$41:$AB$43,2,0)),0,(VLOOKUP('Planning employés'!E14,$AA$41:$AB$43,2,0)))</f>
        <v>0</v>
      </c>
      <c r="H50" s="47">
        <f>IF(ISNA(VLOOKUP('Planning employés'!F14,$AA$41:$AB$43,2,0)),0,(VLOOKUP('Planning employés'!F14,$AA$41:$AB$43,2,0)))</f>
        <v>6</v>
      </c>
      <c r="I50" s="47">
        <f>IF(ISNA(VLOOKUP('Planning employés'!G14,$AA$41:$AB$43,2,0)),0,(VLOOKUP('Planning employés'!G14,$AA$41:$AB$43,2,0)))</f>
        <v>0</v>
      </c>
      <c r="J50" s="47">
        <f>IF(ISNA(VLOOKUP('Planning employés'!H14,$AA$41:$AB$43,2,0)),0,(VLOOKUP('Planning employés'!H14,$AA$41:$AB$43,2,0)))</f>
        <v>0</v>
      </c>
      <c r="K50" s="47">
        <f>IF(ISNA(VLOOKUP('Planning employés'!I14,$AA$41:$AB$43,2,0)),0,(VLOOKUP('Planning employés'!I14,$AA$41:$AB$43,2,0)))</f>
        <v>0</v>
      </c>
      <c r="L50" s="47">
        <f>IF(ISNA(VLOOKUP('Planning employés'!J14,$AA$41:$AB$43,2,0)),0,(VLOOKUP('Planning employés'!J14,$AA$41:$AB$43,2,0)))</f>
        <v>0</v>
      </c>
      <c r="M50" s="47">
        <f>IF(ISNA(VLOOKUP('Planning employés'!K14,$AA$41:$AB$43,2,0)),0,(VLOOKUP('Planning employés'!K14,$AA$41:$AB$43,2,0)))</f>
        <v>0</v>
      </c>
      <c r="N50" s="47">
        <f>IF(ISNA(VLOOKUP('Planning employés'!L14,$AA$41:$AB$43,2,0)),0,(VLOOKUP('Planning employés'!L14,$AA$41:$AB$43,2,0)))</f>
        <v>0</v>
      </c>
      <c r="O50" s="47">
        <f>IF(ISNA(VLOOKUP('Planning employés'!M14,$AA$41:$AB$43,2,0)),0,(VLOOKUP('Planning employés'!M14,$AA$41:$AB$43,2,0)))</f>
        <v>0</v>
      </c>
      <c r="P50" s="47">
        <f>IF(ISNA(VLOOKUP('Planning employés'!N14,$AA$41:$AB$43,2,0)),0,(VLOOKUP('Planning employés'!N14,$AA$41:$AB$43,2,0)))</f>
        <v>0</v>
      </c>
      <c r="Q50" s="47">
        <f>IF(ISNA(VLOOKUP('Planning employés'!O14,$AA$41:$AB$43,2,0)),0,(VLOOKUP('Planning employés'!O14,$AA$41:$AB$43,2,0)))</f>
        <v>0</v>
      </c>
      <c r="R50" s="47">
        <f>IF(ISNA(VLOOKUP('Planning employés'!P14,$AA$41:$AB$43,2,0)),0,(VLOOKUP('Planning employés'!P14,$AA$41:$AB$43,2,0)))</f>
        <v>0</v>
      </c>
      <c r="S50" s="47">
        <f>IF(ISNA(VLOOKUP('Planning employés'!Q14,$AA$41:$AB$43,2,0)),0,(VLOOKUP('Planning employés'!Q14,$AA$41:$AB$43,2,0)))</f>
        <v>0</v>
      </c>
      <c r="T50" s="47">
        <f>IF(ISNA(VLOOKUP('Planning employés'!R14,$AA$41:$AB$43,2,0)),0,(VLOOKUP('Planning employés'!R14,$AA$41:$AB$43,2,0)))</f>
        <v>0</v>
      </c>
      <c r="U50" s="47">
        <f>IF(ISNA(VLOOKUP('Planning employés'!S14,$AA$41:$AB$43,2,0)),0,(VLOOKUP('Planning employés'!S14,$AA$41:$AB$43,2,0)))</f>
        <v>0</v>
      </c>
      <c r="V50" s="47">
        <f>IF(ISNA(VLOOKUP('Planning employés'!T14,$AA$41:$AB$43,2,0)),0,(VLOOKUP('Planning employés'!T14,$AA$41:$AB$43,2,0)))</f>
        <v>0</v>
      </c>
      <c r="W50" s="47">
        <f>IF(ISNA(VLOOKUP('Planning employés'!U14,$AA$41:$AB$43,2,0)),0,(VLOOKUP('Planning employés'!U14,$AA$41:$AB$43,2,0)))</f>
        <v>0</v>
      </c>
      <c r="X50" s="47">
        <f>IF(ISNA(VLOOKUP('Planning employés'!V14,$AA$41:$AB$43,2,0)),0,(VLOOKUP('Planning employés'!V14,$AA$41:$AB$43,2,0)))</f>
        <v>0</v>
      </c>
      <c r="Y50" s="47">
        <f>IF(ISNA(VLOOKUP('Planning employés'!W14,$AA$41:$AB$43,2,0)),0,(VLOOKUP('Planning employés'!W14,$AA$41:$AB$43,2,0)))</f>
        <v>0</v>
      </c>
      <c r="Z50" s="45"/>
      <c r="AA50" s="44"/>
    </row>
    <row r="51" spans="1:27" x14ac:dyDescent="0.25">
      <c r="A51" s="1" t="str">
        <f t="shared" si="1"/>
        <v>VENDREDI</v>
      </c>
      <c r="B51" s="1">
        <f t="shared" si="1"/>
        <v>12</v>
      </c>
      <c r="C51" s="47">
        <f>IF(ISNA(VLOOKUP('Planning employés'!C15,$AA$41:$AB$43,2,0)),0,(VLOOKUP('Planning employés'!C15,$AA$41:$AB$43,2,0)))</f>
        <v>0</v>
      </c>
      <c r="D51" s="47"/>
      <c r="E51" s="47">
        <f>IF(ISNA(VLOOKUP('Planning employés'!D15,$AA$41:$AB$43,2,0)),0,(VLOOKUP('Planning employés'!D15,$AA$41:$AB$43,2,0)))</f>
        <v>0</v>
      </c>
      <c r="F51" s="47"/>
      <c r="G51" s="47">
        <f>IF(ISNA(VLOOKUP('Planning employés'!E15,$AA$41:$AB$43,2,0)),0,(VLOOKUP('Planning employés'!E15,$AA$41:$AB$43,2,0)))</f>
        <v>0</v>
      </c>
      <c r="H51" s="47">
        <f>IF(ISNA(VLOOKUP('Planning employés'!F15,$AA$41:$AB$43,2,0)),0,(VLOOKUP('Planning employés'!F15,$AA$41:$AB$43,2,0)))</f>
        <v>6</v>
      </c>
      <c r="I51" s="47">
        <f>IF(ISNA(VLOOKUP('Planning employés'!G15,$AA$41:$AB$43,2,0)),0,(VLOOKUP('Planning employés'!G15,$AA$41:$AB$43,2,0)))</f>
        <v>0</v>
      </c>
      <c r="J51" s="47">
        <f>IF(ISNA(VLOOKUP('Planning employés'!H15,$AA$41:$AB$43,2,0)),0,(VLOOKUP('Planning employés'!H15,$AA$41:$AB$43,2,0)))</f>
        <v>0</v>
      </c>
      <c r="K51" s="47">
        <f>IF(ISNA(VLOOKUP('Planning employés'!I15,$AA$41:$AB$43,2,0)),0,(VLOOKUP('Planning employés'!I15,$AA$41:$AB$43,2,0)))</f>
        <v>0</v>
      </c>
      <c r="L51" s="47">
        <f>IF(ISNA(VLOOKUP('Planning employés'!J15,$AA$41:$AB$43,2,0)),0,(VLOOKUP('Planning employés'!J15,$AA$41:$AB$43,2,0)))</f>
        <v>0</v>
      </c>
      <c r="M51" s="47">
        <f>IF(ISNA(VLOOKUP('Planning employés'!K15,$AA$41:$AB$43,2,0)),0,(VLOOKUP('Planning employés'!K15,$AA$41:$AB$43,2,0)))</f>
        <v>0</v>
      </c>
      <c r="N51" s="47">
        <f>IF(ISNA(VLOOKUP('Planning employés'!L15,$AA$41:$AB$43,2,0)),0,(VLOOKUP('Planning employés'!L15,$AA$41:$AB$43,2,0)))</f>
        <v>0</v>
      </c>
      <c r="O51" s="47">
        <f>IF(ISNA(VLOOKUP('Planning employés'!M15,$AA$41:$AB$43,2,0)),0,(VLOOKUP('Planning employés'!M15,$AA$41:$AB$43,2,0)))</f>
        <v>0</v>
      </c>
      <c r="P51" s="47">
        <f>IF(ISNA(VLOOKUP('Planning employés'!N15,$AA$41:$AB$43,2,0)),0,(VLOOKUP('Planning employés'!N15,$AA$41:$AB$43,2,0)))</f>
        <v>0</v>
      </c>
      <c r="Q51" s="47">
        <f>IF(ISNA(VLOOKUP('Planning employés'!O15,$AA$41:$AB$43,2,0)),0,(VLOOKUP('Planning employés'!O15,$AA$41:$AB$43,2,0)))</f>
        <v>0</v>
      </c>
      <c r="R51" s="47">
        <f>IF(ISNA(VLOOKUP('Planning employés'!P15,$AA$41:$AB$43,2,0)),0,(VLOOKUP('Planning employés'!P15,$AA$41:$AB$43,2,0)))</f>
        <v>0</v>
      </c>
      <c r="S51" s="47">
        <f>IF(ISNA(VLOOKUP('Planning employés'!Q15,$AA$41:$AB$43,2,0)),0,(VLOOKUP('Planning employés'!Q15,$AA$41:$AB$43,2,0)))</f>
        <v>0</v>
      </c>
      <c r="T51" s="47">
        <f>IF(ISNA(VLOOKUP('Planning employés'!R15,$AA$41:$AB$43,2,0)),0,(VLOOKUP('Planning employés'!R15,$AA$41:$AB$43,2,0)))</f>
        <v>0</v>
      </c>
      <c r="U51" s="47">
        <f>IF(ISNA(VLOOKUP('Planning employés'!S15,$AA$41:$AB$43,2,0)),0,(VLOOKUP('Planning employés'!S15,$AA$41:$AB$43,2,0)))</f>
        <v>0</v>
      </c>
      <c r="V51" s="47">
        <f>IF(ISNA(VLOOKUP('Planning employés'!T15,$AA$41:$AB$43,2,0)),0,(VLOOKUP('Planning employés'!T15,$AA$41:$AB$43,2,0)))</f>
        <v>0</v>
      </c>
      <c r="W51" s="47">
        <f>IF(ISNA(VLOOKUP('Planning employés'!U15,$AA$41:$AB$43,2,0)),0,(VLOOKUP('Planning employés'!U15,$AA$41:$AB$43,2,0)))</f>
        <v>0</v>
      </c>
      <c r="X51" s="47">
        <f>IF(ISNA(VLOOKUP('Planning employés'!V15,$AA$41:$AB$43,2,0)),0,(VLOOKUP('Planning employés'!V15,$AA$41:$AB$43,2,0)))</f>
        <v>0</v>
      </c>
      <c r="Y51" s="47">
        <f>IF(ISNA(VLOOKUP('Planning employés'!W15,$AA$41:$AB$43,2,0)),0,(VLOOKUP('Planning employés'!W15,$AA$41:$AB$43,2,0)))</f>
        <v>0</v>
      </c>
      <c r="Z51" s="45"/>
      <c r="AA51" s="44"/>
    </row>
    <row r="52" spans="1:27" x14ac:dyDescent="0.25">
      <c r="A52" s="1" t="str">
        <f t="shared" si="1"/>
        <v>SAMEDI</v>
      </c>
      <c r="B52" s="1">
        <f t="shared" si="1"/>
        <v>13</v>
      </c>
      <c r="C52" s="47">
        <f>IF(ISNA(VLOOKUP('Planning employés'!C16,$AA$41:$AB$43,2,0)),0,(VLOOKUP('Planning employés'!C16,$AA$41:$AB$43,2,0)))</f>
        <v>0</v>
      </c>
      <c r="D52" s="47"/>
      <c r="E52" s="47">
        <f>IF(ISNA(VLOOKUP('Planning employés'!D16,$AA$41:$AB$43,2,0)),0,(VLOOKUP('Planning employés'!D16,$AA$41:$AB$43,2,0)))</f>
        <v>0</v>
      </c>
      <c r="F52" s="47"/>
      <c r="G52" s="47">
        <f>IF(ISNA(VLOOKUP('Planning employés'!E16,$AA$41:$AB$43,2,0)),0,(VLOOKUP('Planning employés'!E16,$AA$41:$AB$43,2,0)))</f>
        <v>0</v>
      </c>
      <c r="H52" s="47">
        <f>IF(ISNA(VLOOKUP('Planning employés'!F16,$AA$41:$AB$43,2,0)),0,(VLOOKUP('Planning employés'!F16,$AA$41:$AB$43,2,0)))</f>
        <v>0</v>
      </c>
      <c r="I52" s="47">
        <f>IF(ISNA(VLOOKUP('Planning employés'!G16,$AA$41:$AB$43,2,0)),0,(VLOOKUP('Planning employés'!G16,$AA$41:$AB$43,2,0)))</f>
        <v>0</v>
      </c>
      <c r="J52" s="47">
        <f>IF(ISNA(VLOOKUP('Planning employés'!H16,$AA$41:$AB$43,2,0)),0,(VLOOKUP('Planning employés'!H16,$AA$41:$AB$43,2,0)))</f>
        <v>0</v>
      </c>
      <c r="K52" s="47">
        <f>IF(ISNA(VLOOKUP('Planning employés'!I16,$AA$41:$AB$43,2,0)),0,(VLOOKUP('Planning employés'!I16,$AA$41:$AB$43,2,0)))</f>
        <v>0</v>
      </c>
      <c r="L52" s="47">
        <f>IF(ISNA(VLOOKUP('Planning employés'!J16,$AA$41:$AB$43,2,0)),0,(VLOOKUP('Planning employés'!J16,$AA$41:$AB$43,2,0)))</f>
        <v>0</v>
      </c>
      <c r="M52" s="47">
        <f>IF(ISNA(VLOOKUP('Planning employés'!K16,$AA$41:$AB$43,2,0)),0,(VLOOKUP('Planning employés'!K16,$AA$41:$AB$43,2,0)))</f>
        <v>0</v>
      </c>
      <c r="N52" s="47">
        <f>IF(ISNA(VLOOKUP('Planning employés'!L16,$AA$41:$AB$43,2,0)),0,(VLOOKUP('Planning employés'!L16,$AA$41:$AB$43,2,0)))</f>
        <v>0</v>
      </c>
      <c r="O52" s="47">
        <f>IF(ISNA(VLOOKUP('Planning employés'!M16,$AA$41:$AB$43,2,0)),0,(VLOOKUP('Planning employés'!M16,$AA$41:$AB$43,2,0)))</f>
        <v>0</v>
      </c>
      <c r="P52" s="47">
        <f>IF(ISNA(VLOOKUP('Planning employés'!N16,$AA$41:$AB$43,2,0)),0,(VLOOKUP('Planning employés'!N16,$AA$41:$AB$43,2,0)))</f>
        <v>0</v>
      </c>
      <c r="Q52" s="47">
        <f>IF(ISNA(VLOOKUP('Planning employés'!O16,$AA$41:$AB$43,2,0)),0,(VLOOKUP('Planning employés'!O16,$AA$41:$AB$43,2,0)))</f>
        <v>0</v>
      </c>
      <c r="R52" s="47">
        <f>IF(ISNA(VLOOKUP('Planning employés'!P16,$AA$41:$AB$43,2,0)),0,(VLOOKUP('Planning employés'!P16,$AA$41:$AB$43,2,0)))</f>
        <v>0</v>
      </c>
      <c r="S52" s="47">
        <f>IF(ISNA(VLOOKUP('Planning employés'!Q16,$AA$41:$AB$43,2,0)),0,(VLOOKUP('Planning employés'!Q16,$AA$41:$AB$43,2,0)))</f>
        <v>0</v>
      </c>
      <c r="T52" s="47">
        <f>IF(ISNA(VLOOKUP('Planning employés'!R16,$AA$41:$AB$43,2,0)),0,(VLOOKUP('Planning employés'!R16,$AA$41:$AB$43,2,0)))</f>
        <v>0</v>
      </c>
      <c r="U52" s="47">
        <f>IF(ISNA(VLOOKUP('Planning employés'!S16,$AA$41:$AB$43,2,0)),0,(VLOOKUP('Planning employés'!S16,$AA$41:$AB$43,2,0)))</f>
        <v>0</v>
      </c>
      <c r="V52" s="47">
        <f>IF(ISNA(VLOOKUP('Planning employés'!T16,$AA$41:$AB$43,2,0)),0,(VLOOKUP('Planning employés'!T16,$AA$41:$AB$43,2,0)))</f>
        <v>0</v>
      </c>
      <c r="W52" s="47">
        <f>IF(ISNA(VLOOKUP('Planning employés'!U16,$AA$41:$AB$43,2,0)),0,(VLOOKUP('Planning employés'!U16,$AA$41:$AB$43,2,0)))</f>
        <v>0</v>
      </c>
      <c r="X52" s="47">
        <f>IF(ISNA(VLOOKUP('Planning employés'!V16,$AA$41:$AB$43,2,0)),0,(VLOOKUP('Planning employés'!V16,$AA$41:$AB$43,2,0)))</f>
        <v>0</v>
      </c>
      <c r="Y52" s="47">
        <f>IF(ISNA(VLOOKUP('Planning employés'!W16,$AA$41:$AB$43,2,0)),0,(VLOOKUP('Planning employés'!W16,$AA$41:$AB$43,2,0)))</f>
        <v>0</v>
      </c>
      <c r="Z52" s="45"/>
      <c r="AA52" s="44"/>
    </row>
    <row r="53" spans="1:27" x14ac:dyDescent="0.25">
      <c r="A53" s="1" t="str">
        <f t="shared" si="1"/>
        <v>DIMANCHE</v>
      </c>
      <c r="B53" s="1">
        <f t="shared" si="1"/>
        <v>14</v>
      </c>
      <c r="C53" s="47">
        <f>IF(ISNA(VLOOKUP('Planning employés'!C17,$AA$41:$AB$43,2,0)),0,(VLOOKUP('Planning employés'!C17,$AA$41:$AB$43,2,0)))</f>
        <v>0</v>
      </c>
      <c r="D53" s="47"/>
      <c r="E53" s="47">
        <f>IF(ISNA(VLOOKUP('Planning employés'!D17,$AA$41:$AB$43,2,0)),0,(VLOOKUP('Planning employés'!D17,$AA$41:$AB$43,2,0)))</f>
        <v>0</v>
      </c>
      <c r="F53" s="47"/>
      <c r="G53" s="47">
        <f>IF(ISNA(VLOOKUP('Planning employés'!E17,$AA$41:$AB$43,2,0)),0,(VLOOKUP('Planning employés'!E17,$AA$41:$AB$43,2,0)))</f>
        <v>0</v>
      </c>
      <c r="H53" s="47">
        <f>IF(ISNA(VLOOKUP('Planning employés'!F17,$AA$41:$AB$43,2,0)),0,(VLOOKUP('Planning employés'!F17,$AA$41:$AB$43,2,0)))</f>
        <v>0</v>
      </c>
      <c r="I53" s="47">
        <f>IF(ISNA(VLOOKUP('Planning employés'!G17,$AA$41:$AB$43,2,0)),0,(VLOOKUP('Planning employés'!G17,$AA$41:$AB$43,2,0)))</f>
        <v>0</v>
      </c>
      <c r="J53" s="47">
        <f>IF(ISNA(VLOOKUP('Planning employés'!H17,$AA$41:$AB$43,2,0)),0,(VLOOKUP('Planning employés'!H17,$AA$41:$AB$43,2,0)))</f>
        <v>0</v>
      </c>
      <c r="K53" s="47">
        <f>IF(ISNA(VLOOKUP('Planning employés'!I17,$AA$41:$AB$43,2,0)),0,(VLOOKUP('Planning employés'!I17,$AA$41:$AB$43,2,0)))</f>
        <v>0</v>
      </c>
      <c r="L53" s="47">
        <f>IF(ISNA(VLOOKUP('Planning employés'!J17,$AA$41:$AB$43,2,0)),0,(VLOOKUP('Planning employés'!J17,$AA$41:$AB$43,2,0)))</f>
        <v>0</v>
      </c>
      <c r="M53" s="47">
        <f>IF(ISNA(VLOOKUP('Planning employés'!K17,$AA$41:$AB$43,2,0)),0,(VLOOKUP('Planning employés'!K17,$AA$41:$AB$43,2,0)))</f>
        <v>0</v>
      </c>
      <c r="N53" s="47">
        <f>IF(ISNA(VLOOKUP('Planning employés'!L17,$AA$41:$AB$43,2,0)),0,(VLOOKUP('Planning employés'!L17,$AA$41:$AB$43,2,0)))</f>
        <v>0</v>
      </c>
      <c r="O53" s="47">
        <f>IF(ISNA(VLOOKUP('Planning employés'!M17,$AA$41:$AB$43,2,0)),0,(VLOOKUP('Planning employés'!M17,$AA$41:$AB$43,2,0)))</f>
        <v>0</v>
      </c>
      <c r="P53" s="47">
        <f>IF(ISNA(VLOOKUP('Planning employés'!N17,$AA$41:$AB$43,2,0)),0,(VLOOKUP('Planning employés'!N17,$AA$41:$AB$43,2,0)))</f>
        <v>0</v>
      </c>
      <c r="Q53" s="47">
        <f>IF(ISNA(VLOOKUP('Planning employés'!O17,$AA$41:$AB$43,2,0)),0,(VLOOKUP('Planning employés'!O17,$AA$41:$AB$43,2,0)))</f>
        <v>0</v>
      </c>
      <c r="R53" s="47">
        <f>IF(ISNA(VLOOKUP('Planning employés'!P17,$AA$41:$AB$43,2,0)),0,(VLOOKUP('Planning employés'!P17,$AA$41:$AB$43,2,0)))</f>
        <v>0</v>
      </c>
      <c r="S53" s="47">
        <f>IF(ISNA(VLOOKUP('Planning employés'!Q17,$AA$41:$AB$43,2,0)),0,(VLOOKUP('Planning employés'!Q17,$AA$41:$AB$43,2,0)))</f>
        <v>0</v>
      </c>
      <c r="T53" s="47">
        <f>IF(ISNA(VLOOKUP('Planning employés'!R17,$AA$41:$AB$43,2,0)),0,(VLOOKUP('Planning employés'!R17,$AA$41:$AB$43,2,0)))</f>
        <v>0</v>
      </c>
      <c r="U53" s="47">
        <f>IF(ISNA(VLOOKUP('Planning employés'!S17,$AA$41:$AB$43,2,0)),0,(VLOOKUP('Planning employés'!S17,$AA$41:$AB$43,2,0)))</f>
        <v>0</v>
      </c>
      <c r="V53" s="47">
        <f>IF(ISNA(VLOOKUP('Planning employés'!T17,$AA$41:$AB$43,2,0)),0,(VLOOKUP('Planning employés'!T17,$AA$41:$AB$43,2,0)))</f>
        <v>0</v>
      </c>
      <c r="W53" s="47">
        <f>IF(ISNA(VLOOKUP('Planning employés'!U17,$AA$41:$AB$43,2,0)),0,(VLOOKUP('Planning employés'!U17,$AA$41:$AB$43,2,0)))</f>
        <v>0</v>
      </c>
      <c r="X53" s="47">
        <f>IF(ISNA(VLOOKUP('Planning employés'!V17,$AA$41:$AB$43,2,0)),0,(VLOOKUP('Planning employés'!V17,$AA$41:$AB$43,2,0)))</f>
        <v>0</v>
      </c>
      <c r="Y53" s="47">
        <f>IF(ISNA(VLOOKUP('Planning employés'!W17,$AA$41:$AB$43,2,0)),0,(VLOOKUP('Planning employés'!W17,$AA$41:$AB$43,2,0)))</f>
        <v>0</v>
      </c>
      <c r="Z53" s="45"/>
      <c r="AA53" s="44"/>
    </row>
    <row r="54" spans="1:27" x14ac:dyDescent="0.25">
      <c r="A54" s="1" t="str">
        <f t="shared" si="1"/>
        <v>LUNDI</v>
      </c>
      <c r="B54" s="1">
        <f t="shared" si="1"/>
        <v>15</v>
      </c>
      <c r="C54" s="47">
        <f>IF(ISNA(VLOOKUP('Planning employés'!C18,$AA$41:$AB$43,2,0)),0,(VLOOKUP('Planning employés'!C18,$AA$41:$AB$43,2,0)))</f>
        <v>0</v>
      </c>
      <c r="D54" s="47"/>
      <c r="E54" s="47">
        <f>IF(ISNA(VLOOKUP('Planning employés'!D18,$AA$41:$AB$43,2,0)),0,(VLOOKUP('Planning employés'!D18,$AA$41:$AB$43,2,0)))</f>
        <v>0</v>
      </c>
      <c r="F54" s="47"/>
      <c r="G54" s="47">
        <f>IF(ISNA(VLOOKUP('Planning employés'!E18,$AA$41:$AB$43,2,0)),0,(VLOOKUP('Planning employés'!E18,$AA$41:$AB$43,2,0)))</f>
        <v>0</v>
      </c>
      <c r="H54" s="47">
        <f>IF(ISNA(VLOOKUP('Planning employés'!F18,$AA$41:$AB$43,2,0)),0,(VLOOKUP('Planning employés'!F18,$AA$41:$AB$43,2,0)))</f>
        <v>6</v>
      </c>
      <c r="I54" s="47">
        <f>IF(ISNA(VLOOKUP('Planning employés'!G18,$AA$41:$AB$43,2,0)),0,(VLOOKUP('Planning employés'!G18,$AA$41:$AB$43,2,0)))</f>
        <v>0</v>
      </c>
      <c r="J54" s="47">
        <f>IF(ISNA(VLOOKUP('Planning employés'!H18,$AA$41:$AB$43,2,0)),0,(VLOOKUP('Planning employés'!H18,$AA$41:$AB$43,2,0)))</f>
        <v>0</v>
      </c>
      <c r="K54" s="47">
        <f>IF(ISNA(VLOOKUP('Planning employés'!I18,$AA$41:$AB$43,2,0)),0,(VLOOKUP('Planning employés'!I18,$AA$41:$AB$43,2,0)))</f>
        <v>0</v>
      </c>
      <c r="L54" s="47">
        <f>IF(ISNA(VLOOKUP('Planning employés'!J18,$AA$41:$AB$43,2,0)),0,(VLOOKUP('Planning employés'!J18,$AA$41:$AB$43,2,0)))</f>
        <v>0</v>
      </c>
      <c r="M54" s="47">
        <f>IF(ISNA(VLOOKUP('Planning employés'!K18,$AA$41:$AB$43,2,0)),0,(VLOOKUP('Planning employés'!K18,$AA$41:$AB$43,2,0)))</f>
        <v>0</v>
      </c>
      <c r="N54" s="47">
        <f>IF(ISNA(VLOOKUP('Planning employés'!L18,$AA$41:$AB$43,2,0)),0,(VLOOKUP('Planning employés'!L18,$AA$41:$AB$43,2,0)))</f>
        <v>0</v>
      </c>
      <c r="O54" s="47">
        <f>IF(ISNA(VLOOKUP('Planning employés'!M18,$AA$41:$AB$43,2,0)),0,(VLOOKUP('Planning employés'!M18,$AA$41:$AB$43,2,0)))</f>
        <v>0</v>
      </c>
      <c r="P54" s="47">
        <f>IF(ISNA(VLOOKUP('Planning employés'!N18,$AA$41:$AB$43,2,0)),0,(VLOOKUP('Planning employés'!N18,$AA$41:$AB$43,2,0)))</f>
        <v>0</v>
      </c>
      <c r="Q54" s="47">
        <f>IF(ISNA(VLOOKUP('Planning employés'!O18,$AA$41:$AB$43,2,0)),0,(VLOOKUP('Planning employés'!O18,$AA$41:$AB$43,2,0)))</f>
        <v>0</v>
      </c>
      <c r="R54" s="47">
        <f>IF(ISNA(VLOOKUP('Planning employés'!P18,$AA$41:$AB$43,2,0)),0,(VLOOKUP('Planning employés'!P18,$AA$41:$AB$43,2,0)))</f>
        <v>0</v>
      </c>
      <c r="S54" s="47">
        <f>IF(ISNA(VLOOKUP('Planning employés'!Q18,$AA$41:$AB$43,2,0)),0,(VLOOKUP('Planning employés'!Q18,$AA$41:$AB$43,2,0)))</f>
        <v>0</v>
      </c>
      <c r="T54" s="47">
        <f>IF(ISNA(VLOOKUP('Planning employés'!R18,$AA$41:$AB$43,2,0)),0,(VLOOKUP('Planning employés'!R18,$AA$41:$AB$43,2,0)))</f>
        <v>0</v>
      </c>
      <c r="U54" s="47">
        <f>IF(ISNA(VLOOKUP('Planning employés'!S18,$AA$41:$AB$43,2,0)),0,(VLOOKUP('Planning employés'!S18,$AA$41:$AB$43,2,0)))</f>
        <v>0</v>
      </c>
      <c r="V54" s="47">
        <f>IF(ISNA(VLOOKUP('Planning employés'!T18,$AA$41:$AB$43,2,0)),0,(VLOOKUP('Planning employés'!T18,$AA$41:$AB$43,2,0)))</f>
        <v>0</v>
      </c>
      <c r="W54" s="47">
        <f>IF(ISNA(VLOOKUP('Planning employés'!U18,$AA$41:$AB$43,2,0)),0,(VLOOKUP('Planning employés'!U18,$AA$41:$AB$43,2,0)))</f>
        <v>0</v>
      </c>
      <c r="X54" s="47">
        <f>IF(ISNA(VLOOKUP('Planning employés'!V18,$AA$41:$AB$43,2,0)),0,(VLOOKUP('Planning employés'!V18,$AA$41:$AB$43,2,0)))</f>
        <v>0</v>
      </c>
      <c r="Y54" s="47">
        <f>IF(ISNA(VLOOKUP('Planning employés'!W18,$AA$41:$AB$43,2,0)),0,(VLOOKUP('Planning employés'!W18,$AA$41:$AB$43,2,0)))</f>
        <v>0</v>
      </c>
      <c r="Z54" s="45"/>
      <c r="AA54" s="44"/>
    </row>
    <row r="55" spans="1:27" x14ac:dyDescent="0.25">
      <c r="A55" s="1" t="str">
        <f t="shared" si="1"/>
        <v>MARDI</v>
      </c>
      <c r="B55" s="1">
        <f t="shared" si="1"/>
        <v>16</v>
      </c>
      <c r="C55" s="47">
        <f>IF(ISNA(VLOOKUP('Planning employés'!C19,$AA$41:$AB$43,2,0)),0,(VLOOKUP('Planning employés'!C19,$AA$41:$AB$43,2,0)))</f>
        <v>0</v>
      </c>
      <c r="D55" s="47"/>
      <c r="E55" s="47">
        <f>IF(ISNA(VLOOKUP('Planning employés'!D19,$AA$41:$AB$43,2,0)),0,(VLOOKUP('Planning employés'!D19,$AA$41:$AB$43,2,0)))</f>
        <v>0</v>
      </c>
      <c r="F55" s="47"/>
      <c r="G55" s="47">
        <f>IF(ISNA(VLOOKUP('Planning employés'!E19,$AA$41:$AB$43,2,0)),0,(VLOOKUP('Planning employés'!E19,$AA$41:$AB$43,2,0)))</f>
        <v>0</v>
      </c>
      <c r="H55" s="47">
        <f>IF(ISNA(VLOOKUP('Planning employés'!F19,$AA$41:$AB$43,2,0)),0,(VLOOKUP('Planning employés'!F19,$AA$41:$AB$43,2,0)))</f>
        <v>6</v>
      </c>
      <c r="I55" s="47">
        <f>IF(ISNA(VLOOKUP('Planning employés'!G19,$AA$41:$AB$43,2,0)),0,(VLOOKUP('Planning employés'!G19,$AA$41:$AB$43,2,0)))</f>
        <v>0</v>
      </c>
      <c r="J55" s="47">
        <f>IF(ISNA(VLOOKUP('Planning employés'!H19,$AA$41:$AB$43,2,0)),0,(VLOOKUP('Planning employés'!H19,$AA$41:$AB$43,2,0)))</f>
        <v>0</v>
      </c>
      <c r="K55" s="47">
        <f>IF(ISNA(VLOOKUP('Planning employés'!I19,$AA$41:$AB$43,2,0)),0,(VLOOKUP('Planning employés'!I19,$AA$41:$AB$43,2,0)))</f>
        <v>0</v>
      </c>
      <c r="L55" s="47">
        <f>IF(ISNA(VLOOKUP('Planning employés'!J19,$AA$41:$AB$43,2,0)),0,(VLOOKUP('Planning employés'!J19,$AA$41:$AB$43,2,0)))</f>
        <v>0</v>
      </c>
      <c r="M55" s="47">
        <f>IF(ISNA(VLOOKUP('Planning employés'!K19,$AA$41:$AB$43,2,0)),0,(VLOOKUP('Planning employés'!K19,$AA$41:$AB$43,2,0)))</f>
        <v>0</v>
      </c>
      <c r="N55" s="47">
        <f>IF(ISNA(VLOOKUP('Planning employés'!L19,$AA$41:$AB$43,2,0)),0,(VLOOKUP('Planning employés'!L19,$AA$41:$AB$43,2,0)))</f>
        <v>0</v>
      </c>
      <c r="O55" s="47">
        <f>IF(ISNA(VLOOKUP('Planning employés'!M19,$AA$41:$AB$43,2,0)),0,(VLOOKUP('Planning employés'!M19,$AA$41:$AB$43,2,0)))</f>
        <v>0</v>
      </c>
      <c r="P55" s="47">
        <f>IF(ISNA(VLOOKUP('Planning employés'!N19,$AA$41:$AB$43,2,0)),0,(VLOOKUP('Planning employés'!N19,$AA$41:$AB$43,2,0)))</f>
        <v>0</v>
      </c>
      <c r="Q55" s="47">
        <f>IF(ISNA(VLOOKUP('Planning employés'!O19,$AA$41:$AB$43,2,0)),0,(VLOOKUP('Planning employés'!O19,$AA$41:$AB$43,2,0)))</f>
        <v>0</v>
      </c>
      <c r="R55" s="47">
        <f>IF(ISNA(VLOOKUP('Planning employés'!P19,$AA$41:$AB$43,2,0)),0,(VLOOKUP('Planning employés'!P19,$AA$41:$AB$43,2,0)))</f>
        <v>0</v>
      </c>
      <c r="S55" s="47">
        <f>IF(ISNA(VLOOKUP('Planning employés'!Q19,$AA$41:$AB$43,2,0)),0,(VLOOKUP('Planning employés'!Q19,$AA$41:$AB$43,2,0)))</f>
        <v>0</v>
      </c>
      <c r="T55" s="47">
        <f>IF(ISNA(VLOOKUP('Planning employés'!R19,$AA$41:$AB$43,2,0)),0,(VLOOKUP('Planning employés'!R19,$AA$41:$AB$43,2,0)))</f>
        <v>0</v>
      </c>
      <c r="U55" s="47">
        <f>IF(ISNA(VLOOKUP('Planning employés'!S19,$AA$41:$AB$43,2,0)),0,(VLOOKUP('Planning employés'!S19,$AA$41:$AB$43,2,0)))</f>
        <v>0</v>
      </c>
      <c r="V55" s="47">
        <f>IF(ISNA(VLOOKUP('Planning employés'!T19,$AA$41:$AB$43,2,0)),0,(VLOOKUP('Planning employés'!T19,$AA$41:$AB$43,2,0)))</f>
        <v>0</v>
      </c>
      <c r="W55" s="47">
        <f>IF(ISNA(VLOOKUP('Planning employés'!U19,$AA$41:$AB$43,2,0)),0,(VLOOKUP('Planning employés'!U19,$AA$41:$AB$43,2,0)))</f>
        <v>0</v>
      </c>
      <c r="X55" s="47">
        <f>IF(ISNA(VLOOKUP('Planning employés'!V19,$AA$41:$AB$43,2,0)),0,(VLOOKUP('Planning employés'!V19,$AA$41:$AB$43,2,0)))</f>
        <v>0</v>
      </c>
      <c r="Y55" s="47">
        <f>IF(ISNA(VLOOKUP('Planning employés'!W19,$AA$41:$AB$43,2,0)),0,(VLOOKUP('Planning employés'!W19,$AA$41:$AB$43,2,0)))</f>
        <v>0</v>
      </c>
      <c r="Z55" s="45"/>
      <c r="AA55" s="44"/>
    </row>
    <row r="56" spans="1:27" x14ac:dyDescent="0.25">
      <c r="A56" s="1" t="str">
        <f t="shared" si="1"/>
        <v>MERCREDI</v>
      </c>
      <c r="B56" s="1">
        <f t="shared" si="1"/>
        <v>17</v>
      </c>
      <c r="C56" s="47">
        <f>IF(ISNA(VLOOKUP('Planning employés'!C20,$AA$41:$AB$43,2,0)),0,(VLOOKUP('Planning employés'!C20,$AA$41:$AB$43,2,0)))</f>
        <v>0</v>
      </c>
      <c r="D56" s="47"/>
      <c r="E56" s="47">
        <f>IF(ISNA(VLOOKUP('Planning employés'!D20,$AA$41:$AB$43,2,0)),0,(VLOOKUP('Planning employés'!D20,$AA$41:$AB$43,2,0)))</f>
        <v>0</v>
      </c>
      <c r="F56" s="47"/>
      <c r="G56" s="47">
        <f>IF(ISNA(VLOOKUP('Planning employés'!E20,$AA$41:$AB$43,2,0)),0,(VLOOKUP('Planning employés'!E20,$AA$41:$AB$43,2,0)))</f>
        <v>0</v>
      </c>
      <c r="H56" s="47">
        <f>IF(ISNA(VLOOKUP('Planning employés'!F20,$AA$41:$AB$43,2,0)),0,(VLOOKUP('Planning employés'!F20,$AA$41:$AB$43,2,0)))</f>
        <v>6</v>
      </c>
      <c r="I56" s="47">
        <f>IF(ISNA(VLOOKUP('Planning employés'!G20,$AA$41:$AB$43,2,0)),0,(VLOOKUP('Planning employés'!G20,$AA$41:$AB$43,2,0)))</f>
        <v>0</v>
      </c>
      <c r="J56" s="47">
        <f>IF(ISNA(VLOOKUP('Planning employés'!H20,$AA$41:$AB$43,2,0)),0,(VLOOKUP('Planning employés'!H20,$AA$41:$AB$43,2,0)))</f>
        <v>0</v>
      </c>
      <c r="K56" s="47">
        <f>IF(ISNA(VLOOKUP('Planning employés'!I20,$AA$41:$AB$43,2,0)),0,(VLOOKUP('Planning employés'!I20,$AA$41:$AB$43,2,0)))</f>
        <v>0</v>
      </c>
      <c r="L56" s="47">
        <f>IF(ISNA(VLOOKUP('Planning employés'!J20,$AA$41:$AB$43,2,0)),0,(VLOOKUP('Planning employés'!J20,$AA$41:$AB$43,2,0)))</f>
        <v>0</v>
      </c>
      <c r="M56" s="47">
        <f>IF(ISNA(VLOOKUP('Planning employés'!K20,$AA$41:$AB$43,2,0)),0,(VLOOKUP('Planning employés'!K20,$AA$41:$AB$43,2,0)))</f>
        <v>0</v>
      </c>
      <c r="N56" s="47">
        <f>IF(ISNA(VLOOKUP('Planning employés'!L20,$AA$41:$AB$43,2,0)),0,(VLOOKUP('Planning employés'!L20,$AA$41:$AB$43,2,0)))</f>
        <v>0</v>
      </c>
      <c r="O56" s="47">
        <f>IF(ISNA(VLOOKUP('Planning employés'!M20,$AA$41:$AB$43,2,0)),0,(VLOOKUP('Planning employés'!M20,$AA$41:$AB$43,2,0)))</f>
        <v>0</v>
      </c>
      <c r="P56" s="47">
        <f>IF(ISNA(VLOOKUP('Planning employés'!N20,$AA$41:$AB$43,2,0)),0,(VLOOKUP('Planning employés'!N20,$AA$41:$AB$43,2,0)))</f>
        <v>0</v>
      </c>
      <c r="Q56" s="47">
        <f>IF(ISNA(VLOOKUP('Planning employés'!O20,$AA$41:$AB$43,2,0)),0,(VLOOKUP('Planning employés'!O20,$AA$41:$AB$43,2,0)))</f>
        <v>0</v>
      </c>
      <c r="R56" s="47">
        <f>IF(ISNA(VLOOKUP('Planning employés'!P20,$AA$41:$AB$43,2,0)),0,(VLOOKUP('Planning employés'!P20,$AA$41:$AB$43,2,0)))</f>
        <v>0</v>
      </c>
      <c r="S56" s="47">
        <f>IF(ISNA(VLOOKUP('Planning employés'!Q20,$AA$41:$AB$43,2,0)),0,(VLOOKUP('Planning employés'!Q20,$AA$41:$AB$43,2,0)))</f>
        <v>0</v>
      </c>
      <c r="T56" s="47">
        <f>IF(ISNA(VLOOKUP('Planning employés'!R20,$AA$41:$AB$43,2,0)),0,(VLOOKUP('Planning employés'!R20,$AA$41:$AB$43,2,0)))</f>
        <v>0</v>
      </c>
      <c r="U56" s="47">
        <f>IF(ISNA(VLOOKUP('Planning employés'!S20,$AA$41:$AB$43,2,0)),0,(VLOOKUP('Planning employés'!S20,$AA$41:$AB$43,2,0)))</f>
        <v>0</v>
      </c>
      <c r="V56" s="47">
        <f>IF(ISNA(VLOOKUP('Planning employés'!T20,$AA$41:$AB$43,2,0)),0,(VLOOKUP('Planning employés'!T20,$AA$41:$AB$43,2,0)))</f>
        <v>0</v>
      </c>
      <c r="W56" s="47">
        <f>IF(ISNA(VLOOKUP('Planning employés'!U20,$AA$41:$AB$43,2,0)),0,(VLOOKUP('Planning employés'!U20,$AA$41:$AB$43,2,0)))</f>
        <v>0</v>
      </c>
      <c r="X56" s="47">
        <f>IF(ISNA(VLOOKUP('Planning employés'!V20,$AA$41:$AB$43,2,0)),0,(VLOOKUP('Planning employés'!V20,$AA$41:$AB$43,2,0)))</f>
        <v>0</v>
      </c>
      <c r="Y56" s="47">
        <f>IF(ISNA(VLOOKUP('Planning employés'!W20,$AA$41:$AB$43,2,0)),0,(VLOOKUP('Planning employés'!W20,$AA$41:$AB$43,2,0)))</f>
        <v>0</v>
      </c>
      <c r="Z56" s="45"/>
      <c r="AA56" s="44"/>
    </row>
    <row r="57" spans="1:27" x14ac:dyDescent="0.25">
      <c r="A57" s="1" t="str">
        <f t="shared" si="1"/>
        <v>JEUDI</v>
      </c>
      <c r="B57" s="1">
        <f t="shared" si="1"/>
        <v>18</v>
      </c>
      <c r="C57" s="47">
        <f>IF(ISNA(VLOOKUP('Planning employés'!C21,$AA$41:$AB$43,2,0)),0,(VLOOKUP('Planning employés'!C21,$AA$41:$AB$43,2,0)))</f>
        <v>0</v>
      </c>
      <c r="D57" s="47"/>
      <c r="E57" s="47">
        <f>IF(ISNA(VLOOKUP('Planning employés'!D21,$AA$41:$AB$43,2,0)),0,(VLOOKUP('Planning employés'!D21,$AA$41:$AB$43,2,0)))</f>
        <v>0</v>
      </c>
      <c r="F57" s="47"/>
      <c r="G57" s="47">
        <f>IF(ISNA(VLOOKUP('Planning employés'!E21,$AA$41:$AB$43,2,0)),0,(VLOOKUP('Planning employés'!E21,$AA$41:$AB$43,2,0)))</f>
        <v>0</v>
      </c>
      <c r="H57" s="47">
        <f>IF(ISNA(VLOOKUP('Planning employés'!F21,$AA$41:$AB$43,2,0)),0,(VLOOKUP('Planning employés'!F21,$AA$41:$AB$43,2,0)))</f>
        <v>6</v>
      </c>
      <c r="I57" s="47">
        <f>IF(ISNA(VLOOKUP('Planning employés'!G21,$AA$41:$AB$43,2,0)),0,(VLOOKUP('Planning employés'!G21,$AA$41:$AB$43,2,0)))</f>
        <v>0</v>
      </c>
      <c r="J57" s="47">
        <f>IF(ISNA(VLOOKUP('Planning employés'!H21,$AA$41:$AB$43,2,0)),0,(VLOOKUP('Planning employés'!H21,$AA$41:$AB$43,2,0)))</f>
        <v>0</v>
      </c>
      <c r="K57" s="47">
        <f>IF(ISNA(VLOOKUP('Planning employés'!I21,$AA$41:$AB$43,2,0)),0,(VLOOKUP('Planning employés'!I21,$AA$41:$AB$43,2,0)))</f>
        <v>0</v>
      </c>
      <c r="L57" s="47">
        <f>IF(ISNA(VLOOKUP('Planning employés'!J21,$AA$41:$AB$43,2,0)),0,(VLOOKUP('Planning employés'!J21,$AA$41:$AB$43,2,0)))</f>
        <v>0</v>
      </c>
      <c r="M57" s="47">
        <f>IF(ISNA(VLOOKUP('Planning employés'!K21,$AA$41:$AB$43,2,0)),0,(VLOOKUP('Planning employés'!K21,$AA$41:$AB$43,2,0)))</f>
        <v>0</v>
      </c>
      <c r="N57" s="47">
        <f>IF(ISNA(VLOOKUP('Planning employés'!L21,$AA$41:$AB$43,2,0)),0,(VLOOKUP('Planning employés'!L21,$AA$41:$AB$43,2,0)))</f>
        <v>0</v>
      </c>
      <c r="O57" s="47">
        <f>IF(ISNA(VLOOKUP('Planning employés'!M21,$AA$41:$AB$43,2,0)),0,(VLOOKUP('Planning employés'!M21,$AA$41:$AB$43,2,0)))</f>
        <v>0</v>
      </c>
      <c r="P57" s="47">
        <f>IF(ISNA(VLOOKUP('Planning employés'!N21,$AA$41:$AB$43,2,0)),0,(VLOOKUP('Planning employés'!N21,$AA$41:$AB$43,2,0)))</f>
        <v>0</v>
      </c>
      <c r="Q57" s="47">
        <f>IF(ISNA(VLOOKUP('Planning employés'!O21,$AA$41:$AB$43,2,0)),0,(VLOOKUP('Planning employés'!O21,$AA$41:$AB$43,2,0)))</f>
        <v>0</v>
      </c>
      <c r="R57" s="47">
        <f>IF(ISNA(VLOOKUP('Planning employés'!P21,$AA$41:$AB$43,2,0)),0,(VLOOKUP('Planning employés'!P21,$AA$41:$AB$43,2,0)))</f>
        <v>0</v>
      </c>
      <c r="S57" s="47">
        <f>IF(ISNA(VLOOKUP('Planning employés'!Q21,$AA$41:$AB$43,2,0)),0,(VLOOKUP('Planning employés'!Q21,$AA$41:$AB$43,2,0)))</f>
        <v>0</v>
      </c>
      <c r="T57" s="47">
        <f>IF(ISNA(VLOOKUP('Planning employés'!R21,$AA$41:$AB$43,2,0)),0,(VLOOKUP('Planning employés'!R21,$AA$41:$AB$43,2,0)))</f>
        <v>0</v>
      </c>
      <c r="U57" s="47">
        <f>IF(ISNA(VLOOKUP('Planning employés'!S21,$AA$41:$AB$43,2,0)),0,(VLOOKUP('Planning employés'!S21,$AA$41:$AB$43,2,0)))</f>
        <v>0</v>
      </c>
      <c r="V57" s="47">
        <f>IF(ISNA(VLOOKUP('Planning employés'!T21,$AA$41:$AB$43,2,0)),0,(VLOOKUP('Planning employés'!T21,$AA$41:$AB$43,2,0)))</f>
        <v>0</v>
      </c>
      <c r="W57" s="47">
        <f>IF(ISNA(VLOOKUP('Planning employés'!U21,$AA$41:$AB$43,2,0)),0,(VLOOKUP('Planning employés'!U21,$AA$41:$AB$43,2,0)))</f>
        <v>0</v>
      </c>
      <c r="X57" s="47">
        <f>IF(ISNA(VLOOKUP('Planning employés'!V21,$AA$41:$AB$43,2,0)),0,(VLOOKUP('Planning employés'!V21,$AA$41:$AB$43,2,0)))</f>
        <v>0</v>
      </c>
      <c r="Y57" s="47">
        <f>IF(ISNA(VLOOKUP('Planning employés'!W21,$AA$41:$AB$43,2,0)),0,(VLOOKUP('Planning employés'!W21,$AA$41:$AB$43,2,0)))</f>
        <v>0</v>
      </c>
      <c r="Z57" s="45"/>
      <c r="AA57" s="44"/>
    </row>
    <row r="58" spans="1:27" x14ac:dyDescent="0.25">
      <c r="A58" s="1" t="str">
        <f t="shared" si="1"/>
        <v>VENDREDI</v>
      </c>
      <c r="B58" s="1">
        <f t="shared" si="1"/>
        <v>19</v>
      </c>
      <c r="C58" s="47">
        <f>IF(ISNA(VLOOKUP('Planning employés'!C22,$AA$41:$AB$43,2,0)),0,(VLOOKUP('Planning employés'!C22,$AA$41:$AB$43,2,0)))</f>
        <v>0</v>
      </c>
      <c r="D58" s="47"/>
      <c r="E58" s="47">
        <f>IF(ISNA(VLOOKUP('Planning employés'!D22,$AA$41:$AB$43,2,0)),0,(VLOOKUP('Planning employés'!D22,$AA$41:$AB$43,2,0)))</f>
        <v>0</v>
      </c>
      <c r="F58" s="47"/>
      <c r="G58" s="47">
        <f>IF(ISNA(VLOOKUP('Planning employés'!E22,$AA$41:$AB$43,2,0)),0,(VLOOKUP('Planning employés'!E22,$AA$41:$AB$43,2,0)))</f>
        <v>0</v>
      </c>
      <c r="H58" s="47">
        <f>IF(ISNA(VLOOKUP('Planning employés'!F22,$AA$41:$AB$43,2,0)),0,(VLOOKUP('Planning employés'!F22,$AA$41:$AB$43,2,0)))</f>
        <v>6</v>
      </c>
      <c r="I58" s="47">
        <f>IF(ISNA(VLOOKUP('Planning employés'!G22,$AA$41:$AB$43,2,0)),0,(VLOOKUP('Planning employés'!G22,$AA$41:$AB$43,2,0)))</f>
        <v>0</v>
      </c>
      <c r="J58" s="47">
        <f>IF(ISNA(VLOOKUP('Planning employés'!H22,$AA$41:$AB$43,2,0)),0,(VLOOKUP('Planning employés'!H22,$AA$41:$AB$43,2,0)))</f>
        <v>0</v>
      </c>
      <c r="K58" s="47">
        <f>IF(ISNA(VLOOKUP('Planning employés'!I22,$AA$41:$AB$43,2,0)),0,(VLOOKUP('Planning employés'!I22,$AA$41:$AB$43,2,0)))</f>
        <v>0</v>
      </c>
      <c r="L58" s="47">
        <f>IF(ISNA(VLOOKUP('Planning employés'!J22,$AA$41:$AB$43,2,0)),0,(VLOOKUP('Planning employés'!J22,$AA$41:$AB$43,2,0)))</f>
        <v>0</v>
      </c>
      <c r="M58" s="47">
        <f>IF(ISNA(VLOOKUP('Planning employés'!K22,$AA$41:$AB$43,2,0)),0,(VLOOKUP('Planning employés'!K22,$AA$41:$AB$43,2,0)))</f>
        <v>0</v>
      </c>
      <c r="N58" s="47">
        <f>IF(ISNA(VLOOKUP('Planning employés'!L22,$AA$41:$AB$43,2,0)),0,(VLOOKUP('Planning employés'!L22,$AA$41:$AB$43,2,0)))</f>
        <v>0</v>
      </c>
      <c r="O58" s="47">
        <f>IF(ISNA(VLOOKUP('Planning employés'!M22,$AA$41:$AB$43,2,0)),0,(VLOOKUP('Planning employés'!M22,$AA$41:$AB$43,2,0)))</f>
        <v>0</v>
      </c>
      <c r="P58" s="47">
        <f>IF(ISNA(VLOOKUP('Planning employés'!N22,$AA$41:$AB$43,2,0)),0,(VLOOKUP('Planning employés'!N22,$AA$41:$AB$43,2,0)))</f>
        <v>0</v>
      </c>
      <c r="Q58" s="47">
        <f>IF(ISNA(VLOOKUP('Planning employés'!O22,$AA$41:$AB$43,2,0)),0,(VLOOKUP('Planning employés'!O22,$AA$41:$AB$43,2,0)))</f>
        <v>0</v>
      </c>
      <c r="R58" s="47">
        <f>IF(ISNA(VLOOKUP('Planning employés'!P22,$AA$41:$AB$43,2,0)),0,(VLOOKUP('Planning employés'!P22,$AA$41:$AB$43,2,0)))</f>
        <v>0</v>
      </c>
      <c r="S58" s="47">
        <f>IF(ISNA(VLOOKUP('Planning employés'!Q22,$AA$41:$AB$43,2,0)),0,(VLOOKUP('Planning employés'!Q22,$AA$41:$AB$43,2,0)))</f>
        <v>0</v>
      </c>
      <c r="T58" s="47">
        <f>IF(ISNA(VLOOKUP('Planning employés'!R22,$AA$41:$AB$43,2,0)),0,(VLOOKUP('Planning employés'!R22,$AA$41:$AB$43,2,0)))</f>
        <v>0</v>
      </c>
      <c r="U58" s="47">
        <f>IF(ISNA(VLOOKUP('Planning employés'!S22,$AA$41:$AB$43,2,0)),0,(VLOOKUP('Planning employés'!S22,$AA$41:$AB$43,2,0)))</f>
        <v>0</v>
      </c>
      <c r="V58" s="47">
        <f>IF(ISNA(VLOOKUP('Planning employés'!T22,$AA$41:$AB$43,2,0)),0,(VLOOKUP('Planning employés'!T22,$AA$41:$AB$43,2,0)))</f>
        <v>0</v>
      </c>
      <c r="W58" s="47">
        <f>IF(ISNA(VLOOKUP('Planning employés'!U22,$AA$41:$AB$43,2,0)),0,(VLOOKUP('Planning employés'!U22,$AA$41:$AB$43,2,0)))</f>
        <v>0</v>
      </c>
      <c r="X58" s="47">
        <f>IF(ISNA(VLOOKUP('Planning employés'!V22,$AA$41:$AB$43,2,0)),0,(VLOOKUP('Planning employés'!V22,$AA$41:$AB$43,2,0)))</f>
        <v>0</v>
      </c>
      <c r="Y58" s="47">
        <f>IF(ISNA(VLOOKUP('Planning employés'!W22,$AA$41:$AB$43,2,0)),0,(VLOOKUP('Planning employés'!W22,$AA$41:$AB$43,2,0)))</f>
        <v>0</v>
      </c>
      <c r="Z58" s="45"/>
      <c r="AA58" s="44"/>
    </row>
    <row r="59" spans="1:27" x14ac:dyDescent="0.25">
      <c r="A59" s="1" t="str">
        <f t="shared" si="1"/>
        <v>SAMEDI</v>
      </c>
      <c r="B59" s="1">
        <f t="shared" si="1"/>
        <v>20</v>
      </c>
      <c r="C59" s="47">
        <f>IF(ISNA(VLOOKUP('Planning employés'!C23,$AA$41:$AB$43,2,0)),0,(VLOOKUP('Planning employés'!C23,$AA$41:$AB$43,2,0)))</f>
        <v>0</v>
      </c>
      <c r="D59" s="47"/>
      <c r="E59" s="47">
        <f>IF(ISNA(VLOOKUP('Planning employés'!D23,$AA$41:$AB$43,2,0)),0,(VLOOKUP('Planning employés'!D23,$AA$41:$AB$43,2,0)))</f>
        <v>0</v>
      </c>
      <c r="F59" s="47"/>
      <c r="G59" s="47">
        <f>IF(ISNA(VLOOKUP('Planning employés'!E23,$AA$41:$AB$43,2,0)),0,(VLOOKUP('Planning employés'!E23,$AA$41:$AB$43,2,0)))</f>
        <v>0</v>
      </c>
      <c r="H59" s="47">
        <f>IF(ISNA(VLOOKUP('Planning employés'!F23,$AA$41:$AB$43,2,0)),0,(VLOOKUP('Planning employés'!F23,$AA$41:$AB$43,2,0)))</f>
        <v>0</v>
      </c>
      <c r="I59" s="47">
        <f>IF(ISNA(VLOOKUP('Planning employés'!G23,$AA$41:$AB$43,2,0)),0,(VLOOKUP('Planning employés'!G23,$AA$41:$AB$43,2,0)))</f>
        <v>0</v>
      </c>
      <c r="J59" s="47">
        <f>IF(ISNA(VLOOKUP('Planning employés'!H23,$AA$41:$AB$43,2,0)),0,(VLOOKUP('Planning employés'!H23,$AA$41:$AB$43,2,0)))</f>
        <v>0</v>
      </c>
      <c r="K59" s="47">
        <f>IF(ISNA(VLOOKUP('Planning employés'!I23,$AA$41:$AB$43,2,0)),0,(VLOOKUP('Planning employés'!I23,$AA$41:$AB$43,2,0)))</f>
        <v>0</v>
      </c>
      <c r="L59" s="47">
        <f>IF(ISNA(VLOOKUP('Planning employés'!J23,$AA$41:$AB$43,2,0)),0,(VLOOKUP('Planning employés'!J23,$AA$41:$AB$43,2,0)))</f>
        <v>0</v>
      </c>
      <c r="M59" s="47">
        <f>IF(ISNA(VLOOKUP('Planning employés'!K23,$AA$41:$AB$43,2,0)),0,(VLOOKUP('Planning employés'!K23,$AA$41:$AB$43,2,0)))</f>
        <v>0</v>
      </c>
      <c r="N59" s="47">
        <f>IF(ISNA(VLOOKUP('Planning employés'!L23,$AA$41:$AB$43,2,0)),0,(VLOOKUP('Planning employés'!L23,$AA$41:$AB$43,2,0)))</f>
        <v>0</v>
      </c>
      <c r="O59" s="47">
        <f>IF(ISNA(VLOOKUP('Planning employés'!M23,$AA$41:$AB$43,2,0)),0,(VLOOKUP('Planning employés'!M23,$AA$41:$AB$43,2,0)))</f>
        <v>0</v>
      </c>
      <c r="P59" s="47">
        <f>IF(ISNA(VLOOKUP('Planning employés'!N23,$AA$41:$AB$43,2,0)),0,(VLOOKUP('Planning employés'!N23,$AA$41:$AB$43,2,0)))</f>
        <v>0</v>
      </c>
      <c r="Q59" s="47">
        <f>IF(ISNA(VLOOKUP('Planning employés'!O23,$AA$41:$AB$43,2,0)),0,(VLOOKUP('Planning employés'!O23,$AA$41:$AB$43,2,0)))</f>
        <v>0</v>
      </c>
      <c r="R59" s="47">
        <f>IF(ISNA(VLOOKUP('Planning employés'!P23,$AA$41:$AB$43,2,0)),0,(VLOOKUP('Planning employés'!P23,$AA$41:$AB$43,2,0)))</f>
        <v>0</v>
      </c>
      <c r="S59" s="47">
        <f>IF(ISNA(VLOOKUP('Planning employés'!Q23,$AA$41:$AB$43,2,0)),0,(VLOOKUP('Planning employés'!Q23,$AA$41:$AB$43,2,0)))</f>
        <v>0</v>
      </c>
      <c r="T59" s="47">
        <f>IF(ISNA(VLOOKUP('Planning employés'!R23,$AA$41:$AB$43,2,0)),0,(VLOOKUP('Planning employés'!R23,$AA$41:$AB$43,2,0)))</f>
        <v>0</v>
      </c>
      <c r="U59" s="47">
        <f>IF(ISNA(VLOOKUP('Planning employés'!S23,$AA$41:$AB$43,2,0)),0,(VLOOKUP('Planning employés'!S23,$AA$41:$AB$43,2,0)))</f>
        <v>0</v>
      </c>
      <c r="V59" s="47">
        <f>IF(ISNA(VLOOKUP('Planning employés'!T23,$AA$41:$AB$43,2,0)),0,(VLOOKUP('Planning employés'!T23,$AA$41:$AB$43,2,0)))</f>
        <v>0</v>
      </c>
      <c r="W59" s="47">
        <f>IF(ISNA(VLOOKUP('Planning employés'!U23,$AA$41:$AB$43,2,0)),0,(VLOOKUP('Planning employés'!U23,$AA$41:$AB$43,2,0)))</f>
        <v>0</v>
      </c>
      <c r="X59" s="47">
        <f>IF(ISNA(VLOOKUP('Planning employés'!V23,$AA$41:$AB$43,2,0)),0,(VLOOKUP('Planning employés'!V23,$AA$41:$AB$43,2,0)))</f>
        <v>0</v>
      </c>
      <c r="Y59" s="47">
        <f>IF(ISNA(VLOOKUP('Planning employés'!W23,$AA$41:$AB$43,2,0)),0,(VLOOKUP('Planning employés'!W23,$AA$41:$AB$43,2,0)))</f>
        <v>0</v>
      </c>
      <c r="Z59" s="45"/>
      <c r="AA59" s="44"/>
    </row>
    <row r="60" spans="1:27" x14ac:dyDescent="0.25">
      <c r="A60" s="1" t="str">
        <f t="shared" si="1"/>
        <v>DIMANCHE</v>
      </c>
      <c r="B60" s="1">
        <f t="shared" si="1"/>
        <v>21</v>
      </c>
      <c r="C60" s="47">
        <f>IF(ISNA(VLOOKUP('Planning employés'!C24,$AA$41:$AB$43,2,0)),0,(VLOOKUP('Planning employés'!C24,$AA$41:$AB$43,2,0)))</f>
        <v>0</v>
      </c>
      <c r="D60" s="47"/>
      <c r="E60" s="47">
        <f>IF(ISNA(VLOOKUP('Planning employés'!D24,$AA$41:$AB$43,2,0)),0,(VLOOKUP('Planning employés'!D24,$AA$41:$AB$43,2,0)))</f>
        <v>0</v>
      </c>
      <c r="F60" s="47"/>
      <c r="G60" s="47">
        <f>IF(ISNA(VLOOKUP('Planning employés'!E24,$AA$41:$AB$43,2,0)),0,(VLOOKUP('Planning employés'!E24,$AA$41:$AB$43,2,0)))</f>
        <v>0</v>
      </c>
      <c r="H60" s="47">
        <f>IF(ISNA(VLOOKUP('Planning employés'!F24,$AA$41:$AB$43,2,0)),0,(VLOOKUP('Planning employés'!F24,$AA$41:$AB$43,2,0)))</f>
        <v>0</v>
      </c>
      <c r="I60" s="47">
        <f>IF(ISNA(VLOOKUP('Planning employés'!G24,$AA$41:$AB$43,2,0)),0,(VLOOKUP('Planning employés'!G24,$AA$41:$AB$43,2,0)))</f>
        <v>0</v>
      </c>
      <c r="J60" s="47">
        <f>IF(ISNA(VLOOKUP('Planning employés'!H24,$AA$41:$AB$43,2,0)),0,(VLOOKUP('Planning employés'!H24,$AA$41:$AB$43,2,0)))</f>
        <v>0</v>
      </c>
      <c r="K60" s="47">
        <f>IF(ISNA(VLOOKUP('Planning employés'!I24,$AA$41:$AB$43,2,0)),0,(VLOOKUP('Planning employés'!I24,$AA$41:$AB$43,2,0)))</f>
        <v>0</v>
      </c>
      <c r="L60" s="47">
        <f>IF(ISNA(VLOOKUP('Planning employés'!J24,$AA$41:$AB$43,2,0)),0,(VLOOKUP('Planning employés'!J24,$AA$41:$AB$43,2,0)))</f>
        <v>0</v>
      </c>
      <c r="M60" s="47">
        <f>IF(ISNA(VLOOKUP('Planning employés'!K24,$AA$41:$AB$43,2,0)),0,(VLOOKUP('Planning employés'!K24,$AA$41:$AB$43,2,0)))</f>
        <v>0</v>
      </c>
      <c r="N60" s="47">
        <f>IF(ISNA(VLOOKUP('Planning employés'!L24,$AA$41:$AB$43,2,0)),0,(VLOOKUP('Planning employés'!L24,$AA$41:$AB$43,2,0)))</f>
        <v>0</v>
      </c>
      <c r="O60" s="47">
        <f>IF(ISNA(VLOOKUP('Planning employés'!M24,$AA$41:$AB$43,2,0)),0,(VLOOKUP('Planning employés'!M24,$AA$41:$AB$43,2,0)))</f>
        <v>0</v>
      </c>
      <c r="P60" s="47">
        <f>IF(ISNA(VLOOKUP('Planning employés'!N24,$AA$41:$AB$43,2,0)),0,(VLOOKUP('Planning employés'!N24,$AA$41:$AB$43,2,0)))</f>
        <v>0</v>
      </c>
      <c r="Q60" s="47">
        <f>IF(ISNA(VLOOKUP('Planning employés'!O24,$AA$41:$AB$43,2,0)),0,(VLOOKUP('Planning employés'!O24,$AA$41:$AB$43,2,0)))</f>
        <v>0</v>
      </c>
      <c r="R60" s="47">
        <f>IF(ISNA(VLOOKUP('Planning employés'!P24,$AA$41:$AB$43,2,0)),0,(VLOOKUP('Planning employés'!P24,$AA$41:$AB$43,2,0)))</f>
        <v>0</v>
      </c>
      <c r="S60" s="47">
        <f>IF(ISNA(VLOOKUP('Planning employés'!Q24,$AA$41:$AB$43,2,0)),0,(VLOOKUP('Planning employés'!Q24,$AA$41:$AB$43,2,0)))</f>
        <v>0</v>
      </c>
      <c r="T60" s="47">
        <f>IF(ISNA(VLOOKUP('Planning employés'!R24,$AA$41:$AB$43,2,0)),0,(VLOOKUP('Planning employés'!R24,$AA$41:$AB$43,2,0)))</f>
        <v>0</v>
      </c>
      <c r="U60" s="47">
        <f>IF(ISNA(VLOOKUP('Planning employés'!S24,$AA$41:$AB$43,2,0)),0,(VLOOKUP('Planning employés'!S24,$AA$41:$AB$43,2,0)))</f>
        <v>0</v>
      </c>
      <c r="V60" s="47">
        <f>IF(ISNA(VLOOKUP('Planning employés'!T24,$AA$41:$AB$43,2,0)),0,(VLOOKUP('Planning employés'!T24,$AA$41:$AB$43,2,0)))</f>
        <v>0</v>
      </c>
      <c r="W60" s="47">
        <f>IF(ISNA(VLOOKUP('Planning employés'!U24,$AA$41:$AB$43,2,0)),0,(VLOOKUP('Planning employés'!U24,$AA$41:$AB$43,2,0)))</f>
        <v>0</v>
      </c>
      <c r="X60" s="47">
        <f>IF(ISNA(VLOOKUP('Planning employés'!V24,$AA$41:$AB$43,2,0)),0,(VLOOKUP('Planning employés'!V24,$AA$41:$AB$43,2,0)))</f>
        <v>0</v>
      </c>
      <c r="Y60" s="47">
        <f>IF(ISNA(VLOOKUP('Planning employés'!W24,$AA$41:$AB$43,2,0)),0,(VLOOKUP('Planning employés'!W24,$AA$41:$AB$43,2,0)))</f>
        <v>0</v>
      </c>
      <c r="Z60" s="45"/>
      <c r="AA60" s="44"/>
    </row>
    <row r="61" spans="1:27" x14ac:dyDescent="0.25">
      <c r="A61" s="1" t="str">
        <f t="shared" si="1"/>
        <v>LUNDI</v>
      </c>
      <c r="B61" s="1">
        <f t="shared" si="1"/>
        <v>22</v>
      </c>
      <c r="C61" s="47">
        <f>IF(ISNA(VLOOKUP('Planning employés'!C25,$AA$41:$AB$43,2,0)),0,(VLOOKUP('Planning employés'!C25,$AA$41:$AB$43,2,0)))</f>
        <v>0</v>
      </c>
      <c r="D61" s="47"/>
      <c r="E61" s="47">
        <f>IF(ISNA(VLOOKUP('Planning employés'!D25,$AA$41:$AB$43,2,0)),0,(VLOOKUP('Planning employés'!D25,$AA$41:$AB$43,2,0)))</f>
        <v>0</v>
      </c>
      <c r="F61" s="47"/>
      <c r="G61" s="47">
        <f>IF(ISNA(VLOOKUP('Planning employés'!E25,$AA$41:$AB$43,2,0)),0,(VLOOKUP('Planning employés'!E25,$AA$41:$AB$43,2,0)))</f>
        <v>0</v>
      </c>
      <c r="H61" s="47">
        <f>IF(ISNA(VLOOKUP('Planning employés'!F25,$AA$41:$AB$43,2,0)),0,(VLOOKUP('Planning employés'!F25,$AA$41:$AB$43,2,0)))</f>
        <v>6</v>
      </c>
      <c r="I61" s="47">
        <f>IF(ISNA(VLOOKUP('Planning employés'!G25,$AA$41:$AB$43,2,0)),0,(VLOOKUP('Planning employés'!G25,$AA$41:$AB$43,2,0)))</f>
        <v>0</v>
      </c>
      <c r="J61" s="47">
        <f>IF(ISNA(VLOOKUP('Planning employés'!H25,$AA$41:$AB$43,2,0)),0,(VLOOKUP('Planning employés'!H25,$AA$41:$AB$43,2,0)))</f>
        <v>0</v>
      </c>
      <c r="K61" s="47">
        <f>IF(ISNA(VLOOKUP('Planning employés'!I25,$AA$41:$AB$43,2,0)),0,(VLOOKUP('Planning employés'!I25,$AA$41:$AB$43,2,0)))</f>
        <v>0</v>
      </c>
      <c r="L61" s="47">
        <f>IF(ISNA(VLOOKUP('Planning employés'!J25,$AA$41:$AB$43,2,0)),0,(VLOOKUP('Planning employés'!J25,$AA$41:$AB$43,2,0)))</f>
        <v>0</v>
      </c>
      <c r="M61" s="47">
        <f>IF(ISNA(VLOOKUP('Planning employés'!K25,$AA$41:$AB$43,2,0)),0,(VLOOKUP('Planning employés'!K25,$AA$41:$AB$43,2,0)))</f>
        <v>0</v>
      </c>
      <c r="N61" s="47">
        <f>IF(ISNA(VLOOKUP('Planning employés'!L25,$AA$41:$AB$43,2,0)),0,(VLOOKUP('Planning employés'!L25,$AA$41:$AB$43,2,0)))</f>
        <v>6</v>
      </c>
      <c r="O61" s="47">
        <f>IF(ISNA(VLOOKUP('Planning employés'!M25,$AA$41:$AB$43,2,0)),0,(VLOOKUP('Planning employés'!M25,$AA$41:$AB$43,2,0)))</f>
        <v>0</v>
      </c>
      <c r="P61" s="47">
        <f>IF(ISNA(VLOOKUP('Planning employés'!N25,$AA$41:$AB$43,2,0)),0,(VLOOKUP('Planning employés'!N25,$AA$41:$AB$43,2,0)))</f>
        <v>0</v>
      </c>
      <c r="Q61" s="47">
        <f>IF(ISNA(VLOOKUP('Planning employés'!O25,$AA$41:$AB$43,2,0)),0,(VLOOKUP('Planning employés'!O25,$AA$41:$AB$43,2,0)))</f>
        <v>0</v>
      </c>
      <c r="R61" s="47">
        <f>IF(ISNA(VLOOKUP('Planning employés'!P25,$AA$41:$AB$43,2,0)),0,(VLOOKUP('Planning employés'!P25,$AA$41:$AB$43,2,0)))</f>
        <v>0</v>
      </c>
      <c r="S61" s="47">
        <f>IF(ISNA(VLOOKUP('Planning employés'!Q25,$AA$41:$AB$43,2,0)),0,(VLOOKUP('Planning employés'!Q25,$AA$41:$AB$43,2,0)))</f>
        <v>0</v>
      </c>
      <c r="T61" s="47">
        <f>IF(ISNA(VLOOKUP('Planning employés'!R25,$AA$41:$AB$43,2,0)),0,(VLOOKUP('Planning employés'!R25,$AA$41:$AB$43,2,0)))</f>
        <v>0</v>
      </c>
      <c r="U61" s="47">
        <f>IF(ISNA(VLOOKUP('Planning employés'!S25,$AA$41:$AB$43,2,0)),0,(VLOOKUP('Planning employés'!S25,$AA$41:$AB$43,2,0)))</f>
        <v>0</v>
      </c>
      <c r="V61" s="47">
        <f>IF(ISNA(VLOOKUP('Planning employés'!T25,$AA$41:$AB$43,2,0)),0,(VLOOKUP('Planning employés'!T25,$AA$41:$AB$43,2,0)))</f>
        <v>0</v>
      </c>
      <c r="W61" s="47">
        <f>IF(ISNA(VLOOKUP('Planning employés'!U25,$AA$41:$AB$43,2,0)),0,(VLOOKUP('Planning employés'!U25,$AA$41:$AB$43,2,0)))</f>
        <v>0</v>
      </c>
      <c r="X61" s="47">
        <f>IF(ISNA(VLOOKUP('Planning employés'!V25,$AA$41:$AB$43,2,0)),0,(VLOOKUP('Planning employés'!V25,$AA$41:$AB$43,2,0)))</f>
        <v>0</v>
      </c>
      <c r="Y61" s="47">
        <f>IF(ISNA(VLOOKUP('Planning employés'!W25,$AA$41:$AB$43,2,0)),0,(VLOOKUP('Planning employés'!W25,$AA$41:$AB$43,2,0)))</f>
        <v>0</v>
      </c>
      <c r="Z61" s="45"/>
      <c r="AA61" s="44"/>
    </row>
    <row r="62" spans="1:27" x14ac:dyDescent="0.25">
      <c r="A62" s="1" t="str">
        <f t="shared" si="1"/>
        <v>MARDI</v>
      </c>
      <c r="B62" s="1">
        <f t="shared" si="1"/>
        <v>23</v>
      </c>
      <c r="C62" s="47">
        <f>IF(ISNA(VLOOKUP('Planning employés'!C26,$AA$41:$AB$43,2,0)),0,(VLOOKUP('Planning employés'!C26,$AA$41:$AB$43,2,0)))</f>
        <v>0</v>
      </c>
      <c r="D62" s="47"/>
      <c r="E62" s="47">
        <f>IF(ISNA(VLOOKUP('Planning employés'!D26,$AA$41:$AB$43,2,0)),0,(VLOOKUP('Planning employés'!D26,$AA$41:$AB$43,2,0)))</f>
        <v>0</v>
      </c>
      <c r="F62" s="47"/>
      <c r="G62" s="47">
        <f>IF(ISNA(VLOOKUP('Planning employés'!E26,$AA$41:$AB$43,2,0)),0,(VLOOKUP('Planning employés'!E26,$AA$41:$AB$43,2,0)))</f>
        <v>0</v>
      </c>
      <c r="H62" s="47">
        <f>IF(ISNA(VLOOKUP('Planning employés'!F26,$AA$41:$AB$43,2,0)),0,(VLOOKUP('Planning employés'!F26,$AA$41:$AB$43,2,0)))</f>
        <v>6</v>
      </c>
      <c r="I62" s="47">
        <f>IF(ISNA(VLOOKUP('Planning employés'!G26,$AA$41:$AB$43,2,0)),0,(VLOOKUP('Planning employés'!G26,$AA$41:$AB$43,2,0)))</f>
        <v>0</v>
      </c>
      <c r="J62" s="47">
        <f>IF(ISNA(VLOOKUP('Planning employés'!H26,$AA$41:$AB$43,2,0)),0,(VLOOKUP('Planning employés'!H26,$AA$41:$AB$43,2,0)))</f>
        <v>0</v>
      </c>
      <c r="K62" s="47">
        <f>IF(ISNA(VLOOKUP('Planning employés'!I26,$AA$41:$AB$43,2,0)),0,(VLOOKUP('Planning employés'!I26,$AA$41:$AB$43,2,0)))</f>
        <v>0</v>
      </c>
      <c r="L62" s="47">
        <f>IF(ISNA(VLOOKUP('Planning employés'!J26,$AA$41:$AB$43,2,0)),0,(VLOOKUP('Planning employés'!J26,$AA$41:$AB$43,2,0)))</f>
        <v>0</v>
      </c>
      <c r="M62" s="47">
        <f>IF(ISNA(VLOOKUP('Planning employés'!K26,$AA$41:$AB$43,2,0)),0,(VLOOKUP('Planning employés'!K26,$AA$41:$AB$43,2,0)))</f>
        <v>0</v>
      </c>
      <c r="N62" s="47">
        <f>IF(ISNA(VLOOKUP('Planning employés'!L26,$AA$41:$AB$43,2,0)),0,(VLOOKUP('Planning employés'!L26,$AA$41:$AB$43,2,0)))</f>
        <v>6</v>
      </c>
      <c r="O62" s="47">
        <f>IF(ISNA(VLOOKUP('Planning employés'!M26,$AA$41:$AB$43,2,0)),0,(VLOOKUP('Planning employés'!M26,$AA$41:$AB$43,2,0)))</f>
        <v>0</v>
      </c>
      <c r="P62" s="47">
        <f>IF(ISNA(VLOOKUP('Planning employés'!N26,$AA$41:$AB$43,2,0)),0,(VLOOKUP('Planning employés'!N26,$AA$41:$AB$43,2,0)))</f>
        <v>0</v>
      </c>
      <c r="Q62" s="47">
        <f>IF(ISNA(VLOOKUP('Planning employés'!O26,$AA$41:$AB$43,2,0)),0,(VLOOKUP('Planning employés'!O26,$AA$41:$AB$43,2,0)))</f>
        <v>0</v>
      </c>
      <c r="R62" s="47">
        <f>IF(ISNA(VLOOKUP('Planning employés'!P26,$AA$41:$AB$43,2,0)),0,(VLOOKUP('Planning employés'!P26,$AA$41:$AB$43,2,0)))</f>
        <v>0</v>
      </c>
      <c r="S62" s="47">
        <f>IF(ISNA(VLOOKUP('Planning employés'!Q26,$AA$41:$AB$43,2,0)),0,(VLOOKUP('Planning employés'!Q26,$AA$41:$AB$43,2,0)))</f>
        <v>0</v>
      </c>
      <c r="T62" s="47">
        <f>IF(ISNA(VLOOKUP('Planning employés'!R26,$AA$41:$AB$43,2,0)),0,(VLOOKUP('Planning employés'!R26,$AA$41:$AB$43,2,0)))</f>
        <v>0</v>
      </c>
      <c r="U62" s="47">
        <f>IF(ISNA(VLOOKUP('Planning employés'!S26,$AA$41:$AB$43,2,0)),0,(VLOOKUP('Planning employés'!S26,$AA$41:$AB$43,2,0)))</f>
        <v>0</v>
      </c>
      <c r="V62" s="47">
        <f>IF(ISNA(VLOOKUP('Planning employés'!T26,$AA$41:$AB$43,2,0)),0,(VLOOKUP('Planning employés'!T26,$AA$41:$AB$43,2,0)))</f>
        <v>0</v>
      </c>
      <c r="W62" s="47">
        <f>IF(ISNA(VLOOKUP('Planning employés'!U26,$AA$41:$AB$43,2,0)),0,(VLOOKUP('Planning employés'!U26,$AA$41:$AB$43,2,0)))</f>
        <v>0</v>
      </c>
      <c r="X62" s="47">
        <f>IF(ISNA(VLOOKUP('Planning employés'!V26,$AA$41:$AB$43,2,0)),0,(VLOOKUP('Planning employés'!V26,$AA$41:$AB$43,2,0)))</f>
        <v>0</v>
      </c>
      <c r="Y62" s="47">
        <f>IF(ISNA(VLOOKUP('Planning employés'!W26,$AA$41:$AB$43,2,0)),0,(VLOOKUP('Planning employés'!W26,$AA$41:$AB$43,2,0)))</f>
        <v>0</v>
      </c>
      <c r="Z62" s="45"/>
      <c r="AA62" s="44"/>
    </row>
    <row r="63" spans="1:27" x14ac:dyDescent="0.25">
      <c r="A63" s="1" t="str">
        <f t="shared" si="1"/>
        <v>MERCREDI</v>
      </c>
      <c r="B63" s="1">
        <f t="shared" si="1"/>
        <v>24</v>
      </c>
      <c r="C63" s="47">
        <f>IF(ISNA(VLOOKUP('Planning employés'!C27,$AA$41:$AB$43,2,0)),0,(VLOOKUP('Planning employés'!C27,$AA$41:$AB$43,2,0)))</f>
        <v>0</v>
      </c>
      <c r="D63" s="47"/>
      <c r="E63" s="47">
        <f>IF(ISNA(VLOOKUP('Planning employés'!D27,$AA$41:$AB$43,2,0)),0,(VLOOKUP('Planning employés'!D27,$AA$41:$AB$43,2,0)))</f>
        <v>0</v>
      </c>
      <c r="F63" s="47"/>
      <c r="G63" s="47">
        <f>IF(ISNA(VLOOKUP('Planning employés'!E27,$AA$41:$AB$43,2,0)),0,(VLOOKUP('Planning employés'!E27,$AA$41:$AB$43,2,0)))</f>
        <v>0</v>
      </c>
      <c r="H63" s="47">
        <f>IF(ISNA(VLOOKUP('Planning employés'!F27,$AA$41:$AB$43,2,0)),0,(VLOOKUP('Planning employés'!F27,$AA$41:$AB$43,2,0)))</f>
        <v>6</v>
      </c>
      <c r="I63" s="47">
        <f>IF(ISNA(VLOOKUP('Planning employés'!G27,$AA$41:$AB$43,2,0)),0,(VLOOKUP('Planning employés'!G27,$AA$41:$AB$43,2,0)))</f>
        <v>0</v>
      </c>
      <c r="J63" s="47">
        <f>IF(ISNA(VLOOKUP('Planning employés'!H27,$AA$41:$AB$43,2,0)),0,(VLOOKUP('Planning employés'!H27,$AA$41:$AB$43,2,0)))</f>
        <v>0</v>
      </c>
      <c r="K63" s="47">
        <f>IF(ISNA(VLOOKUP('Planning employés'!I27,$AA$41:$AB$43,2,0)),0,(VLOOKUP('Planning employés'!I27,$AA$41:$AB$43,2,0)))</f>
        <v>0</v>
      </c>
      <c r="L63" s="47">
        <f>IF(ISNA(VLOOKUP('Planning employés'!J27,$AA$41:$AB$43,2,0)),0,(VLOOKUP('Planning employés'!J27,$AA$41:$AB$43,2,0)))</f>
        <v>0</v>
      </c>
      <c r="M63" s="47">
        <f>IF(ISNA(VLOOKUP('Planning employés'!K27,$AA$41:$AB$43,2,0)),0,(VLOOKUP('Planning employés'!K27,$AA$41:$AB$43,2,0)))</f>
        <v>0</v>
      </c>
      <c r="N63" s="47">
        <f>IF(ISNA(VLOOKUP('Planning employés'!L27,$AA$41:$AB$43,2,0)),0,(VLOOKUP('Planning employés'!L27,$AA$41:$AB$43,2,0)))</f>
        <v>6</v>
      </c>
      <c r="O63" s="47">
        <f>IF(ISNA(VLOOKUP('Planning employés'!M27,$AA$41:$AB$43,2,0)),0,(VLOOKUP('Planning employés'!M27,$AA$41:$AB$43,2,0)))</f>
        <v>0</v>
      </c>
      <c r="P63" s="47">
        <f>IF(ISNA(VLOOKUP('Planning employés'!N27,$AA$41:$AB$43,2,0)),0,(VLOOKUP('Planning employés'!N27,$AA$41:$AB$43,2,0)))</f>
        <v>0</v>
      </c>
      <c r="Q63" s="47">
        <f>IF(ISNA(VLOOKUP('Planning employés'!O27,$AA$41:$AB$43,2,0)),0,(VLOOKUP('Planning employés'!O27,$AA$41:$AB$43,2,0)))</f>
        <v>0</v>
      </c>
      <c r="R63" s="47">
        <f>IF(ISNA(VLOOKUP('Planning employés'!P27,$AA$41:$AB$43,2,0)),0,(VLOOKUP('Planning employés'!P27,$AA$41:$AB$43,2,0)))</f>
        <v>0</v>
      </c>
      <c r="S63" s="47">
        <f>IF(ISNA(VLOOKUP('Planning employés'!Q27,$AA$41:$AB$43,2,0)),0,(VLOOKUP('Planning employés'!Q27,$AA$41:$AB$43,2,0)))</f>
        <v>0</v>
      </c>
      <c r="T63" s="47">
        <f>IF(ISNA(VLOOKUP('Planning employés'!R27,$AA$41:$AB$43,2,0)),0,(VLOOKUP('Planning employés'!R27,$AA$41:$AB$43,2,0)))</f>
        <v>0</v>
      </c>
      <c r="U63" s="47">
        <f>IF(ISNA(VLOOKUP('Planning employés'!S27,$AA$41:$AB$43,2,0)),0,(VLOOKUP('Planning employés'!S27,$AA$41:$AB$43,2,0)))</f>
        <v>0</v>
      </c>
      <c r="V63" s="47">
        <f>IF(ISNA(VLOOKUP('Planning employés'!T27,$AA$41:$AB$43,2,0)),0,(VLOOKUP('Planning employés'!T27,$AA$41:$AB$43,2,0)))</f>
        <v>0</v>
      </c>
      <c r="W63" s="47">
        <f>IF(ISNA(VLOOKUP('Planning employés'!U27,$AA$41:$AB$43,2,0)),0,(VLOOKUP('Planning employés'!U27,$AA$41:$AB$43,2,0)))</f>
        <v>0</v>
      </c>
      <c r="X63" s="47">
        <f>IF(ISNA(VLOOKUP('Planning employés'!V27,$AA$41:$AB$43,2,0)),0,(VLOOKUP('Planning employés'!V27,$AA$41:$AB$43,2,0)))</f>
        <v>0</v>
      </c>
      <c r="Y63" s="47">
        <f>IF(ISNA(VLOOKUP('Planning employés'!W27,$AA$41:$AB$43,2,0)),0,(VLOOKUP('Planning employés'!W27,$AA$41:$AB$43,2,0)))</f>
        <v>0</v>
      </c>
      <c r="Z63" s="45"/>
      <c r="AA63" s="44"/>
    </row>
    <row r="64" spans="1:27" x14ac:dyDescent="0.25">
      <c r="A64" s="1" t="str">
        <f t="shared" si="1"/>
        <v>JEUDI</v>
      </c>
      <c r="B64" s="1">
        <f t="shared" si="1"/>
        <v>25</v>
      </c>
      <c r="C64" s="47">
        <f>IF(ISNA(VLOOKUP('Planning employés'!C28,$AA$41:$AB$43,2,0)),0,(VLOOKUP('Planning employés'!C28,$AA$41:$AB$43,2,0)))</f>
        <v>0</v>
      </c>
      <c r="D64" s="47"/>
      <c r="E64" s="47">
        <f>IF(ISNA(VLOOKUP('Planning employés'!D28,$AA$41:$AB$43,2,0)),0,(VLOOKUP('Planning employés'!D28,$AA$41:$AB$43,2,0)))</f>
        <v>0</v>
      </c>
      <c r="F64" s="47"/>
      <c r="G64" s="47">
        <f>IF(ISNA(VLOOKUP('Planning employés'!E28,$AA$41:$AB$43,2,0)),0,(VLOOKUP('Planning employés'!E28,$AA$41:$AB$43,2,0)))</f>
        <v>0</v>
      </c>
      <c r="H64" s="47">
        <f>IF(ISNA(VLOOKUP('Planning employés'!F28,$AA$41:$AB$43,2,0)),0,(VLOOKUP('Planning employés'!F28,$AA$41:$AB$43,2,0)))</f>
        <v>6</v>
      </c>
      <c r="I64" s="47">
        <f>IF(ISNA(VLOOKUP('Planning employés'!G28,$AA$41:$AB$43,2,0)),0,(VLOOKUP('Planning employés'!G28,$AA$41:$AB$43,2,0)))</f>
        <v>0</v>
      </c>
      <c r="J64" s="47">
        <f>IF(ISNA(VLOOKUP('Planning employés'!H28,$AA$41:$AB$43,2,0)),0,(VLOOKUP('Planning employés'!H28,$AA$41:$AB$43,2,0)))</f>
        <v>0</v>
      </c>
      <c r="K64" s="47">
        <f>IF(ISNA(VLOOKUP('Planning employés'!I28,$AA$41:$AB$43,2,0)),0,(VLOOKUP('Planning employés'!I28,$AA$41:$AB$43,2,0)))</f>
        <v>0</v>
      </c>
      <c r="L64" s="47">
        <f>IF(ISNA(VLOOKUP('Planning employés'!J28,$AA$41:$AB$43,2,0)),0,(VLOOKUP('Planning employés'!J28,$AA$41:$AB$43,2,0)))</f>
        <v>0</v>
      </c>
      <c r="M64" s="47">
        <f>IF(ISNA(VLOOKUP('Planning employés'!K28,$AA$41:$AB$43,2,0)),0,(VLOOKUP('Planning employés'!K28,$AA$41:$AB$43,2,0)))</f>
        <v>0</v>
      </c>
      <c r="N64" s="47">
        <f>IF(ISNA(VLOOKUP('Planning employés'!L28,$AA$41:$AB$43,2,0)),0,(VLOOKUP('Planning employés'!L28,$AA$41:$AB$43,2,0)))</f>
        <v>6</v>
      </c>
      <c r="O64" s="47">
        <f>IF(ISNA(VLOOKUP('Planning employés'!M28,$AA$41:$AB$43,2,0)),0,(VLOOKUP('Planning employés'!M28,$AA$41:$AB$43,2,0)))</f>
        <v>0</v>
      </c>
      <c r="P64" s="47">
        <f>IF(ISNA(VLOOKUP('Planning employés'!N28,$AA$41:$AB$43,2,0)),0,(VLOOKUP('Planning employés'!N28,$AA$41:$AB$43,2,0)))</f>
        <v>0</v>
      </c>
      <c r="Q64" s="47">
        <f>IF(ISNA(VLOOKUP('Planning employés'!O28,$AA$41:$AB$43,2,0)),0,(VLOOKUP('Planning employés'!O28,$AA$41:$AB$43,2,0)))</f>
        <v>0</v>
      </c>
      <c r="R64" s="47">
        <f>IF(ISNA(VLOOKUP('Planning employés'!P28,$AA$41:$AB$43,2,0)),0,(VLOOKUP('Planning employés'!P28,$AA$41:$AB$43,2,0)))</f>
        <v>0</v>
      </c>
      <c r="S64" s="47">
        <f>IF(ISNA(VLOOKUP('Planning employés'!Q28,$AA$41:$AB$43,2,0)),0,(VLOOKUP('Planning employés'!Q28,$AA$41:$AB$43,2,0)))</f>
        <v>0</v>
      </c>
      <c r="T64" s="47">
        <f>IF(ISNA(VLOOKUP('Planning employés'!R28,$AA$41:$AB$43,2,0)),0,(VLOOKUP('Planning employés'!R28,$AA$41:$AB$43,2,0)))</f>
        <v>0</v>
      </c>
      <c r="U64" s="47">
        <f>IF(ISNA(VLOOKUP('Planning employés'!S28,$AA$41:$AB$43,2,0)),0,(VLOOKUP('Planning employés'!S28,$AA$41:$AB$43,2,0)))</f>
        <v>0</v>
      </c>
      <c r="V64" s="47">
        <f>IF(ISNA(VLOOKUP('Planning employés'!T28,$AA$41:$AB$43,2,0)),0,(VLOOKUP('Planning employés'!T28,$AA$41:$AB$43,2,0)))</f>
        <v>0</v>
      </c>
      <c r="W64" s="47">
        <f>IF(ISNA(VLOOKUP('Planning employés'!U28,$AA$41:$AB$43,2,0)),0,(VLOOKUP('Planning employés'!U28,$AA$41:$AB$43,2,0)))</f>
        <v>0</v>
      </c>
      <c r="X64" s="47">
        <f>IF(ISNA(VLOOKUP('Planning employés'!V28,$AA$41:$AB$43,2,0)),0,(VLOOKUP('Planning employés'!V28,$AA$41:$AB$43,2,0)))</f>
        <v>0</v>
      </c>
      <c r="Y64" s="47">
        <f>IF(ISNA(VLOOKUP('Planning employés'!W28,$AA$41:$AB$43,2,0)),0,(VLOOKUP('Planning employés'!W28,$AA$41:$AB$43,2,0)))</f>
        <v>0</v>
      </c>
      <c r="Z64" s="45"/>
      <c r="AA64" s="44"/>
    </row>
    <row r="65" spans="1:71" x14ac:dyDescent="0.25">
      <c r="A65" s="1" t="str">
        <f t="shared" si="1"/>
        <v>VENDREDI</v>
      </c>
      <c r="B65" s="1">
        <f t="shared" si="1"/>
        <v>26</v>
      </c>
      <c r="C65" s="47">
        <f>IF(ISNA(VLOOKUP('Planning employés'!C29,$AA$41:$AB$43,2,0)),0,(VLOOKUP('Planning employés'!C29,$AA$41:$AB$43,2,0)))</f>
        <v>0</v>
      </c>
      <c r="D65" s="47"/>
      <c r="E65" s="47">
        <f>IF(ISNA(VLOOKUP('Planning employés'!D29,$AA$41:$AB$43,2,0)),0,(VLOOKUP('Planning employés'!D29,$AA$41:$AB$43,2,0)))</f>
        <v>0</v>
      </c>
      <c r="F65" s="47"/>
      <c r="G65" s="47">
        <f>IF(ISNA(VLOOKUP('Planning employés'!E29,$AA$41:$AB$43,2,0)),0,(VLOOKUP('Planning employés'!E29,$AA$41:$AB$43,2,0)))</f>
        <v>0</v>
      </c>
      <c r="H65" s="47">
        <f>IF(ISNA(VLOOKUP('Planning employés'!F29,$AA$41:$AB$43,2,0)),0,(VLOOKUP('Planning employés'!F29,$AA$41:$AB$43,2,0)))</f>
        <v>6</v>
      </c>
      <c r="I65" s="47">
        <f>IF(ISNA(VLOOKUP('Planning employés'!G29,$AA$41:$AB$43,2,0)),0,(VLOOKUP('Planning employés'!G29,$AA$41:$AB$43,2,0)))</f>
        <v>0</v>
      </c>
      <c r="J65" s="47">
        <f>IF(ISNA(VLOOKUP('Planning employés'!H29,$AA$41:$AB$43,2,0)),0,(VLOOKUP('Planning employés'!H29,$AA$41:$AB$43,2,0)))</f>
        <v>0</v>
      </c>
      <c r="K65" s="47">
        <f>IF(ISNA(VLOOKUP('Planning employés'!I29,$AA$41:$AB$43,2,0)),0,(VLOOKUP('Planning employés'!I29,$AA$41:$AB$43,2,0)))</f>
        <v>0</v>
      </c>
      <c r="L65" s="47">
        <f>IF(ISNA(VLOOKUP('Planning employés'!J29,$AA$41:$AB$43,2,0)),0,(VLOOKUP('Planning employés'!J29,$AA$41:$AB$43,2,0)))</f>
        <v>0</v>
      </c>
      <c r="M65" s="47">
        <f>IF(ISNA(VLOOKUP('Planning employés'!K29,$AA$41:$AB$43,2,0)),0,(VLOOKUP('Planning employés'!K29,$AA$41:$AB$43,2,0)))</f>
        <v>0</v>
      </c>
      <c r="N65" s="47">
        <f>IF(ISNA(VLOOKUP('Planning employés'!L29,$AA$41:$AB$43,2,0)),0,(VLOOKUP('Planning employés'!L29,$AA$41:$AB$43,2,0)))</f>
        <v>6</v>
      </c>
      <c r="O65" s="47">
        <f>IF(ISNA(VLOOKUP('Planning employés'!M29,$AA$41:$AB$43,2,0)),0,(VLOOKUP('Planning employés'!M29,$AA$41:$AB$43,2,0)))</f>
        <v>0</v>
      </c>
      <c r="P65" s="47">
        <f>IF(ISNA(VLOOKUP('Planning employés'!N29,$AA$41:$AB$43,2,0)),0,(VLOOKUP('Planning employés'!N29,$AA$41:$AB$43,2,0)))</f>
        <v>0</v>
      </c>
      <c r="Q65" s="47">
        <f>IF(ISNA(VLOOKUP('Planning employés'!O29,$AA$41:$AB$43,2,0)),0,(VLOOKUP('Planning employés'!O29,$AA$41:$AB$43,2,0)))</f>
        <v>0</v>
      </c>
      <c r="R65" s="47">
        <f>IF(ISNA(VLOOKUP('Planning employés'!P29,$AA$41:$AB$43,2,0)),0,(VLOOKUP('Planning employés'!P29,$AA$41:$AB$43,2,0)))</f>
        <v>0</v>
      </c>
      <c r="S65" s="47">
        <f>IF(ISNA(VLOOKUP('Planning employés'!Q29,$AA$41:$AB$43,2,0)),0,(VLOOKUP('Planning employés'!Q29,$AA$41:$AB$43,2,0)))</f>
        <v>0</v>
      </c>
      <c r="T65" s="47">
        <f>IF(ISNA(VLOOKUP('Planning employés'!R29,$AA$41:$AB$43,2,0)),0,(VLOOKUP('Planning employés'!R29,$AA$41:$AB$43,2,0)))</f>
        <v>0</v>
      </c>
      <c r="U65" s="47">
        <f>IF(ISNA(VLOOKUP('Planning employés'!S29,$AA$41:$AB$43,2,0)),0,(VLOOKUP('Planning employés'!S29,$AA$41:$AB$43,2,0)))</f>
        <v>0</v>
      </c>
      <c r="V65" s="47">
        <f>IF(ISNA(VLOOKUP('Planning employés'!T29,$AA$41:$AB$43,2,0)),0,(VLOOKUP('Planning employés'!T29,$AA$41:$AB$43,2,0)))</f>
        <v>0</v>
      </c>
      <c r="W65" s="47">
        <f>IF(ISNA(VLOOKUP('Planning employés'!U29,$AA$41:$AB$43,2,0)),0,(VLOOKUP('Planning employés'!U29,$AA$41:$AB$43,2,0)))</f>
        <v>0</v>
      </c>
      <c r="X65" s="47">
        <f>IF(ISNA(VLOOKUP('Planning employés'!V29,$AA$41:$AB$43,2,0)),0,(VLOOKUP('Planning employés'!V29,$AA$41:$AB$43,2,0)))</f>
        <v>0</v>
      </c>
      <c r="Y65" s="47">
        <f>IF(ISNA(VLOOKUP('Planning employés'!W29,$AA$41:$AB$43,2,0)),0,(VLOOKUP('Planning employés'!W29,$AA$41:$AB$43,2,0)))</f>
        <v>0</v>
      </c>
      <c r="Z65" s="45"/>
      <c r="AA65" s="44"/>
    </row>
    <row r="66" spans="1:71" x14ac:dyDescent="0.25">
      <c r="A66" s="1" t="str">
        <f t="shared" si="1"/>
        <v>SAMEDI</v>
      </c>
      <c r="B66" s="1">
        <f t="shared" si="1"/>
        <v>27</v>
      </c>
      <c r="C66" s="47">
        <f>IF(ISNA(VLOOKUP('Planning employés'!C30,$AA$41:$AB$43,2,0)),0,(VLOOKUP('Planning employés'!C30,$AA$41:$AB$43,2,0)))</f>
        <v>0</v>
      </c>
      <c r="D66" s="47"/>
      <c r="E66" s="47">
        <f>IF(ISNA(VLOOKUP('Planning employés'!D30,$AA$41:$AB$43,2,0)),0,(VLOOKUP('Planning employés'!D30,$AA$41:$AB$43,2,0)))</f>
        <v>0</v>
      </c>
      <c r="F66" s="47"/>
      <c r="G66" s="47">
        <f>IF(ISNA(VLOOKUP('Planning employés'!E30,$AA$41:$AB$43,2,0)),0,(VLOOKUP('Planning employés'!E30,$AA$41:$AB$43,2,0)))</f>
        <v>0</v>
      </c>
      <c r="H66" s="47">
        <f>IF(ISNA(VLOOKUP('Planning employés'!F30,$AA$41:$AB$43,2,0)),0,(VLOOKUP('Planning employés'!F30,$AA$41:$AB$43,2,0)))</f>
        <v>0</v>
      </c>
      <c r="I66" s="47">
        <f>IF(ISNA(VLOOKUP('Planning employés'!G30,$AA$41:$AB$43,2,0)),0,(VLOOKUP('Planning employés'!G30,$AA$41:$AB$43,2,0)))</f>
        <v>0</v>
      </c>
      <c r="J66" s="47">
        <f>IF(ISNA(VLOOKUP('Planning employés'!H30,$AA$41:$AB$43,2,0)),0,(VLOOKUP('Planning employés'!H30,$AA$41:$AB$43,2,0)))</f>
        <v>0</v>
      </c>
      <c r="K66" s="47">
        <f>IF(ISNA(VLOOKUP('Planning employés'!I30,$AA$41:$AB$43,2,0)),0,(VLOOKUP('Planning employés'!I30,$AA$41:$AB$43,2,0)))</f>
        <v>0</v>
      </c>
      <c r="L66" s="47">
        <f>IF(ISNA(VLOOKUP('Planning employés'!J30,$AA$41:$AB$43,2,0)),0,(VLOOKUP('Planning employés'!J30,$AA$41:$AB$43,2,0)))</f>
        <v>0</v>
      </c>
      <c r="M66" s="47">
        <f>IF(ISNA(VLOOKUP('Planning employés'!K30,$AA$41:$AB$43,2,0)),0,(VLOOKUP('Planning employés'!K30,$AA$41:$AB$43,2,0)))</f>
        <v>0</v>
      </c>
      <c r="N66" s="47">
        <f>IF(ISNA(VLOOKUP('Planning employés'!L30,$AA$41:$AB$43,2,0)),0,(VLOOKUP('Planning employés'!L30,$AA$41:$AB$43,2,0)))</f>
        <v>0</v>
      </c>
      <c r="O66" s="47">
        <f>IF(ISNA(VLOOKUP('Planning employés'!M30,$AA$41:$AB$43,2,0)),0,(VLOOKUP('Planning employés'!M30,$AA$41:$AB$43,2,0)))</f>
        <v>0</v>
      </c>
      <c r="P66" s="47">
        <f>IF(ISNA(VLOOKUP('Planning employés'!N30,$AA$41:$AB$43,2,0)),0,(VLOOKUP('Planning employés'!N30,$AA$41:$AB$43,2,0)))</f>
        <v>0</v>
      </c>
      <c r="Q66" s="47">
        <f>IF(ISNA(VLOOKUP('Planning employés'!O30,$AA$41:$AB$43,2,0)),0,(VLOOKUP('Planning employés'!O30,$AA$41:$AB$43,2,0)))</f>
        <v>0</v>
      </c>
      <c r="R66" s="47">
        <f>IF(ISNA(VLOOKUP('Planning employés'!P30,$AA$41:$AB$43,2,0)),0,(VLOOKUP('Planning employés'!P30,$AA$41:$AB$43,2,0)))</f>
        <v>0</v>
      </c>
      <c r="S66" s="47">
        <f>IF(ISNA(VLOOKUP('Planning employés'!Q30,$AA$41:$AB$43,2,0)),0,(VLOOKUP('Planning employés'!Q30,$AA$41:$AB$43,2,0)))</f>
        <v>0</v>
      </c>
      <c r="T66" s="47">
        <f>IF(ISNA(VLOOKUP('Planning employés'!R30,$AA$41:$AB$43,2,0)),0,(VLOOKUP('Planning employés'!R30,$AA$41:$AB$43,2,0)))</f>
        <v>0</v>
      </c>
      <c r="U66" s="47">
        <f>IF(ISNA(VLOOKUP('Planning employés'!S30,$AA$41:$AB$43,2,0)),0,(VLOOKUP('Planning employés'!S30,$AA$41:$AB$43,2,0)))</f>
        <v>0</v>
      </c>
      <c r="V66" s="47">
        <f>IF(ISNA(VLOOKUP('Planning employés'!T30,$AA$41:$AB$43,2,0)),0,(VLOOKUP('Planning employés'!T30,$AA$41:$AB$43,2,0)))</f>
        <v>0</v>
      </c>
      <c r="W66" s="47">
        <f>IF(ISNA(VLOOKUP('Planning employés'!U30,$AA$41:$AB$43,2,0)),0,(VLOOKUP('Planning employés'!U30,$AA$41:$AB$43,2,0)))</f>
        <v>0</v>
      </c>
      <c r="X66" s="47">
        <f>IF(ISNA(VLOOKUP('Planning employés'!V30,$AA$41:$AB$43,2,0)),0,(VLOOKUP('Planning employés'!V30,$AA$41:$AB$43,2,0)))</f>
        <v>0</v>
      </c>
      <c r="Y66" s="47">
        <f>IF(ISNA(VLOOKUP('Planning employés'!W30,$AA$41:$AB$43,2,0)),0,(VLOOKUP('Planning employés'!W30,$AA$41:$AB$43,2,0)))</f>
        <v>0</v>
      </c>
      <c r="Z66" s="45"/>
      <c r="AA66" s="44"/>
    </row>
    <row r="67" spans="1:71" x14ac:dyDescent="0.25">
      <c r="A67" s="1" t="str">
        <f t="shared" si="1"/>
        <v>DIMANCHE</v>
      </c>
      <c r="B67" s="1">
        <f t="shared" si="1"/>
        <v>28</v>
      </c>
      <c r="C67" s="47">
        <f>IF(ISNA(VLOOKUP('Planning employés'!C31,$AA$41:$AB$43,2,0)),0,(VLOOKUP('Planning employés'!C31,$AA$41:$AB$43,2,0)))</f>
        <v>0</v>
      </c>
      <c r="D67" s="47"/>
      <c r="E67" s="47">
        <f>IF(ISNA(VLOOKUP('Planning employés'!D31,$AA$41:$AB$43,2,0)),0,(VLOOKUP('Planning employés'!D31,$AA$41:$AB$43,2,0)))</f>
        <v>0</v>
      </c>
      <c r="F67" s="47"/>
      <c r="G67" s="47">
        <f>IF(ISNA(VLOOKUP('Planning employés'!E31,$AA$41:$AB$43,2,0)),0,(VLOOKUP('Planning employés'!E31,$AA$41:$AB$43,2,0)))</f>
        <v>0</v>
      </c>
      <c r="H67" s="47">
        <f>IF(ISNA(VLOOKUP('Planning employés'!F31,$AA$41:$AB$43,2,0)),0,(VLOOKUP('Planning employés'!F31,$AA$41:$AB$43,2,0)))</f>
        <v>0</v>
      </c>
      <c r="I67" s="47">
        <f>IF(ISNA(VLOOKUP('Planning employés'!G31,$AA$41:$AB$43,2,0)),0,(VLOOKUP('Planning employés'!G31,$AA$41:$AB$43,2,0)))</f>
        <v>0</v>
      </c>
      <c r="J67" s="47">
        <f>IF(ISNA(VLOOKUP('Planning employés'!H31,$AA$41:$AB$43,2,0)),0,(VLOOKUP('Planning employés'!H31,$AA$41:$AB$43,2,0)))</f>
        <v>0</v>
      </c>
      <c r="K67" s="47">
        <f>IF(ISNA(VLOOKUP('Planning employés'!I31,$AA$41:$AB$43,2,0)),0,(VLOOKUP('Planning employés'!I31,$AA$41:$AB$43,2,0)))</f>
        <v>0</v>
      </c>
      <c r="L67" s="47">
        <f>IF(ISNA(VLOOKUP('Planning employés'!J31,$AA$41:$AB$43,2,0)),0,(VLOOKUP('Planning employés'!J31,$AA$41:$AB$43,2,0)))</f>
        <v>0</v>
      </c>
      <c r="M67" s="47">
        <f>IF(ISNA(VLOOKUP('Planning employés'!K31,$AA$41:$AB$43,2,0)),0,(VLOOKUP('Planning employés'!K31,$AA$41:$AB$43,2,0)))</f>
        <v>0</v>
      </c>
      <c r="N67" s="47">
        <f>IF(ISNA(VLOOKUP('Planning employés'!L31,$AA$41:$AB$43,2,0)),0,(VLOOKUP('Planning employés'!L31,$AA$41:$AB$43,2,0)))</f>
        <v>0</v>
      </c>
      <c r="O67" s="47">
        <f>IF(ISNA(VLOOKUP('Planning employés'!M31,$AA$41:$AB$43,2,0)),0,(VLOOKUP('Planning employés'!M31,$AA$41:$AB$43,2,0)))</f>
        <v>0</v>
      </c>
      <c r="P67" s="47">
        <f>IF(ISNA(VLOOKUP('Planning employés'!N31,$AA$41:$AB$43,2,0)),0,(VLOOKUP('Planning employés'!N31,$AA$41:$AB$43,2,0)))</f>
        <v>0</v>
      </c>
      <c r="Q67" s="47">
        <f>IF(ISNA(VLOOKUP('Planning employés'!O31,$AA$41:$AB$43,2,0)),0,(VLOOKUP('Planning employés'!O31,$AA$41:$AB$43,2,0)))</f>
        <v>0</v>
      </c>
      <c r="R67" s="47">
        <f>IF(ISNA(VLOOKUP('Planning employés'!P31,$AA$41:$AB$43,2,0)),0,(VLOOKUP('Planning employés'!P31,$AA$41:$AB$43,2,0)))</f>
        <v>0</v>
      </c>
      <c r="S67" s="47">
        <f>IF(ISNA(VLOOKUP('Planning employés'!Q31,$AA$41:$AB$43,2,0)),0,(VLOOKUP('Planning employés'!Q31,$AA$41:$AB$43,2,0)))</f>
        <v>0</v>
      </c>
      <c r="T67" s="47">
        <f>IF(ISNA(VLOOKUP('Planning employés'!R31,$AA$41:$AB$43,2,0)),0,(VLOOKUP('Planning employés'!R31,$AA$41:$AB$43,2,0)))</f>
        <v>0</v>
      </c>
      <c r="U67" s="47">
        <f>IF(ISNA(VLOOKUP('Planning employés'!S31,$AA$41:$AB$43,2,0)),0,(VLOOKUP('Planning employés'!S31,$AA$41:$AB$43,2,0)))</f>
        <v>0</v>
      </c>
      <c r="V67" s="47">
        <f>IF(ISNA(VLOOKUP('Planning employés'!T31,$AA$41:$AB$43,2,0)),0,(VLOOKUP('Planning employés'!T31,$AA$41:$AB$43,2,0)))</f>
        <v>0</v>
      </c>
      <c r="W67" s="47">
        <f>IF(ISNA(VLOOKUP('Planning employés'!U31,$AA$41:$AB$43,2,0)),0,(VLOOKUP('Planning employés'!U31,$AA$41:$AB$43,2,0)))</f>
        <v>0</v>
      </c>
      <c r="X67" s="47">
        <f>IF(ISNA(VLOOKUP('Planning employés'!V31,$AA$41:$AB$43,2,0)),0,(VLOOKUP('Planning employés'!V31,$AA$41:$AB$43,2,0)))</f>
        <v>0</v>
      </c>
      <c r="Y67" s="47">
        <f>IF(ISNA(VLOOKUP('Planning employés'!W31,$AA$41:$AB$43,2,0)),0,(VLOOKUP('Planning employés'!W31,$AA$41:$AB$43,2,0)))</f>
        <v>0</v>
      </c>
      <c r="Z67" s="45"/>
      <c r="AA67" s="44"/>
    </row>
    <row r="68" spans="1:71" x14ac:dyDescent="0.25">
      <c r="A68" s="1" t="str">
        <f t="shared" si="1"/>
        <v>LUNDI</v>
      </c>
      <c r="B68" s="1">
        <f t="shared" si="1"/>
        <v>29</v>
      </c>
      <c r="C68" s="47">
        <f>IF(ISNA(VLOOKUP('Planning employés'!C32,$AA$41:$AB$43,2,0)),0,(VLOOKUP('Planning employés'!C32,$AA$41:$AB$43,2,0)))</f>
        <v>0</v>
      </c>
      <c r="D68" s="47"/>
      <c r="E68" s="47">
        <f>IF(ISNA(VLOOKUP('Planning employés'!D32,$AA$41:$AB$43,2,0)),0,(VLOOKUP('Planning employés'!D32,$AA$41:$AB$43,2,0)))</f>
        <v>0</v>
      </c>
      <c r="F68" s="47"/>
      <c r="G68" s="47">
        <f>IF(ISNA(VLOOKUP('Planning employés'!E32,$AA$41:$AB$43,2,0)),0,(VLOOKUP('Planning employés'!E32,$AA$41:$AB$43,2,0)))</f>
        <v>0</v>
      </c>
      <c r="H68" s="47">
        <f>IF(ISNA(VLOOKUP('Planning employés'!F32,$AA$41:$AB$43,2,0)),0,(VLOOKUP('Planning employés'!F32,$AA$41:$AB$43,2,0)))</f>
        <v>0</v>
      </c>
      <c r="I68" s="47">
        <f>IF(ISNA(VLOOKUP('Planning employés'!G32,$AA$41:$AB$43,2,0)),0,(VLOOKUP('Planning employés'!G32,$AA$41:$AB$43,2,0)))</f>
        <v>0</v>
      </c>
      <c r="J68" s="47">
        <f>IF(ISNA(VLOOKUP('Planning employés'!H32,$AA$41:$AB$43,2,0)),0,(VLOOKUP('Planning employés'!H32,$AA$41:$AB$43,2,0)))</f>
        <v>0</v>
      </c>
      <c r="K68" s="47">
        <f>IF(ISNA(VLOOKUP('Planning employés'!I32,$AA$41:$AB$43,2,0)),0,(VLOOKUP('Planning employés'!I32,$AA$41:$AB$43,2,0)))</f>
        <v>0</v>
      </c>
      <c r="L68" s="47">
        <f>IF(ISNA(VLOOKUP('Planning employés'!J32,$AA$41:$AB$43,2,0)),0,(VLOOKUP('Planning employés'!J32,$AA$41:$AB$43,2,0)))</f>
        <v>0</v>
      </c>
      <c r="M68" s="47">
        <f>IF(ISNA(VLOOKUP('Planning employés'!K32,$AA$41:$AB$43,2,0)),0,(VLOOKUP('Planning employés'!K32,$AA$41:$AB$43,2,0)))</f>
        <v>0</v>
      </c>
      <c r="N68" s="47">
        <f>IF(ISNA(VLOOKUP('Planning employés'!L32,$AA$41:$AB$43,2,0)),0,(VLOOKUP('Planning employés'!L32,$AA$41:$AB$43,2,0)))</f>
        <v>0</v>
      </c>
      <c r="O68" s="47">
        <f>IF(ISNA(VLOOKUP('Planning employés'!M32,$AA$41:$AB$43,2,0)),0,(VLOOKUP('Planning employés'!M32,$AA$41:$AB$43,2,0)))</f>
        <v>0</v>
      </c>
      <c r="P68" s="47">
        <f>IF(ISNA(VLOOKUP('Planning employés'!N32,$AA$41:$AB$43,2,0)),0,(VLOOKUP('Planning employés'!N32,$AA$41:$AB$43,2,0)))</f>
        <v>0</v>
      </c>
      <c r="Q68" s="47">
        <f>IF(ISNA(VLOOKUP('Planning employés'!O32,$AA$41:$AB$43,2,0)),0,(VLOOKUP('Planning employés'!O32,$AA$41:$AB$43,2,0)))</f>
        <v>0</v>
      </c>
      <c r="R68" s="47">
        <f>IF(ISNA(VLOOKUP('Planning employés'!P32,$AA$41:$AB$43,2,0)),0,(VLOOKUP('Planning employés'!P32,$AA$41:$AB$43,2,0)))</f>
        <v>0</v>
      </c>
      <c r="S68" s="47">
        <f>IF(ISNA(VLOOKUP('Planning employés'!Q32,$AA$41:$AB$43,2,0)),0,(VLOOKUP('Planning employés'!Q32,$AA$41:$AB$43,2,0)))</f>
        <v>0</v>
      </c>
      <c r="T68" s="47">
        <f>IF(ISNA(VLOOKUP('Planning employés'!R32,$AA$41:$AB$43,2,0)),0,(VLOOKUP('Planning employés'!R32,$AA$41:$AB$43,2,0)))</f>
        <v>0</v>
      </c>
      <c r="U68" s="47">
        <f>IF(ISNA(VLOOKUP('Planning employés'!S32,$AA$41:$AB$43,2,0)),0,(VLOOKUP('Planning employés'!S32,$AA$41:$AB$43,2,0)))</f>
        <v>0</v>
      </c>
      <c r="V68" s="47">
        <f>IF(ISNA(VLOOKUP('Planning employés'!T32,$AA$41:$AB$43,2,0)),0,(VLOOKUP('Planning employés'!T32,$AA$41:$AB$43,2,0)))</f>
        <v>0</v>
      </c>
      <c r="W68" s="47">
        <f>IF(ISNA(VLOOKUP('Planning employés'!U32,$AA$41:$AB$43,2,0)),0,(VLOOKUP('Planning employés'!U32,$AA$41:$AB$43,2,0)))</f>
        <v>0</v>
      </c>
      <c r="X68" s="47">
        <f>IF(ISNA(VLOOKUP('Planning employés'!V32,$AA$41:$AB$43,2,0)),0,(VLOOKUP('Planning employés'!V32,$AA$41:$AB$43,2,0)))</f>
        <v>0</v>
      </c>
      <c r="Y68" s="47">
        <f>IF(ISNA(VLOOKUP('Planning employés'!W32,$AA$41:$AB$43,2,0)),0,(VLOOKUP('Planning employés'!W32,$AA$41:$AB$43,2,0)))</f>
        <v>0</v>
      </c>
      <c r="Z68" s="45"/>
      <c r="AA68" s="44"/>
    </row>
    <row r="69" spans="1:71" x14ac:dyDescent="0.25">
      <c r="A69" s="1" t="str">
        <f t="shared" si="1"/>
        <v>MARDI</v>
      </c>
      <c r="B69" s="1">
        <f t="shared" si="1"/>
        <v>30</v>
      </c>
      <c r="C69" s="47">
        <f>IF(ISNA(VLOOKUP('Planning employés'!C33,$AA$41:$AB$43,2,0)),0,(VLOOKUP('Planning employés'!C33,$AA$41:$AB$43,2,0)))</f>
        <v>0</v>
      </c>
      <c r="D69" s="47"/>
      <c r="E69" s="47">
        <f>IF(ISNA(VLOOKUP('Planning employés'!D33,$AA$41:$AB$43,2,0)),0,(VLOOKUP('Planning employés'!D33,$AA$41:$AB$43,2,0)))</f>
        <v>0</v>
      </c>
      <c r="F69" s="47"/>
      <c r="G69" s="47">
        <f>IF(ISNA(VLOOKUP('Planning employés'!E33,$AA$41:$AB$43,2,0)),0,(VLOOKUP('Planning employés'!E33,$AA$41:$AB$43,2,0)))</f>
        <v>0</v>
      </c>
      <c r="H69" s="47">
        <f>IF(ISNA(VLOOKUP('Planning employés'!F33,$AA$41:$AB$43,2,0)),0,(VLOOKUP('Planning employés'!F33,$AA$41:$AB$43,2,0)))</f>
        <v>0</v>
      </c>
      <c r="I69" s="47">
        <f>IF(ISNA(VLOOKUP('Planning employés'!G33,$AA$41:$AB$43,2,0)),0,(VLOOKUP('Planning employés'!G33,$AA$41:$AB$43,2,0)))</f>
        <v>0</v>
      </c>
      <c r="J69" s="47">
        <f>IF(ISNA(VLOOKUP('Planning employés'!H33,$AA$41:$AB$43,2,0)),0,(VLOOKUP('Planning employés'!H33,$AA$41:$AB$43,2,0)))</f>
        <v>0</v>
      </c>
      <c r="K69" s="47">
        <f>IF(ISNA(VLOOKUP('Planning employés'!I33,$AA$41:$AB$43,2,0)),0,(VLOOKUP('Planning employés'!I33,$AA$41:$AB$43,2,0)))</f>
        <v>0</v>
      </c>
      <c r="L69" s="47">
        <f>IF(ISNA(VLOOKUP('Planning employés'!J33,$AA$41:$AB$43,2,0)),0,(VLOOKUP('Planning employés'!J33,$AA$41:$AB$43,2,0)))</f>
        <v>0</v>
      </c>
      <c r="M69" s="47">
        <f>IF(ISNA(VLOOKUP('Planning employés'!K33,$AA$41:$AB$43,2,0)),0,(VLOOKUP('Planning employés'!K33,$AA$41:$AB$43,2,0)))</f>
        <v>0</v>
      </c>
      <c r="N69" s="47">
        <f>IF(ISNA(VLOOKUP('Planning employés'!L33,$AA$41:$AB$43,2,0)),0,(VLOOKUP('Planning employés'!L33,$AA$41:$AB$43,2,0)))</f>
        <v>0</v>
      </c>
      <c r="O69" s="47">
        <f>IF(ISNA(VLOOKUP('Planning employés'!M33,$AA$41:$AB$43,2,0)),0,(VLOOKUP('Planning employés'!M33,$AA$41:$AB$43,2,0)))</f>
        <v>0</v>
      </c>
      <c r="P69" s="47">
        <f>IF(ISNA(VLOOKUP('Planning employés'!N33,$AA$41:$AB$43,2,0)),0,(VLOOKUP('Planning employés'!N33,$AA$41:$AB$43,2,0)))</f>
        <v>0</v>
      </c>
      <c r="Q69" s="47">
        <f>IF(ISNA(VLOOKUP('Planning employés'!O33,$AA$41:$AB$43,2,0)),0,(VLOOKUP('Planning employés'!O33,$AA$41:$AB$43,2,0)))</f>
        <v>0</v>
      </c>
      <c r="R69" s="47">
        <f>IF(ISNA(VLOOKUP('Planning employés'!P33,$AA$41:$AB$43,2,0)),0,(VLOOKUP('Planning employés'!P33,$AA$41:$AB$43,2,0)))</f>
        <v>0</v>
      </c>
      <c r="S69" s="47">
        <f>IF(ISNA(VLOOKUP('Planning employés'!Q33,$AA$41:$AB$43,2,0)),0,(VLOOKUP('Planning employés'!Q33,$AA$41:$AB$43,2,0)))</f>
        <v>0</v>
      </c>
      <c r="T69" s="47">
        <f>IF(ISNA(VLOOKUP('Planning employés'!R33,$AA$41:$AB$43,2,0)),0,(VLOOKUP('Planning employés'!R33,$AA$41:$AB$43,2,0)))</f>
        <v>0</v>
      </c>
      <c r="U69" s="47">
        <f>IF(ISNA(VLOOKUP('Planning employés'!S33,$AA$41:$AB$43,2,0)),0,(VLOOKUP('Planning employés'!S33,$AA$41:$AB$43,2,0)))</f>
        <v>0</v>
      </c>
      <c r="V69" s="47">
        <f>IF(ISNA(VLOOKUP('Planning employés'!T33,$AA$41:$AB$43,2,0)),0,(VLOOKUP('Planning employés'!T33,$AA$41:$AB$43,2,0)))</f>
        <v>0</v>
      </c>
      <c r="W69" s="47">
        <f>IF(ISNA(VLOOKUP('Planning employés'!U33,$AA$41:$AB$43,2,0)),0,(VLOOKUP('Planning employés'!U33,$AA$41:$AB$43,2,0)))</f>
        <v>0</v>
      </c>
      <c r="X69" s="47">
        <f>IF(ISNA(VLOOKUP('Planning employés'!V33,$AA$41:$AB$43,2,0)),0,(VLOOKUP('Planning employés'!V33,$AA$41:$AB$43,2,0)))</f>
        <v>0</v>
      </c>
      <c r="Y69" s="47">
        <f>IF(ISNA(VLOOKUP('Planning employés'!W33,$AA$41:$AB$43,2,0)),0,(VLOOKUP('Planning employés'!W33,$AA$41:$AB$43,2,0)))</f>
        <v>0</v>
      </c>
      <c r="Z69" s="45"/>
      <c r="AA69" s="44"/>
    </row>
    <row r="70" spans="1:71" x14ac:dyDescent="0.25">
      <c r="A70" s="1" t="str">
        <f t="shared" si="1"/>
        <v>MERCREDI</v>
      </c>
      <c r="B70" s="1">
        <f t="shared" si="1"/>
        <v>31</v>
      </c>
      <c r="C70" s="47">
        <f>IF(ISNA(VLOOKUP('Planning employés'!C34,$AA$41:$AB$43,2,0)),0,(VLOOKUP('Planning employés'!C34,$AA$41:$AB$43,2,0)))</f>
        <v>0</v>
      </c>
      <c r="D70" s="47"/>
      <c r="E70" s="47">
        <f>IF(ISNA(VLOOKUP('Planning employés'!D34,$AA$41:$AB$43,2,0)),0,(VLOOKUP('Planning employés'!D34,$AA$41:$AB$43,2,0)))</f>
        <v>0</v>
      </c>
      <c r="F70" s="47"/>
      <c r="G70" s="47">
        <f>IF(ISNA(VLOOKUP('Planning employés'!E34,$AA$41:$AB$43,2,0)),0,(VLOOKUP('Planning employés'!E34,$AA$41:$AB$43,2,0)))</f>
        <v>0</v>
      </c>
      <c r="H70" s="47">
        <f>IF(ISNA(VLOOKUP('Planning employés'!F34,$AA$41:$AB$43,2,0)),0,(VLOOKUP('Planning employés'!F34,$AA$41:$AB$43,2,0)))</f>
        <v>0</v>
      </c>
      <c r="I70" s="47">
        <f>IF(ISNA(VLOOKUP('Planning employés'!G34,$AA$41:$AB$43,2,0)),0,(VLOOKUP('Planning employés'!G34,$AA$41:$AB$43,2,0)))</f>
        <v>0</v>
      </c>
      <c r="J70" s="47">
        <f>IF(ISNA(VLOOKUP('Planning employés'!H34,$AA$41:$AB$43,2,0)),0,(VLOOKUP('Planning employés'!H34,$AA$41:$AB$43,2,0)))</f>
        <v>0</v>
      </c>
      <c r="K70" s="47">
        <f>IF(ISNA(VLOOKUP('Planning employés'!I34,$AA$41:$AB$43,2,0)),0,(VLOOKUP('Planning employés'!I34,$AA$41:$AB$43,2,0)))</f>
        <v>0</v>
      </c>
      <c r="L70" s="47">
        <f>IF(ISNA(VLOOKUP('Planning employés'!J34,$AA$41:$AB$43,2,0)),0,(VLOOKUP('Planning employés'!J34,$AA$41:$AB$43,2,0)))</f>
        <v>0</v>
      </c>
      <c r="M70" s="47">
        <f>IF(ISNA(VLOOKUP('Planning employés'!K34,$AA$41:$AB$43,2,0)),0,(VLOOKUP('Planning employés'!K34,$AA$41:$AB$43,2,0)))</f>
        <v>0</v>
      </c>
      <c r="N70" s="47">
        <f>IF(ISNA(VLOOKUP('Planning employés'!L34,$AA$41:$AB$43,2,0)),0,(VLOOKUP('Planning employés'!L34,$AA$41:$AB$43,2,0)))</f>
        <v>0</v>
      </c>
      <c r="O70" s="47">
        <f>IF(ISNA(VLOOKUP('Planning employés'!M34,$AA$41:$AB$43,2,0)),0,(VLOOKUP('Planning employés'!M34,$AA$41:$AB$43,2,0)))</f>
        <v>0</v>
      </c>
      <c r="P70" s="47">
        <f>IF(ISNA(VLOOKUP('Planning employés'!N34,$AA$41:$AB$43,2,0)),0,(VLOOKUP('Planning employés'!N34,$AA$41:$AB$43,2,0)))</f>
        <v>0</v>
      </c>
      <c r="Q70" s="47">
        <f>IF(ISNA(VLOOKUP('Planning employés'!O34,$AA$41:$AB$43,2,0)),0,(VLOOKUP('Planning employés'!O34,$AA$41:$AB$43,2,0)))</f>
        <v>0</v>
      </c>
      <c r="R70" s="47">
        <f>IF(ISNA(VLOOKUP('Planning employés'!P34,$AA$41:$AB$43,2,0)),0,(VLOOKUP('Planning employés'!P34,$AA$41:$AB$43,2,0)))</f>
        <v>0</v>
      </c>
      <c r="S70" s="47">
        <f>IF(ISNA(VLOOKUP('Planning employés'!Q34,$AA$41:$AB$43,2,0)),0,(VLOOKUP('Planning employés'!Q34,$AA$41:$AB$43,2,0)))</f>
        <v>0</v>
      </c>
      <c r="T70" s="47">
        <f>IF(ISNA(VLOOKUP('Planning employés'!R34,$AA$41:$AB$43,2,0)),0,(VLOOKUP('Planning employés'!R34,$AA$41:$AB$43,2,0)))</f>
        <v>0</v>
      </c>
      <c r="U70" s="47">
        <f>IF(ISNA(VLOOKUP('Planning employés'!S34,$AA$41:$AB$43,2,0)),0,(VLOOKUP('Planning employés'!S34,$AA$41:$AB$43,2,0)))</f>
        <v>0</v>
      </c>
      <c r="V70" s="47">
        <f>IF(ISNA(VLOOKUP('Planning employés'!T34,$AA$41:$AB$43,2,0)),0,(VLOOKUP('Planning employés'!T34,$AA$41:$AB$43,2,0)))</f>
        <v>0</v>
      </c>
      <c r="W70" s="47">
        <f>IF(ISNA(VLOOKUP('Planning employés'!U34,$AA$41:$AB$43,2,0)),0,(VLOOKUP('Planning employés'!U34,$AA$41:$AB$43,2,0)))</f>
        <v>0</v>
      </c>
      <c r="X70" s="47">
        <f>IF(ISNA(VLOOKUP('Planning employés'!V34,$AA$41:$AB$43,2,0)),0,(VLOOKUP('Planning employés'!V34,$AA$41:$AB$43,2,0)))</f>
        <v>0</v>
      </c>
      <c r="Y70" s="47">
        <f>IF(ISNA(VLOOKUP('Planning employés'!W34,$AA$41:$AB$43,2,0)),0,(VLOOKUP('Planning employés'!W34,$AA$41:$AB$43,2,0)))</f>
        <v>0</v>
      </c>
      <c r="Z70" s="45"/>
      <c r="AA70" s="44"/>
    </row>
    <row r="71" spans="1:71" ht="28.5" customHeight="1" x14ac:dyDescent="0.25">
      <c r="A71" s="107" t="s">
        <v>67</v>
      </c>
      <c r="B71" s="107"/>
      <c r="C71" s="51">
        <f t="shared" ref="C71:Y71" si="2">SUM(C40:C70)</f>
        <v>0</v>
      </c>
      <c r="D71" s="61"/>
      <c r="E71" s="51">
        <f t="shared" si="2"/>
        <v>0</v>
      </c>
      <c r="F71" s="61"/>
      <c r="G71" s="51">
        <f t="shared" si="2"/>
        <v>0</v>
      </c>
      <c r="H71" s="51">
        <f t="shared" si="2"/>
        <v>114</v>
      </c>
      <c r="I71" s="51">
        <f t="shared" si="2"/>
        <v>0</v>
      </c>
      <c r="J71" s="51">
        <f t="shared" si="2"/>
        <v>0</v>
      </c>
      <c r="K71" s="51">
        <f t="shared" si="2"/>
        <v>0</v>
      </c>
      <c r="L71" s="51">
        <f t="shared" si="2"/>
        <v>25</v>
      </c>
      <c r="M71" s="51">
        <f t="shared" si="2"/>
        <v>0</v>
      </c>
      <c r="N71" s="51">
        <f t="shared" si="2"/>
        <v>30</v>
      </c>
      <c r="O71" s="51">
        <f t="shared" si="2"/>
        <v>0</v>
      </c>
      <c r="P71" s="51">
        <f t="shared" si="2"/>
        <v>0</v>
      </c>
      <c r="Q71" s="51">
        <f t="shared" si="2"/>
        <v>0</v>
      </c>
      <c r="R71" s="51">
        <f t="shared" si="2"/>
        <v>0</v>
      </c>
      <c r="S71" s="51">
        <f t="shared" si="2"/>
        <v>0</v>
      </c>
      <c r="T71" s="51">
        <f t="shared" si="2"/>
        <v>0</v>
      </c>
      <c r="U71" s="51">
        <f t="shared" si="2"/>
        <v>0</v>
      </c>
      <c r="V71" s="51">
        <f t="shared" si="2"/>
        <v>0</v>
      </c>
      <c r="W71" s="51">
        <f t="shared" si="2"/>
        <v>0</v>
      </c>
      <c r="X71" s="51">
        <f t="shared" si="2"/>
        <v>0</v>
      </c>
      <c r="Y71" s="51">
        <f t="shared" si="2"/>
        <v>0</v>
      </c>
      <c r="Z71" s="44"/>
      <c r="AB71" s="44"/>
    </row>
    <row r="72" spans="1:71" x14ac:dyDescent="0.25">
      <c r="U72" s="49"/>
      <c r="Z72" s="44"/>
      <c r="AB72" s="44"/>
    </row>
    <row r="73" spans="1:71" x14ac:dyDescent="0.25">
      <c r="U73" s="49"/>
      <c r="Z73" s="44"/>
      <c r="AB73" s="44"/>
    </row>
    <row r="75" spans="1:71" ht="15" customHeight="1" x14ac:dyDescent="0.25">
      <c r="A75" s="104" t="s">
        <v>73</v>
      </c>
      <c r="B75" s="104"/>
      <c r="C75" s="105" t="s">
        <v>16</v>
      </c>
      <c r="D75" s="105" t="s">
        <v>21</v>
      </c>
      <c r="E75" s="105" t="s">
        <v>74</v>
      </c>
      <c r="F75" s="105" t="s">
        <v>75</v>
      </c>
      <c r="G75" s="110" t="s">
        <v>26</v>
      </c>
      <c r="H75" s="110" t="s">
        <v>28</v>
      </c>
      <c r="I75" s="110" t="s">
        <v>30</v>
      </c>
      <c r="J75" s="110" t="s">
        <v>76</v>
      </c>
      <c r="K75" s="110" t="s">
        <v>77</v>
      </c>
      <c r="L75" s="108" t="s">
        <v>9</v>
      </c>
      <c r="M75" s="108" t="s">
        <v>53</v>
      </c>
      <c r="N75" s="108" t="s">
        <v>57</v>
      </c>
      <c r="O75" s="108" t="s">
        <v>78</v>
      </c>
      <c r="P75" s="108" t="s">
        <v>79</v>
      </c>
      <c r="Q75" s="102" t="s">
        <v>10</v>
      </c>
      <c r="R75" s="102" t="s">
        <v>52</v>
      </c>
      <c r="S75" s="102" t="s">
        <v>80</v>
      </c>
      <c r="T75" s="102" t="s">
        <v>81</v>
      </c>
      <c r="U75" s="100" t="s">
        <v>60</v>
      </c>
      <c r="V75" s="100" t="s">
        <v>59</v>
      </c>
      <c r="W75" s="100" t="s">
        <v>82</v>
      </c>
      <c r="X75" s="100" t="s">
        <v>83</v>
      </c>
      <c r="Y75" s="98" t="s">
        <v>34</v>
      </c>
      <c r="Z75" s="98" t="s">
        <v>36</v>
      </c>
      <c r="AA75" s="98" t="s">
        <v>38</v>
      </c>
      <c r="AB75" s="98" t="s">
        <v>42</v>
      </c>
      <c r="AC75" s="98" t="s">
        <v>44</v>
      </c>
      <c r="AD75" s="98" t="s">
        <v>46</v>
      </c>
      <c r="AE75" s="98" t="s">
        <v>40</v>
      </c>
      <c r="AF75" s="98" t="s">
        <v>84</v>
      </c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  <c r="AT75" s="96"/>
      <c r="AU75" s="96"/>
      <c r="AV75" s="96"/>
      <c r="AW75" s="96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96"/>
      <c r="BJ75" s="96"/>
      <c r="BK75" s="96"/>
      <c r="BL75" s="96"/>
      <c r="BM75" s="96"/>
      <c r="BN75" s="96"/>
      <c r="BO75" s="96"/>
      <c r="BP75" s="96"/>
      <c r="BQ75" s="96"/>
      <c r="BR75" s="96"/>
      <c r="BS75" s="96"/>
    </row>
    <row r="76" spans="1:71" x14ac:dyDescent="0.25">
      <c r="A76" s="104"/>
      <c r="B76" s="104"/>
      <c r="C76" s="106"/>
      <c r="D76" s="106"/>
      <c r="E76" s="106"/>
      <c r="F76" s="106"/>
      <c r="G76" s="111"/>
      <c r="H76" s="111"/>
      <c r="I76" s="111"/>
      <c r="J76" s="111"/>
      <c r="K76" s="111"/>
      <c r="L76" s="109"/>
      <c r="M76" s="109"/>
      <c r="N76" s="109"/>
      <c r="O76" s="109"/>
      <c r="P76" s="109"/>
      <c r="Q76" s="103"/>
      <c r="R76" s="103"/>
      <c r="S76" s="103"/>
      <c r="T76" s="103"/>
      <c r="U76" s="101"/>
      <c r="V76" s="101"/>
      <c r="W76" s="101"/>
      <c r="X76" s="101"/>
      <c r="Y76" s="99"/>
      <c r="Z76" s="99"/>
      <c r="AA76" s="99"/>
      <c r="AB76" s="99"/>
      <c r="AC76" s="99"/>
      <c r="AD76" s="99"/>
      <c r="AE76" s="99"/>
      <c r="AF76" s="99"/>
      <c r="AG76" s="97"/>
      <c r="AH76" s="97"/>
      <c r="AI76" s="97"/>
      <c r="AJ76" s="97"/>
      <c r="AK76" s="97"/>
      <c r="AL76" s="97"/>
      <c r="AM76" s="97"/>
      <c r="AN76" s="97"/>
      <c r="AO76" s="97"/>
      <c r="AP76" s="97"/>
      <c r="AQ76" s="97"/>
      <c r="AR76" s="97"/>
      <c r="AS76" s="97"/>
      <c r="AT76" s="97"/>
      <c r="AU76" s="97"/>
      <c r="AV76" s="97"/>
      <c r="AW76" s="97"/>
      <c r="AX76" s="97"/>
      <c r="AY76" s="97"/>
      <c r="AZ76" s="97"/>
      <c r="BA76" s="97"/>
      <c r="BB76" s="97"/>
      <c r="BC76" s="97"/>
      <c r="BD76" s="97"/>
      <c r="BE76" s="97"/>
      <c r="BF76" s="97"/>
      <c r="BG76" s="97"/>
      <c r="BH76" s="97"/>
      <c r="BI76" s="97"/>
      <c r="BJ76" s="97"/>
      <c r="BK76" s="97"/>
      <c r="BL76" s="97"/>
      <c r="BM76" s="97"/>
      <c r="BN76" s="97"/>
      <c r="BO76" s="97"/>
      <c r="BP76" s="97"/>
      <c r="BQ76" s="97"/>
      <c r="BR76" s="97"/>
      <c r="BS76" s="97"/>
    </row>
    <row r="77" spans="1:71" ht="16.5" customHeight="1" x14ac:dyDescent="0.25">
      <c r="A77" s="1" t="str">
        <f>+A6</f>
        <v>LUNDI</v>
      </c>
      <c r="B77" s="1">
        <f>+B40</f>
        <v>1</v>
      </c>
      <c r="C77" s="64">
        <f>COUNTIF('Planning employés'!$C4:$W4,"bo")</f>
        <v>0</v>
      </c>
      <c r="D77" s="64">
        <f>COUNTIF('Planning employés'!$C4:$W4,"bo7")</f>
        <v>1</v>
      </c>
      <c r="E77" s="64" t="str">
        <f>IF(SUM(C77:D77)&gt;=1,"OK","NON")</f>
        <v>OK</v>
      </c>
      <c r="F77" s="64" t="str">
        <f>IF(SUM(C77:D77)&gt;1,"DOUBLONS","OK")</f>
        <v>OK</v>
      </c>
      <c r="G77" s="64">
        <f>COUNTIF('Planning employés'!$C4:$W4,"bs")</f>
        <v>1</v>
      </c>
      <c r="H77" s="64">
        <f>COUNTIF('Planning employés'!$C4:$W4,"bs6")</f>
        <v>0</v>
      </c>
      <c r="I77" s="64">
        <f>COUNTIF('Planning employés'!$C4:$W4,"bs8")</f>
        <v>0</v>
      </c>
      <c r="J77" s="64">
        <f>SUM(G77:I77)</f>
        <v>1</v>
      </c>
      <c r="K77" s="64" t="str">
        <f>IF(J77&gt;1,"DOUBLONS","OK")</f>
        <v>OK</v>
      </c>
      <c r="L77" s="64">
        <f>COUNTIF('Planning employés'!$C4:$W4,"pc")</f>
        <v>1</v>
      </c>
      <c r="M77" s="64">
        <f>COUNTIF('Planning employés'!$C4:$W4,"pc6")</f>
        <v>0</v>
      </c>
      <c r="N77" s="64">
        <f>COUNTIF('Planning employés'!$C4:$W4,"pc8")</f>
        <v>0</v>
      </c>
      <c r="O77" s="64">
        <f>SUM(L77:N77)</f>
        <v>1</v>
      </c>
      <c r="P77" s="64" t="str">
        <f>IF(O77&gt;1,"DOUBLONS","OK")</f>
        <v>OK</v>
      </c>
      <c r="Q77" s="64">
        <f>COUNTIF('Planning employés'!$C4:$W4,"pf")</f>
        <v>1</v>
      </c>
      <c r="R77" s="64">
        <f>COUNTIF('Planning employés'!$C4:$W4,"pf6")</f>
        <v>0</v>
      </c>
      <c r="S77" s="64" t="str">
        <f>IF(SUM(Q77:R77)&gt;=1,"OK","NON")</f>
        <v>OK</v>
      </c>
      <c r="T77" s="64" t="str">
        <f>IF(SUM(Q77:R77)&gt;1,"DOUBLONS","OK")</f>
        <v>OK</v>
      </c>
      <c r="U77" s="64">
        <f>COUNTIF('Planning employés'!$C4:$W4,"cs")</f>
        <v>2</v>
      </c>
      <c r="V77" s="64">
        <f>COUNTIF('Planning employés'!$C4:$W4,"cs6")</f>
        <v>0</v>
      </c>
      <c r="W77" s="64" t="str">
        <f>IF(SUM(U77:V77)&gt;=1,"OK","NON")</f>
        <v>OK</v>
      </c>
      <c r="X77" s="64" t="str">
        <f>IF(SUM(U77:V77)&gt;1,"DOUBLONS","OK")</f>
        <v>DOUBLONS</v>
      </c>
      <c r="Y77" s="64" t="str">
        <f>IF(COUNTIFS('Planning employés'!$C4:$W4,"N")&gt;=1,"OK","NON")</f>
        <v>NON</v>
      </c>
      <c r="Z77" s="64" t="str">
        <f>IF(COUNTIFS('Planning employés'!$C4:$W4,"N+")&gt;=1,"OK","NON")</f>
        <v>OK</v>
      </c>
      <c r="AA77" s="64" t="str">
        <f>IF(COUNTIFS('Planning employés'!$C4:$W4,"NR")&gt;=1,"OK","NON")</f>
        <v>NON</v>
      </c>
      <c r="AB77" s="64" t="str">
        <f>IF(COUNTIFS('Planning employés'!$C4:$W4,"N7")&gt;=1,"OK","NON")</f>
        <v>NON</v>
      </c>
      <c r="AC77" s="64" t="str">
        <f>IF(COUNTIFS('Planning employés'!$C4:$W4,"N6")&gt;=1,"OK","NON")</f>
        <v>NON</v>
      </c>
      <c r="AD77" s="64" t="str">
        <f>IF(COUNTIFS('Planning employés'!$C4:$W4,"D")&gt;=1,"OK","NON")</f>
        <v>OK</v>
      </c>
      <c r="AE77" s="64" t="str">
        <f>IF(COUNTIFS('Planning employés'!$C4:$W4,"N7+")&gt;=1,"OK","NON")</f>
        <v>NON</v>
      </c>
      <c r="AF77" s="64" t="str">
        <f>IF(COUNTIFS($Y77:$AE77,"ok")&gt;=1,"OK","NON")</f>
        <v>OK</v>
      </c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  <c r="BR77" s="47"/>
      <c r="BS77" s="47"/>
    </row>
    <row r="78" spans="1:71" x14ac:dyDescent="0.25">
      <c r="A78" s="1" t="str">
        <f t="shared" ref="A78:A107" si="3">+A7</f>
        <v>MARDI</v>
      </c>
      <c r="B78" s="1">
        <f t="shared" ref="B78:B107" si="4">+B41</f>
        <v>2</v>
      </c>
      <c r="C78" s="64">
        <f>COUNTIF('Planning employés'!$C5:$W5,"bo")</f>
        <v>0</v>
      </c>
      <c r="D78" s="64">
        <f>COUNTIF('Planning employés'!$C5:$W5,"bo7")</f>
        <v>1</v>
      </c>
      <c r="E78" s="64" t="str">
        <f t="shared" ref="E78:E107" si="5">IF(SUM(C78:D78)&gt;=1,"OK","NON")</f>
        <v>OK</v>
      </c>
      <c r="F78" s="64" t="str">
        <f t="shared" ref="F78:F107" si="6">IF(SUM(C78:D78)&gt;1,"DOUBLONS","OK")</f>
        <v>OK</v>
      </c>
      <c r="G78" s="64">
        <f>COUNTIF('Planning employés'!$C5:$W5,"bs")</f>
        <v>1</v>
      </c>
      <c r="H78" s="64">
        <f>COUNTIF('Planning employés'!$C5:$W5,"bs6")</f>
        <v>0</v>
      </c>
      <c r="I78" s="64">
        <f>COUNTIF('Planning employés'!$C5:$W5,"bs8")</f>
        <v>0</v>
      </c>
      <c r="J78" s="64">
        <f t="shared" ref="J78:J107" si="7">SUM(G78:I78)</f>
        <v>1</v>
      </c>
      <c r="K78" s="64" t="str">
        <f t="shared" ref="K78:K107" si="8">IF(J78&gt;1,"DOUBLONS","OK")</f>
        <v>OK</v>
      </c>
      <c r="L78" s="64">
        <f>COUNTIF('Planning employés'!$C5:$W5,"pc")</f>
        <v>2</v>
      </c>
      <c r="M78" s="64">
        <f>COUNTIF('Planning employés'!$C5:$W5,"pc6")</f>
        <v>0</v>
      </c>
      <c r="N78" s="64">
        <f>COUNTIF('Planning employés'!$C5:$W5,"pc8")</f>
        <v>0</v>
      </c>
      <c r="O78" s="64">
        <f t="shared" ref="O78:O107" si="9">SUM(L78:N78)</f>
        <v>2</v>
      </c>
      <c r="P78" s="64" t="str">
        <f t="shared" ref="P78:P107" si="10">IF(O78&gt;1,"DOUBLONS","OK")</f>
        <v>DOUBLONS</v>
      </c>
      <c r="Q78" s="64">
        <f>COUNTIF('Planning employés'!$C5:$W5,"pf")</f>
        <v>1</v>
      </c>
      <c r="R78" s="64">
        <f>COUNTIF('Planning employés'!$C5:$W5,"pf6")</f>
        <v>0</v>
      </c>
      <c r="S78" s="64" t="str">
        <f t="shared" ref="S78:S107" si="11">IF(SUM(Q78:R78)&gt;=1,"OK","NON")</f>
        <v>OK</v>
      </c>
      <c r="T78" s="64" t="str">
        <f t="shared" ref="T78:T107" si="12">IF(SUM(Q78:R78)&gt;1,"DOUBLONS","OK")</f>
        <v>OK</v>
      </c>
      <c r="U78" s="64">
        <f>COUNTIF('Planning employés'!$C5:$W5,"cs")</f>
        <v>2</v>
      </c>
      <c r="V78" s="64">
        <f>COUNTIF('Planning employés'!$C5:$W5,"cs6")</f>
        <v>0</v>
      </c>
      <c r="W78" s="64" t="str">
        <f t="shared" ref="W78:W107" si="13">IF(SUM(U78:V78)&gt;=1,"OK","NON")</f>
        <v>OK</v>
      </c>
      <c r="X78" s="64" t="str">
        <f t="shared" ref="X78:X107" si="14">IF(SUM(U78:V78)&gt;1,"DOUBLONS","OK")</f>
        <v>DOUBLONS</v>
      </c>
      <c r="Y78" s="64" t="str">
        <f>IF(COUNTIFS('Planning employés'!$C5:$W5,"N")&gt;=1,"OK","NON")</f>
        <v>OK</v>
      </c>
      <c r="Z78" s="64" t="str">
        <f>IF(COUNTIFS('Planning employés'!$C5:$W5,"N+")&gt;=1,"OK","NON")</f>
        <v>NON</v>
      </c>
      <c r="AA78" s="64" t="str">
        <f>IF(COUNTIFS('Planning employés'!$C5:$W5,"NR")&gt;=1,"OK","NON")</f>
        <v>OK</v>
      </c>
      <c r="AB78" s="64" t="str">
        <f>IF(COUNTIFS('Planning employés'!$C5:$W5,"N7")&gt;=1,"OK","NON")</f>
        <v>NON</v>
      </c>
      <c r="AC78" s="64" t="str">
        <f>IF(COUNTIFS('Planning employés'!$C5:$W5,"N6")&gt;=1,"OK","NON")</f>
        <v>NON</v>
      </c>
      <c r="AD78" s="64" t="str">
        <f>IF(COUNTIFS('Planning employés'!$C5:$W5,"D")&gt;=1,"OK","NON")</f>
        <v>OK</v>
      </c>
      <c r="AE78" s="64" t="str">
        <f>IF(COUNTIFS('Planning employés'!$C5:$W5,"N7+")&gt;=1,"OK","NON")</f>
        <v>NON</v>
      </c>
      <c r="AF78" s="64" t="str">
        <f t="shared" ref="AF78:AF107" si="15">IF(COUNTIFS($Y78:$AE78,"ok")&gt;=1,"OK","NON")</f>
        <v>OK</v>
      </c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7"/>
      <c r="BQ78" s="47"/>
      <c r="BR78" s="47"/>
      <c r="BS78" s="47"/>
    </row>
    <row r="79" spans="1:71" x14ac:dyDescent="0.25">
      <c r="A79" s="1" t="str">
        <f t="shared" si="3"/>
        <v>MERCREDI</v>
      </c>
      <c r="B79" s="1">
        <f t="shared" si="4"/>
        <v>3</v>
      </c>
      <c r="C79" s="64">
        <f>COUNTIF('Planning employés'!$C6:$W6,"bo")</f>
        <v>1</v>
      </c>
      <c r="D79" s="64">
        <f>COUNTIF('Planning employés'!$C6:$W6,"bo7")</f>
        <v>0</v>
      </c>
      <c r="E79" s="64" t="str">
        <f t="shared" si="5"/>
        <v>OK</v>
      </c>
      <c r="F79" s="64" t="str">
        <f t="shared" si="6"/>
        <v>OK</v>
      </c>
      <c r="G79" s="64">
        <f>COUNTIF('Planning employés'!$C6:$W6,"bs")</f>
        <v>1</v>
      </c>
      <c r="H79" s="64">
        <f>COUNTIF('Planning employés'!$C6:$W6,"bs6")</f>
        <v>0</v>
      </c>
      <c r="I79" s="64">
        <f>COUNTIF('Planning employés'!$C6:$W6,"bs8")</f>
        <v>0</v>
      </c>
      <c r="J79" s="64">
        <f t="shared" si="7"/>
        <v>1</v>
      </c>
      <c r="K79" s="64" t="str">
        <f t="shared" si="8"/>
        <v>OK</v>
      </c>
      <c r="L79" s="64">
        <f>COUNTIF('Planning employés'!$C6:$W6,"pc")</f>
        <v>1</v>
      </c>
      <c r="M79" s="64">
        <f>COUNTIF('Planning employés'!$C6:$W6,"pc6")</f>
        <v>0</v>
      </c>
      <c r="N79" s="64">
        <f>COUNTIF('Planning employés'!$C6:$W6,"pc8")</f>
        <v>0</v>
      </c>
      <c r="O79" s="64">
        <f t="shared" si="9"/>
        <v>1</v>
      </c>
      <c r="P79" s="64" t="str">
        <f t="shared" si="10"/>
        <v>OK</v>
      </c>
      <c r="Q79" s="64">
        <f>COUNTIF('Planning employés'!$C6:$W6,"pf")</f>
        <v>1</v>
      </c>
      <c r="R79" s="64">
        <f>COUNTIF('Planning employés'!$C6:$W6,"pf6")</f>
        <v>0</v>
      </c>
      <c r="S79" s="64" t="str">
        <f t="shared" si="11"/>
        <v>OK</v>
      </c>
      <c r="T79" s="64" t="str">
        <f t="shared" si="12"/>
        <v>OK</v>
      </c>
      <c r="U79" s="64">
        <f>COUNTIF('Planning employés'!$C6:$W6,"cs")</f>
        <v>1</v>
      </c>
      <c r="V79" s="64">
        <f>COUNTIF('Planning employés'!$C6:$W6,"cs6")</f>
        <v>0</v>
      </c>
      <c r="W79" s="64" t="str">
        <f t="shared" si="13"/>
        <v>OK</v>
      </c>
      <c r="X79" s="64" t="str">
        <f t="shared" si="14"/>
        <v>OK</v>
      </c>
      <c r="Y79" s="64" t="str">
        <f>IF(COUNTIFS('Planning employés'!$C6:$W6,"N")&gt;=1,"OK","NON")</f>
        <v>OK</v>
      </c>
      <c r="Z79" s="64" t="str">
        <f>IF(COUNTIFS('Planning employés'!$C6:$W6,"N+")&gt;=1,"OK","NON")</f>
        <v>NON</v>
      </c>
      <c r="AA79" s="64" t="str">
        <f>IF(COUNTIFS('Planning employés'!$C6:$W6,"NR")&gt;=1,"OK","NON")</f>
        <v>NON</v>
      </c>
      <c r="AB79" s="64" t="str">
        <f>IF(COUNTIFS('Planning employés'!$C6:$W6,"N7")&gt;=1,"OK","NON")</f>
        <v>NON</v>
      </c>
      <c r="AC79" s="64" t="str">
        <f>IF(COUNTIFS('Planning employés'!$C6:$W6,"N6")&gt;=1,"OK","NON")</f>
        <v>NON</v>
      </c>
      <c r="AD79" s="64" t="str">
        <f>IF(COUNTIFS('Planning employés'!$C6:$W6,"D")&gt;=1,"OK","NON")</f>
        <v>OK</v>
      </c>
      <c r="AE79" s="64" t="str">
        <f>IF(COUNTIFS('Planning employés'!$C6:$W6,"N7+")&gt;=1,"OK","NON")</f>
        <v>OK</v>
      </c>
      <c r="AF79" s="64" t="str">
        <f t="shared" si="15"/>
        <v>OK</v>
      </c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</row>
    <row r="80" spans="1:71" x14ac:dyDescent="0.25">
      <c r="A80" s="1" t="str">
        <f t="shared" si="3"/>
        <v>JEUDI</v>
      </c>
      <c r="B80" s="1">
        <f t="shared" si="4"/>
        <v>4</v>
      </c>
      <c r="C80" s="64">
        <f>COUNTIF('Planning employés'!$C7:$W7,"bo")</f>
        <v>1</v>
      </c>
      <c r="D80" s="64">
        <f>COUNTIF('Planning employés'!$C7:$W7,"bo7")</f>
        <v>0</v>
      </c>
      <c r="E80" s="64" t="str">
        <f t="shared" si="5"/>
        <v>OK</v>
      </c>
      <c r="F80" s="64" t="str">
        <f t="shared" si="6"/>
        <v>OK</v>
      </c>
      <c r="G80" s="64">
        <f>COUNTIF('Planning employés'!$C7:$W7,"bs")</f>
        <v>1</v>
      </c>
      <c r="H80" s="64">
        <f>COUNTIF('Planning employés'!$C7:$W7,"bs6")</f>
        <v>0</v>
      </c>
      <c r="I80" s="64">
        <f>COUNTIF('Planning employés'!$C7:$W7,"bs8")</f>
        <v>0</v>
      </c>
      <c r="J80" s="64">
        <f t="shared" si="7"/>
        <v>1</v>
      </c>
      <c r="K80" s="64" t="str">
        <f t="shared" si="8"/>
        <v>OK</v>
      </c>
      <c r="L80" s="64">
        <f>COUNTIF('Planning employés'!$C7:$W7,"pc")</f>
        <v>2</v>
      </c>
      <c r="M80" s="64">
        <f>COUNTIF('Planning employés'!$C7:$W7,"pc6")</f>
        <v>0</v>
      </c>
      <c r="N80" s="64">
        <f>COUNTIF('Planning employés'!$C7:$W7,"pc8")</f>
        <v>0</v>
      </c>
      <c r="O80" s="64">
        <f t="shared" si="9"/>
        <v>2</v>
      </c>
      <c r="P80" s="64" t="str">
        <f t="shared" si="10"/>
        <v>DOUBLONS</v>
      </c>
      <c r="Q80" s="64">
        <f>COUNTIF('Planning employés'!$C7:$W7,"pf")</f>
        <v>1</v>
      </c>
      <c r="R80" s="64">
        <f>COUNTIF('Planning employés'!$C7:$W7,"pf6")</f>
        <v>0</v>
      </c>
      <c r="S80" s="64" t="str">
        <f t="shared" si="11"/>
        <v>OK</v>
      </c>
      <c r="T80" s="64" t="str">
        <f t="shared" si="12"/>
        <v>OK</v>
      </c>
      <c r="U80" s="64">
        <f>COUNTIF('Planning employés'!$C7:$W7,"cs")</f>
        <v>1</v>
      </c>
      <c r="V80" s="64">
        <f>COUNTIF('Planning employés'!$C7:$W7,"cs6")</f>
        <v>0</v>
      </c>
      <c r="W80" s="64" t="str">
        <f t="shared" si="13"/>
        <v>OK</v>
      </c>
      <c r="X80" s="64" t="str">
        <f t="shared" si="14"/>
        <v>OK</v>
      </c>
      <c r="Y80" s="64" t="str">
        <f>IF(COUNTIFS('Planning employés'!$C7:$W7,"N")&gt;=1,"OK","NON")</f>
        <v>OK</v>
      </c>
      <c r="Z80" s="64" t="str">
        <f>IF(COUNTIFS('Planning employés'!$C7:$W7,"N+")&gt;=1,"OK","NON")</f>
        <v>NON</v>
      </c>
      <c r="AA80" s="64" t="str">
        <f>IF(COUNTIFS('Planning employés'!$C7:$W7,"NR")&gt;=1,"OK","NON")</f>
        <v>OK</v>
      </c>
      <c r="AB80" s="64" t="str">
        <f>IF(COUNTIFS('Planning employés'!$C7:$W7,"N7")&gt;=1,"OK","NON")</f>
        <v>NON</v>
      </c>
      <c r="AC80" s="64" t="str">
        <f>IF(COUNTIFS('Planning employés'!$C7:$W7,"N6")&gt;=1,"OK","NON")</f>
        <v>NON</v>
      </c>
      <c r="AD80" s="64" t="str">
        <f>IF(COUNTIFS('Planning employés'!$C7:$W7,"D")&gt;=1,"OK","NON")</f>
        <v>NON</v>
      </c>
      <c r="AE80" s="64" t="str">
        <f>IF(COUNTIFS('Planning employés'!$C7:$W7,"N7+")&gt;=1,"OK","NON")</f>
        <v>OK</v>
      </c>
      <c r="AF80" s="64" t="str">
        <f t="shared" si="15"/>
        <v>OK</v>
      </c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  <c r="AZ80" s="47"/>
      <c r="BA80" s="47"/>
      <c r="BB80" s="47"/>
      <c r="BC80" s="47"/>
      <c r="BD80" s="47"/>
      <c r="BE80" s="47"/>
      <c r="BF80" s="47"/>
      <c r="BG80" s="47"/>
      <c r="BH80" s="47"/>
      <c r="BI80" s="47"/>
      <c r="BJ80" s="47"/>
      <c r="BK80" s="47"/>
      <c r="BL80" s="47"/>
      <c r="BM80" s="47"/>
      <c r="BN80" s="47"/>
      <c r="BO80" s="47"/>
      <c r="BP80" s="47"/>
      <c r="BQ80" s="47"/>
      <c r="BR80" s="47"/>
      <c r="BS80" s="47"/>
    </row>
    <row r="81" spans="1:71" x14ac:dyDescent="0.25">
      <c r="A81" s="1" t="str">
        <f t="shared" si="3"/>
        <v>VENDREDI</v>
      </c>
      <c r="B81" s="1">
        <f t="shared" si="4"/>
        <v>5</v>
      </c>
      <c r="C81" s="64">
        <f>COUNTIF('Planning employés'!$C8:$W8,"bo")</f>
        <v>1</v>
      </c>
      <c r="D81" s="64">
        <f>COUNTIF('Planning employés'!$C8:$W8,"bo7")</f>
        <v>0</v>
      </c>
      <c r="E81" s="64" t="str">
        <f t="shared" si="5"/>
        <v>OK</v>
      </c>
      <c r="F81" s="64" t="str">
        <f t="shared" si="6"/>
        <v>OK</v>
      </c>
      <c r="G81" s="64">
        <f>COUNTIF('Planning employés'!$C8:$W8,"bs")</f>
        <v>1</v>
      </c>
      <c r="H81" s="64">
        <f>COUNTIF('Planning employés'!$C8:$W8,"bs6")</f>
        <v>0</v>
      </c>
      <c r="I81" s="64">
        <f>COUNTIF('Planning employés'!$C8:$W8,"bs8")</f>
        <v>0</v>
      </c>
      <c r="J81" s="64">
        <f t="shared" si="7"/>
        <v>1</v>
      </c>
      <c r="K81" s="64" t="str">
        <f t="shared" si="8"/>
        <v>OK</v>
      </c>
      <c r="L81" s="64">
        <f>COUNTIF('Planning employés'!$C8:$W8,"pc")</f>
        <v>1</v>
      </c>
      <c r="M81" s="64">
        <f>COUNTIF('Planning employés'!$C8:$W8,"pc6")</f>
        <v>0</v>
      </c>
      <c r="N81" s="64">
        <f>COUNTIF('Planning employés'!$C8:$W8,"pc8")</f>
        <v>1</v>
      </c>
      <c r="O81" s="64">
        <f t="shared" si="9"/>
        <v>2</v>
      </c>
      <c r="P81" s="64" t="str">
        <f t="shared" si="10"/>
        <v>DOUBLONS</v>
      </c>
      <c r="Q81" s="64">
        <f>COUNTIF('Planning employés'!$C8:$W8,"pf")</f>
        <v>1</v>
      </c>
      <c r="R81" s="64">
        <f>COUNTIF('Planning employés'!$C8:$W8,"pf6")</f>
        <v>0</v>
      </c>
      <c r="S81" s="64" t="str">
        <f t="shared" si="11"/>
        <v>OK</v>
      </c>
      <c r="T81" s="64" t="str">
        <f t="shared" si="12"/>
        <v>OK</v>
      </c>
      <c r="U81" s="64">
        <f>COUNTIF('Planning employés'!$C8:$W8,"cs")</f>
        <v>1</v>
      </c>
      <c r="V81" s="64">
        <f>COUNTIF('Planning employés'!$C8:$W8,"cs6")</f>
        <v>0</v>
      </c>
      <c r="W81" s="64" t="str">
        <f t="shared" si="13"/>
        <v>OK</v>
      </c>
      <c r="X81" s="64" t="str">
        <f t="shared" si="14"/>
        <v>OK</v>
      </c>
      <c r="Y81" s="64" t="str">
        <f>IF(COUNTIFS('Planning employés'!$C8:$W8,"N")&gt;=1,"OK","NON")</f>
        <v>OK</v>
      </c>
      <c r="Z81" s="64" t="str">
        <f>IF(COUNTIFS('Planning employés'!$C8:$W8,"N+")&gt;=1,"OK","NON")</f>
        <v>NON</v>
      </c>
      <c r="AA81" s="64" t="str">
        <f>IF(COUNTIFS('Planning employés'!$C8:$W8,"NR")&gt;=1,"OK","NON")</f>
        <v>OK</v>
      </c>
      <c r="AB81" s="64" t="str">
        <f>IF(COUNTIFS('Planning employés'!$C8:$W8,"N7")&gt;=1,"OK","NON")</f>
        <v>NON</v>
      </c>
      <c r="AC81" s="64" t="str">
        <f>IF(COUNTIFS('Planning employés'!$C8:$W8,"N6")&gt;=1,"OK","NON")</f>
        <v>NON</v>
      </c>
      <c r="AD81" s="64" t="str">
        <f>IF(COUNTIFS('Planning employés'!$C8:$W8,"D")&gt;=1,"OK","NON")</f>
        <v>OK</v>
      </c>
      <c r="AE81" s="64" t="str">
        <f>IF(COUNTIFS('Planning employés'!$C8:$W8,"N7+")&gt;=1,"OK","NON")</f>
        <v>NON</v>
      </c>
      <c r="AF81" s="64" t="str">
        <f t="shared" si="15"/>
        <v>OK</v>
      </c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</row>
    <row r="82" spans="1:71" x14ac:dyDescent="0.25">
      <c r="A82" s="1" t="str">
        <f t="shared" si="3"/>
        <v>SAMEDI</v>
      </c>
      <c r="B82" s="1">
        <f t="shared" si="4"/>
        <v>6</v>
      </c>
      <c r="C82" s="64">
        <f>COUNTIF('Planning employés'!$C9:$W9,"bo")</f>
        <v>1</v>
      </c>
      <c r="D82" s="64">
        <f>COUNTIF('Planning employés'!$C9:$W9,"bo7")</f>
        <v>0</v>
      </c>
      <c r="E82" s="64" t="str">
        <f t="shared" si="5"/>
        <v>OK</v>
      </c>
      <c r="F82" s="64" t="str">
        <f t="shared" si="6"/>
        <v>OK</v>
      </c>
      <c r="G82" s="64">
        <f>COUNTIF('Planning employés'!$C9:$W9,"bs")</f>
        <v>1</v>
      </c>
      <c r="H82" s="64">
        <f>COUNTIF('Planning employés'!$C9:$W9,"bs6")</f>
        <v>0</v>
      </c>
      <c r="I82" s="64">
        <f>COUNTIF('Planning employés'!$C9:$W9,"bs8")</f>
        <v>0</v>
      </c>
      <c r="J82" s="64">
        <f t="shared" si="7"/>
        <v>1</v>
      </c>
      <c r="K82" s="64" t="str">
        <f t="shared" si="8"/>
        <v>OK</v>
      </c>
      <c r="L82" s="64">
        <f>COUNTIF('Planning employés'!$C9:$W9,"pc")</f>
        <v>2</v>
      </c>
      <c r="M82" s="64">
        <f>COUNTIF('Planning employés'!$C9:$W9,"pc6")</f>
        <v>0</v>
      </c>
      <c r="N82" s="64">
        <f>COUNTIF('Planning employés'!$C9:$W9,"pc8")</f>
        <v>1</v>
      </c>
      <c r="O82" s="64">
        <f t="shared" si="9"/>
        <v>3</v>
      </c>
      <c r="P82" s="64" t="str">
        <f t="shared" si="10"/>
        <v>DOUBLONS</v>
      </c>
      <c r="Q82" s="64">
        <f>COUNTIF('Planning employés'!$C9:$W9,"pf")</f>
        <v>1</v>
      </c>
      <c r="R82" s="64">
        <f>COUNTIF('Planning employés'!$C9:$W9,"pf6")</f>
        <v>0</v>
      </c>
      <c r="S82" s="64" t="str">
        <f t="shared" si="11"/>
        <v>OK</v>
      </c>
      <c r="T82" s="64" t="str">
        <f t="shared" si="12"/>
        <v>OK</v>
      </c>
      <c r="U82" s="64">
        <f>COUNTIF('Planning employés'!$C9:$W9,"cs")</f>
        <v>1</v>
      </c>
      <c r="V82" s="64">
        <f>COUNTIF('Planning employés'!$C9:$W9,"cs6")</f>
        <v>0</v>
      </c>
      <c r="W82" s="64" t="str">
        <f t="shared" si="13"/>
        <v>OK</v>
      </c>
      <c r="X82" s="64" t="str">
        <f t="shared" si="14"/>
        <v>OK</v>
      </c>
      <c r="Y82" s="64" t="str">
        <f>IF(COUNTIFS('Planning employés'!$C9:$W9,"N")&gt;=1,"OK","NON")</f>
        <v>OK</v>
      </c>
      <c r="Z82" s="64" t="str">
        <f>IF(COUNTIFS('Planning employés'!$C9:$W9,"N+")&gt;=1,"OK","NON")</f>
        <v>OK</v>
      </c>
      <c r="AA82" s="64" t="str">
        <f>IF(COUNTIFS('Planning employés'!$C9:$W9,"NR")&gt;=1,"OK","NON")</f>
        <v>OK</v>
      </c>
      <c r="AB82" s="64" t="str">
        <f>IF(COUNTIFS('Planning employés'!$C9:$W9,"N7")&gt;=1,"OK","NON")</f>
        <v>NON</v>
      </c>
      <c r="AC82" s="64" t="str">
        <f>IF(COUNTIFS('Planning employés'!$C9:$W9,"N6")&gt;=1,"OK","NON")</f>
        <v>NON</v>
      </c>
      <c r="AD82" s="64" t="str">
        <f>IF(COUNTIFS('Planning employés'!$C9:$W9,"D")&gt;=1,"OK","NON")</f>
        <v>OK</v>
      </c>
      <c r="AE82" s="64" t="str">
        <f>IF(COUNTIFS('Planning employés'!$C9:$W9,"N7+")&gt;=1,"OK","NON")</f>
        <v>NON</v>
      </c>
      <c r="AF82" s="64" t="str">
        <f t="shared" si="15"/>
        <v>OK</v>
      </c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</row>
    <row r="83" spans="1:71" x14ac:dyDescent="0.25">
      <c r="A83" s="1" t="str">
        <f t="shared" si="3"/>
        <v>DIMANCHE</v>
      </c>
      <c r="B83" s="1">
        <f t="shared" si="4"/>
        <v>7</v>
      </c>
      <c r="C83" s="64">
        <f>COUNTIF('Planning employés'!$C10:$W10,"bo")</f>
        <v>1</v>
      </c>
      <c r="D83" s="64">
        <f>COUNTIF('Planning employés'!$C10:$W10,"bo7")</f>
        <v>0</v>
      </c>
      <c r="E83" s="64" t="str">
        <f t="shared" si="5"/>
        <v>OK</v>
      </c>
      <c r="F83" s="64" t="str">
        <f t="shared" si="6"/>
        <v>OK</v>
      </c>
      <c r="G83" s="64">
        <f>COUNTIF('Planning employés'!$C10:$W10,"bs")</f>
        <v>0</v>
      </c>
      <c r="H83" s="64">
        <f>COUNTIF('Planning employés'!$C10:$W10,"bs6")</f>
        <v>0</v>
      </c>
      <c r="I83" s="64">
        <f>COUNTIF('Planning employés'!$C10:$W10,"bs8")</f>
        <v>1</v>
      </c>
      <c r="J83" s="64">
        <f t="shared" si="7"/>
        <v>1</v>
      </c>
      <c r="K83" s="64" t="str">
        <f t="shared" si="8"/>
        <v>OK</v>
      </c>
      <c r="L83" s="64">
        <f>COUNTIF('Planning employés'!$C10:$W10,"pc")</f>
        <v>2</v>
      </c>
      <c r="M83" s="64">
        <f>COUNTIF('Planning employés'!$C10:$W10,"pc6")</f>
        <v>0</v>
      </c>
      <c r="N83" s="64">
        <f>COUNTIF('Planning employés'!$C10:$W10,"pc8")</f>
        <v>0</v>
      </c>
      <c r="O83" s="64">
        <f t="shared" si="9"/>
        <v>2</v>
      </c>
      <c r="P83" s="64" t="str">
        <f t="shared" si="10"/>
        <v>DOUBLONS</v>
      </c>
      <c r="Q83" s="64">
        <f>COUNTIF('Planning employés'!$C10:$W10,"pf")</f>
        <v>1</v>
      </c>
      <c r="R83" s="64">
        <f>COUNTIF('Planning employés'!$C10:$W10,"pf6")</f>
        <v>0</v>
      </c>
      <c r="S83" s="64" t="str">
        <f t="shared" si="11"/>
        <v>OK</v>
      </c>
      <c r="T83" s="64" t="str">
        <f t="shared" si="12"/>
        <v>OK</v>
      </c>
      <c r="U83" s="64">
        <f>COUNTIF('Planning employés'!$C10:$W10,"cs")</f>
        <v>1</v>
      </c>
      <c r="V83" s="64">
        <f>COUNTIF('Planning employés'!$C10:$W10,"cs6")</f>
        <v>0</v>
      </c>
      <c r="W83" s="64" t="str">
        <f t="shared" si="13"/>
        <v>OK</v>
      </c>
      <c r="X83" s="64" t="str">
        <f t="shared" si="14"/>
        <v>OK</v>
      </c>
      <c r="Y83" s="64" t="str">
        <f>IF(COUNTIFS('Planning employés'!$C10:$W10,"N")&gt;=1,"OK","NON")</f>
        <v>OK</v>
      </c>
      <c r="Z83" s="64" t="str">
        <f>IF(COUNTIFS('Planning employés'!$C10:$W10,"N+")&gt;=1,"OK","NON")</f>
        <v>NON</v>
      </c>
      <c r="AA83" s="64" t="str">
        <f>IF(COUNTIFS('Planning employés'!$C10:$W10,"NR")&gt;=1,"OK","NON")</f>
        <v>OK</v>
      </c>
      <c r="AB83" s="64" t="str">
        <f>IF(COUNTIFS('Planning employés'!$C10:$W10,"N7")&gt;=1,"OK","NON")</f>
        <v>NON</v>
      </c>
      <c r="AC83" s="64" t="str">
        <f>IF(COUNTIFS('Planning employés'!$C10:$W10,"N6")&gt;=1,"OK","NON")</f>
        <v>NON</v>
      </c>
      <c r="AD83" s="64" t="str">
        <f>IF(COUNTIFS('Planning employés'!$C10:$W10,"D")&gt;=1,"OK","NON")</f>
        <v>OK</v>
      </c>
      <c r="AE83" s="64" t="str">
        <f>IF(COUNTIFS('Planning employés'!$C10:$W10,"N7+")&gt;=1,"OK","NON")</f>
        <v>NON</v>
      </c>
      <c r="AF83" s="64" t="str">
        <f t="shared" si="15"/>
        <v>OK</v>
      </c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</row>
    <row r="84" spans="1:71" x14ac:dyDescent="0.25">
      <c r="A84" s="1" t="str">
        <f t="shared" si="3"/>
        <v>LUNDI</v>
      </c>
      <c r="B84" s="1">
        <f t="shared" si="4"/>
        <v>8</v>
      </c>
      <c r="C84" s="64">
        <f>COUNTIF('Planning employés'!$C11:$W11,"bo")</f>
        <v>1</v>
      </c>
      <c r="D84" s="64">
        <f>COUNTIF('Planning employés'!$C11:$W11,"bo7")</f>
        <v>0</v>
      </c>
      <c r="E84" s="64" t="str">
        <f t="shared" si="5"/>
        <v>OK</v>
      </c>
      <c r="F84" s="64" t="str">
        <f t="shared" si="6"/>
        <v>OK</v>
      </c>
      <c r="G84" s="64">
        <f>COUNTIF('Planning employés'!$C11:$W11,"bs")</f>
        <v>1</v>
      </c>
      <c r="H84" s="64">
        <f>COUNTIF('Planning employés'!$C11:$W11,"bs6")</f>
        <v>0</v>
      </c>
      <c r="I84" s="64">
        <f>COUNTIF('Planning employés'!$C11:$W11,"bs8")</f>
        <v>0</v>
      </c>
      <c r="J84" s="64">
        <f t="shared" si="7"/>
        <v>1</v>
      </c>
      <c r="K84" s="64" t="str">
        <f t="shared" si="8"/>
        <v>OK</v>
      </c>
      <c r="L84" s="64">
        <f>COUNTIF('Planning employés'!$C11:$W11,"pc")</f>
        <v>1</v>
      </c>
      <c r="M84" s="64">
        <f>COUNTIF('Planning employés'!$C11:$W11,"pc6")</f>
        <v>0</v>
      </c>
      <c r="N84" s="64">
        <f>COUNTIF('Planning employés'!$C11:$W11,"pc8")</f>
        <v>0</v>
      </c>
      <c r="O84" s="64">
        <f t="shared" si="9"/>
        <v>1</v>
      </c>
      <c r="P84" s="64" t="str">
        <f t="shared" si="10"/>
        <v>OK</v>
      </c>
      <c r="Q84" s="64">
        <f>COUNTIF('Planning employés'!$C11:$W11,"pf")</f>
        <v>1</v>
      </c>
      <c r="R84" s="64">
        <f>COUNTIF('Planning employés'!$C11:$W11,"pf6")</f>
        <v>0</v>
      </c>
      <c r="S84" s="64" t="str">
        <f t="shared" si="11"/>
        <v>OK</v>
      </c>
      <c r="T84" s="64" t="str">
        <f t="shared" si="12"/>
        <v>OK</v>
      </c>
      <c r="U84" s="64">
        <f>COUNTIF('Planning employés'!$C11:$W11,"cs")</f>
        <v>1</v>
      </c>
      <c r="V84" s="64">
        <f>COUNTIF('Planning employés'!$C11:$W11,"cs6")</f>
        <v>0</v>
      </c>
      <c r="W84" s="64" t="str">
        <f t="shared" si="13"/>
        <v>OK</v>
      </c>
      <c r="X84" s="64" t="str">
        <f t="shared" si="14"/>
        <v>OK</v>
      </c>
      <c r="Y84" s="64" t="str">
        <f>IF(COUNTIFS('Planning employés'!$C11:$W11,"N")&gt;=1,"OK","NON")</f>
        <v>OK</v>
      </c>
      <c r="Z84" s="64" t="str">
        <f>IF(COUNTIFS('Planning employés'!$C11:$W11,"N+")&gt;=1,"OK","NON")</f>
        <v>OK</v>
      </c>
      <c r="AA84" s="64" t="str">
        <f>IF(COUNTIFS('Planning employés'!$C11:$W11,"NR")&gt;=1,"OK","NON")</f>
        <v>NON</v>
      </c>
      <c r="AB84" s="64" t="str">
        <f>IF(COUNTIFS('Planning employés'!$C11:$W11,"N7")&gt;=1,"OK","NON")</f>
        <v>NON</v>
      </c>
      <c r="AC84" s="64" t="str">
        <f>IF(COUNTIFS('Planning employés'!$C11:$W11,"N6")&gt;=1,"OK","NON")</f>
        <v>NON</v>
      </c>
      <c r="AD84" s="64" t="str">
        <f>IF(COUNTIFS('Planning employés'!$C11:$W11,"D")&gt;=1,"OK","NON")</f>
        <v>NON</v>
      </c>
      <c r="AE84" s="64" t="str">
        <f>IF(COUNTIFS('Planning employés'!$C11:$W11,"N7+")&gt;=1,"OK","NON")</f>
        <v>NON</v>
      </c>
      <c r="AF84" s="64" t="str">
        <f t="shared" si="15"/>
        <v>OK</v>
      </c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  <c r="BC84" s="47"/>
      <c r="BD84" s="47"/>
      <c r="BE84" s="47"/>
      <c r="BF84" s="47"/>
      <c r="BG84" s="47"/>
      <c r="BH84" s="47"/>
      <c r="BI84" s="47"/>
      <c r="BJ84" s="47"/>
      <c r="BK84" s="47"/>
      <c r="BL84" s="47"/>
      <c r="BM84" s="47"/>
      <c r="BN84" s="47"/>
      <c r="BO84" s="47"/>
      <c r="BP84" s="47"/>
      <c r="BQ84" s="47"/>
      <c r="BR84" s="47"/>
      <c r="BS84" s="47"/>
    </row>
    <row r="85" spans="1:71" x14ac:dyDescent="0.25">
      <c r="A85" s="1" t="str">
        <f t="shared" si="3"/>
        <v>MARDI</v>
      </c>
      <c r="B85" s="1">
        <f t="shared" si="4"/>
        <v>9</v>
      </c>
      <c r="C85" s="64">
        <f>COUNTIF('Planning employés'!$C12:$W12,"bo")</f>
        <v>1</v>
      </c>
      <c r="D85" s="64">
        <f>COUNTIF('Planning employés'!$C12:$W12,"bo7")</f>
        <v>0</v>
      </c>
      <c r="E85" s="64" t="str">
        <f t="shared" si="5"/>
        <v>OK</v>
      </c>
      <c r="F85" s="64" t="str">
        <f t="shared" si="6"/>
        <v>OK</v>
      </c>
      <c r="G85" s="64">
        <f>COUNTIF('Planning employés'!$C12:$W12,"bs")</f>
        <v>1</v>
      </c>
      <c r="H85" s="64">
        <f>COUNTIF('Planning employés'!$C12:$W12,"bs6")</f>
        <v>0</v>
      </c>
      <c r="I85" s="64">
        <f>COUNTIF('Planning employés'!$C12:$W12,"bs8")</f>
        <v>0</v>
      </c>
      <c r="J85" s="64">
        <f t="shared" si="7"/>
        <v>1</v>
      </c>
      <c r="K85" s="64" t="str">
        <f t="shared" si="8"/>
        <v>OK</v>
      </c>
      <c r="L85" s="64">
        <f>COUNTIF('Planning employés'!$C12:$W12,"pc")</f>
        <v>1</v>
      </c>
      <c r="M85" s="64">
        <f>COUNTIF('Planning employés'!$C12:$W12,"pc6")</f>
        <v>0</v>
      </c>
      <c r="N85" s="64">
        <f>COUNTIF('Planning employés'!$C12:$W12,"pc8")</f>
        <v>0</v>
      </c>
      <c r="O85" s="64">
        <f t="shared" si="9"/>
        <v>1</v>
      </c>
      <c r="P85" s="64" t="str">
        <f t="shared" si="10"/>
        <v>OK</v>
      </c>
      <c r="Q85" s="64">
        <f>COUNTIF('Planning employés'!$C12:$W12,"pf")</f>
        <v>0</v>
      </c>
      <c r="R85" s="64">
        <f>COUNTIF('Planning employés'!$C12:$W12,"pf6")</f>
        <v>1</v>
      </c>
      <c r="S85" s="64" t="str">
        <f t="shared" si="11"/>
        <v>OK</v>
      </c>
      <c r="T85" s="64" t="str">
        <f t="shared" si="12"/>
        <v>OK</v>
      </c>
      <c r="U85" s="64">
        <f>COUNTIF('Planning employés'!$C12:$W12,"cs")</f>
        <v>1</v>
      </c>
      <c r="V85" s="64">
        <f>COUNTIF('Planning employés'!$C12:$W12,"cs6")</f>
        <v>0</v>
      </c>
      <c r="W85" s="64" t="str">
        <f t="shared" si="13"/>
        <v>OK</v>
      </c>
      <c r="X85" s="64" t="str">
        <f t="shared" si="14"/>
        <v>OK</v>
      </c>
      <c r="Y85" s="64" t="str">
        <f>IF(COUNTIFS('Planning employés'!$C12:$W12,"N")&gt;=1,"OK","NON")</f>
        <v>NON</v>
      </c>
      <c r="Z85" s="64" t="str">
        <f>IF(COUNTIFS('Planning employés'!$C12:$W12,"N+")&gt;=1,"OK","NON")</f>
        <v>OK</v>
      </c>
      <c r="AA85" s="64" t="str">
        <f>IF(COUNTIFS('Planning employés'!$C12:$W12,"NR")&gt;=1,"OK","NON")</f>
        <v>NON</v>
      </c>
      <c r="AB85" s="64" t="str">
        <f>IF(COUNTIFS('Planning employés'!$C12:$W12,"N7")&gt;=1,"OK","NON")</f>
        <v>NON</v>
      </c>
      <c r="AC85" s="64" t="str">
        <f>IF(COUNTIFS('Planning employés'!$C12:$W12,"N6")&gt;=1,"OK","NON")</f>
        <v>NON</v>
      </c>
      <c r="AD85" s="64" t="str">
        <f>IF(COUNTIFS('Planning employés'!$C12:$W12,"D")&gt;=1,"OK","NON")</f>
        <v>OK</v>
      </c>
      <c r="AE85" s="64" t="str">
        <f>IF(COUNTIFS('Planning employés'!$C12:$W12,"N7+")&gt;=1,"OK","NON")</f>
        <v>NON</v>
      </c>
      <c r="AF85" s="64" t="str">
        <f t="shared" si="15"/>
        <v>OK</v>
      </c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7"/>
      <c r="BD85" s="47"/>
      <c r="BE85" s="47"/>
      <c r="BF85" s="47"/>
      <c r="BG85" s="47"/>
      <c r="BH85" s="47"/>
      <c r="BI85" s="47"/>
      <c r="BJ85" s="47"/>
      <c r="BK85" s="47"/>
      <c r="BL85" s="47"/>
      <c r="BM85" s="47"/>
      <c r="BN85" s="47"/>
      <c r="BO85" s="47"/>
      <c r="BP85" s="47"/>
      <c r="BQ85" s="47"/>
      <c r="BR85" s="47"/>
      <c r="BS85" s="47"/>
    </row>
    <row r="86" spans="1:71" x14ac:dyDescent="0.25">
      <c r="A86" s="1" t="str">
        <f t="shared" si="3"/>
        <v>MERCREDI</v>
      </c>
      <c r="B86" s="1">
        <f t="shared" si="4"/>
        <v>10</v>
      </c>
      <c r="C86" s="64">
        <f>COUNTIF('Planning employés'!$C13:$W13,"bo")</f>
        <v>1</v>
      </c>
      <c r="D86" s="64">
        <f>COUNTIF('Planning employés'!$C13:$W13,"bo7")</f>
        <v>0</v>
      </c>
      <c r="E86" s="64" t="str">
        <f t="shared" si="5"/>
        <v>OK</v>
      </c>
      <c r="F86" s="64" t="str">
        <f t="shared" si="6"/>
        <v>OK</v>
      </c>
      <c r="G86" s="64">
        <f>COUNTIF('Planning employés'!$C13:$W13,"bs")</f>
        <v>1</v>
      </c>
      <c r="H86" s="64">
        <f>COUNTIF('Planning employés'!$C13:$W13,"bs6")</f>
        <v>0</v>
      </c>
      <c r="I86" s="64">
        <f>COUNTIF('Planning employés'!$C13:$W13,"bs8")</f>
        <v>0</v>
      </c>
      <c r="J86" s="64">
        <f t="shared" si="7"/>
        <v>1</v>
      </c>
      <c r="K86" s="64" t="str">
        <f t="shared" si="8"/>
        <v>OK</v>
      </c>
      <c r="L86" s="64">
        <f>COUNTIF('Planning employés'!$C13:$W13,"pc")</f>
        <v>1</v>
      </c>
      <c r="M86" s="64">
        <f>COUNTIF('Planning employés'!$C13:$W13,"pc6")</f>
        <v>0</v>
      </c>
      <c r="N86" s="64">
        <f>COUNTIF('Planning employés'!$C13:$W13,"pc8")</f>
        <v>0</v>
      </c>
      <c r="O86" s="64">
        <f t="shared" si="9"/>
        <v>1</v>
      </c>
      <c r="P86" s="64" t="str">
        <f t="shared" si="10"/>
        <v>OK</v>
      </c>
      <c r="Q86" s="64">
        <f>COUNTIF('Planning employés'!$C13:$W13,"pf")</f>
        <v>0</v>
      </c>
      <c r="R86" s="64">
        <f>COUNTIF('Planning employés'!$C13:$W13,"pf6")</f>
        <v>1</v>
      </c>
      <c r="S86" s="64" t="str">
        <f t="shared" si="11"/>
        <v>OK</v>
      </c>
      <c r="T86" s="64" t="str">
        <f t="shared" si="12"/>
        <v>OK</v>
      </c>
      <c r="U86" s="64">
        <f>COUNTIF('Planning employés'!$C13:$W13,"cs")</f>
        <v>1</v>
      </c>
      <c r="V86" s="64">
        <f>COUNTIF('Planning employés'!$C13:$W13,"cs6")</f>
        <v>0</v>
      </c>
      <c r="W86" s="64" t="str">
        <f t="shared" si="13"/>
        <v>OK</v>
      </c>
      <c r="X86" s="64" t="str">
        <f t="shared" si="14"/>
        <v>OK</v>
      </c>
      <c r="Y86" s="64" t="str">
        <f>IF(COUNTIFS('Planning employés'!$C13:$W13,"N")&gt;=1,"OK","NON")</f>
        <v>OK</v>
      </c>
      <c r="Z86" s="64" t="str">
        <f>IF(COUNTIFS('Planning employés'!$C13:$W13,"N+")&gt;=1,"OK","NON")</f>
        <v>NON</v>
      </c>
      <c r="AA86" s="64" t="str">
        <f>IF(COUNTIFS('Planning employés'!$C13:$W13,"NR")&gt;=1,"OK","NON")</f>
        <v>NON</v>
      </c>
      <c r="AB86" s="64" t="str">
        <f>IF(COUNTIFS('Planning employés'!$C13:$W13,"N7")&gt;=1,"OK","NON")</f>
        <v>NON</v>
      </c>
      <c r="AC86" s="64" t="str">
        <f>IF(COUNTIFS('Planning employés'!$C13:$W13,"N6")&gt;=1,"OK","NON")</f>
        <v>NON</v>
      </c>
      <c r="AD86" s="64" t="str">
        <f>IF(COUNTIFS('Planning employés'!$C13:$W13,"D")&gt;=1,"OK","NON")</f>
        <v>OK</v>
      </c>
      <c r="AE86" s="64" t="str">
        <f>IF(COUNTIFS('Planning employés'!$C13:$W13,"N7+")&gt;=1,"OK","NON")</f>
        <v>NON</v>
      </c>
      <c r="AF86" s="64" t="str">
        <f t="shared" si="15"/>
        <v>OK</v>
      </c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  <c r="BR86" s="47"/>
      <c r="BS86" s="47"/>
    </row>
    <row r="87" spans="1:71" x14ac:dyDescent="0.25">
      <c r="A87" s="1" t="str">
        <f t="shared" si="3"/>
        <v>JEUDI</v>
      </c>
      <c r="B87" s="1">
        <f t="shared" si="4"/>
        <v>11</v>
      </c>
      <c r="C87" s="64">
        <f>COUNTIF('Planning employés'!$C14:$W14,"bo")</f>
        <v>2</v>
      </c>
      <c r="D87" s="64">
        <f>COUNTIF('Planning employés'!$C14:$W14,"bo7")</f>
        <v>0</v>
      </c>
      <c r="E87" s="64" t="str">
        <f t="shared" si="5"/>
        <v>OK</v>
      </c>
      <c r="F87" s="64" t="str">
        <f t="shared" si="6"/>
        <v>DOUBLONS</v>
      </c>
      <c r="G87" s="64">
        <f>COUNTIF('Planning employés'!$C14:$W14,"bs")</f>
        <v>1</v>
      </c>
      <c r="H87" s="64">
        <f>COUNTIF('Planning employés'!$C14:$W14,"bs6")</f>
        <v>0</v>
      </c>
      <c r="I87" s="64">
        <f>COUNTIF('Planning employés'!$C14:$W14,"bs8")</f>
        <v>0</v>
      </c>
      <c r="J87" s="64">
        <f t="shared" si="7"/>
        <v>1</v>
      </c>
      <c r="K87" s="64" t="str">
        <f t="shared" si="8"/>
        <v>OK</v>
      </c>
      <c r="L87" s="64">
        <f>COUNTIF('Planning employés'!$C14:$W14,"pc")</f>
        <v>1</v>
      </c>
      <c r="M87" s="64">
        <f>COUNTIF('Planning employés'!$C14:$W14,"pc6")</f>
        <v>0</v>
      </c>
      <c r="N87" s="64">
        <f>COUNTIF('Planning employés'!$C14:$W14,"pc8")</f>
        <v>0</v>
      </c>
      <c r="O87" s="64">
        <f t="shared" si="9"/>
        <v>1</v>
      </c>
      <c r="P87" s="64" t="str">
        <f t="shared" si="10"/>
        <v>OK</v>
      </c>
      <c r="Q87" s="64">
        <f>COUNTIF('Planning employés'!$C14:$W14,"pf")</f>
        <v>0</v>
      </c>
      <c r="R87" s="64">
        <f>COUNTIF('Planning employés'!$C14:$W14,"pf6")</f>
        <v>1</v>
      </c>
      <c r="S87" s="64" t="str">
        <f t="shared" si="11"/>
        <v>OK</v>
      </c>
      <c r="T87" s="64" t="str">
        <f t="shared" si="12"/>
        <v>OK</v>
      </c>
      <c r="U87" s="64">
        <f>COUNTIF('Planning employés'!$C14:$W14,"cs")</f>
        <v>0</v>
      </c>
      <c r="V87" s="64">
        <f>COUNTIF('Planning employés'!$C14:$W14,"cs6")</f>
        <v>1</v>
      </c>
      <c r="W87" s="64" t="str">
        <f t="shared" si="13"/>
        <v>OK</v>
      </c>
      <c r="X87" s="64" t="str">
        <f t="shared" si="14"/>
        <v>OK</v>
      </c>
      <c r="Y87" s="64" t="str">
        <f>IF(COUNTIFS('Planning employés'!$C14:$W14,"N")&gt;=1,"OK","NON")</f>
        <v>OK</v>
      </c>
      <c r="Z87" s="64" t="str">
        <f>IF(COUNTIFS('Planning employés'!$C14:$W14,"N+")&gt;=1,"OK","NON")</f>
        <v>NON</v>
      </c>
      <c r="AA87" s="64" t="str">
        <f>IF(COUNTIFS('Planning employés'!$C14:$W14,"NR")&gt;=1,"OK","NON")</f>
        <v>NON</v>
      </c>
      <c r="AB87" s="64" t="str">
        <f>IF(COUNTIFS('Planning employés'!$C14:$W14,"N7")&gt;=1,"OK","NON")</f>
        <v>NON</v>
      </c>
      <c r="AC87" s="64" t="str">
        <f>IF(COUNTIFS('Planning employés'!$C14:$W14,"N6")&gt;=1,"OK","NON")</f>
        <v>NON</v>
      </c>
      <c r="AD87" s="64" t="str">
        <f>IF(COUNTIFS('Planning employés'!$C14:$W14,"D")&gt;=1,"OK","NON")</f>
        <v>OK</v>
      </c>
      <c r="AE87" s="64" t="str">
        <f>IF(COUNTIFS('Planning employés'!$C14:$W14,"N7+")&gt;=1,"OK","NON")</f>
        <v>NON</v>
      </c>
      <c r="AF87" s="64" t="str">
        <f t="shared" si="15"/>
        <v>OK</v>
      </c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7"/>
      <c r="BD87" s="47"/>
      <c r="BE87" s="47"/>
      <c r="BF87" s="47"/>
      <c r="BG87" s="47"/>
      <c r="BH87" s="47"/>
      <c r="BI87" s="47"/>
      <c r="BJ87" s="47"/>
      <c r="BK87" s="47"/>
      <c r="BL87" s="47"/>
      <c r="BM87" s="47"/>
      <c r="BN87" s="47"/>
      <c r="BO87" s="47"/>
      <c r="BP87" s="47"/>
      <c r="BQ87" s="47"/>
      <c r="BR87" s="47"/>
      <c r="BS87" s="47"/>
    </row>
    <row r="88" spans="1:71" x14ac:dyDescent="0.25">
      <c r="A88" s="1" t="str">
        <f t="shared" si="3"/>
        <v>VENDREDI</v>
      </c>
      <c r="B88" s="1">
        <f t="shared" si="4"/>
        <v>12</v>
      </c>
      <c r="C88" s="64">
        <f>COUNTIF('Planning employés'!$C15:$W15,"bo")</f>
        <v>1</v>
      </c>
      <c r="D88" s="64">
        <f>COUNTIF('Planning employés'!$C15:$W15,"bo7")</f>
        <v>0</v>
      </c>
      <c r="E88" s="64" t="str">
        <f t="shared" si="5"/>
        <v>OK</v>
      </c>
      <c r="F88" s="64" t="str">
        <f t="shared" si="6"/>
        <v>OK</v>
      </c>
      <c r="G88" s="64">
        <f>COUNTIF('Planning employés'!$C15:$W15,"bs")</f>
        <v>1</v>
      </c>
      <c r="H88" s="64">
        <f>COUNTIF('Planning employés'!$C15:$W15,"bs6")</f>
        <v>0</v>
      </c>
      <c r="I88" s="64">
        <f>COUNTIF('Planning employés'!$C15:$W15,"bs8")</f>
        <v>0</v>
      </c>
      <c r="J88" s="64">
        <f t="shared" si="7"/>
        <v>1</v>
      </c>
      <c r="K88" s="64" t="str">
        <f t="shared" si="8"/>
        <v>OK</v>
      </c>
      <c r="L88" s="64">
        <f>COUNTIF('Planning employés'!$C15:$W15,"pc")</f>
        <v>1</v>
      </c>
      <c r="M88" s="64">
        <f>COUNTIF('Planning employés'!$C15:$W15,"pc6")</f>
        <v>0</v>
      </c>
      <c r="N88" s="64">
        <f>COUNTIF('Planning employés'!$C15:$W15,"pc8")</f>
        <v>0</v>
      </c>
      <c r="O88" s="64">
        <f t="shared" si="9"/>
        <v>1</v>
      </c>
      <c r="P88" s="64" t="str">
        <f t="shared" si="10"/>
        <v>OK</v>
      </c>
      <c r="Q88" s="64">
        <f>COUNTIF('Planning employés'!$C15:$W15,"pf")</f>
        <v>1</v>
      </c>
      <c r="R88" s="64">
        <f>COUNTIF('Planning employés'!$C15:$W15,"pf6")</f>
        <v>0</v>
      </c>
      <c r="S88" s="64" t="str">
        <f t="shared" si="11"/>
        <v>OK</v>
      </c>
      <c r="T88" s="64" t="str">
        <f t="shared" si="12"/>
        <v>OK</v>
      </c>
      <c r="U88" s="64">
        <f>COUNTIF('Planning employés'!$C15:$W15,"cs")</f>
        <v>0</v>
      </c>
      <c r="V88" s="64">
        <f>COUNTIF('Planning employés'!$C15:$W15,"cs6")</f>
        <v>1</v>
      </c>
      <c r="W88" s="64" t="str">
        <f t="shared" si="13"/>
        <v>OK</v>
      </c>
      <c r="X88" s="64" t="str">
        <f t="shared" si="14"/>
        <v>OK</v>
      </c>
      <c r="Y88" s="64" t="str">
        <f>IF(COUNTIFS('Planning employés'!$C15:$W15,"N")&gt;=1,"OK","NON")</f>
        <v>NON</v>
      </c>
      <c r="Z88" s="64" t="str">
        <f>IF(COUNTIFS('Planning employés'!$C15:$W15,"N+")&gt;=1,"OK","NON")</f>
        <v>NON</v>
      </c>
      <c r="AA88" s="64" t="str">
        <f>IF(COUNTIFS('Planning employés'!$C15:$W15,"NR")&gt;=1,"OK","NON")</f>
        <v>NON</v>
      </c>
      <c r="AB88" s="64" t="str">
        <f>IF(COUNTIFS('Planning employés'!$C15:$W15,"N7")&gt;=1,"OK","NON")</f>
        <v>OK</v>
      </c>
      <c r="AC88" s="64" t="str">
        <f>IF(COUNTIFS('Planning employés'!$C15:$W15,"N6")&gt;=1,"OK","NON")</f>
        <v>NON</v>
      </c>
      <c r="AD88" s="64" t="str">
        <f>IF(COUNTIFS('Planning employés'!$C15:$W15,"D")&gt;=1,"OK","NON")</f>
        <v>OK</v>
      </c>
      <c r="AE88" s="64" t="str">
        <f>IF(COUNTIFS('Planning employés'!$C15:$W15,"N7+")&gt;=1,"OK","NON")</f>
        <v>NON</v>
      </c>
      <c r="AF88" s="64" t="str">
        <f t="shared" si="15"/>
        <v>OK</v>
      </c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  <c r="AZ88" s="47"/>
      <c r="BA88" s="47"/>
      <c r="BB88" s="47"/>
      <c r="BC88" s="47"/>
      <c r="BD88" s="47"/>
      <c r="BE88" s="47"/>
      <c r="BF88" s="47"/>
      <c r="BG88" s="47"/>
      <c r="BH88" s="47"/>
      <c r="BI88" s="47"/>
      <c r="BJ88" s="47"/>
      <c r="BK88" s="47"/>
      <c r="BL88" s="47"/>
      <c r="BM88" s="47"/>
      <c r="BN88" s="47"/>
      <c r="BO88" s="47"/>
      <c r="BP88" s="47"/>
      <c r="BQ88" s="47"/>
      <c r="BR88" s="47"/>
      <c r="BS88" s="47"/>
    </row>
    <row r="89" spans="1:71" x14ac:dyDescent="0.25">
      <c r="A89" s="1" t="str">
        <f t="shared" si="3"/>
        <v>SAMEDI</v>
      </c>
      <c r="B89" s="1">
        <f t="shared" si="4"/>
        <v>13</v>
      </c>
      <c r="C89" s="64">
        <f>COUNTIF('Planning employés'!$C16:$W16,"bo")</f>
        <v>1</v>
      </c>
      <c r="D89" s="64">
        <f>COUNTIF('Planning employés'!$C16:$W16,"bo7")</f>
        <v>0</v>
      </c>
      <c r="E89" s="64" t="str">
        <f t="shared" si="5"/>
        <v>OK</v>
      </c>
      <c r="F89" s="64" t="str">
        <f t="shared" si="6"/>
        <v>OK</v>
      </c>
      <c r="G89" s="64">
        <f>COUNTIF('Planning employés'!$C16:$W16,"bs")</f>
        <v>1</v>
      </c>
      <c r="H89" s="64">
        <f>COUNTIF('Planning employés'!$C16:$W16,"bs6")</f>
        <v>0</v>
      </c>
      <c r="I89" s="64">
        <f>COUNTIF('Planning employés'!$C16:$W16,"bs8")</f>
        <v>0</v>
      </c>
      <c r="J89" s="64">
        <f t="shared" si="7"/>
        <v>1</v>
      </c>
      <c r="K89" s="64" t="str">
        <f t="shared" si="8"/>
        <v>OK</v>
      </c>
      <c r="L89" s="64">
        <f>COUNTIF('Planning employés'!$C16:$W16,"pc")</f>
        <v>1</v>
      </c>
      <c r="M89" s="64">
        <f>COUNTIF('Planning employés'!$C16:$W16,"pc6")</f>
        <v>0</v>
      </c>
      <c r="N89" s="64">
        <f>COUNTIF('Planning employés'!$C16:$W16,"pc8")</f>
        <v>0</v>
      </c>
      <c r="O89" s="64">
        <f t="shared" si="9"/>
        <v>1</v>
      </c>
      <c r="P89" s="64" t="str">
        <f t="shared" si="10"/>
        <v>OK</v>
      </c>
      <c r="Q89" s="64">
        <f>COUNTIF('Planning employés'!$C16:$W16,"pf")</f>
        <v>1</v>
      </c>
      <c r="R89" s="64">
        <f>COUNTIF('Planning employés'!$C16:$W16,"pf6")</f>
        <v>0</v>
      </c>
      <c r="S89" s="64" t="str">
        <f t="shared" si="11"/>
        <v>OK</v>
      </c>
      <c r="T89" s="64" t="str">
        <f t="shared" si="12"/>
        <v>OK</v>
      </c>
      <c r="U89" s="64">
        <f>COUNTIF('Planning employés'!$C16:$W16,"cs")</f>
        <v>1</v>
      </c>
      <c r="V89" s="64">
        <f>COUNTIF('Planning employés'!$C16:$W16,"cs6")</f>
        <v>0</v>
      </c>
      <c r="W89" s="64" t="str">
        <f t="shared" si="13"/>
        <v>OK</v>
      </c>
      <c r="X89" s="64" t="str">
        <f t="shared" si="14"/>
        <v>OK</v>
      </c>
      <c r="Y89" s="64" t="str">
        <f>IF(COUNTIFS('Planning employés'!$C16:$W16,"N")&gt;=1,"OK","NON")</f>
        <v>OK</v>
      </c>
      <c r="Z89" s="64" t="str">
        <f>IF(COUNTIFS('Planning employés'!$C16:$W16,"N+")&gt;=1,"OK","NON")</f>
        <v>NON</v>
      </c>
      <c r="AA89" s="64" t="str">
        <f>IF(COUNTIFS('Planning employés'!$C16:$W16,"NR")&gt;=1,"OK","NON")</f>
        <v>NON</v>
      </c>
      <c r="AB89" s="64" t="str">
        <f>IF(COUNTIFS('Planning employés'!$C16:$W16,"N7")&gt;=1,"OK","NON")</f>
        <v>NON</v>
      </c>
      <c r="AC89" s="64" t="str">
        <f>IF(COUNTIFS('Planning employés'!$C16:$W16,"N6")&gt;=1,"OK","NON")</f>
        <v>NON</v>
      </c>
      <c r="AD89" s="64" t="str">
        <f>IF(COUNTIFS('Planning employés'!$C16:$W16,"D")&gt;=1,"OK","NON")</f>
        <v>OK</v>
      </c>
      <c r="AE89" s="64" t="str">
        <f>IF(COUNTIFS('Planning employés'!$C16:$W16,"N7+")&gt;=1,"OK","NON")</f>
        <v>NON</v>
      </c>
      <c r="AF89" s="64" t="str">
        <f t="shared" si="15"/>
        <v>OK</v>
      </c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</row>
    <row r="90" spans="1:71" x14ac:dyDescent="0.25">
      <c r="A90" s="1" t="str">
        <f t="shared" si="3"/>
        <v>DIMANCHE</v>
      </c>
      <c r="B90" s="1">
        <f t="shared" si="4"/>
        <v>14</v>
      </c>
      <c r="C90" s="64">
        <f>COUNTIF('Planning employés'!$C17:$W17,"bo")</f>
        <v>1</v>
      </c>
      <c r="D90" s="64">
        <f>COUNTIF('Planning employés'!$C17:$W17,"bo7")</f>
        <v>0</v>
      </c>
      <c r="E90" s="64" t="str">
        <f t="shared" si="5"/>
        <v>OK</v>
      </c>
      <c r="F90" s="64" t="str">
        <f t="shared" si="6"/>
        <v>OK</v>
      </c>
      <c r="G90" s="64">
        <f>COUNTIF('Planning employés'!$C17:$W17,"bs")</f>
        <v>1</v>
      </c>
      <c r="H90" s="64">
        <f>COUNTIF('Planning employés'!$C17:$W17,"bs6")</f>
        <v>0</v>
      </c>
      <c r="I90" s="64">
        <f>COUNTIF('Planning employés'!$C17:$W17,"bs8")</f>
        <v>0</v>
      </c>
      <c r="J90" s="64">
        <f t="shared" si="7"/>
        <v>1</v>
      </c>
      <c r="K90" s="64" t="str">
        <f t="shared" si="8"/>
        <v>OK</v>
      </c>
      <c r="L90" s="64">
        <f>COUNTIF('Planning employés'!$C17:$W17,"pc")</f>
        <v>1</v>
      </c>
      <c r="M90" s="64">
        <f>COUNTIF('Planning employés'!$C17:$W17,"pc6")</f>
        <v>0</v>
      </c>
      <c r="N90" s="64">
        <f>COUNTIF('Planning employés'!$C17:$W17,"pc8")</f>
        <v>0</v>
      </c>
      <c r="O90" s="64">
        <f t="shared" si="9"/>
        <v>1</v>
      </c>
      <c r="P90" s="64" t="str">
        <f t="shared" si="10"/>
        <v>OK</v>
      </c>
      <c r="Q90" s="64">
        <f>COUNTIF('Planning employés'!$C17:$W17,"pf")</f>
        <v>1</v>
      </c>
      <c r="R90" s="64">
        <f>COUNTIF('Planning employés'!$C17:$W17,"pf6")</f>
        <v>0</v>
      </c>
      <c r="S90" s="64" t="str">
        <f t="shared" si="11"/>
        <v>OK</v>
      </c>
      <c r="T90" s="64" t="str">
        <f t="shared" si="12"/>
        <v>OK</v>
      </c>
      <c r="U90" s="64">
        <f>COUNTIF('Planning employés'!$C17:$W17,"cs")</f>
        <v>1</v>
      </c>
      <c r="V90" s="64">
        <f>COUNTIF('Planning employés'!$C17:$W17,"cs6")</f>
        <v>0</v>
      </c>
      <c r="W90" s="64" t="str">
        <f t="shared" si="13"/>
        <v>OK</v>
      </c>
      <c r="X90" s="64" t="str">
        <f t="shared" si="14"/>
        <v>OK</v>
      </c>
      <c r="Y90" s="64" t="str">
        <f>IF(COUNTIFS('Planning employés'!$C17:$W17,"N")&gt;=1,"OK","NON")</f>
        <v>OK</v>
      </c>
      <c r="Z90" s="64" t="str">
        <f>IF(COUNTIFS('Planning employés'!$C17:$W17,"N+")&gt;=1,"OK","NON")</f>
        <v>NON</v>
      </c>
      <c r="AA90" s="64" t="str">
        <f>IF(COUNTIFS('Planning employés'!$C17:$W17,"NR")&gt;=1,"OK","NON")</f>
        <v>NON</v>
      </c>
      <c r="AB90" s="64" t="str">
        <f>IF(COUNTIFS('Planning employés'!$C17:$W17,"N7")&gt;=1,"OK","NON")</f>
        <v>NON</v>
      </c>
      <c r="AC90" s="64" t="str">
        <f>IF(COUNTIFS('Planning employés'!$C17:$W17,"N6")&gt;=1,"OK","NON")</f>
        <v>NON</v>
      </c>
      <c r="AD90" s="64" t="str">
        <f>IF(COUNTIFS('Planning employés'!$C17:$W17,"D")&gt;=1,"OK","NON")</f>
        <v>NON</v>
      </c>
      <c r="AE90" s="64" t="str">
        <f>IF(COUNTIFS('Planning employés'!$C17:$W17,"N7+")&gt;=1,"OK","NON")</f>
        <v>NON</v>
      </c>
      <c r="AF90" s="64" t="str">
        <f t="shared" si="15"/>
        <v>OK</v>
      </c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7"/>
      <c r="BS90" s="47"/>
    </row>
    <row r="91" spans="1:71" x14ac:dyDescent="0.25">
      <c r="A91" s="1" t="str">
        <f t="shared" si="3"/>
        <v>LUNDI</v>
      </c>
      <c r="B91" s="1">
        <f t="shared" si="4"/>
        <v>15</v>
      </c>
      <c r="C91" s="64">
        <f>COUNTIF('Planning employés'!$C18:$W18,"bo")</f>
        <v>2</v>
      </c>
      <c r="D91" s="64">
        <f>COUNTIF('Planning employés'!$C18:$W18,"bo7")</f>
        <v>0</v>
      </c>
      <c r="E91" s="64" t="str">
        <f t="shared" si="5"/>
        <v>OK</v>
      </c>
      <c r="F91" s="64" t="str">
        <f t="shared" si="6"/>
        <v>DOUBLONS</v>
      </c>
      <c r="G91" s="64">
        <f>COUNTIF('Planning employés'!$C18:$W18,"bs")</f>
        <v>1</v>
      </c>
      <c r="H91" s="64">
        <f>COUNTIF('Planning employés'!$C18:$W18,"bs6")</f>
        <v>0</v>
      </c>
      <c r="I91" s="64">
        <f>COUNTIF('Planning employés'!$C18:$W18,"bs8")</f>
        <v>0</v>
      </c>
      <c r="J91" s="64">
        <f t="shared" si="7"/>
        <v>1</v>
      </c>
      <c r="K91" s="64" t="str">
        <f t="shared" si="8"/>
        <v>OK</v>
      </c>
      <c r="L91" s="64">
        <f>COUNTIF('Planning employés'!$C18:$W18,"pc")</f>
        <v>1</v>
      </c>
      <c r="M91" s="64">
        <f>COUNTIF('Planning employés'!$C18:$W18,"pc6")</f>
        <v>0</v>
      </c>
      <c r="N91" s="64">
        <f>COUNTIF('Planning employés'!$C18:$W18,"pc8")</f>
        <v>0</v>
      </c>
      <c r="O91" s="64">
        <f t="shared" si="9"/>
        <v>1</v>
      </c>
      <c r="P91" s="64" t="str">
        <f t="shared" si="10"/>
        <v>OK</v>
      </c>
      <c r="Q91" s="64">
        <f>COUNTIF('Planning employés'!$C18:$W18,"pf")</f>
        <v>1</v>
      </c>
      <c r="R91" s="64">
        <f>COUNTIF('Planning employés'!$C18:$W18,"pf6")</f>
        <v>0</v>
      </c>
      <c r="S91" s="64" t="str">
        <f t="shared" si="11"/>
        <v>OK</v>
      </c>
      <c r="T91" s="64" t="str">
        <f t="shared" si="12"/>
        <v>OK</v>
      </c>
      <c r="U91" s="64">
        <f>COUNTIF('Planning employés'!$C18:$W18,"cs")</f>
        <v>0</v>
      </c>
      <c r="V91" s="64">
        <f>COUNTIF('Planning employés'!$C18:$W18,"cs6")</f>
        <v>1</v>
      </c>
      <c r="W91" s="64" t="str">
        <f t="shared" si="13"/>
        <v>OK</v>
      </c>
      <c r="X91" s="64" t="str">
        <f t="shared" si="14"/>
        <v>OK</v>
      </c>
      <c r="Y91" s="64" t="str">
        <f>IF(COUNTIFS('Planning employés'!$C18:$W18,"N")&gt;=1,"OK","NON")</f>
        <v>OK</v>
      </c>
      <c r="Z91" s="64" t="str">
        <f>IF(COUNTIFS('Planning employés'!$C18:$W18,"N+")&gt;=1,"OK","NON")</f>
        <v>NON</v>
      </c>
      <c r="AA91" s="64" t="str">
        <f>IF(COUNTIFS('Planning employés'!$C18:$W18,"NR")&gt;=1,"OK","NON")</f>
        <v>NON</v>
      </c>
      <c r="AB91" s="64" t="str">
        <f>IF(COUNTIFS('Planning employés'!$C18:$W18,"N7")&gt;=1,"OK","NON")</f>
        <v>NON</v>
      </c>
      <c r="AC91" s="64" t="str">
        <f>IF(COUNTIFS('Planning employés'!$C18:$W18,"N6")&gt;=1,"OK","NON")</f>
        <v>NON</v>
      </c>
      <c r="AD91" s="64" t="str">
        <f>IF(COUNTIFS('Planning employés'!$C18:$W18,"D")&gt;=1,"OK","NON")</f>
        <v>OK</v>
      </c>
      <c r="AE91" s="64" t="str">
        <f>IF(COUNTIFS('Planning employés'!$C18:$W18,"N7+")&gt;=1,"OK","NON")</f>
        <v>NON</v>
      </c>
      <c r="AF91" s="64" t="str">
        <f t="shared" si="15"/>
        <v>OK</v>
      </c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47"/>
      <c r="BF91" s="47"/>
      <c r="BG91" s="47"/>
      <c r="BH91" s="47"/>
      <c r="BI91" s="47"/>
      <c r="BJ91" s="47"/>
      <c r="BK91" s="47"/>
      <c r="BL91" s="47"/>
      <c r="BM91" s="47"/>
      <c r="BN91" s="47"/>
      <c r="BO91" s="47"/>
      <c r="BP91" s="47"/>
      <c r="BQ91" s="47"/>
      <c r="BR91" s="47"/>
      <c r="BS91" s="47"/>
    </row>
    <row r="92" spans="1:71" x14ac:dyDescent="0.25">
      <c r="A92" s="1" t="str">
        <f t="shared" si="3"/>
        <v>MARDI</v>
      </c>
      <c r="B92" s="1">
        <f t="shared" si="4"/>
        <v>16</v>
      </c>
      <c r="C92" s="64">
        <f>COUNTIF('Planning employés'!$C19:$W19,"bo")</f>
        <v>2</v>
      </c>
      <c r="D92" s="64">
        <f>COUNTIF('Planning employés'!$C19:$W19,"bo7")</f>
        <v>0</v>
      </c>
      <c r="E92" s="64" t="str">
        <f t="shared" si="5"/>
        <v>OK</v>
      </c>
      <c r="F92" s="64" t="str">
        <f t="shared" si="6"/>
        <v>DOUBLONS</v>
      </c>
      <c r="G92" s="64">
        <f>COUNTIF('Planning employés'!$C19:$W19,"bs")</f>
        <v>1</v>
      </c>
      <c r="H92" s="64">
        <f>COUNTIF('Planning employés'!$C19:$W19,"bs6")</f>
        <v>0</v>
      </c>
      <c r="I92" s="64">
        <f>COUNTIF('Planning employés'!$C19:$W19,"bs8")</f>
        <v>0</v>
      </c>
      <c r="J92" s="64">
        <f t="shared" si="7"/>
        <v>1</v>
      </c>
      <c r="K92" s="64" t="str">
        <f t="shared" si="8"/>
        <v>OK</v>
      </c>
      <c r="L92" s="64">
        <f>COUNTIF('Planning employés'!$C19:$W19,"pc")</f>
        <v>1</v>
      </c>
      <c r="M92" s="64">
        <f>COUNTIF('Planning employés'!$C19:$W19,"pc6")</f>
        <v>0</v>
      </c>
      <c r="N92" s="64">
        <f>COUNTIF('Planning employés'!$C19:$W19,"pc8")</f>
        <v>0</v>
      </c>
      <c r="O92" s="64">
        <f t="shared" si="9"/>
        <v>1</v>
      </c>
      <c r="P92" s="64" t="str">
        <f t="shared" si="10"/>
        <v>OK</v>
      </c>
      <c r="Q92" s="64">
        <f>COUNTIF('Planning employés'!$C19:$W19,"pf")</f>
        <v>0</v>
      </c>
      <c r="R92" s="64">
        <f>COUNTIF('Planning employés'!$C19:$W19,"pf6")</f>
        <v>1</v>
      </c>
      <c r="S92" s="64" t="str">
        <f t="shared" si="11"/>
        <v>OK</v>
      </c>
      <c r="T92" s="64" t="str">
        <f t="shared" si="12"/>
        <v>OK</v>
      </c>
      <c r="U92" s="64">
        <f>COUNTIF('Planning employés'!$C19:$W19,"cs")</f>
        <v>0</v>
      </c>
      <c r="V92" s="64">
        <f>COUNTIF('Planning employés'!$C19:$W19,"cs6")</f>
        <v>1</v>
      </c>
      <c r="W92" s="64" t="str">
        <f t="shared" si="13"/>
        <v>OK</v>
      </c>
      <c r="X92" s="64" t="str">
        <f t="shared" si="14"/>
        <v>OK</v>
      </c>
      <c r="Y92" s="64" t="str">
        <f>IF(COUNTIFS('Planning employés'!$C19:$W19,"N")&gt;=1,"OK","NON")</f>
        <v>NON</v>
      </c>
      <c r="Z92" s="64" t="str">
        <f>IF(COUNTIFS('Planning employés'!$C19:$W19,"N+")&gt;=1,"OK","NON")</f>
        <v>NON</v>
      </c>
      <c r="AA92" s="64" t="str">
        <f>IF(COUNTIFS('Planning employés'!$C19:$W19,"NR")&gt;=1,"OK","NON")</f>
        <v>NON</v>
      </c>
      <c r="AB92" s="64" t="str">
        <f>IF(COUNTIFS('Planning employés'!$C19:$W19,"N7")&gt;=1,"OK","NON")</f>
        <v>NON</v>
      </c>
      <c r="AC92" s="64" t="str">
        <f>IF(COUNTIFS('Planning employés'!$C19:$W19,"N6")&gt;=1,"OK","NON")</f>
        <v>NON</v>
      </c>
      <c r="AD92" s="64" t="str">
        <f>IF(COUNTIFS('Planning employés'!$C19:$W19,"D")&gt;=1,"OK","NON")</f>
        <v>OK</v>
      </c>
      <c r="AE92" s="64" t="str">
        <f>IF(COUNTIFS('Planning employés'!$C19:$W19,"N7+")&gt;=1,"OK","NON")</f>
        <v>NON</v>
      </c>
      <c r="AF92" s="64" t="str">
        <f t="shared" si="15"/>
        <v>OK</v>
      </c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47"/>
      <c r="BF92" s="47"/>
      <c r="BG92" s="47"/>
      <c r="BH92" s="47"/>
      <c r="BI92" s="47"/>
      <c r="BJ92" s="47"/>
      <c r="BK92" s="47"/>
      <c r="BL92" s="47"/>
      <c r="BM92" s="47"/>
      <c r="BN92" s="47"/>
      <c r="BO92" s="47"/>
      <c r="BP92" s="47"/>
      <c r="BQ92" s="47"/>
      <c r="BR92" s="47"/>
      <c r="BS92" s="47"/>
    </row>
    <row r="93" spans="1:71" x14ac:dyDescent="0.25">
      <c r="A93" s="1" t="str">
        <f t="shared" si="3"/>
        <v>MERCREDI</v>
      </c>
      <c r="B93" s="1">
        <f t="shared" si="4"/>
        <v>17</v>
      </c>
      <c r="C93" s="64">
        <f>COUNTIF('Planning employés'!$C20:$W20,"bo")</f>
        <v>1</v>
      </c>
      <c r="D93" s="64">
        <f>COUNTIF('Planning employés'!$C20:$W20,"bo7")</f>
        <v>0</v>
      </c>
      <c r="E93" s="64" t="str">
        <f t="shared" si="5"/>
        <v>OK</v>
      </c>
      <c r="F93" s="64" t="str">
        <f t="shared" si="6"/>
        <v>OK</v>
      </c>
      <c r="G93" s="64">
        <f>COUNTIF('Planning employés'!$C20:$W20,"bs")</f>
        <v>2</v>
      </c>
      <c r="H93" s="64">
        <f>COUNTIF('Planning employés'!$C20:$W20,"bs6")</f>
        <v>0</v>
      </c>
      <c r="I93" s="64">
        <f>COUNTIF('Planning employés'!$C20:$W20,"bs8")</f>
        <v>0</v>
      </c>
      <c r="J93" s="64">
        <f t="shared" si="7"/>
        <v>2</v>
      </c>
      <c r="K93" s="64" t="str">
        <f t="shared" si="8"/>
        <v>DOUBLONS</v>
      </c>
      <c r="L93" s="64">
        <f>COUNTIF('Planning employés'!$C20:$W20,"pc")</f>
        <v>1</v>
      </c>
      <c r="M93" s="64">
        <f>COUNTIF('Planning employés'!$C20:$W20,"pc6")</f>
        <v>0</v>
      </c>
      <c r="N93" s="64">
        <f>COUNTIF('Planning employés'!$C20:$W20,"pc8")</f>
        <v>0</v>
      </c>
      <c r="O93" s="64">
        <f t="shared" si="9"/>
        <v>1</v>
      </c>
      <c r="P93" s="64" t="str">
        <f t="shared" si="10"/>
        <v>OK</v>
      </c>
      <c r="Q93" s="64">
        <f>COUNTIF('Planning employés'!$C20:$W20,"pf")</f>
        <v>0</v>
      </c>
      <c r="R93" s="64">
        <f>COUNTIF('Planning employés'!$C20:$W20,"pf6")</f>
        <v>1</v>
      </c>
      <c r="S93" s="64" t="str">
        <f t="shared" si="11"/>
        <v>OK</v>
      </c>
      <c r="T93" s="64" t="str">
        <f t="shared" si="12"/>
        <v>OK</v>
      </c>
      <c r="U93" s="64">
        <f>COUNTIF('Planning employés'!$C20:$W20,"cs")</f>
        <v>0</v>
      </c>
      <c r="V93" s="64">
        <f>COUNTIF('Planning employés'!$C20:$W20,"cs6")</f>
        <v>1</v>
      </c>
      <c r="W93" s="64" t="str">
        <f t="shared" si="13"/>
        <v>OK</v>
      </c>
      <c r="X93" s="64" t="str">
        <f t="shared" si="14"/>
        <v>OK</v>
      </c>
      <c r="Y93" s="64" t="str">
        <f>IF(COUNTIFS('Planning employés'!$C20:$W20,"N")&gt;=1,"OK","NON")</f>
        <v>NON</v>
      </c>
      <c r="Z93" s="64" t="str">
        <f>IF(COUNTIFS('Planning employés'!$C20:$W20,"N+")&gt;=1,"OK","NON")</f>
        <v>NON</v>
      </c>
      <c r="AA93" s="64" t="str">
        <f>IF(COUNTIFS('Planning employés'!$C20:$W20,"NR")&gt;=1,"OK","NON")</f>
        <v>NON</v>
      </c>
      <c r="AB93" s="64" t="str">
        <f>IF(COUNTIFS('Planning employés'!$C20:$W20,"N7")&gt;=1,"OK","NON")</f>
        <v>OK</v>
      </c>
      <c r="AC93" s="64" t="str">
        <f>IF(COUNTIFS('Planning employés'!$C20:$W20,"N6")&gt;=1,"OK","NON")</f>
        <v>NON</v>
      </c>
      <c r="AD93" s="64" t="str">
        <f>IF(COUNTIFS('Planning employés'!$C20:$W20,"D")&gt;=1,"OK","NON")</f>
        <v>NON</v>
      </c>
      <c r="AE93" s="64" t="str">
        <f>IF(COUNTIFS('Planning employés'!$C20:$W20,"N7+")&gt;=1,"OK","NON")</f>
        <v>NON</v>
      </c>
      <c r="AF93" s="64" t="str">
        <f t="shared" si="15"/>
        <v>OK</v>
      </c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47"/>
    </row>
    <row r="94" spans="1:71" x14ac:dyDescent="0.25">
      <c r="A94" s="1" t="str">
        <f t="shared" si="3"/>
        <v>JEUDI</v>
      </c>
      <c r="B94" s="1">
        <f t="shared" si="4"/>
        <v>18</v>
      </c>
      <c r="C94" s="64">
        <f>COUNTIF('Planning employés'!$C21:$W21,"bo")</f>
        <v>1</v>
      </c>
      <c r="D94" s="64">
        <f>COUNTIF('Planning employés'!$C21:$W21,"bo7")</f>
        <v>0</v>
      </c>
      <c r="E94" s="64" t="str">
        <f t="shared" si="5"/>
        <v>OK</v>
      </c>
      <c r="F94" s="64" t="str">
        <f t="shared" si="6"/>
        <v>OK</v>
      </c>
      <c r="G94" s="64">
        <f>COUNTIF('Planning employés'!$C21:$W21,"bs")</f>
        <v>1</v>
      </c>
      <c r="H94" s="64">
        <f>COUNTIF('Planning employés'!$C21:$W21,"bs6")</f>
        <v>0</v>
      </c>
      <c r="I94" s="64">
        <f>COUNTIF('Planning employés'!$C21:$W21,"bs8")</f>
        <v>0</v>
      </c>
      <c r="J94" s="64">
        <f t="shared" si="7"/>
        <v>1</v>
      </c>
      <c r="K94" s="64" t="str">
        <f t="shared" si="8"/>
        <v>OK</v>
      </c>
      <c r="L94" s="64">
        <f>COUNTIF('Planning employés'!$C21:$W21,"pc")</f>
        <v>1</v>
      </c>
      <c r="M94" s="64">
        <f>COUNTIF('Planning employés'!$C21:$W21,"pc6")</f>
        <v>0</v>
      </c>
      <c r="N94" s="64">
        <f>COUNTIF('Planning employés'!$C21:$W21,"pc8")</f>
        <v>0</v>
      </c>
      <c r="O94" s="64">
        <f t="shared" si="9"/>
        <v>1</v>
      </c>
      <c r="P94" s="64" t="str">
        <f t="shared" si="10"/>
        <v>OK</v>
      </c>
      <c r="Q94" s="64">
        <f>COUNTIF('Planning employés'!$C21:$W21,"pf")</f>
        <v>1</v>
      </c>
      <c r="R94" s="64">
        <f>COUNTIF('Planning employés'!$C21:$W21,"pf6")</f>
        <v>0</v>
      </c>
      <c r="S94" s="64" t="str">
        <f t="shared" si="11"/>
        <v>OK</v>
      </c>
      <c r="T94" s="64" t="str">
        <f t="shared" si="12"/>
        <v>OK</v>
      </c>
      <c r="U94" s="64">
        <f>COUNTIF('Planning employés'!$C21:$W21,"cs")</f>
        <v>0</v>
      </c>
      <c r="V94" s="64">
        <f>COUNTIF('Planning employés'!$C21:$W21,"cs6")</f>
        <v>1</v>
      </c>
      <c r="W94" s="64" t="str">
        <f t="shared" si="13"/>
        <v>OK</v>
      </c>
      <c r="X94" s="64" t="str">
        <f t="shared" si="14"/>
        <v>OK</v>
      </c>
      <c r="Y94" s="64" t="str">
        <f>IF(COUNTIFS('Planning employés'!$C21:$W21,"N")&gt;=1,"OK","NON")</f>
        <v>NON</v>
      </c>
      <c r="Z94" s="64" t="str">
        <f>IF(COUNTIFS('Planning employés'!$C21:$W21,"N+")&gt;=1,"OK","NON")</f>
        <v>NON</v>
      </c>
      <c r="AA94" s="64" t="str">
        <f>IF(COUNTIFS('Planning employés'!$C21:$W21,"NR")&gt;=1,"OK","NON")</f>
        <v>NON</v>
      </c>
      <c r="AB94" s="64" t="str">
        <f>IF(COUNTIFS('Planning employés'!$C21:$W21,"N7")&gt;=1,"OK","NON")</f>
        <v>OK</v>
      </c>
      <c r="AC94" s="64" t="str">
        <f>IF(COUNTIFS('Planning employés'!$C21:$W21,"N6")&gt;=1,"OK","NON")</f>
        <v>NON</v>
      </c>
      <c r="AD94" s="64" t="str">
        <f>IF(COUNTIFS('Planning employés'!$C21:$W21,"D")&gt;=1,"OK","NON")</f>
        <v>NON</v>
      </c>
      <c r="AE94" s="64" t="str">
        <f>IF(COUNTIFS('Planning employés'!$C21:$W21,"N7+")&gt;=1,"OK","NON")</f>
        <v>NON</v>
      </c>
      <c r="AF94" s="64" t="str">
        <f t="shared" si="15"/>
        <v>OK</v>
      </c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47"/>
      <c r="BO94" s="47"/>
      <c r="BP94" s="47"/>
      <c r="BQ94" s="47"/>
      <c r="BR94" s="47"/>
      <c r="BS94" s="47"/>
    </row>
    <row r="95" spans="1:71" x14ac:dyDescent="0.25">
      <c r="A95" s="1" t="str">
        <f t="shared" si="3"/>
        <v>VENDREDI</v>
      </c>
      <c r="B95" s="1">
        <f t="shared" si="4"/>
        <v>19</v>
      </c>
      <c r="C95" s="64">
        <f>COUNTIF('Planning employés'!$C22:$W22,"bo")</f>
        <v>1</v>
      </c>
      <c r="D95" s="64">
        <f>COUNTIF('Planning employés'!$C22:$W22,"bo7")</f>
        <v>0</v>
      </c>
      <c r="E95" s="64" t="str">
        <f t="shared" si="5"/>
        <v>OK</v>
      </c>
      <c r="F95" s="64" t="str">
        <f t="shared" si="6"/>
        <v>OK</v>
      </c>
      <c r="G95" s="64">
        <f>COUNTIF('Planning employés'!$C22:$W22,"bs")</f>
        <v>1</v>
      </c>
      <c r="H95" s="64">
        <f>COUNTIF('Planning employés'!$C22:$W22,"bs6")</f>
        <v>0</v>
      </c>
      <c r="I95" s="64">
        <f>COUNTIF('Planning employés'!$C22:$W22,"bs8")</f>
        <v>0</v>
      </c>
      <c r="J95" s="64">
        <f t="shared" si="7"/>
        <v>1</v>
      </c>
      <c r="K95" s="64" t="str">
        <f t="shared" si="8"/>
        <v>OK</v>
      </c>
      <c r="L95" s="64">
        <f>COUNTIF('Planning employés'!$C22:$W22,"pc")</f>
        <v>1</v>
      </c>
      <c r="M95" s="64">
        <f>COUNTIF('Planning employés'!$C22:$W22,"pc6")</f>
        <v>0</v>
      </c>
      <c r="N95" s="64">
        <f>COUNTIF('Planning employés'!$C22:$W22,"pc8")</f>
        <v>0</v>
      </c>
      <c r="O95" s="64">
        <f t="shared" si="9"/>
        <v>1</v>
      </c>
      <c r="P95" s="64" t="str">
        <f t="shared" si="10"/>
        <v>OK</v>
      </c>
      <c r="Q95" s="64">
        <f>COUNTIF('Planning employés'!$C22:$W22,"pf")</f>
        <v>1</v>
      </c>
      <c r="R95" s="64">
        <f>COUNTIF('Planning employés'!$C22:$W22,"pf6")</f>
        <v>0</v>
      </c>
      <c r="S95" s="64" t="str">
        <f t="shared" si="11"/>
        <v>OK</v>
      </c>
      <c r="T95" s="64" t="str">
        <f t="shared" si="12"/>
        <v>OK</v>
      </c>
      <c r="U95" s="64">
        <f>COUNTIF('Planning employés'!$C22:$W22,"cs")</f>
        <v>0</v>
      </c>
      <c r="V95" s="64">
        <f>COUNTIF('Planning employés'!$C22:$W22,"cs6")</f>
        <v>0</v>
      </c>
      <c r="W95" s="64" t="str">
        <f t="shared" si="13"/>
        <v>NON</v>
      </c>
      <c r="X95" s="64" t="str">
        <f t="shared" si="14"/>
        <v>OK</v>
      </c>
      <c r="Y95" s="64" t="str">
        <f>IF(COUNTIFS('Planning employés'!$C22:$W22,"N")&gt;=1,"OK","NON")</f>
        <v>OK</v>
      </c>
      <c r="Z95" s="64" t="str">
        <f>IF(COUNTIFS('Planning employés'!$C22:$W22,"N+")&gt;=1,"OK","NON")</f>
        <v>NON</v>
      </c>
      <c r="AA95" s="64" t="str">
        <f>IF(COUNTIFS('Planning employés'!$C22:$W22,"NR")&gt;=1,"OK","NON")</f>
        <v>NON</v>
      </c>
      <c r="AB95" s="64" t="str">
        <f>IF(COUNTIFS('Planning employés'!$C22:$W22,"N7")&gt;=1,"OK","NON")</f>
        <v>NON</v>
      </c>
      <c r="AC95" s="64" t="str">
        <f>IF(COUNTIFS('Planning employés'!$C22:$W22,"N6")&gt;=1,"OK","NON")</f>
        <v>NON</v>
      </c>
      <c r="AD95" s="64" t="str">
        <f>IF(COUNTIFS('Planning employés'!$C22:$W22,"D")&gt;=1,"OK","NON")</f>
        <v>OK</v>
      </c>
      <c r="AE95" s="64" t="str">
        <f>IF(COUNTIFS('Planning employés'!$C22:$W22,"N7+")&gt;=1,"OK","NON")</f>
        <v>NON</v>
      </c>
      <c r="AF95" s="64" t="str">
        <f t="shared" si="15"/>
        <v>OK</v>
      </c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47"/>
      <c r="BO95" s="47"/>
      <c r="BP95" s="47"/>
      <c r="BQ95" s="47"/>
      <c r="BR95" s="47"/>
      <c r="BS95" s="47"/>
    </row>
    <row r="96" spans="1:71" x14ac:dyDescent="0.25">
      <c r="A96" s="1" t="str">
        <f t="shared" si="3"/>
        <v>SAMEDI</v>
      </c>
      <c r="B96" s="1">
        <f t="shared" si="4"/>
        <v>20</v>
      </c>
      <c r="C96" s="64">
        <f>COUNTIF('Planning employés'!$C23:$W23,"bo")</f>
        <v>2</v>
      </c>
      <c r="D96" s="64">
        <f>COUNTIF('Planning employés'!$C23:$W23,"bo7")</f>
        <v>0</v>
      </c>
      <c r="E96" s="64" t="str">
        <f t="shared" si="5"/>
        <v>OK</v>
      </c>
      <c r="F96" s="64" t="str">
        <f t="shared" si="6"/>
        <v>DOUBLONS</v>
      </c>
      <c r="G96" s="64">
        <f>COUNTIF('Planning employés'!$C23:$W23,"bs")</f>
        <v>1</v>
      </c>
      <c r="H96" s="64">
        <f>COUNTIF('Planning employés'!$C23:$W23,"bs6")</f>
        <v>0</v>
      </c>
      <c r="I96" s="64">
        <f>COUNTIF('Planning employés'!$C23:$W23,"bs8")</f>
        <v>0</v>
      </c>
      <c r="J96" s="64">
        <f t="shared" si="7"/>
        <v>1</v>
      </c>
      <c r="K96" s="64" t="str">
        <f t="shared" si="8"/>
        <v>OK</v>
      </c>
      <c r="L96" s="64">
        <f>COUNTIF('Planning employés'!$C23:$W23,"pc")</f>
        <v>1</v>
      </c>
      <c r="M96" s="64">
        <f>COUNTIF('Planning employés'!$C23:$W23,"pc6")</f>
        <v>0</v>
      </c>
      <c r="N96" s="64">
        <f>COUNTIF('Planning employés'!$C23:$W23,"pc8")</f>
        <v>0</v>
      </c>
      <c r="O96" s="64">
        <f t="shared" si="9"/>
        <v>1</v>
      </c>
      <c r="P96" s="64" t="str">
        <f t="shared" si="10"/>
        <v>OK</v>
      </c>
      <c r="Q96" s="64">
        <f>COUNTIF('Planning employés'!$C23:$W23,"pf")</f>
        <v>1</v>
      </c>
      <c r="R96" s="64">
        <f>COUNTIF('Planning employés'!$C23:$W23,"pf6")</f>
        <v>0</v>
      </c>
      <c r="S96" s="64" t="str">
        <f t="shared" si="11"/>
        <v>OK</v>
      </c>
      <c r="T96" s="64" t="str">
        <f t="shared" si="12"/>
        <v>OK</v>
      </c>
      <c r="U96" s="64">
        <f>COUNTIF('Planning employés'!$C23:$W23,"cs")</f>
        <v>0</v>
      </c>
      <c r="V96" s="64">
        <f>COUNTIF('Planning employés'!$C23:$W23,"cs6")</f>
        <v>1</v>
      </c>
      <c r="W96" s="64" t="str">
        <f t="shared" si="13"/>
        <v>OK</v>
      </c>
      <c r="X96" s="64" t="str">
        <f t="shared" si="14"/>
        <v>OK</v>
      </c>
      <c r="Y96" s="64" t="str">
        <f>IF(COUNTIFS('Planning employés'!$C23:$W23,"N")&gt;=1,"OK","NON")</f>
        <v>OK</v>
      </c>
      <c r="Z96" s="64" t="str">
        <f>IF(COUNTIFS('Planning employés'!$C23:$W23,"N+")&gt;=1,"OK","NON")</f>
        <v>NON</v>
      </c>
      <c r="AA96" s="64" t="str">
        <f>IF(COUNTIFS('Planning employés'!$C23:$W23,"NR")&gt;=1,"OK","NON")</f>
        <v>NON</v>
      </c>
      <c r="AB96" s="64" t="str">
        <f>IF(COUNTIFS('Planning employés'!$C23:$W23,"N7")&gt;=1,"OK","NON")</f>
        <v>NON</v>
      </c>
      <c r="AC96" s="64" t="str">
        <f>IF(COUNTIFS('Planning employés'!$C23:$W23,"N6")&gt;=1,"OK","NON")</f>
        <v>NON</v>
      </c>
      <c r="AD96" s="64" t="str">
        <f>IF(COUNTIFS('Planning employés'!$C23:$W23,"D")&gt;=1,"OK","NON")</f>
        <v>OK</v>
      </c>
      <c r="AE96" s="64" t="str">
        <f>IF(COUNTIFS('Planning employés'!$C23:$W23,"N7+")&gt;=1,"OK","NON")</f>
        <v>NON</v>
      </c>
      <c r="AF96" s="64" t="str">
        <f t="shared" si="15"/>
        <v>OK</v>
      </c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47"/>
      <c r="BO96" s="47"/>
      <c r="BP96" s="47"/>
      <c r="BQ96" s="47"/>
      <c r="BR96" s="47"/>
      <c r="BS96" s="47"/>
    </row>
    <row r="97" spans="1:71" x14ac:dyDescent="0.25">
      <c r="A97" s="1" t="str">
        <f t="shared" si="3"/>
        <v>DIMANCHE</v>
      </c>
      <c r="B97" s="1">
        <f t="shared" si="4"/>
        <v>21</v>
      </c>
      <c r="C97" s="64">
        <f>COUNTIF('Planning employés'!$C24:$W24,"bo")</f>
        <v>1</v>
      </c>
      <c r="D97" s="64">
        <f>COUNTIF('Planning employés'!$C24:$W24,"bo7")</f>
        <v>0</v>
      </c>
      <c r="E97" s="64" t="str">
        <f t="shared" si="5"/>
        <v>OK</v>
      </c>
      <c r="F97" s="64" t="str">
        <f t="shared" si="6"/>
        <v>OK</v>
      </c>
      <c r="G97" s="64">
        <f>COUNTIF('Planning employés'!$C24:$W24,"bs")</f>
        <v>1</v>
      </c>
      <c r="H97" s="64">
        <f>COUNTIF('Planning employés'!$C24:$W24,"bs6")</f>
        <v>0</v>
      </c>
      <c r="I97" s="64">
        <f>COUNTIF('Planning employés'!$C24:$W24,"bs8")</f>
        <v>0</v>
      </c>
      <c r="J97" s="64">
        <f t="shared" si="7"/>
        <v>1</v>
      </c>
      <c r="K97" s="64" t="str">
        <f t="shared" si="8"/>
        <v>OK</v>
      </c>
      <c r="L97" s="64">
        <f>COUNTIF('Planning employés'!$C24:$W24,"pc")</f>
        <v>1</v>
      </c>
      <c r="M97" s="64">
        <f>COUNTIF('Planning employés'!$C24:$W24,"pc6")</f>
        <v>0</v>
      </c>
      <c r="N97" s="64">
        <f>COUNTIF('Planning employés'!$C24:$W24,"pc8")</f>
        <v>0</v>
      </c>
      <c r="O97" s="64">
        <f t="shared" si="9"/>
        <v>1</v>
      </c>
      <c r="P97" s="64" t="str">
        <f t="shared" si="10"/>
        <v>OK</v>
      </c>
      <c r="Q97" s="64">
        <f>COUNTIF('Planning employés'!$C24:$W24,"pf")</f>
        <v>0</v>
      </c>
      <c r="R97" s="64">
        <f>COUNTIF('Planning employés'!$C24:$W24,"pf6")</f>
        <v>1</v>
      </c>
      <c r="S97" s="64" t="str">
        <f t="shared" si="11"/>
        <v>OK</v>
      </c>
      <c r="T97" s="64" t="str">
        <f t="shared" si="12"/>
        <v>OK</v>
      </c>
      <c r="U97" s="64">
        <f>COUNTIF('Planning employés'!$C24:$W24,"cs")</f>
        <v>1</v>
      </c>
      <c r="V97" s="64">
        <f>COUNTIF('Planning employés'!$C24:$W24,"cs6")</f>
        <v>0</v>
      </c>
      <c r="W97" s="64" t="str">
        <f t="shared" si="13"/>
        <v>OK</v>
      </c>
      <c r="X97" s="64" t="str">
        <f t="shared" si="14"/>
        <v>OK</v>
      </c>
      <c r="Y97" s="64" t="str">
        <f>IF(COUNTIFS('Planning employés'!$C24:$W24,"N")&gt;=1,"OK","NON")</f>
        <v>OK</v>
      </c>
      <c r="Z97" s="64" t="str">
        <f>IF(COUNTIFS('Planning employés'!$C24:$W24,"N+")&gt;=1,"OK","NON")</f>
        <v>NON</v>
      </c>
      <c r="AA97" s="64" t="str">
        <f>IF(COUNTIFS('Planning employés'!$C24:$W24,"NR")&gt;=1,"OK","NON")</f>
        <v>NON</v>
      </c>
      <c r="AB97" s="64" t="str">
        <f>IF(COUNTIFS('Planning employés'!$C24:$W24,"N7")&gt;=1,"OK","NON")</f>
        <v>NON</v>
      </c>
      <c r="AC97" s="64" t="str">
        <f>IF(COUNTIFS('Planning employés'!$C24:$W24,"N6")&gt;=1,"OK","NON")</f>
        <v>NON</v>
      </c>
      <c r="AD97" s="64" t="str">
        <f>IF(COUNTIFS('Planning employés'!$C24:$W24,"D")&gt;=1,"OK","NON")</f>
        <v>OK</v>
      </c>
      <c r="AE97" s="64" t="str">
        <f>IF(COUNTIFS('Planning employés'!$C24:$W24,"N7+")&gt;=1,"OK","NON")</f>
        <v>NON</v>
      </c>
      <c r="AF97" s="64" t="str">
        <f t="shared" si="15"/>
        <v>OK</v>
      </c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47"/>
    </row>
    <row r="98" spans="1:71" x14ac:dyDescent="0.25">
      <c r="A98" s="1" t="str">
        <f t="shared" si="3"/>
        <v>LUNDI</v>
      </c>
      <c r="B98" s="1">
        <f t="shared" si="4"/>
        <v>22</v>
      </c>
      <c r="C98" s="64">
        <f>COUNTIF('Planning employés'!$C25:$W25,"bo")</f>
        <v>1</v>
      </c>
      <c r="D98" s="64">
        <f>COUNTIF('Planning employés'!$C25:$W25,"bo7")</f>
        <v>0</v>
      </c>
      <c r="E98" s="64" t="str">
        <f t="shared" si="5"/>
        <v>OK</v>
      </c>
      <c r="F98" s="64" t="str">
        <f t="shared" si="6"/>
        <v>OK</v>
      </c>
      <c r="G98" s="64">
        <f>COUNTIF('Planning employés'!$C25:$W25,"bs")</f>
        <v>1</v>
      </c>
      <c r="H98" s="64">
        <f>COUNTIF('Planning employés'!$C25:$W25,"bs6")</f>
        <v>0</v>
      </c>
      <c r="I98" s="64">
        <f>COUNTIF('Planning employés'!$C25:$W25,"bs8")</f>
        <v>0</v>
      </c>
      <c r="J98" s="64">
        <f t="shared" si="7"/>
        <v>1</v>
      </c>
      <c r="K98" s="64" t="str">
        <f t="shared" si="8"/>
        <v>OK</v>
      </c>
      <c r="L98" s="64">
        <f>COUNTIF('Planning employés'!$C25:$W25,"pc")</f>
        <v>1</v>
      </c>
      <c r="M98" s="64">
        <f>COUNTIF('Planning employés'!$C25:$W25,"pc6")</f>
        <v>0</v>
      </c>
      <c r="N98" s="64">
        <f>COUNTIF('Planning employés'!$C25:$W25,"pc8")</f>
        <v>0</v>
      </c>
      <c r="O98" s="64">
        <f t="shared" si="9"/>
        <v>1</v>
      </c>
      <c r="P98" s="64" t="str">
        <f t="shared" si="10"/>
        <v>OK</v>
      </c>
      <c r="Q98" s="64">
        <f>COUNTIF('Planning employés'!$C25:$W25,"pf")</f>
        <v>1</v>
      </c>
      <c r="R98" s="64">
        <f>COUNTIF('Planning employés'!$C25:$W25,"pf6")</f>
        <v>1</v>
      </c>
      <c r="S98" s="64" t="str">
        <f t="shared" si="11"/>
        <v>OK</v>
      </c>
      <c r="T98" s="64" t="str">
        <f t="shared" si="12"/>
        <v>DOUBLONS</v>
      </c>
      <c r="U98" s="64">
        <f>COUNTIF('Planning employés'!$C25:$W25,"cs")</f>
        <v>0</v>
      </c>
      <c r="V98" s="64">
        <f>COUNTIF('Planning employés'!$C25:$W25,"cs6")</f>
        <v>1</v>
      </c>
      <c r="W98" s="64" t="str">
        <f t="shared" si="13"/>
        <v>OK</v>
      </c>
      <c r="X98" s="64" t="str">
        <f t="shared" si="14"/>
        <v>OK</v>
      </c>
      <c r="Y98" s="64" t="str">
        <f>IF(COUNTIFS('Planning employés'!$C25:$W25,"N")&gt;=1,"OK","NON")</f>
        <v>NON</v>
      </c>
      <c r="Z98" s="64" t="str">
        <f>IF(COUNTIFS('Planning employés'!$C25:$W25,"N+")&gt;=1,"OK","NON")</f>
        <v>NON</v>
      </c>
      <c r="AA98" s="64" t="str">
        <f>IF(COUNTIFS('Planning employés'!$C25:$W25,"NR")&gt;=1,"OK","NON")</f>
        <v>NON</v>
      </c>
      <c r="AB98" s="64" t="str">
        <f>IF(COUNTIFS('Planning employés'!$C25:$W25,"N7")&gt;=1,"OK","NON")</f>
        <v>NON</v>
      </c>
      <c r="AC98" s="64" t="str">
        <f>IF(COUNTIFS('Planning employés'!$C25:$W25,"N6")&gt;=1,"OK","NON")</f>
        <v>OK</v>
      </c>
      <c r="AD98" s="64" t="str">
        <f>IF(COUNTIFS('Planning employés'!$C25:$W25,"D")&gt;=1,"OK","NON")</f>
        <v>OK</v>
      </c>
      <c r="AE98" s="64" t="str">
        <f>IF(COUNTIFS('Planning employés'!$C25:$W25,"N7+")&gt;=1,"OK","NON")</f>
        <v>NON</v>
      </c>
      <c r="AF98" s="64" t="str">
        <f t="shared" si="15"/>
        <v>OK</v>
      </c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</row>
    <row r="99" spans="1:71" x14ac:dyDescent="0.25">
      <c r="A99" s="1" t="str">
        <f t="shared" si="3"/>
        <v>MARDI</v>
      </c>
      <c r="B99" s="1">
        <f t="shared" si="4"/>
        <v>23</v>
      </c>
      <c r="C99" s="64">
        <f>COUNTIF('Planning employés'!$C26:$W26,"bo")</f>
        <v>1</v>
      </c>
      <c r="D99" s="64">
        <f>COUNTIF('Planning employés'!$C26:$W26,"bo7")</f>
        <v>0</v>
      </c>
      <c r="E99" s="64" t="str">
        <f t="shared" si="5"/>
        <v>OK</v>
      </c>
      <c r="F99" s="64" t="str">
        <f t="shared" si="6"/>
        <v>OK</v>
      </c>
      <c r="G99" s="64">
        <f>COUNTIF('Planning employés'!$C26:$W26,"bs")</f>
        <v>1</v>
      </c>
      <c r="H99" s="64">
        <f>COUNTIF('Planning employés'!$C26:$W26,"bs6")</f>
        <v>0</v>
      </c>
      <c r="I99" s="64">
        <f>COUNTIF('Planning employés'!$C26:$W26,"bs8")</f>
        <v>0</v>
      </c>
      <c r="J99" s="64">
        <f t="shared" si="7"/>
        <v>1</v>
      </c>
      <c r="K99" s="64" t="str">
        <f t="shared" si="8"/>
        <v>OK</v>
      </c>
      <c r="L99" s="64">
        <f>COUNTIF('Planning employés'!$C26:$W26,"pc")</f>
        <v>1</v>
      </c>
      <c r="M99" s="64">
        <f>COUNTIF('Planning employés'!$C26:$W26,"pc6")</f>
        <v>0</v>
      </c>
      <c r="N99" s="64">
        <f>COUNTIF('Planning employés'!$C26:$W26,"pc8")</f>
        <v>0</v>
      </c>
      <c r="O99" s="64">
        <f t="shared" si="9"/>
        <v>1</v>
      </c>
      <c r="P99" s="64" t="str">
        <f t="shared" si="10"/>
        <v>OK</v>
      </c>
      <c r="Q99" s="64">
        <f>COUNTIF('Planning employés'!$C26:$W26,"pf")</f>
        <v>1</v>
      </c>
      <c r="R99" s="64">
        <f>COUNTIF('Planning employés'!$C26:$W26,"pf6")</f>
        <v>0</v>
      </c>
      <c r="S99" s="64" t="str">
        <f t="shared" si="11"/>
        <v>OK</v>
      </c>
      <c r="T99" s="64" t="str">
        <f t="shared" si="12"/>
        <v>OK</v>
      </c>
      <c r="U99" s="64">
        <f>COUNTIF('Planning employés'!$C26:$W26,"cs")</f>
        <v>0</v>
      </c>
      <c r="V99" s="64">
        <f>COUNTIF('Planning employés'!$C26:$W26,"cs6")</f>
        <v>1</v>
      </c>
      <c r="W99" s="64" t="str">
        <f t="shared" si="13"/>
        <v>OK</v>
      </c>
      <c r="X99" s="64" t="str">
        <f t="shared" si="14"/>
        <v>OK</v>
      </c>
      <c r="Y99" s="64" t="str">
        <f>IF(COUNTIFS('Planning employés'!$C26:$W26,"N")&gt;=1,"OK","NON")</f>
        <v>NON</v>
      </c>
      <c r="Z99" s="64" t="str">
        <f>IF(COUNTIFS('Planning employés'!$C26:$W26,"N+")&gt;=1,"OK","NON")</f>
        <v>NON</v>
      </c>
      <c r="AA99" s="64" t="str">
        <f>IF(COUNTIFS('Planning employés'!$C26:$W26,"NR")&gt;=1,"OK","NON")</f>
        <v>NON</v>
      </c>
      <c r="AB99" s="64" t="str">
        <f>IF(COUNTIFS('Planning employés'!$C26:$W26,"N7")&gt;=1,"OK","NON")</f>
        <v>NON</v>
      </c>
      <c r="AC99" s="64" t="str">
        <f>IF(COUNTIFS('Planning employés'!$C26:$W26,"N6")&gt;=1,"OK","NON")</f>
        <v>OK</v>
      </c>
      <c r="AD99" s="64" t="str">
        <f>IF(COUNTIFS('Planning employés'!$C26:$W26,"D")&gt;=1,"OK","NON")</f>
        <v>OK</v>
      </c>
      <c r="AE99" s="64" t="str">
        <f>IF(COUNTIFS('Planning employés'!$C26:$W26,"N7+")&gt;=1,"OK","NON")</f>
        <v>NON</v>
      </c>
      <c r="AF99" s="64" t="str">
        <f t="shared" si="15"/>
        <v>OK</v>
      </c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</row>
    <row r="100" spans="1:71" x14ac:dyDescent="0.25">
      <c r="A100" s="1" t="str">
        <f t="shared" si="3"/>
        <v>MERCREDI</v>
      </c>
      <c r="B100" s="1">
        <f t="shared" si="4"/>
        <v>24</v>
      </c>
      <c r="C100" s="64">
        <f>COUNTIF('Planning employés'!$C27:$W27,"bo")</f>
        <v>1</v>
      </c>
      <c r="D100" s="64">
        <f>COUNTIF('Planning employés'!$C27:$W27,"bo7")</f>
        <v>0</v>
      </c>
      <c r="E100" s="64" t="str">
        <f t="shared" si="5"/>
        <v>OK</v>
      </c>
      <c r="F100" s="64" t="str">
        <f t="shared" si="6"/>
        <v>OK</v>
      </c>
      <c r="G100" s="64">
        <f>COUNTIF('Planning employés'!$C27:$W27,"bs")</f>
        <v>1</v>
      </c>
      <c r="H100" s="64">
        <f>COUNTIF('Planning employés'!$C27:$W27,"bs6")</f>
        <v>0</v>
      </c>
      <c r="I100" s="64">
        <f>COUNTIF('Planning employés'!$C27:$W27,"bs8")</f>
        <v>0</v>
      </c>
      <c r="J100" s="64">
        <f t="shared" si="7"/>
        <v>1</v>
      </c>
      <c r="K100" s="64" t="str">
        <f t="shared" si="8"/>
        <v>OK</v>
      </c>
      <c r="L100" s="64">
        <f>COUNTIF('Planning employés'!$C27:$W27,"pc")</f>
        <v>0</v>
      </c>
      <c r="M100" s="64">
        <f>COUNTIF('Planning employés'!$C27:$W27,"pc6")</f>
        <v>1</v>
      </c>
      <c r="N100" s="64">
        <f>COUNTIF('Planning employés'!$C27:$W27,"pc8")</f>
        <v>0</v>
      </c>
      <c r="O100" s="64">
        <f t="shared" si="9"/>
        <v>1</v>
      </c>
      <c r="P100" s="64" t="str">
        <f t="shared" si="10"/>
        <v>OK</v>
      </c>
      <c r="Q100" s="64">
        <f>COUNTIF('Planning employés'!$C27:$W27,"pf")</f>
        <v>1</v>
      </c>
      <c r="R100" s="64">
        <f>COUNTIF('Planning employés'!$C27:$W27,"pf6")</f>
        <v>0</v>
      </c>
      <c r="S100" s="64" t="str">
        <f t="shared" si="11"/>
        <v>OK</v>
      </c>
      <c r="T100" s="64" t="str">
        <f t="shared" si="12"/>
        <v>OK</v>
      </c>
      <c r="U100" s="64">
        <f>COUNTIF('Planning employés'!$C27:$W27,"cs")</f>
        <v>0</v>
      </c>
      <c r="V100" s="64">
        <f>COUNTIF('Planning employés'!$C27:$W27,"cs6")</f>
        <v>1</v>
      </c>
      <c r="W100" s="64" t="str">
        <f t="shared" si="13"/>
        <v>OK</v>
      </c>
      <c r="X100" s="64" t="str">
        <f t="shared" si="14"/>
        <v>OK</v>
      </c>
      <c r="Y100" s="64" t="str">
        <f>IF(COUNTIFS('Planning employés'!$C27:$W27,"N")&gt;=1,"OK","NON")</f>
        <v>NON</v>
      </c>
      <c r="Z100" s="64" t="str">
        <f>IF(COUNTIFS('Planning employés'!$C27:$W27,"N+")&gt;=1,"OK","NON")</f>
        <v>NON</v>
      </c>
      <c r="AA100" s="64" t="str">
        <f>IF(COUNTIFS('Planning employés'!$C27:$W27,"NR")&gt;=1,"OK","NON")</f>
        <v>NON</v>
      </c>
      <c r="AB100" s="64" t="str">
        <f>IF(COUNTIFS('Planning employés'!$C27:$W27,"N7")&gt;=1,"OK","NON")</f>
        <v>OK</v>
      </c>
      <c r="AC100" s="64" t="str">
        <f>IF(COUNTIFS('Planning employés'!$C27:$W27,"N6")&gt;=1,"OK","NON")</f>
        <v>OK</v>
      </c>
      <c r="AD100" s="64" t="str">
        <f>IF(COUNTIFS('Planning employés'!$C27:$W27,"D")&gt;=1,"OK","NON")</f>
        <v>NON</v>
      </c>
      <c r="AE100" s="64" t="str">
        <f>IF(COUNTIFS('Planning employés'!$C27:$W27,"N7+")&gt;=1,"OK","NON")</f>
        <v>NON</v>
      </c>
      <c r="AF100" s="64" t="str">
        <f t="shared" si="15"/>
        <v>OK</v>
      </c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</row>
    <row r="101" spans="1:71" x14ac:dyDescent="0.25">
      <c r="A101" s="1" t="str">
        <f t="shared" si="3"/>
        <v>JEUDI</v>
      </c>
      <c r="B101" s="1">
        <f t="shared" si="4"/>
        <v>25</v>
      </c>
      <c r="C101" s="64">
        <f>COUNTIF('Planning employés'!$C28:$W28,"bo")</f>
        <v>1</v>
      </c>
      <c r="D101" s="64">
        <f>COUNTIF('Planning employés'!$C28:$W28,"bo7")</f>
        <v>0</v>
      </c>
      <c r="E101" s="64" t="str">
        <f t="shared" si="5"/>
        <v>OK</v>
      </c>
      <c r="F101" s="64" t="str">
        <f t="shared" si="6"/>
        <v>OK</v>
      </c>
      <c r="G101" s="64">
        <f>COUNTIF('Planning employés'!$C28:$W28,"bs")</f>
        <v>1</v>
      </c>
      <c r="H101" s="64">
        <f>COUNTIF('Planning employés'!$C28:$W28,"bs6")</f>
        <v>0</v>
      </c>
      <c r="I101" s="64">
        <f>COUNTIF('Planning employés'!$C28:$W28,"bs8")</f>
        <v>0</v>
      </c>
      <c r="J101" s="64">
        <f t="shared" si="7"/>
        <v>1</v>
      </c>
      <c r="K101" s="64" t="str">
        <f t="shared" si="8"/>
        <v>OK</v>
      </c>
      <c r="L101" s="64">
        <f>COUNTIF('Planning employés'!$C28:$W28,"pc")</f>
        <v>1</v>
      </c>
      <c r="M101" s="64">
        <f>COUNTIF('Planning employés'!$C28:$W28,"pc6")</f>
        <v>1</v>
      </c>
      <c r="N101" s="64">
        <f>COUNTIF('Planning employés'!$C28:$W28,"pc8")</f>
        <v>0</v>
      </c>
      <c r="O101" s="64">
        <f t="shared" si="9"/>
        <v>2</v>
      </c>
      <c r="P101" s="64" t="str">
        <f t="shared" si="10"/>
        <v>DOUBLONS</v>
      </c>
      <c r="Q101" s="64">
        <f>COUNTIF('Planning employés'!$C28:$W28,"pf")</f>
        <v>1</v>
      </c>
      <c r="R101" s="64">
        <f>COUNTIF('Planning employés'!$C28:$W28,"pf6")</f>
        <v>0</v>
      </c>
      <c r="S101" s="64" t="str">
        <f t="shared" si="11"/>
        <v>OK</v>
      </c>
      <c r="T101" s="64" t="str">
        <f t="shared" si="12"/>
        <v>OK</v>
      </c>
      <c r="U101" s="64">
        <f>COUNTIF('Planning employés'!$C28:$W28,"cs")</f>
        <v>1</v>
      </c>
      <c r="V101" s="64">
        <f>COUNTIF('Planning employés'!$C28:$W28,"cs6")</f>
        <v>0</v>
      </c>
      <c r="W101" s="64" t="str">
        <f t="shared" si="13"/>
        <v>OK</v>
      </c>
      <c r="X101" s="64" t="str">
        <f t="shared" si="14"/>
        <v>OK</v>
      </c>
      <c r="Y101" s="64" t="str">
        <f>IF(COUNTIFS('Planning employés'!$C28:$W28,"N")&gt;=1,"OK","NON")</f>
        <v>NON</v>
      </c>
      <c r="Z101" s="64" t="str">
        <f>IF(COUNTIFS('Planning employés'!$C28:$W28,"N+")&gt;=1,"OK","NON")</f>
        <v>NON</v>
      </c>
      <c r="AA101" s="64" t="str">
        <f>IF(COUNTIFS('Planning employés'!$C28:$W28,"NR")&gt;=1,"OK","NON")</f>
        <v>NON</v>
      </c>
      <c r="AB101" s="64" t="str">
        <f>IF(COUNTIFS('Planning employés'!$C28:$W28,"N7")&gt;=1,"OK","NON")</f>
        <v>NON</v>
      </c>
      <c r="AC101" s="64" t="str">
        <f>IF(COUNTIFS('Planning employés'!$C28:$W28,"N6")&gt;=1,"OK","NON")</f>
        <v>NON</v>
      </c>
      <c r="AD101" s="64" t="str">
        <f>IF(COUNTIFS('Planning employés'!$C28:$W28,"D")&gt;=1,"OK","NON")</f>
        <v>OK</v>
      </c>
      <c r="AE101" s="64" t="str">
        <f>IF(COUNTIFS('Planning employés'!$C28:$W28,"N7+")&gt;=1,"OK","NON")</f>
        <v>NON</v>
      </c>
      <c r="AF101" s="64" t="str">
        <f t="shared" si="15"/>
        <v>OK</v>
      </c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</row>
    <row r="102" spans="1:71" x14ac:dyDescent="0.25">
      <c r="A102" s="1" t="str">
        <f t="shared" si="3"/>
        <v>VENDREDI</v>
      </c>
      <c r="B102" s="1">
        <f t="shared" si="4"/>
        <v>26</v>
      </c>
      <c r="C102" s="64">
        <f>COUNTIF('Planning employés'!$C29:$W29,"bo")</f>
        <v>1</v>
      </c>
      <c r="D102" s="64">
        <f>COUNTIF('Planning employés'!$C29:$W29,"bo7")</f>
        <v>0</v>
      </c>
      <c r="E102" s="64" t="str">
        <f t="shared" si="5"/>
        <v>OK</v>
      </c>
      <c r="F102" s="64" t="str">
        <f t="shared" si="6"/>
        <v>OK</v>
      </c>
      <c r="G102" s="64">
        <f>COUNTIF('Planning employés'!$C29:$W29,"bs")</f>
        <v>1</v>
      </c>
      <c r="H102" s="64">
        <f>COUNTIF('Planning employés'!$C29:$W29,"bs6")</f>
        <v>0</v>
      </c>
      <c r="I102" s="64">
        <f>COUNTIF('Planning employés'!$C29:$W29,"bs8")</f>
        <v>0</v>
      </c>
      <c r="J102" s="64">
        <f t="shared" si="7"/>
        <v>1</v>
      </c>
      <c r="K102" s="64" t="str">
        <f t="shared" si="8"/>
        <v>OK</v>
      </c>
      <c r="L102" s="64">
        <f>COUNTIF('Planning employés'!$C29:$W29,"pc")</f>
        <v>2</v>
      </c>
      <c r="M102" s="64">
        <f>COUNTIF('Planning employés'!$C29:$W29,"pc6")</f>
        <v>0</v>
      </c>
      <c r="N102" s="64">
        <f>COUNTIF('Planning employés'!$C29:$W29,"pc8")</f>
        <v>0</v>
      </c>
      <c r="O102" s="64">
        <f t="shared" si="9"/>
        <v>2</v>
      </c>
      <c r="P102" s="64" t="str">
        <f t="shared" si="10"/>
        <v>DOUBLONS</v>
      </c>
      <c r="Q102" s="64">
        <f>COUNTIF('Planning employés'!$C29:$W29,"pf")</f>
        <v>1</v>
      </c>
      <c r="R102" s="64">
        <f>COUNTIF('Planning employés'!$C29:$W29,"pf6")</f>
        <v>0</v>
      </c>
      <c r="S102" s="64" t="str">
        <f t="shared" si="11"/>
        <v>OK</v>
      </c>
      <c r="T102" s="64" t="str">
        <f t="shared" si="12"/>
        <v>OK</v>
      </c>
      <c r="U102" s="64">
        <f>COUNTIF('Planning employés'!$C29:$W29,"cs")</f>
        <v>1</v>
      </c>
      <c r="V102" s="64">
        <f>COUNTIF('Planning employés'!$C29:$W29,"cs6")</f>
        <v>0</v>
      </c>
      <c r="W102" s="64" t="str">
        <f t="shared" si="13"/>
        <v>OK</v>
      </c>
      <c r="X102" s="64" t="str">
        <f t="shared" si="14"/>
        <v>OK</v>
      </c>
      <c r="Y102" s="64" t="str">
        <f>IF(COUNTIFS('Planning employés'!$C29:$W29,"N")&gt;=1,"OK","NON")</f>
        <v>NON</v>
      </c>
      <c r="Z102" s="64" t="str">
        <f>IF(COUNTIFS('Planning employés'!$C29:$W29,"N+")&gt;=1,"OK","NON")</f>
        <v>NON</v>
      </c>
      <c r="AA102" s="64" t="str">
        <f>IF(COUNTIFS('Planning employés'!$C29:$W29,"NR")&gt;=1,"OK","NON")</f>
        <v>NON</v>
      </c>
      <c r="AB102" s="64" t="str">
        <f>IF(COUNTIFS('Planning employés'!$C29:$W29,"N7")&gt;=1,"OK","NON")</f>
        <v>NON</v>
      </c>
      <c r="AC102" s="64" t="str">
        <f>IF(COUNTIFS('Planning employés'!$C29:$W29,"N6")&gt;=1,"OK","NON")</f>
        <v>NON</v>
      </c>
      <c r="AD102" s="64" t="str">
        <f>IF(COUNTIFS('Planning employés'!$C29:$W29,"D")&gt;=1,"OK","NON")</f>
        <v>OK</v>
      </c>
      <c r="AE102" s="64" t="str">
        <f>IF(COUNTIFS('Planning employés'!$C29:$W29,"N7+")&gt;=1,"OK","NON")</f>
        <v>NON</v>
      </c>
      <c r="AF102" s="64" t="str">
        <f t="shared" si="15"/>
        <v>OK</v>
      </c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</row>
    <row r="103" spans="1:71" x14ac:dyDescent="0.25">
      <c r="A103" s="1" t="str">
        <f t="shared" si="3"/>
        <v>SAMEDI</v>
      </c>
      <c r="B103" s="1">
        <f t="shared" si="4"/>
        <v>27</v>
      </c>
      <c r="C103" s="64">
        <f>COUNTIF('Planning employés'!$C30:$W30,"bo")</f>
        <v>1</v>
      </c>
      <c r="D103" s="64">
        <f>COUNTIF('Planning employés'!$C30:$W30,"bo7")</f>
        <v>0</v>
      </c>
      <c r="E103" s="64" t="str">
        <f t="shared" si="5"/>
        <v>OK</v>
      </c>
      <c r="F103" s="64" t="str">
        <f t="shared" si="6"/>
        <v>OK</v>
      </c>
      <c r="G103" s="64">
        <f>COUNTIF('Planning employés'!$C30:$W30,"bs")</f>
        <v>1</v>
      </c>
      <c r="H103" s="64">
        <f>COUNTIF('Planning employés'!$C30:$W30,"bs6")</f>
        <v>0</v>
      </c>
      <c r="I103" s="64">
        <f>COUNTIF('Planning employés'!$C30:$W30,"bs8")</f>
        <v>0</v>
      </c>
      <c r="J103" s="64">
        <f t="shared" si="7"/>
        <v>1</v>
      </c>
      <c r="K103" s="64" t="str">
        <f t="shared" si="8"/>
        <v>OK</v>
      </c>
      <c r="L103" s="64">
        <f>COUNTIF('Planning employés'!$C30:$W30,"pc")</f>
        <v>1</v>
      </c>
      <c r="M103" s="64">
        <f>COUNTIF('Planning employés'!$C30:$W30,"pc6")</f>
        <v>0</v>
      </c>
      <c r="N103" s="64">
        <f>COUNTIF('Planning employés'!$C30:$W30,"pc8")</f>
        <v>0</v>
      </c>
      <c r="O103" s="64">
        <f t="shared" si="9"/>
        <v>1</v>
      </c>
      <c r="P103" s="64" t="str">
        <f t="shared" si="10"/>
        <v>OK</v>
      </c>
      <c r="Q103" s="64">
        <f>COUNTIF('Planning employés'!$C30:$W30,"pf")</f>
        <v>1</v>
      </c>
      <c r="R103" s="64">
        <f>COUNTIF('Planning employés'!$C30:$W30,"pf6")</f>
        <v>0</v>
      </c>
      <c r="S103" s="64" t="str">
        <f t="shared" si="11"/>
        <v>OK</v>
      </c>
      <c r="T103" s="64" t="str">
        <f t="shared" si="12"/>
        <v>OK</v>
      </c>
      <c r="U103" s="64">
        <f>COUNTIF('Planning employés'!$C30:$W30,"cs")</f>
        <v>0</v>
      </c>
      <c r="V103" s="64">
        <f>COUNTIF('Planning employés'!$C30:$W30,"cs6")</f>
        <v>1</v>
      </c>
      <c r="W103" s="64" t="str">
        <f t="shared" si="13"/>
        <v>OK</v>
      </c>
      <c r="X103" s="64" t="str">
        <f t="shared" si="14"/>
        <v>OK</v>
      </c>
      <c r="Y103" s="64" t="str">
        <f>IF(COUNTIFS('Planning employés'!$C30:$W30,"N")&gt;=1,"OK","NON")</f>
        <v>OK</v>
      </c>
      <c r="Z103" s="64" t="str">
        <f>IF(COUNTIFS('Planning employés'!$C30:$W30,"N+")&gt;=1,"OK","NON")</f>
        <v>NON</v>
      </c>
      <c r="AA103" s="64" t="str">
        <f>IF(COUNTIFS('Planning employés'!$C30:$W30,"NR")&gt;=1,"OK","NON")</f>
        <v>NON</v>
      </c>
      <c r="AB103" s="64" t="str">
        <f>IF(COUNTIFS('Planning employés'!$C30:$W30,"N7")&gt;=1,"OK","NON")</f>
        <v>NON</v>
      </c>
      <c r="AC103" s="64" t="str">
        <f>IF(COUNTIFS('Planning employés'!$C30:$W30,"N6")&gt;=1,"OK","NON")</f>
        <v>NON</v>
      </c>
      <c r="AD103" s="64" t="str">
        <f>IF(COUNTIFS('Planning employés'!$C30:$W30,"D")&gt;=1,"OK","NON")</f>
        <v>OK</v>
      </c>
      <c r="AE103" s="64" t="str">
        <f>IF(COUNTIFS('Planning employés'!$C30:$W30,"N7+")&gt;=1,"OK","NON")</f>
        <v>NON</v>
      </c>
      <c r="AF103" s="64" t="str">
        <f t="shared" si="15"/>
        <v>OK</v>
      </c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</row>
    <row r="104" spans="1:71" x14ac:dyDescent="0.25">
      <c r="A104" s="1" t="str">
        <f t="shared" si="3"/>
        <v>DIMANCHE</v>
      </c>
      <c r="B104" s="1">
        <f t="shared" si="4"/>
        <v>28</v>
      </c>
      <c r="C104" s="64">
        <f>COUNTIF('Planning employés'!$C31:$W31,"bo")</f>
        <v>1</v>
      </c>
      <c r="D104" s="64">
        <f>COUNTIF('Planning employés'!$C31:$W31,"bo7")</f>
        <v>0</v>
      </c>
      <c r="E104" s="64" t="str">
        <f t="shared" si="5"/>
        <v>OK</v>
      </c>
      <c r="F104" s="64" t="str">
        <f t="shared" si="6"/>
        <v>OK</v>
      </c>
      <c r="G104" s="64">
        <f>COUNTIF('Planning employés'!$C31:$W31,"bs")</f>
        <v>1</v>
      </c>
      <c r="H104" s="64">
        <f>COUNTIF('Planning employés'!$C31:$W31,"bs6")</f>
        <v>0</v>
      </c>
      <c r="I104" s="64">
        <f>COUNTIF('Planning employés'!$C31:$W31,"bs8")</f>
        <v>0</v>
      </c>
      <c r="J104" s="64">
        <f t="shared" si="7"/>
        <v>1</v>
      </c>
      <c r="K104" s="64" t="str">
        <f t="shared" si="8"/>
        <v>OK</v>
      </c>
      <c r="L104" s="64">
        <f>COUNTIF('Planning employés'!$C31:$W31,"pc")</f>
        <v>1</v>
      </c>
      <c r="M104" s="64">
        <f>COUNTIF('Planning employés'!$C31:$W31,"pc6")</f>
        <v>0</v>
      </c>
      <c r="N104" s="64">
        <f>COUNTIF('Planning employés'!$C31:$W31,"pc8")</f>
        <v>0</v>
      </c>
      <c r="O104" s="64">
        <f t="shared" si="9"/>
        <v>1</v>
      </c>
      <c r="P104" s="64" t="str">
        <f t="shared" si="10"/>
        <v>OK</v>
      </c>
      <c r="Q104" s="64">
        <f>COUNTIF('Planning employés'!$C31:$W31,"pf")</f>
        <v>1</v>
      </c>
      <c r="R104" s="64">
        <f>COUNTIF('Planning employés'!$C31:$W31,"pf6")</f>
        <v>0</v>
      </c>
      <c r="S104" s="64" t="str">
        <f t="shared" si="11"/>
        <v>OK</v>
      </c>
      <c r="T104" s="64" t="str">
        <f t="shared" si="12"/>
        <v>OK</v>
      </c>
      <c r="U104" s="64">
        <f>COUNTIF('Planning employés'!$C31:$W31,"cs")</f>
        <v>0</v>
      </c>
      <c r="V104" s="64">
        <f>COUNTIF('Planning employés'!$C31:$W31,"cs6")</f>
        <v>1</v>
      </c>
      <c r="W104" s="64" t="str">
        <f t="shared" si="13"/>
        <v>OK</v>
      </c>
      <c r="X104" s="64" t="str">
        <f t="shared" si="14"/>
        <v>OK</v>
      </c>
      <c r="Y104" s="64" t="str">
        <f>IF(COUNTIFS('Planning employés'!$C31:$W31,"N")&gt;=1,"OK","NON")</f>
        <v>NON</v>
      </c>
      <c r="Z104" s="64" t="str">
        <f>IF(COUNTIFS('Planning employés'!$C31:$W31,"N+")&gt;=1,"OK","NON")</f>
        <v>OK</v>
      </c>
      <c r="AA104" s="64" t="str">
        <f>IF(COUNTIFS('Planning employés'!$C31:$W31,"NR")&gt;=1,"OK","NON")</f>
        <v>NON</v>
      </c>
      <c r="AB104" s="64" t="str">
        <f>IF(COUNTIFS('Planning employés'!$C31:$W31,"N7")&gt;=1,"OK","NON")</f>
        <v>NON</v>
      </c>
      <c r="AC104" s="64" t="str">
        <f>IF(COUNTIFS('Planning employés'!$C31:$W31,"N6")&gt;=1,"OK","NON")</f>
        <v>OK</v>
      </c>
      <c r="AD104" s="64" t="str">
        <f>IF(COUNTIFS('Planning employés'!$C31:$W31,"D")&gt;=1,"OK","NON")</f>
        <v>NON</v>
      </c>
      <c r="AE104" s="64" t="str">
        <f>IF(COUNTIFS('Planning employés'!$C31:$W31,"N7+")&gt;=1,"OK","NON")</f>
        <v>NON</v>
      </c>
      <c r="AF104" s="64" t="str">
        <f t="shared" si="15"/>
        <v>OK</v>
      </c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  <c r="BR104" s="47"/>
      <c r="BS104" s="47"/>
    </row>
    <row r="105" spans="1:71" x14ac:dyDescent="0.25">
      <c r="A105" s="1" t="str">
        <f t="shared" si="3"/>
        <v>LUNDI</v>
      </c>
      <c r="B105" s="1">
        <f t="shared" si="4"/>
        <v>29</v>
      </c>
      <c r="C105" s="64">
        <f>COUNTIF('Planning employés'!$C32:$W32,"bo")</f>
        <v>1</v>
      </c>
      <c r="D105" s="64">
        <f>COUNTIF('Planning employés'!$C32:$W32,"bo7")</f>
        <v>1</v>
      </c>
      <c r="E105" s="64" t="str">
        <f t="shared" si="5"/>
        <v>OK</v>
      </c>
      <c r="F105" s="64" t="str">
        <f t="shared" si="6"/>
        <v>DOUBLONS</v>
      </c>
      <c r="G105" s="64">
        <f>COUNTIF('Planning employés'!$C32:$W32,"bs")</f>
        <v>1</v>
      </c>
      <c r="H105" s="64">
        <f>COUNTIF('Planning employés'!$C32:$W32,"bs6")</f>
        <v>0</v>
      </c>
      <c r="I105" s="64">
        <f>COUNTIF('Planning employés'!$C32:$W32,"bs8")</f>
        <v>0</v>
      </c>
      <c r="J105" s="64">
        <f t="shared" si="7"/>
        <v>1</v>
      </c>
      <c r="K105" s="64" t="str">
        <f t="shared" si="8"/>
        <v>OK</v>
      </c>
      <c r="L105" s="64">
        <f>COUNTIF('Planning employés'!$C32:$W32,"pc")</f>
        <v>1</v>
      </c>
      <c r="M105" s="64">
        <f>COUNTIF('Planning employés'!$C32:$W32,"pc6")</f>
        <v>0</v>
      </c>
      <c r="N105" s="64">
        <f>COUNTIF('Planning employés'!$C32:$W32,"pc8")</f>
        <v>0</v>
      </c>
      <c r="O105" s="64">
        <f t="shared" si="9"/>
        <v>1</v>
      </c>
      <c r="P105" s="64" t="str">
        <f t="shared" si="10"/>
        <v>OK</v>
      </c>
      <c r="Q105" s="64">
        <f>COUNTIF('Planning employés'!$C32:$W32,"pf")</f>
        <v>1</v>
      </c>
      <c r="R105" s="64">
        <f>COUNTIF('Planning employés'!$C32:$W32,"pf6")</f>
        <v>0</v>
      </c>
      <c r="S105" s="64" t="str">
        <f t="shared" si="11"/>
        <v>OK</v>
      </c>
      <c r="T105" s="64" t="str">
        <f t="shared" si="12"/>
        <v>OK</v>
      </c>
      <c r="U105" s="64">
        <f>COUNTIF('Planning employés'!$C32:$W32,"cs")</f>
        <v>0</v>
      </c>
      <c r="V105" s="64">
        <f>COUNTIF('Planning employés'!$C32:$W32,"cs6")</f>
        <v>1</v>
      </c>
      <c r="W105" s="64" t="str">
        <f t="shared" si="13"/>
        <v>OK</v>
      </c>
      <c r="X105" s="64" t="str">
        <f t="shared" si="14"/>
        <v>OK</v>
      </c>
      <c r="Y105" s="64" t="str">
        <f>IF(COUNTIFS('Planning employés'!$C32:$W32,"N")&gt;=1,"OK","NON")</f>
        <v>NON</v>
      </c>
      <c r="Z105" s="64" t="str">
        <f>IF(COUNTIFS('Planning employés'!$C32:$W32,"N+")&gt;=1,"OK","NON")</f>
        <v>OK</v>
      </c>
      <c r="AA105" s="64" t="str">
        <f>IF(COUNTIFS('Planning employés'!$C32:$W32,"NR")&gt;=1,"OK","NON")</f>
        <v>NON</v>
      </c>
      <c r="AB105" s="64" t="str">
        <f>IF(COUNTIFS('Planning employés'!$C32:$W32,"N7")&gt;=1,"OK","NON")</f>
        <v>NON</v>
      </c>
      <c r="AC105" s="64" t="str">
        <f>IF(COUNTIFS('Planning employés'!$C32:$W32,"N6")&gt;=1,"OK","NON")</f>
        <v>OK</v>
      </c>
      <c r="AD105" s="64" t="str">
        <f>IF(COUNTIFS('Planning employés'!$C32:$W32,"D")&gt;=1,"OK","NON")</f>
        <v>NON</v>
      </c>
      <c r="AE105" s="64" t="str">
        <f>IF(COUNTIFS('Planning employés'!$C32:$W32,"N7+")&gt;=1,"OK","NON")</f>
        <v>NON</v>
      </c>
      <c r="AF105" s="64" t="str">
        <f t="shared" si="15"/>
        <v>OK</v>
      </c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/>
    </row>
    <row r="106" spans="1:71" x14ac:dyDescent="0.25">
      <c r="A106" s="1" t="str">
        <f t="shared" si="3"/>
        <v>MARDI</v>
      </c>
      <c r="B106" s="1">
        <f t="shared" si="4"/>
        <v>30</v>
      </c>
      <c r="C106" s="64">
        <f>COUNTIF('Planning employés'!$C33:$W33,"bo")</f>
        <v>1</v>
      </c>
      <c r="D106" s="64">
        <f>COUNTIF('Planning employés'!$C33:$W33,"bo7")</f>
        <v>1</v>
      </c>
      <c r="E106" s="64" t="str">
        <f t="shared" si="5"/>
        <v>OK</v>
      </c>
      <c r="F106" s="64" t="str">
        <f t="shared" si="6"/>
        <v>DOUBLONS</v>
      </c>
      <c r="G106" s="64">
        <f>COUNTIF('Planning employés'!$C33:$W33,"bs")</f>
        <v>0</v>
      </c>
      <c r="H106" s="64">
        <f>COUNTIF('Planning employés'!$C33:$W33,"bs6")</f>
        <v>0</v>
      </c>
      <c r="I106" s="64">
        <f>COUNTIF('Planning employés'!$C33:$W33,"bs8")</f>
        <v>1</v>
      </c>
      <c r="J106" s="64">
        <f t="shared" si="7"/>
        <v>1</v>
      </c>
      <c r="K106" s="64" t="str">
        <f t="shared" si="8"/>
        <v>OK</v>
      </c>
      <c r="L106" s="64">
        <f>COUNTIF('Planning employés'!$C33:$W33,"pc")</f>
        <v>1</v>
      </c>
      <c r="M106" s="64">
        <f>COUNTIF('Planning employés'!$C33:$W33,"pc6")</f>
        <v>0</v>
      </c>
      <c r="N106" s="64">
        <f>COUNTIF('Planning employés'!$C33:$W33,"pc8")</f>
        <v>0</v>
      </c>
      <c r="O106" s="64">
        <f t="shared" si="9"/>
        <v>1</v>
      </c>
      <c r="P106" s="64" t="str">
        <f t="shared" si="10"/>
        <v>OK</v>
      </c>
      <c r="Q106" s="64">
        <f>COUNTIF('Planning employés'!$C33:$W33,"pf")</f>
        <v>1</v>
      </c>
      <c r="R106" s="64">
        <f>COUNTIF('Planning employés'!$C33:$W33,"pf6")</f>
        <v>0</v>
      </c>
      <c r="S106" s="64" t="str">
        <f t="shared" si="11"/>
        <v>OK</v>
      </c>
      <c r="T106" s="64" t="str">
        <f t="shared" si="12"/>
        <v>OK</v>
      </c>
      <c r="U106" s="64">
        <f>COUNTIF('Planning employés'!$C33:$W33,"cs")</f>
        <v>1</v>
      </c>
      <c r="V106" s="64">
        <f>COUNTIF('Planning employés'!$C33:$W33,"cs6")</f>
        <v>0</v>
      </c>
      <c r="W106" s="64" t="str">
        <f t="shared" si="13"/>
        <v>OK</v>
      </c>
      <c r="X106" s="64" t="str">
        <f t="shared" si="14"/>
        <v>OK</v>
      </c>
      <c r="Y106" s="64" t="str">
        <f>IF(COUNTIFS('Planning employés'!$C33:$W33,"N")&gt;=1,"OK","NON")</f>
        <v>NON</v>
      </c>
      <c r="Z106" s="64" t="str">
        <f>IF(COUNTIFS('Planning employés'!$C33:$W33,"N+")&gt;=1,"OK","NON")</f>
        <v>NON</v>
      </c>
      <c r="AA106" s="64" t="str">
        <f>IF(COUNTIFS('Planning employés'!$C33:$W33,"NR")&gt;=1,"OK","NON")</f>
        <v>NON</v>
      </c>
      <c r="AB106" s="64" t="str">
        <f>IF(COUNTIFS('Planning employés'!$C33:$W33,"N7")&gt;=1,"OK","NON")</f>
        <v>OK</v>
      </c>
      <c r="AC106" s="64" t="str">
        <f>IF(COUNTIFS('Planning employés'!$C33:$W33,"N6")&gt;=1,"OK","NON")</f>
        <v>NON</v>
      </c>
      <c r="AD106" s="64" t="str">
        <f>IF(COUNTIFS('Planning employés'!$C33:$W33,"D")&gt;=1,"OK","NON")</f>
        <v>OK</v>
      </c>
      <c r="AE106" s="64" t="str">
        <f>IF(COUNTIFS('Planning employés'!$C33:$W33,"N7+")&gt;=1,"OK","NON")</f>
        <v>NON</v>
      </c>
      <c r="AF106" s="64" t="str">
        <f t="shared" si="15"/>
        <v>OK</v>
      </c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/>
    </row>
    <row r="107" spans="1:71" x14ac:dyDescent="0.25">
      <c r="A107" s="1" t="str">
        <f t="shared" si="3"/>
        <v>MERCREDI</v>
      </c>
      <c r="B107" s="1">
        <f t="shared" si="4"/>
        <v>31</v>
      </c>
      <c r="C107" s="64">
        <f>COUNTIF('Planning employés'!$C34:$W34,"bo")</f>
        <v>1</v>
      </c>
      <c r="D107" s="64">
        <f>COUNTIF('Planning employés'!$C34:$W34,"bo7")</f>
        <v>1</v>
      </c>
      <c r="E107" s="64" t="str">
        <f t="shared" si="5"/>
        <v>OK</v>
      </c>
      <c r="F107" s="64" t="str">
        <f t="shared" si="6"/>
        <v>DOUBLONS</v>
      </c>
      <c r="G107" s="64">
        <f>COUNTIF('Planning employés'!$C34:$W34,"bs")</f>
        <v>0</v>
      </c>
      <c r="H107" s="64">
        <f>COUNTIF('Planning employés'!$C34:$W34,"bs6")</f>
        <v>0</v>
      </c>
      <c r="I107" s="64">
        <f>COUNTIF('Planning employés'!$C34:$W34,"bs8")</f>
        <v>1</v>
      </c>
      <c r="J107" s="64">
        <f t="shared" si="7"/>
        <v>1</v>
      </c>
      <c r="K107" s="64" t="str">
        <f t="shared" si="8"/>
        <v>OK</v>
      </c>
      <c r="L107" s="64">
        <f>COUNTIF('Planning employés'!$C34:$W34,"pc")</f>
        <v>1</v>
      </c>
      <c r="M107" s="64">
        <f>COUNTIF('Planning employés'!$C34:$W34,"pc6")</f>
        <v>0</v>
      </c>
      <c r="N107" s="64">
        <f>COUNTIF('Planning employés'!$C34:$W34,"pc8")</f>
        <v>0</v>
      </c>
      <c r="O107" s="64">
        <f t="shared" si="9"/>
        <v>1</v>
      </c>
      <c r="P107" s="64" t="str">
        <f t="shared" si="10"/>
        <v>OK</v>
      </c>
      <c r="Q107" s="64">
        <f>COUNTIF('Planning employés'!$C34:$W34,"pf")</f>
        <v>1</v>
      </c>
      <c r="R107" s="64">
        <f>COUNTIF('Planning employés'!$C34:$W34,"pf6")</f>
        <v>0</v>
      </c>
      <c r="S107" s="64" t="str">
        <f t="shared" si="11"/>
        <v>OK</v>
      </c>
      <c r="T107" s="64" t="str">
        <f t="shared" si="12"/>
        <v>OK</v>
      </c>
      <c r="U107" s="64">
        <f>COUNTIF('Planning employés'!$C34:$W34,"cs")</f>
        <v>1</v>
      </c>
      <c r="V107" s="64">
        <f>COUNTIF('Planning employés'!$C34:$W34,"cs6")</f>
        <v>0</v>
      </c>
      <c r="W107" s="64" t="str">
        <f t="shared" si="13"/>
        <v>OK</v>
      </c>
      <c r="X107" s="64" t="str">
        <f t="shared" si="14"/>
        <v>OK</v>
      </c>
      <c r="Y107" s="64" t="str">
        <f>IF(COUNTIFS('Planning employés'!$C34:$W34,"N")&gt;=1,"OK","NON")</f>
        <v>OK</v>
      </c>
      <c r="Z107" s="64" t="str">
        <f>IF(COUNTIFS('Planning employés'!$C34:$W34,"N+")&gt;=1,"OK","NON")</f>
        <v>NON</v>
      </c>
      <c r="AA107" s="64" t="str">
        <f>IF(COUNTIFS('Planning employés'!$C34:$W34,"NR")&gt;=1,"OK","NON")</f>
        <v>NON</v>
      </c>
      <c r="AB107" s="64" t="str">
        <f>IF(COUNTIFS('Planning employés'!$C34:$W34,"N7")&gt;=1,"OK","NON")</f>
        <v>NON</v>
      </c>
      <c r="AC107" s="64" t="str">
        <f>IF(COUNTIFS('Planning employés'!$C34:$W34,"N6")&gt;=1,"OK","NON")</f>
        <v>NON</v>
      </c>
      <c r="AD107" s="64" t="str">
        <f>IF(COUNTIFS('Planning employés'!$C34:$W34,"D")&gt;=1,"OK","NON")</f>
        <v>OK</v>
      </c>
      <c r="AE107" s="64" t="str">
        <f>IF(COUNTIFS('Planning employés'!$C34:$W34,"N7+")&gt;=1,"OK","NON")</f>
        <v>NON</v>
      </c>
      <c r="AF107" s="64" t="str">
        <f t="shared" si="15"/>
        <v>OK</v>
      </c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/>
    </row>
  </sheetData>
  <mergeCells count="115">
    <mergeCell ref="C38:C39"/>
    <mergeCell ref="E38:E39"/>
    <mergeCell ref="G38:G39"/>
    <mergeCell ref="Y4:Y5"/>
    <mergeCell ref="X4:X5"/>
    <mergeCell ref="A4:B5"/>
    <mergeCell ref="C4:C5"/>
    <mergeCell ref="E4:E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A75:B76"/>
    <mergeCell ref="C75:C76"/>
    <mergeCell ref="D75:D76"/>
    <mergeCell ref="E75:E76"/>
    <mergeCell ref="F75:F76"/>
    <mergeCell ref="V38:V39"/>
    <mergeCell ref="W38:W39"/>
    <mergeCell ref="H38:H39"/>
    <mergeCell ref="A71:B71"/>
    <mergeCell ref="L75:L76"/>
    <mergeCell ref="M75:M76"/>
    <mergeCell ref="N75:N76"/>
    <mergeCell ref="O75:O76"/>
    <mergeCell ref="P75:P76"/>
    <mergeCell ref="G75:G76"/>
    <mergeCell ref="H75:H76"/>
    <mergeCell ref="I75:I76"/>
    <mergeCell ref="J75:J76"/>
    <mergeCell ref="K75:K76"/>
    <mergeCell ref="V75:V76"/>
    <mergeCell ref="W75:W76"/>
    <mergeCell ref="A38:B39"/>
    <mergeCell ref="X38:X39"/>
    <mergeCell ref="Y38:Y39"/>
    <mergeCell ref="T38:T39"/>
    <mergeCell ref="U38:U39"/>
    <mergeCell ref="I38:I39"/>
    <mergeCell ref="J38:J39"/>
    <mergeCell ref="K38:K39"/>
    <mergeCell ref="L38:L39"/>
    <mergeCell ref="M38:M39"/>
    <mergeCell ref="N38:N39"/>
    <mergeCell ref="O38:O39"/>
    <mergeCell ref="P38:P39"/>
    <mergeCell ref="Q38:Q39"/>
    <mergeCell ref="R38:R39"/>
    <mergeCell ref="S38:S39"/>
    <mergeCell ref="X75:X76"/>
    <mergeCell ref="Y75:Y76"/>
    <mergeCell ref="Z75:Z76"/>
    <mergeCell ref="Q75:Q76"/>
    <mergeCell ref="R75:R76"/>
    <mergeCell ref="S75:S76"/>
    <mergeCell ref="T75:T76"/>
    <mergeCell ref="U75:U76"/>
    <mergeCell ref="AG75:AG76"/>
    <mergeCell ref="AH75:AH76"/>
    <mergeCell ref="AI75:AI76"/>
    <mergeCell ref="AJ75:AJ76"/>
    <mergeCell ref="AK75:AK76"/>
    <mergeCell ref="AA75:AA76"/>
    <mergeCell ref="AB75:AB76"/>
    <mergeCell ref="AC75:AC76"/>
    <mergeCell ref="AE75:AE76"/>
    <mergeCell ref="AF75:AF76"/>
    <mergeCell ref="AZ75:AZ76"/>
    <mergeCell ref="AQ75:AQ76"/>
    <mergeCell ref="AR75:AR76"/>
    <mergeCell ref="AS75:AS76"/>
    <mergeCell ref="AT75:AT76"/>
    <mergeCell ref="AU75:AU76"/>
    <mergeCell ref="AL75:AL76"/>
    <mergeCell ref="AM75:AM76"/>
    <mergeCell ref="AN75:AN76"/>
    <mergeCell ref="AO75:AO76"/>
    <mergeCell ref="AP75:AP76"/>
    <mergeCell ref="BP75:BP76"/>
    <mergeCell ref="BQ75:BQ76"/>
    <mergeCell ref="BR75:BR76"/>
    <mergeCell ref="BS75:BS76"/>
    <mergeCell ref="AD75:AD76"/>
    <mergeCell ref="BK75:BK76"/>
    <mergeCell ref="BL75:BL76"/>
    <mergeCell ref="BM75:BM76"/>
    <mergeCell ref="BN75:BN76"/>
    <mergeCell ref="BO75:BO76"/>
    <mergeCell ref="BF75:BF76"/>
    <mergeCell ref="BG75:BG76"/>
    <mergeCell ref="BH75:BH76"/>
    <mergeCell ref="BI75:BI76"/>
    <mergeCell ref="BJ75:BJ76"/>
    <mergeCell ref="BA75:BA76"/>
    <mergeCell ref="BB75:BB76"/>
    <mergeCell ref="BC75:BC76"/>
    <mergeCell ref="BD75:BD76"/>
    <mergeCell ref="BE75:BE76"/>
    <mergeCell ref="AV75:AV76"/>
    <mergeCell ref="AW75:AW76"/>
    <mergeCell ref="AX75:AX76"/>
    <mergeCell ref="AY75:AY76"/>
  </mergeCells>
  <conditionalFormatting sqref="C77:D107">
    <cfRule type="cellIs" dxfId="99" priority="99" operator="equal">
      <formula>"non"</formula>
    </cfRule>
    <cfRule type="cellIs" dxfId="98" priority="100" operator="equal">
      <formula>"ok"</formula>
    </cfRule>
  </conditionalFormatting>
  <conditionalFormatting sqref="D77:D107">
    <cfRule type="cellIs" dxfId="97" priority="97" operator="equal">
      <formula>"non"</formula>
    </cfRule>
    <cfRule type="cellIs" dxfId="96" priority="98" operator="equal">
      <formula>"ok"</formula>
    </cfRule>
  </conditionalFormatting>
  <conditionalFormatting sqref="E77:F107">
    <cfRule type="cellIs" dxfId="95" priority="95" operator="equal">
      <formula>"non"</formula>
    </cfRule>
    <cfRule type="cellIs" dxfId="94" priority="96" operator="equal">
      <formula>"ok"</formula>
    </cfRule>
  </conditionalFormatting>
  <conditionalFormatting sqref="C77:BS107">
    <cfRule type="cellIs" dxfId="93" priority="94" operator="equal">
      <formula>"DOUBLON"</formula>
    </cfRule>
  </conditionalFormatting>
  <conditionalFormatting sqref="G77:I107">
    <cfRule type="cellIs" dxfId="92" priority="92" operator="equal">
      <formula>"non"</formula>
    </cfRule>
    <cfRule type="cellIs" dxfId="91" priority="93" operator="equal">
      <formula>"ok"</formula>
    </cfRule>
  </conditionalFormatting>
  <conditionalFormatting sqref="J77:J107">
    <cfRule type="cellIs" dxfId="90" priority="90" operator="equal">
      <formula>"non"</formula>
    </cfRule>
    <cfRule type="cellIs" dxfId="89" priority="91" operator="equal">
      <formula>"ok"</formula>
    </cfRule>
  </conditionalFormatting>
  <conditionalFormatting sqref="K77:K107">
    <cfRule type="cellIs" dxfId="88" priority="88" operator="equal">
      <formula>"non"</formula>
    </cfRule>
    <cfRule type="cellIs" dxfId="87" priority="89" operator="equal">
      <formula>"ok"</formula>
    </cfRule>
  </conditionalFormatting>
  <conditionalFormatting sqref="L77:N107">
    <cfRule type="cellIs" dxfId="86" priority="86" operator="equal">
      <formula>"non"</formula>
    </cfRule>
    <cfRule type="cellIs" dxfId="85" priority="87" operator="equal">
      <formula>"ok"</formula>
    </cfRule>
  </conditionalFormatting>
  <conditionalFormatting sqref="O77:O107">
    <cfRule type="cellIs" dxfId="84" priority="84" operator="equal">
      <formula>"non"</formula>
    </cfRule>
    <cfRule type="cellIs" dxfId="83" priority="85" operator="equal">
      <formula>"ok"</formula>
    </cfRule>
  </conditionalFormatting>
  <conditionalFormatting sqref="P77:P107">
    <cfRule type="cellIs" dxfId="82" priority="82" operator="equal">
      <formula>"non"</formula>
    </cfRule>
    <cfRule type="cellIs" dxfId="81" priority="83" operator="equal">
      <formula>"ok"</formula>
    </cfRule>
  </conditionalFormatting>
  <conditionalFormatting sqref="Q77:R107">
    <cfRule type="cellIs" dxfId="80" priority="80" operator="equal">
      <formula>"non"</formula>
    </cfRule>
    <cfRule type="cellIs" dxfId="79" priority="81" operator="equal">
      <formula>"ok"</formula>
    </cfRule>
  </conditionalFormatting>
  <conditionalFormatting sqref="S77:S107">
    <cfRule type="cellIs" dxfId="78" priority="78" operator="equal">
      <formula>"non"</formula>
    </cfRule>
    <cfRule type="cellIs" dxfId="77" priority="79" operator="equal">
      <formula>"ok"</formula>
    </cfRule>
  </conditionalFormatting>
  <conditionalFormatting sqref="T77:T107">
    <cfRule type="cellIs" dxfId="76" priority="76" operator="equal">
      <formula>"non"</formula>
    </cfRule>
    <cfRule type="cellIs" dxfId="75" priority="77" operator="equal">
      <formula>"ok"</formula>
    </cfRule>
  </conditionalFormatting>
  <conditionalFormatting sqref="U77:V107">
    <cfRule type="cellIs" dxfId="74" priority="74" operator="equal">
      <formula>"non"</formula>
    </cfRule>
    <cfRule type="cellIs" dxfId="73" priority="75" operator="equal">
      <formula>"ok"</formula>
    </cfRule>
  </conditionalFormatting>
  <conditionalFormatting sqref="W77:W107">
    <cfRule type="cellIs" dxfId="72" priority="72" operator="equal">
      <formula>"non"</formula>
    </cfRule>
    <cfRule type="cellIs" dxfId="71" priority="73" operator="equal">
      <formula>"ok"</formula>
    </cfRule>
  </conditionalFormatting>
  <conditionalFormatting sqref="X77:X107">
    <cfRule type="cellIs" dxfId="70" priority="70" operator="equal">
      <formula>"non"</formula>
    </cfRule>
    <cfRule type="cellIs" dxfId="69" priority="71" operator="equal">
      <formula>"ok"</formula>
    </cfRule>
  </conditionalFormatting>
  <conditionalFormatting sqref="Y77:AE107">
    <cfRule type="cellIs" dxfId="68" priority="68" operator="equal">
      <formula>"non"</formula>
    </cfRule>
    <cfRule type="cellIs" dxfId="67" priority="69" operator="equal">
      <formula>"ok"</formula>
    </cfRule>
  </conditionalFormatting>
  <conditionalFormatting sqref="AF77:AF107">
    <cfRule type="cellIs" dxfId="66" priority="66" operator="equal">
      <formula>"non"</formula>
    </cfRule>
    <cfRule type="cellIs" dxfId="65" priority="67" operator="equal">
      <formula>"ok"</formula>
    </cfRule>
  </conditionalFormatting>
  <conditionalFormatting sqref="D77:D107">
    <cfRule type="cellIs" dxfId="64" priority="64" operator="equal">
      <formula>"non"</formula>
    </cfRule>
    <cfRule type="cellIs" dxfId="63" priority="65" operator="equal">
      <formula>"ok"</formula>
    </cfRule>
  </conditionalFormatting>
  <conditionalFormatting sqref="E77:E107">
    <cfRule type="cellIs" dxfId="62" priority="62" operator="equal">
      <formula>"non"</formula>
    </cfRule>
    <cfRule type="cellIs" dxfId="61" priority="63" operator="equal">
      <formula>"ok"</formula>
    </cfRule>
  </conditionalFormatting>
  <conditionalFormatting sqref="G77:I107">
    <cfRule type="cellIs" dxfId="60" priority="60" operator="equal">
      <formula>"non"</formula>
    </cfRule>
    <cfRule type="cellIs" dxfId="59" priority="61" operator="equal">
      <formula>"ok"</formula>
    </cfRule>
  </conditionalFormatting>
  <conditionalFormatting sqref="J77:J107">
    <cfRule type="cellIs" dxfId="58" priority="58" operator="equal">
      <formula>"non"</formula>
    </cfRule>
    <cfRule type="cellIs" dxfId="57" priority="59" operator="equal">
      <formula>"ok"</formula>
    </cfRule>
  </conditionalFormatting>
  <conditionalFormatting sqref="J77:J107">
    <cfRule type="cellIs" dxfId="56" priority="56" operator="equal">
      <formula>"non"</formula>
    </cfRule>
    <cfRule type="cellIs" dxfId="55" priority="57" operator="equal">
      <formula>"ok"</formula>
    </cfRule>
  </conditionalFormatting>
  <conditionalFormatting sqref="K77:K107">
    <cfRule type="cellIs" dxfId="54" priority="54" operator="equal">
      <formula>"non"</formula>
    </cfRule>
    <cfRule type="cellIs" dxfId="53" priority="55" operator="equal">
      <formula>"ok"</formula>
    </cfRule>
  </conditionalFormatting>
  <conditionalFormatting sqref="G77:G107">
    <cfRule type="cellIs" dxfId="52" priority="52" operator="equal">
      <formula>"non"</formula>
    </cfRule>
    <cfRule type="cellIs" dxfId="51" priority="53" operator="equal">
      <formula>"ok"</formula>
    </cfRule>
  </conditionalFormatting>
  <conditionalFormatting sqref="G77:H107">
    <cfRule type="cellIs" dxfId="50" priority="50" operator="equal">
      <formula>"non"</formula>
    </cfRule>
    <cfRule type="cellIs" dxfId="49" priority="51" operator="equal">
      <formula>"ok"</formula>
    </cfRule>
  </conditionalFormatting>
  <conditionalFormatting sqref="G77:I107">
    <cfRule type="cellIs" dxfId="48" priority="48" operator="equal">
      <formula>"non"</formula>
    </cfRule>
    <cfRule type="cellIs" dxfId="47" priority="49" operator="equal">
      <formula>"ok"</formula>
    </cfRule>
  </conditionalFormatting>
  <conditionalFormatting sqref="L77:N107">
    <cfRule type="cellIs" dxfId="46" priority="46" operator="equal">
      <formula>"non"</formula>
    </cfRule>
    <cfRule type="cellIs" dxfId="45" priority="47" operator="equal">
      <formula>"ok"</formula>
    </cfRule>
  </conditionalFormatting>
  <conditionalFormatting sqref="O77:O107">
    <cfRule type="cellIs" dxfId="44" priority="44" operator="equal">
      <formula>"non"</formula>
    </cfRule>
    <cfRule type="cellIs" dxfId="43" priority="45" operator="equal">
      <formula>"ok"</formula>
    </cfRule>
  </conditionalFormatting>
  <conditionalFormatting sqref="P77:P107">
    <cfRule type="cellIs" dxfId="42" priority="42" operator="equal">
      <formula>"non"</formula>
    </cfRule>
    <cfRule type="cellIs" dxfId="41" priority="43" operator="equal">
      <formula>"ok"</formula>
    </cfRule>
  </conditionalFormatting>
  <conditionalFormatting sqref="L77:N107">
    <cfRule type="cellIs" dxfId="40" priority="40" operator="equal">
      <formula>"non"</formula>
    </cfRule>
    <cfRule type="cellIs" dxfId="39" priority="41" operator="equal">
      <formula>"ok"</formula>
    </cfRule>
  </conditionalFormatting>
  <conditionalFormatting sqref="O77:O107">
    <cfRule type="cellIs" dxfId="38" priority="38" operator="equal">
      <formula>"non"</formula>
    </cfRule>
    <cfRule type="cellIs" dxfId="37" priority="39" operator="equal">
      <formula>"ok"</formula>
    </cfRule>
  </conditionalFormatting>
  <conditionalFormatting sqref="O77:O107">
    <cfRule type="cellIs" dxfId="36" priority="36" operator="equal">
      <formula>"non"</formula>
    </cfRule>
    <cfRule type="cellIs" dxfId="35" priority="37" operator="equal">
      <formula>"ok"</formula>
    </cfRule>
  </conditionalFormatting>
  <conditionalFormatting sqref="P77:P107">
    <cfRule type="cellIs" dxfId="34" priority="34" operator="equal">
      <formula>"non"</formula>
    </cfRule>
    <cfRule type="cellIs" dxfId="33" priority="35" operator="equal">
      <formula>"ok"</formula>
    </cfRule>
  </conditionalFormatting>
  <conditionalFormatting sqref="L77:L107">
    <cfRule type="cellIs" dxfId="32" priority="32" operator="equal">
      <formula>"non"</formula>
    </cfRule>
    <cfRule type="cellIs" dxfId="31" priority="33" operator="equal">
      <formula>"ok"</formula>
    </cfRule>
  </conditionalFormatting>
  <conditionalFormatting sqref="L77:M107">
    <cfRule type="cellIs" dxfId="30" priority="30" operator="equal">
      <formula>"non"</formula>
    </cfRule>
    <cfRule type="cellIs" dxfId="29" priority="31" operator="equal">
      <formula>"ok"</formula>
    </cfRule>
  </conditionalFormatting>
  <conditionalFormatting sqref="L77:N107">
    <cfRule type="cellIs" dxfId="28" priority="28" operator="equal">
      <formula>"non"</formula>
    </cfRule>
    <cfRule type="cellIs" dxfId="27" priority="29" operator="equal">
      <formula>"ok"</formula>
    </cfRule>
  </conditionalFormatting>
  <conditionalFormatting sqref="Q77:R107">
    <cfRule type="cellIs" dxfId="26" priority="26" operator="equal">
      <formula>"non"</formula>
    </cfRule>
    <cfRule type="cellIs" dxfId="25" priority="27" operator="equal">
      <formula>"ok"</formula>
    </cfRule>
  </conditionalFormatting>
  <conditionalFormatting sqref="R77:R107">
    <cfRule type="cellIs" dxfId="24" priority="24" operator="equal">
      <formula>"non"</formula>
    </cfRule>
    <cfRule type="cellIs" dxfId="23" priority="25" operator="equal">
      <formula>"ok"</formula>
    </cfRule>
  </conditionalFormatting>
  <conditionalFormatting sqref="S77:T107">
    <cfRule type="cellIs" dxfId="22" priority="22" operator="equal">
      <formula>"non"</formula>
    </cfRule>
    <cfRule type="cellIs" dxfId="21" priority="23" operator="equal">
      <formula>"ok"</formula>
    </cfRule>
  </conditionalFormatting>
  <conditionalFormatting sqref="R77:R107">
    <cfRule type="cellIs" dxfId="20" priority="20" operator="equal">
      <formula>"non"</formula>
    </cfRule>
    <cfRule type="cellIs" dxfId="19" priority="21" operator="equal">
      <formula>"ok"</formula>
    </cfRule>
  </conditionalFormatting>
  <conditionalFormatting sqref="S77:S107">
    <cfRule type="cellIs" dxfId="18" priority="18" operator="equal">
      <formula>"non"</formula>
    </cfRule>
    <cfRule type="cellIs" dxfId="17" priority="19" operator="equal">
      <formula>"ok"</formula>
    </cfRule>
  </conditionalFormatting>
  <conditionalFormatting sqref="U77:V107">
    <cfRule type="cellIs" dxfId="16" priority="16" operator="equal">
      <formula>"non"</formula>
    </cfRule>
    <cfRule type="cellIs" dxfId="15" priority="17" operator="equal">
      <formula>"ok"</formula>
    </cfRule>
  </conditionalFormatting>
  <conditionalFormatting sqref="W77:W107">
    <cfRule type="cellIs" dxfId="14" priority="14" operator="equal">
      <formula>"non"</formula>
    </cfRule>
    <cfRule type="cellIs" dxfId="13" priority="15" operator="equal">
      <formula>"ok"</formula>
    </cfRule>
  </conditionalFormatting>
  <conditionalFormatting sqref="X77:X107">
    <cfRule type="cellIs" dxfId="12" priority="12" operator="equal">
      <formula>"non"</formula>
    </cfRule>
    <cfRule type="cellIs" dxfId="11" priority="13" operator="equal">
      <formula>"ok"</formula>
    </cfRule>
  </conditionalFormatting>
  <conditionalFormatting sqref="U77:V107">
    <cfRule type="cellIs" dxfId="10" priority="10" operator="equal">
      <formula>"non"</formula>
    </cfRule>
    <cfRule type="cellIs" dxfId="9" priority="11" operator="equal">
      <formula>"ok"</formula>
    </cfRule>
  </conditionalFormatting>
  <conditionalFormatting sqref="V77:V107">
    <cfRule type="cellIs" dxfId="8" priority="8" operator="equal">
      <formula>"non"</formula>
    </cfRule>
    <cfRule type="cellIs" dxfId="7" priority="9" operator="equal">
      <formula>"ok"</formula>
    </cfRule>
  </conditionalFormatting>
  <conditionalFormatting sqref="W77:X107">
    <cfRule type="cellIs" dxfId="6" priority="6" operator="equal">
      <formula>"non"</formula>
    </cfRule>
    <cfRule type="cellIs" dxfId="5" priority="7" operator="equal">
      <formula>"ok"</formula>
    </cfRule>
  </conditionalFormatting>
  <conditionalFormatting sqref="V77:V107">
    <cfRule type="cellIs" dxfId="4" priority="4" operator="equal">
      <formula>"non"</formula>
    </cfRule>
    <cfRule type="cellIs" dxfId="3" priority="5" operator="equal">
      <formula>"ok"</formula>
    </cfRule>
  </conditionalFormatting>
  <conditionalFormatting sqref="W77:W107">
    <cfRule type="cellIs" dxfId="2" priority="2" operator="equal">
      <formula>"non"</formula>
    </cfRule>
    <cfRule type="cellIs" dxfId="1" priority="3" operator="equal">
      <formula>"ok"</formula>
    </cfRule>
  </conditionalFormatting>
  <conditionalFormatting sqref="A77:XFD107">
    <cfRule type="cellIs" dxfId="0" priority="1" operator="equal">
      <formula>"doublons"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employés</vt:lpstr>
      <vt:lpstr>DONNEES</vt:lpstr>
      <vt:lpstr>Planning encadrement</vt:lpstr>
      <vt:lpstr>'Planning employés'!Zone_d_impression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</dc:creator>
  <cp:lastModifiedBy>AVIA 3</cp:lastModifiedBy>
  <dcterms:created xsi:type="dcterms:W3CDTF">2006-09-12T15:06:44Z</dcterms:created>
  <dcterms:modified xsi:type="dcterms:W3CDTF">2018-01-06T20:15:37Z</dcterms:modified>
</cp:coreProperties>
</file>