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730"/>
  <workbookPr/>
  <mc:AlternateContent xmlns:mc="http://schemas.openxmlformats.org/markup-compatibility/2006">
    <mc:Choice Requires="x15">
      <x15ac:absPath xmlns:x15ac="http://schemas.microsoft.com/office/spreadsheetml/2010/11/ac" url="D:\1 Dossiers\St Jean de Dieu\arpege\rdv enfants\"/>
    </mc:Choice>
  </mc:AlternateContent>
  <bookViews>
    <workbookView xWindow="0" yWindow="0" windowWidth="23040" windowHeight="9060"/>
  </bookViews>
  <sheets>
    <sheet name="Entrer un RDV" sheetId="33" r:id="rId1"/>
    <sheet name="Calendrier" sheetId="1" r:id="rId2"/>
    <sheet name="Feuil1" sheetId="34" r:id="rId3"/>
  </sheets>
  <definedNames>
    <definedName name="AnnéeÀAfficher" localSheetId="1">Calendrier!$H$3</definedName>
    <definedName name="calendrier" localSheetId="1">grillejour+Calendrier!premièredate-WEEKDAY(Calendrier!premièredate)-jourdelasemaine_option</definedName>
    <definedName name="datedébut" localSheetId="1">DATE(Calendrier!AnnéeÀAfficher,Calendrier!mois,1)</definedName>
    <definedName name="Dates">Devoirs[Date d’échéance]</definedName>
    <definedName name="DébutLigneTableau">ROW(Devoirs[[#Headers],[Date d’échéance]])</definedName>
    <definedName name="grillejour">jours+semaines*7</definedName>
    <definedName name="_xlnm.Print_Titles" localSheetId="0">'Entrer un RDV'!$3:$3</definedName>
    <definedName name="jourdelasemaine_option">MATCH(JourDuDébut,joursdelasemaine_inversés,0)-2</definedName>
    <definedName name="JourDuDébut">Calendrier!$H$5</definedName>
    <definedName name="jours">{0,1,2,3,4,5,6}</definedName>
    <definedName name="jours_ouvrés">{"Lundi","Mardi","Mercredi","Jeudi","Vendredi","Samedi","Dimanche"}</definedName>
    <definedName name="joursdelasemaine_inversés">{"Dimanche","Samedi","Vendredi","Jeudi","Mercredi","Mardi","Lundi"}</definedName>
    <definedName name="ListeDevoirs">Devoirs[Notes]</definedName>
    <definedName name="mois" localSheetId="1">MATCH(Calendrier!MoisÀAfficher,mois,0)</definedName>
    <definedName name="mois">Feuil1!$A$1:$A$13</definedName>
    <definedName name="MoisÀAfficher" localSheetId="1">Calendrier!$H$2</definedName>
    <definedName name="ndx" localSheetId="1">ROUNDUP(MATCH(2,1/FREQUENCY(DATE(Calendrier!AnnéeÀAfficher,Calendrier!NuméroDuMoisÀAfficher,1),Calendrier!calendrier))/7,0)</definedName>
    <definedName name="NuméroDuMoisÀAfficher" localSheetId="1">MATCH(Calendrier!MoisÀAfficher,mois,0)</definedName>
    <definedName name="premièredate" localSheetId="1">DATE(Calendrier!AnnéeÀAfficher,Calendrier!mois,1)</definedName>
    <definedName name="semaines">{0;1;2;3;4;5;6}</definedName>
    <definedName name="TravailQuotidien">Calendrier!$B$9:$H$11,Calendrier!$B$13:$H$15,Calendrier!$B$17:$H$19,Calendrier!$B$21:$H$23,Calendrier!$B$25:$H$27,Calendrier!$B$29:$C$31</definedName>
    <definedName name="_xlnm.Print_Area" localSheetId="1">Calendrier!$A$1:$H$31</definedName>
    <definedName name="_xlnm.Print_Area" localSheetId="0">'Entrer un RDV'!$B:$D</definedName>
  </definedNames>
  <calcPr calcId="162913"/>
</workbook>
</file>

<file path=xl/calcChain.xml><?xml version="1.0" encoding="utf-8"?>
<calcChain xmlns="http://schemas.openxmlformats.org/spreadsheetml/2006/main">
  <c r="E15" i="33" l="1"/>
  <c r="F15" i="33"/>
  <c r="G15" i="33"/>
  <c r="E14" i="33"/>
  <c r="F14" i="33"/>
  <c r="G14" i="33"/>
  <c r="E13" i="33"/>
  <c r="F13" i="33"/>
  <c r="G13" i="33"/>
  <c r="E12" i="33"/>
  <c r="F12" i="33"/>
  <c r="G12" i="33"/>
  <c r="G6" i="1" l="1"/>
  <c r="H28" i="1" l="1"/>
  <c r="G28" i="1"/>
  <c r="G31" i="1" s="1" a="1"/>
  <c r="G31" i="1" s="1"/>
  <c r="F28" i="1"/>
  <c r="E28" i="1"/>
  <c r="D28" i="1"/>
  <c r="C28" i="1"/>
  <c r="B28" i="1"/>
  <c r="H24" i="1"/>
  <c r="G24" i="1"/>
  <c r="F24" i="1"/>
  <c r="E24" i="1"/>
  <c r="D24" i="1"/>
  <c r="C24" i="1"/>
  <c r="B24" i="1"/>
  <c r="H20" i="1"/>
  <c r="G20" i="1"/>
  <c r="F20" i="1"/>
  <c r="E20" i="1"/>
  <c r="D20" i="1"/>
  <c r="C20" i="1"/>
  <c r="B20" i="1"/>
  <c r="H16" i="1"/>
  <c r="G16" i="1"/>
  <c r="F16" i="1"/>
  <c r="E16" i="1"/>
  <c r="D16" i="1"/>
  <c r="C16" i="1"/>
  <c r="B16" i="1"/>
  <c r="H12" i="1"/>
  <c r="G12" i="1"/>
  <c r="F12" i="1"/>
  <c r="E12" i="1"/>
  <c r="D12" i="1"/>
  <c r="C12" i="1"/>
  <c r="B12" i="1"/>
  <c r="H8" i="1"/>
  <c r="G8" i="1"/>
  <c r="G7" i="1" s="1"/>
  <c r="F8" i="1"/>
  <c r="E8" i="1"/>
  <c r="E10" i="1" s="1" a="1"/>
  <c r="E10" i="1" s="1"/>
  <c r="D8" i="1"/>
  <c r="C8" i="1"/>
  <c r="B8" i="1"/>
  <c r="G5" i="33"/>
  <c r="G6" i="33"/>
  <c r="G7" i="33"/>
  <c r="G8" i="33"/>
  <c r="G9" i="33"/>
  <c r="G10" i="33"/>
  <c r="G11" i="33"/>
  <c r="G4" i="33"/>
  <c r="F5" i="33"/>
  <c r="F6" i="33"/>
  <c r="F7" i="33"/>
  <c r="F8" i="33"/>
  <c r="F9" i="33"/>
  <c r="F10" i="33"/>
  <c r="F11" i="33"/>
  <c r="F4" i="33"/>
  <c r="E5" i="33"/>
  <c r="E6" i="33"/>
  <c r="E7" i="33"/>
  <c r="E8" i="33"/>
  <c r="E9" i="33"/>
  <c r="E10" i="33"/>
  <c r="E11" i="33"/>
  <c r="E4" i="33"/>
  <c r="B4" i="1"/>
  <c r="B2" i="1"/>
  <c r="C11" i="1" l="1" a="1"/>
  <c r="C11" i="1" s="1"/>
  <c r="C9" i="1" a="1"/>
  <c r="C9" i="1" s="1"/>
  <c r="B10" i="1" a="1"/>
  <c r="B10" i="1" s="1"/>
  <c r="B7" i="1"/>
  <c r="D10" i="1" a="1"/>
  <c r="D10" i="1" s="1"/>
  <c r="D7" i="1"/>
  <c r="F10" i="1" a="1"/>
  <c r="F10" i="1" s="1"/>
  <c r="F7" i="1"/>
  <c r="H10" i="1" a="1"/>
  <c r="H10" i="1" s="1"/>
  <c r="H7" i="1"/>
  <c r="C15" i="1" a="1"/>
  <c r="C15" i="1" s="1"/>
  <c r="C13" i="1" a="1"/>
  <c r="C13" i="1" s="1"/>
  <c r="C14" i="1" a="1"/>
  <c r="C14" i="1" s="1"/>
  <c r="E15" i="1" a="1"/>
  <c r="E15" i="1" s="1"/>
  <c r="E13" i="1" a="1"/>
  <c r="E13" i="1" s="1"/>
  <c r="E14" i="1" a="1"/>
  <c r="E14" i="1" s="1"/>
  <c r="G15" i="1" a="1"/>
  <c r="G15" i="1" s="1"/>
  <c r="G13" i="1" a="1"/>
  <c r="G13" i="1" s="1"/>
  <c r="G14" i="1" a="1"/>
  <c r="G14" i="1" s="1"/>
  <c r="B19" i="1" a="1"/>
  <c r="B19" i="1" s="1"/>
  <c r="B18" i="1" a="1"/>
  <c r="B18" i="1" s="1"/>
  <c r="B17" i="1" a="1"/>
  <c r="B17" i="1" s="1"/>
  <c r="D19" i="1" a="1"/>
  <c r="D19" i="1" s="1"/>
  <c r="D18" i="1" a="1"/>
  <c r="D18" i="1" s="1"/>
  <c r="D17" i="1" a="1"/>
  <c r="D17" i="1" s="1"/>
  <c r="F19" i="1" a="1"/>
  <c r="F19" i="1" s="1"/>
  <c r="F18" i="1" a="1"/>
  <c r="F18" i="1" s="1"/>
  <c r="F17" i="1" a="1"/>
  <c r="F17" i="1" s="1"/>
  <c r="H19" i="1" a="1"/>
  <c r="H19" i="1" s="1"/>
  <c r="H18" i="1" a="1"/>
  <c r="H18" i="1" s="1"/>
  <c r="H17" i="1" a="1"/>
  <c r="H17" i="1" s="1"/>
  <c r="C23" i="1" a="1"/>
  <c r="C23" i="1" s="1"/>
  <c r="C21" i="1" a="1"/>
  <c r="C21" i="1" s="1"/>
  <c r="C22" i="1" a="1"/>
  <c r="C22" i="1" s="1"/>
  <c r="E23" i="1" a="1"/>
  <c r="E23" i="1" s="1"/>
  <c r="E21" i="1" a="1"/>
  <c r="E21" i="1" s="1"/>
  <c r="E22" i="1" a="1"/>
  <c r="E22" i="1" s="1"/>
  <c r="G23" i="1" a="1"/>
  <c r="G23" i="1" s="1"/>
  <c r="G21" i="1" a="1"/>
  <c r="G21" i="1" s="1"/>
  <c r="G22" i="1" a="1"/>
  <c r="G22" i="1" s="1"/>
  <c r="B26" i="1" a="1"/>
  <c r="B26" i="1" s="1"/>
  <c r="B27" i="1" a="1"/>
  <c r="B27" i="1" s="1"/>
  <c r="B25" i="1" a="1"/>
  <c r="B25" i="1" s="1"/>
  <c r="D26" i="1" a="1"/>
  <c r="D26" i="1" s="1"/>
  <c r="D27" i="1" a="1"/>
  <c r="D27" i="1" s="1"/>
  <c r="D25" i="1" a="1"/>
  <c r="D25" i="1" s="1"/>
  <c r="F26" i="1" a="1"/>
  <c r="F26" i="1" s="1"/>
  <c r="F27" i="1" a="1"/>
  <c r="F27" i="1" s="1"/>
  <c r="F25" i="1" a="1"/>
  <c r="F25" i="1" s="1"/>
  <c r="H26" i="1" a="1"/>
  <c r="H26" i="1" s="1"/>
  <c r="H27" i="1" a="1"/>
  <c r="H27" i="1" s="1"/>
  <c r="H25" i="1" a="1"/>
  <c r="H25" i="1" s="1"/>
  <c r="C31" i="1" a="1"/>
  <c r="C31" i="1" s="1"/>
  <c r="C29" i="1" a="1"/>
  <c r="C29" i="1" s="1"/>
  <c r="C30" i="1" a="1"/>
  <c r="C30" i="1" s="1"/>
  <c r="E31" i="1" a="1"/>
  <c r="E31" i="1" s="1"/>
  <c r="E29" i="1" a="1"/>
  <c r="E29" i="1" s="1"/>
  <c r="E30" i="1" a="1"/>
  <c r="E30" i="1" s="1"/>
  <c r="C7" i="1"/>
  <c r="D9" i="1" a="1"/>
  <c r="D9" i="1" s="1"/>
  <c r="H9" i="1" a="1"/>
  <c r="H9" i="1" s="1"/>
  <c r="B11" i="1" a="1"/>
  <c r="B11" i="1" s="1"/>
  <c r="F11" i="1" a="1"/>
  <c r="F11" i="1" s="1"/>
  <c r="E11" i="1" a="1"/>
  <c r="E11" i="1" s="1"/>
  <c r="E9" i="1" a="1"/>
  <c r="E9" i="1" s="1"/>
  <c r="G11" i="1" a="1"/>
  <c r="G11" i="1" s="1"/>
  <c r="G9" i="1" a="1"/>
  <c r="G9" i="1" s="1"/>
  <c r="B14" i="1" a="1"/>
  <c r="B14" i="1" s="1"/>
  <c r="B15" i="1" a="1"/>
  <c r="B15" i="1" s="1"/>
  <c r="B13" i="1" a="1"/>
  <c r="B13" i="1" s="1"/>
  <c r="D14" i="1" a="1"/>
  <c r="D14" i="1" s="1"/>
  <c r="D15" i="1" a="1"/>
  <c r="D15" i="1" s="1"/>
  <c r="D13" i="1" a="1"/>
  <c r="D13" i="1" s="1"/>
  <c r="F14" i="1" a="1"/>
  <c r="F14" i="1" s="1"/>
  <c r="F15" i="1" a="1"/>
  <c r="F15" i="1" s="1"/>
  <c r="F13" i="1" a="1"/>
  <c r="F13" i="1" s="1"/>
  <c r="H14" i="1" a="1"/>
  <c r="H14" i="1" s="1"/>
  <c r="H15" i="1" a="1"/>
  <c r="H15" i="1" s="1"/>
  <c r="H13" i="1" a="1"/>
  <c r="H13" i="1" s="1"/>
  <c r="C19" i="1" a="1"/>
  <c r="C19" i="1" s="1"/>
  <c r="C18" i="1" a="1"/>
  <c r="C18" i="1" s="1"/>
  <c r="C17" i="1" a="1"/>
  <c r="C17" i="1" s="1"/>
  <c r="E19" i="1" a="1"/>
  <c r="E19" i="1" s="1"/>
  <c r="E18" i="1" a="1"/>
  <c r="E18" i="1" s="1"/>
  <c r="E17" i="1" a="1"/>
  <c r="E17" i="1" s="1"/>
  <c r="G19" i="1" a="1"/>
  <c r="G19" i="1" s="1"/>
  <c r="G18" i="1" a="1"/>
  <c r="G18" i="1" s="1"/>
  <c r="G17" i="1" a="1"/>
  <c r="G17" i="1" s="1"/>
  <c r="B22" i="1" a="1"/>
  <c r="B22" i="1" s="1"/>
  <c r="B23" i="1" a="1"/>
  <c r="B23" i="1" s="1"/>
  <c r="B21" i="1" a="1"/>
  <c r="B21" i="1" s="1"/>
  <c r="D22" i="1" a="1"/>
  <c r="D22" i="1" s="1"/>
  <c r="D23" i="1" a="1"/>
  <c r="D23" i="1" s="1"/>
  <c r="D21" i="1" a="1"/>
  <c r="D21" i="1" s="1"/>
  <c r="F22" i="1" a="1"/>
  <c r="F22" i="1" s="1"/>
  <c r="F23" i="1" a="1"/>
  <c r="F23" i="1" s="1"/>
  <c r="F21" i="1" a="1"/>
  <c r="F21" i="1" s="1"/>
  <c r="H22" i="1" a="1"/>
  <c r="H22" i="1" s="1"/>
  <c r="H23" i="1" a="1"/>
  <c r="H23" i="1" s="1"/>
  <c r="H21" i="1" a="1"/>
  <c r="H21" i="1" s="1"/>
  <c r="C27" i="1" a="1"/>
  <c r="C27" i="1" s="1"/>
  <c r="C25" i="1" a="1"/>
  <c r="C25" i="1" s="1"/>
  <c r="C26" i="1" a="1"/>
  <c r="C26" i="1" s="1"/>
  <c r="E27" i="1" a="1"/>
  <c r="E27" i="1" s="1"/>
  <c r="E25" i="1" a="1"/>
  <c r="E25" i="1" s="1"/>
  <c r="E26" i="1" a="1"/>
  <c r="E26" i="1" s="1"/>
  <c r="G27" i="1" a="1"/>
  <c r="G27" i="1" s="1"/>
  <c r="G25" i="1" a="1"/>
  <c r="G25" i="1" s="1"/>
  <c r="G26" i="1" a="1"/>
  <c r="G26" i="1" s="1"/>
  <c r="B30" i="1" a="1"/>
  <c r="B30" i="1" s="1"/>
  <c r="B31" i="1" a="1"/>
  <c r="B31" i="1" s="1"/>
  <c r="B29" i="1" a="1"/>
  <c r="B29" i="1" s="1"/>
  <c r="D30" i="1" a="1"/>
  <c r="D30" i="1" s="1"/>
  <c r="D31" i="1" a="1"/>
  <c r="D31" i="1" s="1"/>
  <c r="D29" i="1" a="1"/>
  <c r="D29" i="1" s="1"/>
  <c r="F30" i="1" a="1"/>
  <c r="F30" i="1" s="1"/>
  <c r="F31" i="1" a="1"/>
  <c r="F31" i="1" s="1"/>
  <c r="F29" i="1" a="1"/>
  <c r="F29" i="1" s="1"/>
  <c r="H30" i="1" a="1"/>
  <c r="H30" i="1" s="1"/>
  <c r="H31" i="1" a="1"/>
  <c r="H31" i="1" s="1"/>
  <c r="H29" i="1" a="1"/>
  <c r="H29" i="1" s="1"/>
  <c r="E7" i="1"/>
  <c r="B9" i="1" a="1"/>
  <c r="B9" i="1" s="1"/>
  <c r="F9" i="1" a="1"/>
  <c r="F9" i="1" s="1"/>
  <c r="C10" i="1" a="1"/>
  <c r="C10" i="1" s="1"/>
  <c r="G10" i="1" a="1"/>
  <c r="G10" i="1" s="1"/>
  <c r="D11" i="1" a="1"/>
  <c r="D11" i="1" s="1"/>
  <c r="H11" i="1" a="1"/>
  <c r="H11" i="1" s="1"/>
  <c r="G30" i="1" a="1"/>
  <c r="G30" i="1" s="1"/>
  <c r="G29" i="1" a="1"/>
  <c r="G29" i="1" s="1"/>
</calcChain>
</file>

<file path=xl/sharedStrings.xml><?xml version="1.0" encoding="utf-8"?>
<sst xmlns="http://schemas.openxmlformats.org/spreadsheetml/2006/main" count="41" uniqueCount="34">
  <si>
    <t>Date d’échéance</t>
  </si>
  <si>
    <t>Entrée du calendrier</t>
  </si>
  <si>
    <t>Jour</t>
  </si>
  <si>
    <t>Mois</t>
  </si>
  <si>
    <t>ENTRER LE MOIS :</t>
  </si>
  <si>
    <t>ENTRER L’ANNÉE :</t>
  </si>
  <si>
    <t>ENTRER LA DATE DE DÉBUT :</t>
  </si>
  <si>
    <t>Lundi</t>
  </si>
  <si>
    <t>janvier</t>
  </si>
  <si>
    <t>LISTE DES RENDEZ VOUS</t>
  </si>
  <si>
    <t>Type réunion</t>
  </si>
  <si>
    <t>Notes</t>
  </si>
  <si>
    <t>réunion synthèse</t>
  </si>
  <si>
    <t>appeler Blandine 1 h avant</t>
  </si>
  <si>
    <t xml:space="preserve">enfants </t>
  </si>
  <si>
    <t>hello</t>
  </si>
  <si>
    <t>réunion équipe</t>
  </si>
  <si>
    <t>absence fabienne</t>
  </si>
  <si>
    <t>mars</t>
  </si>
  <si>
    <t>mois</t>
  </si>
  <si>
    <t>fevrier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</si>
  <si>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</si>
  <si>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</si>
  <si>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</si>
  <si>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</si>
  <si>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</si>
  <si>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</si>
  <si>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</si>
  <si>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</si>
  <si>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</si>
  <si>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réunion institutionnelle</t>
  </si>
  <si>
    <t>équipe au complet</t>
  </si>
  <si>
    <t>aout</t>
  </si>
  <si>
    <t>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</si>
</sst>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aaaa"/>
    <numFmt numFmtId="165" formatCode="dd"/>
  </numFmts>
  <fonts count="18" x14ac:knownFonts="1">
    <font>
      <sz val="10"/>
      <color theme="3"/>
      <name val="Calibri"/>
      <family val="1"/>
      <scheme val="minor"/>
    </font>
    <font>
      <b/>
      <sz val="11"/>
      <color theme="0"/>
      <name val="Calibri"/>
      <family val="2"/>
      <scheme val="minor"/>
    </font>
    <font>
      <b/>
      <sz val="36"/>
      <color theme="3"/>
      <name val="Calibri"/>
      <family val="2"/>
      <scheme val="major"/>
    </font>
    <font>
      <b/>
      <sz val="32"/>
      <color theme="3"/>
      <name val="Calibri"/>
      <family val="2"/>
      <scheme val="major"/>
    </font>
    <font>
      <sz val="11"/>
      <color rgb="FF3F3F76"/>
      <name val="Calibri"/>
      <family val="2"/>
      <scheme val="minor"/>
    </font>
    <font>
      <b/>
      <sz val="13"/>
      <color theme="3"/>
      <name val="Calibri"/>
      <family val="1"/>
      <scheme val="major"/>
    </font>
    <font>
      <sz val="10"/>
      <color theme="3"/>
      <name val="Calibri"/>
      <family val="1"/>
      <scheme val="minor"/>
    </font>
    <font>
      <sz val="9"/>
      <color theme="3"/>
      <name val="Calibri"/>
      <family val="1"/>
      <scheme val="minor"/>
    </font>
    <font>
      <b/>
      <sz val="10"/>
      <color theme="3"/>
      <name val="Calibri"/>
      <family val="2"/>
      <scheme val="minor"/>
    </font>
    <font>
      <b/>
      <sz val="12"/>
      <color theme="3"/>
      <name val="Calibri"/>
      <family val="1"/>
      <scheme val="major"/>
    </font>
    <font>
      <sz val="10"/>
      <color theme="3"/>
      <name val="Calibri"/>
      <family val="2"/>
      <scheme val="minor"/>
    </font>
    <font>
      <sz val="10"/>
      <color rgb="FFFF0000"/>
      <name val="Calibri"/>
      <family val="1"/>
      <scheme val="minor"/>
    </font>
    <font>
      <sz val="36"/>
      <color theme="3"/>
      <name val="Calibri"/>
      <family val="1"/>
      <scheme val="major"/>
    </font>
    <font>
      <sz val="22"/>
      <color theme="3"/>
      <name val="Calibri"/>
      <family val="1"/>
      <scheme val="major"/>
    </font>
    <font>
      <b/>
      <sz val="12"/>
      <color theme="0"/>
      <name val="Calibri"/>
      <family val="2"/>
      <scheme val="minor"/>
    </font>
    <font>
      <sz val="12"/>
      <color theme="3"/>
      <name val="Calibri"/>
      <family val="2"/>
      <scheme val="major"/>
    </font>
    <font>
      <sz val="12"/>
      <color theme="3"/>
      <name val="Calibri"/>
      <family val="2"/>
      <scheme val="minor"/>
    </font>
    <font>
      <b/>
      <sz val="38"/>
      <color rgb="FFFF0000"/>
      <name val="Calibri"/>
      <family val="2"/>
      <scheme val="major"/>
    </font>
  </fonts>
  <fills count="7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medium">
        <color theme="0"/>
      </left>
      <right style="medium">
        <color theme="0"/>
      </right>
      <top/>
      <bottom style="thin">
        <color theme="0" tint="-0.24994659260841701"/>
      </bottom>
      <diagonal/>
    </border>
    <border>
      <left/>
      <right style="thick">
        <color theme="2" tint="-9.9948118533890809E-2"/>
      </right>
      <top/>
      <bottom/>
      <diagonal/>
    </border>
    <border>
      <left/>
      <right style="thick">
        <color theme="2" tint="-9.9948118533890809E-2"/>
      </right>
      <top/>
      <bottom style="medium">
        <color theme="2" tint="-9.9948118533890809E-2"/>
      </bottom>
      <diagonal/>
    </border>
    <border>
      <left/>
      <right style="thick">
        <color theme="2" tint="-9.9948118533890809E-2"/>
      </right>
      <top style="medium">
        <color theme="2" tint="-9.9948118533890809E-2"/>
      </top>
      <bottom style="medium">
        <color theme="2" tint="-9.9948118533890809E-2"/>
      </bottom>
      <diagonal/>
    </border>
    <border>
      <left/>
      <right style="thick">
        <color theme="2" tint="-9.9948118533890809E-2"/>
      </right>
      <top style="medium">
        <color theme="2" tint="-9.9948118533890809E-2"/>
      </top>
      <bottom/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  <border>
      <left/>
      <right/>
      <top style="thick">
        <color theme="2" tint="-9.9948118533890809E-2"/>
      </top>
      <bottom/>
      <diagonal/>
    </border>
    <border>
      <left/>
      <right style="thick">
        <color theme="0"/>
      </right>
      <top style="thick">
        <color theme="2" tint="-9.9948118533890809E-2"/>
      </top>
      <bottom/>
      <diagonal/>
    </border>
    <border>
      <left style="thick">
        <color theme="0"/>
      </left>
      <right/>
      <top style="thick">
        <color theme="2" tint="-9.9948118533890809E-2"/>
      </top>
      <bottom/>
      <diagonal/>
    </border>
    <border>
      <left/>
      <right style="thick">
        <color theme="2" tint="-9.9948118533890809E-2"/>
      </right>
      <top style="thick">
        <color theme="2" tint="-9.9948118533890809E-2"/>
      </top>
      <bottom/>
      <diagonal/>
    </border>
    <border>
      <left style="thin">
        <color theme="0" tint="-0.24994659260841701"/>
      </left>
      <right style="medium">
        <color theme="0"/>
      </right>
      <top/>
      <bottom style="thin">
        <color theme="0" tint="-0.24994659260841701"/>
      </bottom>
      <diagonal/>
    </border>
    <border>
      <left style="medium">
        <color theme="0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ck">
        <color theme="2" tint="-9.9887081514938816E-2"/>
      </left>
      <right/>
      <top style="thick">
        <color theme="2" tint="-9.9948118533890809E-2"/>
      </top>
      <bottom/>
      <diagonal/>
    </border>
    <border>
      <left style="thick">
        <color theme="2" tint="-9.9887081514938816E-2"/>
      </left>
      <right/>
      <top/>
      <bottom/>
      <diagonal/>
    </border>
  </borders>
  <cellStyleXfs count="9">
    <xf numFmtId="0" fontId="0" fillId="0" borderId="0">
      <alignment vertical="center"/>
    </xf>
    <xf numFmtId="0" fontId="4" fillId="2" borderId="1" applyNumberFormat="0" applyAlignment="0" applyProtection="0"/>
    <xf numFmtId="0" fontId="2" fillId="0" borderId="0" applyNumberFormat="0" applyFill="0" applyBorder="0" applyAlignment="0" applyProtection="0"/>
    <xf numFmtId="0" fontId="12" fillId="0" borderId="0" applyNumberFormat="0" applyProtection="0">
      <alignment horizontal="left" vertical="center"/>
    </xf>
    <xf numFmtId="0" fontId="5" fillId="0" borderId="0" applyNumberFormat="0" applyFill="0" applyBorder="0" applyProtection="0">
      <alignment horizontal="left" vertical="center"/>
    </xf>
    <xf numFmtId="0" fontId="13" fillId="0" borderId="0" applyNumberFormat="0" applyProtection="0">
      <alignment horizontal="center" vertical="center"/>
    </xf>
    <xf numFmtId="0" fontId="15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</cellStyleXfs>
  <cellXfs count="46">
    <xf numFmtId="0" fontId="0" fillId="0" borderId="0" xfId="0">
      <alignment vertical="center"/>
    </xf>
    <xf numFmtId="165" fontId="15" fillId="0" borderId="2" xfId="6" applyNumberFormat="1" applyBorder="1" applyAlignment="1">
      <alignment horizontal="left" vertical="center" indent="1"/>
    </xf>
    <xf numFmtId="0" fontId="12" fillId="0" borderId="0" xfId="3" applyFill="1">
      <alignment horizontal="left" vertical="center"/>
    </xf>
    <xf numFmtId="0" fontId="0" fillId="0" borderId="0" xfId="0" applyFill="1" applyAlignment="1">
      <alignment vertical="center"/>
    </xf>
    <xf numFmtId="0" fontId="0" fillId="0" borderId="0" xfId="0" applyFont="1" applyFill="1" applyBorder="1" applyAlignment="1">
      <alignment vertical="center"/>
    </xf>
    <xf numFmtId="14" fontId="0" fillId="0" borderId="0" xfId="0" applyNumberFormat="1" applyFont="1" applyFill="1" applyBorder="1" applyAlignment="1">
      <alignment vertical="center"/>
    </xf>
    <xf numFmtId="164" fontId="5" fillId="3" borderId="4" xfId="4" applyNumberFormat="1" applyFill="1" applyBorder="1" applyAlignment="1">
      <alignment horizontal="left" vertical="center" indent="1"/>
    </xf>
    <xf numFmtId="0" fontId="0" fillId="4" borderId="0" xfId="0" applyFill="1" applyBorder="1">
      <alignment vertical="center"/>
    </xf>
    <xf numFmtId="0" fontId="0" fillId="0" borderId="0" xfId="0" applyFill="1" applyAlignment="1">
      <alignment horizontal="left" vertical="center" indent="1"/>
    </xf>
    <xf numFmtId="14" fontId="0" fillId="0" borderId="0" xfId="0" applyNumberFormat="1" applyFont="1" applyFill="1" applyBorder="1" applyAlignment="1">
      <alignment horizontal="left" vertical="center" indent="1"/>
    </xf>
    <xf numFmtId="0" fontId="7" fillId="0" borderId="3" xfId="0" applyFont="1" applyFill="1" applyBorder="1" applyAlignment="1">
      <alignment horizontal="left" vertical="center" indent="1"/>
    </xf>
    <xf numFmtId="0" fontId="12" fillId="0" borderId="0" xfId="3" applyFill="1" applyAlignment="1">
      <alignment horizontal="left" vertical="center" indent="1"/>
    </xf>
    <xf numFmtId="0" fontId="0" fillId="0" borderId="0" xfId="0" applyFont="1" applyFill="1" applyBorder="1" applyAlignment="1">
      <alignment horizontal="left" vertical="center" indent="1"/>
    </xf>
    <xf numFmtId="0" fontId="16" fillId="5" borderId="6" xfId="0" applyFont="1" applyFill="1" applyBorder="1" applyAlignment="1">
      <alignment horizontal="left" vertical="center" indent="1"/>
    </xf>
    <xf numFmtId="0" fontId="16" fillId="5" borderId="8" xfId="0" applyFont="1" applyFill="1" applyBorder="1" applyAlignment="1">
      <alignment horizontal="left" vertical="center" indent="1"/>
    </xf>
    <xf numFmtId="0" fontId="0" fillId="4" borderId="11" xfId="0" applyFont="1" applyFill="1" applyBorder="1">
      <alignment vertical="center"/>
    </xf>
    <xf numFmtId="0" fontId="0" fillId="4" borderId="12" xfId="0" applyFont="1" applyFill="1" applyBorder="1">
      <alignment vertical="center"/>
    </xf>
    <xf numFmtId="0" fontId="0" fillId="4" borderId="13" xfId="0" applyFont="1" applyFill="1" applyBorder="1" applyAlignment="1">
      <alignment horizontal="left" vertical="center" indent="1"/>
    </xf>
    <xf numFmtId="0" fontId="0" fillId="4" borderId="14" xfId="0" applyFont="1" applyFill="1" applyBorder="1">
      <alignment vertical="center"/>
    </xf>
    <xf numFmtId="164" fontId="5" fillId="3" borderId="15" xfId="4" applyNumberFormat="1" applyFill="1" applyBorder="1" applyAlignment="1">
      <alignment horizontal="left" vertical="center" indent="1"/>
    </xf>
    <xf numFmtId="164" fontId="5" fillId="3" borderId="16" xfId="4" applyNumberFormat="1" applyFill="1" applyBorder="1" applyAlignment="1">
      <alignment horizontal="left" vertical="center" indent="1"/>
    </xf>
    <xf numFmtId="0" fontId="0" fillId="4" borderId="17" xfId="0" applyFont="1" applyFill="1" applyBorder="1">
      <alignment vertical="center"/>
    </xf>
    <xf numFmtId="0" fontId="0" fillId="4" borderId="18" xfId="0" applyFill="1" applyBorder="1">
      <alignment vertical="center"/>
    </xf>
    <xf numFmtId="0" fontId="15" fillId="4" borderId="9" xfId="6" applyFill="1" applyBorder="1" applyAlignment="1">
      <alignment horizontal="left" vertical="center" indent="1"/>
    </xf>
    <xf numFmtId="0" fontId="6" fillId="0" borderId="0" xfId="7" applyFill="1" applyAlignment="1">
      <alignment horizontal="left" vertical="center"/>
    </xf>
    <xf numFmtId="0" fontId="6" fillId="4" borderId="10" xfId="7" applyFill="1" applyBorder="1" applyAlignment="1">
      <alignment horizontal="right" vertical="top" indent="1"/>
    </xf>
    <xf numFmtId="14" fontId="0" fillId="0" borderId="0" xfId="0" applyNumberFormat="1" applyFill="1" applyAlignment="1">
      <alignment horizontal="left" vertical="center" indent="1"/>
    </xf>
    <xf numFmtId="0" fontId="11" fillId="4" borderId="9" xfId="0" applyFont="1" applyFill="1" applyBorder="1" applyAlignment="1">
      <alignment horizontal="center" vertical="center"/>
    </xf>
    <xf numFmtId="0" fontId="11" fillId="4" borderId="5" xfId="0" applyFont="1" applyFill="1" applyBorder="1" applyAlignment="1">
      <alignment horizontal="center" vertical="center"/>
    </xf>
    <xf numFmtId="0" fontId="16" fillId="5" borderId="7" xfId="0" applyFont="1" applyFill="1" applyBorder="1" applyAlignment="1">
      <alignment horizontal="left" vertical="center" indent="1"/>
    </xf>
    <xf numFmtId="0" fontId="3" fillId="4" borderId="18" xfId="2" applyFont="1" applyFill="1" applyBorder="1" applyAlignment="1">
      <alignment horizontal="left" indent="1"/>
    </xf>
    <xf numFmtId="0" fontId="3" fillId="4" borderId="0" xfId="2" applyFont="1" applyFill="1" applyBorder="1" applyAlignment="1">
      <alignment horizontal="left" indent="1"/>
    </xf>
    <xf numFmtId="0" fontId="8" fillId="4" borderId="0" xfId="0" applyFont="1" applyFill="1" applyBorder="1" applyAlignment="1">
      <alignment horizontal="left" vertical="top" wrapText="1" indent="1"/>
    </xf>
    <xf numFmtId="0" fontId="10" fillId="4" borderId="0" xfId="0" applyFont="1" applyFill="1" applyBorder="1" applyAlignment="1">
      <alignment horizontal="left" vertical="top" wrapText="1" indent="1"/>
    </xf>
    <xf numFmtId="0" fontId="10" fillId="4" borderId="10" xfId="0" applyFont="1" applyFill="1" applyBorder="1" applyAlignment="1">
      <alignment horizontal="left" vertical="top" wrapText="1" indent="1"/>
    </xf>
    <xf numFmtId="0" fontId="15" fillId="4" borderId="9" xfId="6" applyFill="1" applyBorder="1" applyAlignment="1">
      <alignment horizontal="left" vertical="center" indent="1"/>
    </xf>
    <xf numFmtId="0" fontId="17" fillId="4" borderId="18" xfId="2" applyFont="1" applyFill="1" applyBorder="1" applyAlignment="1">
      <alignment horizontal="left" vertical="center" indent="1"/>
    </xf>
    <xf numFmtId="0" fontId="17" fillId="4" borderId="0" xfId="2" applyFont="1" applyFill="1" applyBorder="1" applyAlignment="1">
      <alignment horizontal="left" vertical="center" indent="1"/>
    </xf>
    <xf numFmtId="0" fontId="14" fillId="0" borderId="0" xfId="6" applyFont="1" applyFill="1" applyAlignment="1">
      <alignment horizontal="left" vertical="center" indent="1"/>
    </xf>
    <xf numFmtId="0" fontId="1" fillId="0" borderId="0" xfId="6" applyFont="1" applyFill="1" applyAlignment="1">
      <alignment horizontal="left" vertical="center" indent="2"/>
    </xf>
    <xf numFmtId="0" fontId="0" fillId="0" borderId="0" xfId="0" applyFont="1" applyFill="1" applyAlignment="1">
      <alignment horizontal="left" vertical="center" wrapText="1" indent="1"/>
    </xf>
    <xf numFmtId="0" fontId="0" fillId="0" borderId="0" xfId="0" applyFill="1">
      <alignment vertical="center"/>
    </xf>
    <xf numFmtId="0" fontId="9" fillId="0" borderId="0" xfId="4" applyFont="1" applyFill="1" applyBorder="1" applyAlignment="1">
      <alignment horizontal="center" vertical="center"/>
    </xf>
    <xf numFmtId="0" fontId="5" fillId="0" borderId="0" xfId="4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6" borderId="0" xfId="2" applyFill="1" applyAlignment="1">
      <alignment horizontal="center" vertical="center"/>
    </xf>
  </cellXfs>
  <cellStyles count="9">
    <cellStyle name="Entrée" xfId="1" builtinId="20" customBuiltin="1"/>
    <cellStyle name="Lien hypertexte" xfId="7" builtinId="8" customBuiltin="1"/>
    <cellStyle name="Lien hypertexte visité" xfId="8" builtinId="9" customBuiltin="1"/>
    <cellStyle name="Normal" xfId="0" builtinId="0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</cellStyles>
  <dxfs count="16">
    <dxf>
      <alignment horizontal="center" vertical="center" textRotation="0" wrapText="0" indent="0" justifyLastLine="0" shrinkToFit="0" readingOrder="0"/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6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4"/>
        </patternFill>
      </fill>
    </dxf>
    <dxf>
      <font>
        <color theme="2"/>
      </font>
      <fill>
        <patternFill>
          <bgColor theme="2"/>
        </patternFill>
      </fill>
    </dxf>
    <dxf>
      <font>
        <color theme="2"/>
      </font>
      <fill>
        <patternFill>
          <bgColor theme="2"/>
        </patternFill>
      </fill>
    </dxf>
    <dxf>
      <font>
        <color theme="2"/>
      </font>
      <fill>
        <patternFill>
          <bgColor theme="2"/>
        </patternFill>
      </fill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19" formatCode="dd/mm/yyyy"/>
      <alignment horizontal="left" vertical="center" textRotation="0" wrapText="0" indent="1" justifyLastLine="0" shrinkToFit="0" readingOrder="0"/>
    </dxf>
    <dxf>
      <font>
        <b/>
        <i val="0"/>
        <color theme="0"/>
      </font>
      <fill>
        <patternFill>
          <bgColor theme="3"/>
        </patternFill>
      </fill>
    </dxf>
    <dxf>
      <border>
        <bottom style="thin">
          <color theme="0" tint="-0.24994659260841701"/>
        </bottom>
        <horizontal style="thin">
          <color theme="0" tint="-0.24994659260841701"/>
        </horizontal>
      </border>
    </dxf>
  </dxfs>
  <tableStyles count="1" defaultTableStyle="Liste des devoirs" defaultPivotStyle="PivotStyleLight16">
    <tableStyle name="Liste des devoirs" pivot="0" count="2">
      <tableStyleElement type="wholeTable" dxfId="15"/>
      <tableStyleElement type="headerRow" dxfId="1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Devoirs" displayName="Devoirs" ref="B3:G15" totalsRowShown="0" headerRowDxfId="0">
  <autoFilter ref="B3:G15"/>
  <sortState ref="B4:E22">
    <sortCondition ref="B6:B25"/>
  </sortState>
  <tableColumns count="6">
    <tableColumn id="1" name="Date d’échéance" dataDxfId="13"/>
    <tableColumn id="5" name="Type réunion" dataDxfId="12"/>
    <tableColumn id="3" name="Notes" dataDxfId="11"/>
    <tableColumn id="6" name="Entrée du calendrier">
      <calculatedColumnFormula>CONCATENATE(Devoirs[[#This Row],[Type réunion]],": ",Devoirs[[#This Row],[Notes]])</calculatedColumnFormula>
    </tableColumn>
    <tableColumn id="2" name="Jour">
      <calculatedColumnFormula>IF(ISBLANK(Devoirs[[#This Row],[Date d’échéance]]),"",UPPER(TEXT(Devoirs[[#This Row],[Date d’échéance]],"jjj")))</calculatedColumnFormula>
    </tableColumn>
    <tableColumn id="4" name="Mois">
      <calculatedColumnFormula>IF(ISBLANK(Devoirs[[#This Row],[Date d’échéance]]),"",UPPER(TEXT(Devoirs[[#This Row],[Date d’échéance]],"mmm")))</calculatedColumnFormula>
    </tableColumn>
  </tableColumns>
  <tableStyleInfo name="Liste des devoirs" showFirstColumn="0" showLastColumn="0" showRowStripes="1" showColumnStripes="0"/>
  <extLst>
    <ext xmlns:x14="http://schemas.microsoft.com/office/spreadsheetml/2009/9/main" uri="{504A1905-F514-4f6f-8877-14C23A59335A}">
      <x14:table altText="Entrer des informations d'événements" altTextSummary="Ajoutez des événements à ce tableau en entrant la date et le nom de l’événement, tandis que le jour et le mois sont calculés pour vous."/>
    </ext>
  </extLst>
</table>
</file>

<file path=xl/theme/theme1.xml><?xml version="1.0" encoding="utf-8"?>
<a:theme xmlns:a="http://schemas.openxmlformats.org/drawingml/2006/main" name="Office Theme">
  <a:themeElements>
    <a:clrScheme name="Homework Schedule 2">
      <a:dk1>
        <a:sysClr val="windowText" lastClr="000000"/>
      </a:dk1>
      <a:lt1>
        <a:sysClr val="window" lastClr="FFFFFF"/>
      </a:lt1>
      <a:dk2>
        <a:srgbClr val="505050"/>
      </a:dk2>
      <a:lt2>
        <a:srgbClr val="F0F0F0"/>
      </a:lt2>
      <a:accent1>
        <a:srgbClr val="28C7FF"/>
      </a:accent1>
      <a:accent2>
        <a:srgbClr val="7FAC39"/>
      </a:accent2>
      <a:accent3>
        <a:srgbClr val="F37231"/>
      </a:accent3>
      <a:accent4>
        <a:srgbClr val="1EA997"/>
      </a:accent4>
      <a:accent5>
        <a:srgbClr val="968AFF"/>
      </a:accent5>
      <a:accent6>
        <a:srgbClr val="BF1A8D"/>
      </a:accent6>
      <a:hlink>
        <a:srgbClr val="1EA997"/>
      </a:hlink>
      <a:folHlink>
        <a:srgbClr val="28C7FF"/>
      </a:folHlink>
    </a:clrScheme>
    <a:fontScheme name="Monthly Calendar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  <pageSetUpPr autoPageBreaks="0" fitToPage="1"/>
  </sheetPr>
  <dimension ref="B1:L15"/>
  <sheetViews>
    <sheetView showGridLines="0" tabSelected="1" workbookViewId="0">
      <selection activeCell="I12" sqref="I12"/>
    </sheetView>
  </sheetViews>
  <sheetFormatPr baseColWidth="10" defaultColWidth="9.109375" defaultRowHeight="27" customHeight="1" x14ac:dyDescent="0.3"/>
  <cols>
    <col min="1" max="1" width="1.6640625" style="3" customWidth="1"/>
    <col min="2" max="2" width="29.6640625" style="26" customWidth="1"/>
    <col min="3" max="3" width="28.109375" style="8" customWidth="1"/>
    <col min="4" max="4" width="39.33203125" style="8" customWidth="1"/>
    <col min="5" max="5" width="26.88671875" style="3" hidden="1" customWidth="1"/>
    <col min="6" max="6" width="9.5546875" style="3" hidden="1" customWidth="1"/>
    <col min="7" max="7" width="19.44140625" style="3" hidden="1" customWidth="1"/>
    <col min="8" max="8" width="7.33203125" style="3" customWidth="1"/>
    <col min="9" max="9" width="14.5546875" style="3" customWidth="1"/>
    <col min="10" max="10" width="33.109375" style="3" customWidth="1"/>
    <col min="11" max="11" width="1.109375" style="3" customWidth="1"/>
    <col min="12" max="16384" width="9.109375" style="3"/>
  </cols>
  <sheetData>
    <row r="1" spans="2:12" ht="31.5" customHeight="1" x14ac:dyDescent="0.3">
      <c r="B1" s="24"/>
      <c r="C1" s="11"/>
      <c r="D1" s="11"/>
      <c r="E1" s="2"/>
    </row>
    <row r="2" spans="2:12" ht="60" customHeight="1" x14ac:dyDescent="0.3">
      <c r="B2" s="45" t="s">
        <v>9</v>
      </c>
      <c r="C2" s="45"/>
      <c r="D2" s="45"/>
    </row>
    <row r="3" spans="2:12" s="44" customFormat="1" ht="27" customHeight="1" x14ac:dyDescent="0.3">
      <c r="B3" s="42" t="s">
        <v>0</v>
      </c>
      <c r="C3" s="42" t="s">
        <v>10</v>
      </c>
      <c r="D3" s="42" t="s">
        <v>11</v>
      </c>
      <c r="E3" s="42" t="s">
        <v>1</v>
      </c>
      <c r="F3" s="42" t="s">
        <v>2</v>
      </c>
      <c r="G3" s="42" t="s">
        <v>3</v>
      </c>
      <c r="H3" s="43"/>
    </row>
    <row r="4" spans="2:12" ht="27" customHeight="1" x14ac:dyDescent="0.3">
      <c r="B4" s="9">
        <v>43101</v>
      </c>
      <c r="C4" s="12" t="s">
        <v>12</v>
      </c>
      <c r="D4" s="12" t="s">
        <v>13</v>
      </c>
      <c r="E4" s="4" t="str">
        <f>CONCATENATE(Devoirs[[#This Row],[Type réunion]],": ",Devoirs[[#This Row],[Notes]])</f>
        <v>réunion synthèse: appeler Blandine 1 h avant</v>
      </c>
      <c r="F4" s="5" t="str">
        <f>IF(ISBLANK(Devoirs[[#This Row],[Date d’échéance]]),"",UPPER(TEXT(Devoirs[[#This Row],[Date d’échéance]],"jjj")))</f>
        <v>LUN</v>
      </c>
      <c r="G4" s="5" t="str">
        <f>IF(ISBLANK(Devoirs[[#This Row],[Date d’échéance]]),"",UPPER(TEXT(Devoirs[[#This Row],[Date d’échéance]],"mmm")))</f>
        <v>JANV</v>
      </c>
      <c r="I4" s="38"/>
      <c r="J4" s="39"/>
    </row>
    <row r="5" spans="2:12" ht="27" customHeight="1" x14ac:dyDescent="0.3">
      <c r="B5" s="9">
        <v>43133</v>
      </c>
      <c r="C5" s="12" t="s">
        <v>14</v>
      </c>
      <c r="D5" s="12" t="s">
        <v>15</v>
      </c>
      <c r="E5" s="4" t="str">
        <f>CONCATENATE(Devoirs[[#This Row],[Type réunion]],": ",Devoirs[[#This Row],[Notes]])</f>
        <v>enfants : hello</v>
      </c>
      <c r="F5" s="5" t="str">
        <f>IF(ISBLANK(Devoirs[[#This Row],[Date d’échéance]]),"",UPPER(TEXT(Devoirs[[#This Row],[Date d’échéance]],"jjj")))</f>
        <v>VEN</v>
      </c>
      <c r="G5" s="5" t="str">
        <f>IF(ISBLANK(Devoirs[[#This Row],[Date d’échéance]]),"",UPPER(TEXT(Devoirs[[#This Row],[Date d’échéance]],"mmm")))</f>
        <v>FÉVR</v>
      </c>
      <c r="I5" s="40"/>
      <c r="J5" s="40"/>
    </row>
    <row r="6" spans="2:12" ht="27" customHeight="1" x14ac:dyDescent="0.3">
      <c r="B6" s="9">
        <v>43162</v>
      </c>
      <c r="C6" s="12" t="s">
        <v>16</v>
      </c>
      <c r="D6" s="12" t="s">
        <v>17</v>
      </c>
      <c r="E6" s="4" t="str">
        <f>CONCATENATE(Devoirs[[#This Row],[Type réunion]],": ",Devoirs[[#This Row],[Notes]])</f>
        <v>réunion équipe: absence fabienne</v>
      </c>
      <c r="F6" s="5" t="str">
        <f>IF(ISBLANK(Devoirs[[#This Row],[Date d’échéance]]),"",UPPER(TEXT(Devoirs[[#This Row],[Date d’échéance]],"jjj")))</f>
        <v>SAM</v>
      </c>
      <c r="G6" s="5" t="str">
        <f>IF(ISBLANK(Devoirs[[#This Row],[Date d’échéance]]),"",UPPER(TEXT(Devoirs[[#This Row],[Date d’échéance]],"mmm")))</f>
        <v>MARS</v>
      </c>
      <c r="I6" s="40"/>
      <c r="J6" s="40"/>
    </row>
    <row r="7" spans="2:12" ht="27" customHeight="1" x14ac:dyDescent="0.3">
      <c r="B7" s="9">
        <v>43194</v>
      </c>
      <c r="C7" s="12" t="s">
        <v>30</v>
      </c>
      <c r="D7" s="12" t="s">
        <v>31</v>
      </c>
      <c r="E7" s="4" t="str">
        <f>CONCATENATE(Devoirs[[#This Row],[Type réunion]],": ",Devoirs[[#This Row],[Notes]])</f>
        <v>réunion institutionnelle: équipe au complet</v>
      </c>
      <c r="F7" s="5" t="str">
        <f>IF(ISBLANK(Devoirs[[#This Row],[Date d’échéance]]),"",UPPER(TEXT(Devoirs[[#This Row],[Date d’échéance]],"jjj")))</f>
        <v>MER</v>
      </c>
      <c r="G7" s="5" t="str">
        <f>IF(ISBLANK(Devoirs[[#This Row],[Date d’échéance]]),"",UPPER(TEXT(Devoirs[[#This Row],[Date d’échéance]],"mmm")))</f>
        <v>AVR</v>
      </c>
      <c r="I7" s="40"/>
      <c r="J7" s="40"/>
    </row>
    <row r="8" spans="2:12" ht="27" customHeight="1" x14ac:dyDescent="0.3">
      <c r="B8" s="9">
        <v>43225</v>
      </c>
      <c r="C8" s="12" t="s">
        <v>22</v>
      </c>
      <c r="D8" s="12"/>
      <c r="E8" s="4" t="str">
        <f>CONCATENATE(Devoirs[[#This Row],[Type réunion]],": ",Devoirs[[#This Row],[Notes]])</f>
        <v xml:space="preserve">mai: </v>
      </c>
      <c r="F8" s="5" t="str">
        <f>IF(ISBLANK(Devoirs[[#This Row],[Date d’échéance]]),"",UPPER(TEXT(Devoirs[[#This Row],[Date d’échéance]],"jjj")))</f>
        <v>SAM</v>
      </c>
      <c r="G8" s="5" t="str">
        <f>IF(ISBLANK(Devoirs[[#This Row],[Date d’échéance]]),"",UPPER(TEXT(Devoirs[[#This Row],[Date d’échéance]],"mmm")))</f>
        <v>MAI</v>
      </c>
      <c r="I8" s="40"/>
      <c r="J8" s="40"/>
      <c r="K8" s="41"/>
      <c r="L8" s="41"/>
    </row>
    <row r="9" spans="2:12" ht="27" customHeight="1" x14ac:dyDescent="0.3">
      <c r="B9" s="9">
        <v>43257</v>
      </c>
      <c r="C9" s="12" t="s">
        <v>23</v>
      </c>
      <c r="D9" s="12"/>
      <c r="E9" s="4" t="str">
        <f>CONCATENATE(Devoirs[[#This Row],[Type réunion]],": ",Devoirs[[#This Row],[Notes]])</f>
        <v xml:space="preserve">juin: </v>
      </c>
      <c r="F9" s="5" t="str">
        <f>IF(ISBLANK(Devoirs[[#This Row],[Date d’échéance]]),"",UPPER(TEXT(Devoirs[[#This Row],[Date d’échéance]],"jjj")))</f>
        <v>MER</v>
      </c>
      <c r="G9" s="5" t="str">
        <f>IF(ISBLANK(Devoirs[[#This Row],[Date d’échéance]]),"",UPPER(TEXT(Devoirs[[#This Row],[Date d’échéance]],"mmm")))</f>
        <v>JUIN</v>
      </c>
      <c r="I9" s="41"/>
      <c r="J9" s="41"/>
      <c r="K9" s="41"/>
      <c r="L9" s="41"/>
    </row>
    <row r="10" spans="2:12" ht="27" customHeight="1" x14ac:dyDescent="0.3">
      <c r="B10" s="9">
        <v>43288</v>
      </c>
      <c r="C10" s="12" t="s">
        <v>24</v>
      </c>
      <c r="D10" s="12"/>
      <c r="E10" s="4" t="str">
        <f>CONCATENATE(Devoirs[[#This Row],[Type réunion]],": ",Devoirs[[#This Row],[Notes]])</f>
        <v xml:space="preserve">juillet: </v>
      </c>
      <c r="F10" s="5" t="str">
        <f>IF(ISBLANK(Devoirs[[#This Row],[Date d’échéance]]),"",UPPER(TEXT(Devoirs[[#This Row],[Date d’échéance]],"jjj")))</f>
        <v>SAM</v>
      </c>
      <c r="G10" s="5" t="str">
        <f>IF(ISBLANK(Devoirs[[#This Row],[Date d’échéance]]),"",UPPER(TEXT(Devoirs[[#This Row],[Date d’échéance]],"mmm")))</f>
        <v>JUIL</v>
      </c>
      <c r="I10"/>
      <c r="J10"/>
      <c r="K10"/>
      <c r="L10"/>
    </row>
    <row r="11" spans="2:12" ht="27" customHeight="1" x14ac:dyDescent="0.3">
      <c r="B11" s="9">
        <v>43320</v>
      </c>
      <c r="C11" s="12" t="s">
        <v>32</v>
      </c>
      <c r="D11" s="12"/>
      <c r="E11" s="4" t="str">
        <f>CONCATENATE(Devoirs[[#This Row],[Type réunion]],": ",Devoirs[[#This Row],[Notes]])</f>
        <v xml:space="preserve">aout: </v>
      </c>
      <c r="F11" s="5" t="str">
        <f>IF(ISBLANK(Devoirs[[#This Row],[Date d’échéance]]),"",UPPER(TEXT(Devoirs[[#This Row],[Date d’échéance]],"jjj")))</f>
        <v>MER</v>
      </c>
      <c r="G11" s="5" t="str">
        <f>IF(ISBLANK(Devoirs[[#This Row],[Date d’échéance]]),"",UPPER(TEXT(Devoirs[[#This Row],[Date d’échéance]],"mmm")))</f>
        <v>AOÛT</v>
      </c>
    </row>
    <row r="12" spans="2:12" ht="27" customHeight="1" x14ac:dyDescent="0.3">
      <c r="B12" s="26">
        <v>43352</v>
      </c>
      <c r="C12" s="8" t="s">
        <v>26</v>
      </c>
      <c r="E12" s="3" t="str">
        <f>CONCATENATE(Devoirs[[#This Row],[Type réunion]],": ",Devoirs[[#This Row],[Notes]])</f>
        <v xml:space="preserve">septembre: </v>
      </c>
      <c r="F12" s="3" t="str">
        <f>IF(ISBLANK(Devoirs[[#This Row],[Date d’échéance]]),"",UPPER(TEXT(Devoirs[[#This Row],[Date d’échéance]],"jjj")))</f>
        <v>DIM</v>
      </c>
      <c r="G12" s="3" t="str">
        <f>IF(ISBLANK(Devoirs[[#This Row],[Date d’échéance]]),"",UPPER(TEXT(Devoirs[[#This Row],[Date d’échéance]],"mmm")))</f>
        <v>SEPT</v>
      </c>
    </row>
    <row r="13" spans="2:12" ht="27" customHeight="1" x14ac:dyDescent="0.3">
      <c r="B13" s="26">
        <v>43383</v>
      </c>
      <c r="C13" s="8" t="s">
        <v>27</v>
      </c>
      <c r="E13" s="3" t="str">
        <f>CONCATENATE(Devoirs[[#This Row],[Type réunion]],": ",Devoirs[[#This Row],[Notes]])</f>
        <v xml:space="preserve">octobre: </v>
      </c>
      <c r="F13" s="3" t="str">
        <f>IF(ISBLANK(Devoirs[[#This Row],[Date d’échéance]]),"",UPPER(TEXT(Devoirs[[#This Row],[Date d’échéance]],"jjj")))</f>
        <v>MER</v>
      </c>
      <c r="G13" s="3" t="str">
        <f>IF(ISBLANK(Devoirs[[#This Row],[Date d’échéance]]),"",UPPER(TEXT(Devoirs[[#This Row],[Date d’échéance]],"mmm")))</f>
        <v>OCT</v>
      </c>
    </row>
    <row r="14" spans="2:12" ht="27" customHeight="1" x14ac:dyDescent="0.3">
      <c r="B14" s="26">
        <v>43415</v>
      </c>
      <c r="C14" s="8" t="s">
        <v>28</v>
      </c>
      <c r="E14" s="3" t="str">
        <f>CONCATENATE(Devoirs[[#This Row],[Type réunion]],": ",Devoirs[[#This Row],[Notes]])</f>
        <v xml:space="preserve">novembre: </v>
      </c>
      <c r="F14" s="3" t="str">
        <f>IF(ISBLANK(Devoirs[[#This Row],[Date d’échéance]]),"",UPPER(TEXT(Devoirs[[#This Row],[Date d’échéance]],"jjj")))</f>
        <v>DIM</v>
      </c>
      <c r="G14" s="3" t="str">
        <f>IF(ISBLANK(Devoirs[[#This Row],[Date d’échéance]]),"",UPPER(TEXT(Devoirs[[#This Row],[Date d’échéance]],"mmm")))</f>
        <v>NOV</v>
      </c>
    </row>
    <row r="15" spans="2:12" ht="27" customHeight="1" x14ac:dyDescent="0.3">
      <c r="B15" s="26">
        <v>43446</v>
      </c>
      <c r="C15" s="8" t="s">
        <v>33</v>
      </c>
      <c r="E15" s="3" t="str">
        <f>CONCATENATE(Devoirs[[#This Row],[Type réunion]],": ",Devoirs[[#This Row],[Notes]])</f>
        <v xml:space="preserve">decembre: </v>
      </c>
      <c r="F15" s="3" t="str">
        <f>IF(ISBLANK(Devoirs[[#This Row],[Date d’échéance]]),"",UPPER(TEXT(Devoirs[[#This Row],[Date d’échéance]],"jjj")))</f>
        <v>MER</v>
      </c>
      <c r="G15" s="3" t="str">
        <f>IF(ISBLANK(Devoirs[[#This Row],[Date d’échéance]]),"",UPPER(TEXT(Devoirs[[#This Row],[Date d’échéance]],"mmm")))</f>
        <v>DÉC</v>
      </c>
    </row>
  </sheetData>
  <mergeCells count="2">
    <mergeCell ref="I5:J8"/>
    <mergeCell ref="B2:D2"/>
  </mergeCells>
  <printOptions horizontalCentered="1"/>
  <pageMargins left="0.4" right="0.4" top="0.4" bottom="0.6" header="0.3" footer="0.3"/>
  <pageSetup paperSize="9" fitToHeight="0" orientation="portrait" r:id="rId1"/>
  <headerFooter differentFirst="1">
    <oddFooter>Page &amp;P of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/>
    <pageSetUpPr fitToPage="1"/>
  </sheetPr>
  <dimension ref="B1:H31"/>
  <sheetViews>
    <sheetView showGridLines="0" topLeftCell="F1" zoomScale="85" zoomScaleNormal="85" workbookViewId="0">
      <selection activeCell="H2" sqref="H2"/>
    </sheetView>
  </sheetViews>
  <sheetFormatPr baseColWidth="10" defaultColWidth="9.109375" defaultRowHeight="13.8" x14ac:dyDescent="0.3"/>
  <cols>
    <col min="1" max="1" width="1.6640625" customWidth="1"/>
    <col min="2" max="8" width="29.6640625" customWidth="1"/>
    <col min="11" max="35" width="11.44140625"/>
  </cols>
  <sheetData>
    <row r="1" spans="2:8" ht="11.25" customHeight="1" thickTop="1" x14ac:dyDescent="0.3">
      <c r="B1" s="21"/>
      <c r="C1" s="15"/>
      <c r="D1" s="15"/>
      <c r="E1" s="15"/>
      <c r="F1" s="16"/>
      <c r="G1" s="17"/>
      <c r="H1" s="18"/>
    </row>
    <row r="2" spans="2:8" ht="21.6" customHeight="1" thickBot="1" x14ac:dyDescent="0.35">
      <c r="B2" s="36" t="str">
        <f>UPPER(MoisÀAfficher)</f>
        <v>SEPTEMBRE</v>
      </c>
      <c r="C2" s="37"/>
      <c r="D2" s="32"/>
      <c r="E2" s="33"/>
      <c r="F2" s="34"/>
      <c r="G2" s="23" t="s">
        <v>4</v>
      </c>
      <c r="H2" s="13" t="s">
        <v>26</v>
      </c>
    </row>
    <row r="3" spans="2:8" ht="11.25" customHeight="1" thickBot="1" x14ac:dyDescent="0.35">
      <c r="B3" s="36"/>
      <c r="C3" s="37"/>
      <c r="D3" s="33"/>
      <c r="E3" s="33"/>
      <c r="F3" s="34"/>
      <c r="G3" s="35" t="s">
        <v>5</v>
      </c>
      <c r="H3" s="29">
        <v>2018</v>
      </c>
    </row>
    <row r="4" spans="2:8" ht="11.25" customHeight="1" thickBot="1" x14ac:dyDescent="0.35">
      <c r="B4" s="30">
        <f>AnnéeÀAfficher</f>
        <v>2018</v>
      </c>
      <c r="C4" s="31"/>
      <c r="D4" s="33"/>
      <c r="E4" s="33"/>
      <c r="F4" s="34"/>
      <c r="G4" s="35"/>
      <c r="H4" s="29"/>
    </row>
    <row r="5" spans="2:8" ht="21.6" customHeight="1" x14ac:dyDescent="0.3">
      <c r="B5" s="30"/>
      <c r="C5" s="31"/>
      <c r="D5" s="33"/>
      <c r="E5" s="33"/>
      <c r="F5" s="34"/>
      <c r="G5" s="23" t="s">
        <v>6</v>
      </c>
      <c r="H5" s="14" t="s">
        <v>7</v>
      </c>
    </row>
    <row r="6" spans="2:8" ht="16.5" customHeight="1" x14ac:dyDescent="0.3">
      <c r="B6" s="22"/>
      <c r="C6" s="7"/>
      <c r="D6" s="7"/>
      <c r="E6" s="7"/>
      <c r="F6" s="25"/>
      <c r="G6" s="27" t="str">
        <f>IF(ISERROR(INDEX(calendrier,ndx+0,1)),"VÉRIFIER L’ORTHOGRAPHE DU MOIS ET DU JOUR","")</f>
        <v/>
      </c>
      <c r="H6" s="28"/>
    </row>
    <row r="7" spans="2:8" ht="21.6" customHeight="1" x14ac:dyDescent="0.3">
      <c r="B7" s="19" t="str">
        <f t="shared" ref="B7:H7" si="0">TEXT(B8,"oooo")</f>
        <v>lundi</v>
      </c>
      <c r="C7" s="6" t="str">
        <f t="shared" si="0"/>
        <v>mardi</v>
      </c>
      <c r="D7" s="6" t="str">
        <f t="shared" si="0"/>
        <v>mercredi</v>
      </c>
      <c r="E7" s="6" t="str">
        <f t="shared" si="0"/>
        <v>jeudi</v>
      </c>
      <c r="F7" s="6" t="str">
        <f t="shared" si="0"/>
        <v>vendredi</v>
      </c>
      <c r="G7" s="6" t="str">
        <f t="shared" si="0"/>
        <v>samedi</v>
      </c>
      <c r="H7" s="20" t="str">
        <f t="shared" si="0"/>
        <v>dimanche</v>
      </c>
    </row>
    <row r="8" spans="2:8" ht="18.75" customHeight="1" x14ac:dyDescent="0.3">
      <c r="B8" s="1">
        <f>IFERROR(INDEX(calendrier,ndx+0,1),"")</f>
        <v>43374</v>
      </c>
      <c r="C8" s="1">
        <f>IFERROR(INDEX(calendrier,ndx+0,2),"")</f>
        <v>43375</v>
      </c>
      <c r="D8" s="1">
        <f>IFERROR(INDEX(calendrier,ndx+0,3),"")</f>
        <v>43376</v>
      </c>
      <c r="E8" s="1">
        <f>IFERROR(INDEX(calendrier,ndx+0,4),"")</f>
        <v>43377</v>
      </c>
      <c r="F8" s="1">
        <f>IFERROR(INDEX(calendrier,ndx+0,5),"")</f>
        <v>43378</v>
      </c>
      <c r="G8" s="1">
        <f>IFERROR(INDEX(calendrier,ndx+0,6),"")</f>
        <v>43379</v>
      </c>
      <c r="H8" s="1">
        <f>IFERROR(INDEX(calendrier,ndx+0,7),"")</f>
        <v>43380</v>
      </c>
    </row>
    <row r="9" spans="2:8" ht="18.75" customHeight="1" x14ac:dyDescent="0.3">
      <c r="B9" s="10" t="str">
        <f t="array" ref="B9">IFERROR(INDEX(Devoirs[],SMALL(IF(Dates=B$8,ROW(Dates)),ROW(1:1))-DébutLigneTableau,4),"")</f>
        <v/>
      </c>
      <c r="C9" s="10" t="str">
        <f t="array" ref="C9">IFERROR(INDEX(Devoirs[],SMALL(IF(Dates=C$8,ROW(Dates)),ROW(1:1))-DébutLigneTableau,4),"")</f>
        <v/>
      </c>
      <c r="D9" s="10" t="str">
        <f t="array" ref="D9">IFERROR(INDEX(Devoirs[],SMALL(IF(Dates=D$8,ROW(Dates)),ROW(1:1))-DébutLigneTableau,4),"")</f>
        <v/>
      </c>
      <c r="E9" s="10" t="str">
        <f t="array" ref="E9">IFERROR(INDEX(Devoirs[],SMALL(IF(Dates=E$8,ROW(Dates)),ROW(1:1))-DébutLigneTableau,4),"")</f>
        <v/>
      </c>
      <c r="F9" s="10" t="str">
        <f t="array" ref="F9">IFERROR(INDEX(Devoirs[],SMALL(IF(Dates=F$8,ROW(Dates)),ROW(1:1))-DébutLigneTableau,4),"")</f>
        <v/>
      </c>
      <c r="G9" s="10" t="str">
        <f t="array" ref="G9">IFERROR(INDEX(Devoirs[],SMALL(IF(Dates=G$8,ROW(Dates)),ROW(1:1))-DébutLigneTableau,4),"")</f>
        <v/>
      </c>
      <c r="H9" s="10" t="str">
        <f t="array" ref="H9">IFERROR(INDEX(Devoirs[],SMALL(IF(Dates=H$8,ROW(Dates)),ROW(1:1))-DébutLigneTableau,4),"")</f>
        <v/>
      </c>
    </row>
    <row r="10" spans="2:8" ht="18.75" customHeight="1" x14ac:dyDescent="0.3">
      <c r="B10" s="10" t="str">
        <f t="array" ref="B10">IFERROR(INDEX(Devoirs[],SMALL(IF(Dates=B$8,ROW(Dates)),ROW(2:2))-DébutLigneTableau,4),"")</f>
        <v/>
      </c>
      <c r="C10" s="10" t="str">
        <f t="array" ref="C10">IFERROR(INDEX(Devoirs[],SMALL(IF(Dates=C$8,ROW(Dates)),ROW(2:2))-DébutLigneTableau,4),"")</f>
        <v/>
      </c>
      <c r="D10" s="10" t="str">
        <f t="array" ref="D10">IFERROR(INDEX(Devoirs[],SMALL(IF(Dates=D$8,ROW(Dates)),ROW(2:2))-DébutLigneTableau,4),"")</f>
        <v/>
      </c>
      <c r="E10" s="10" t="str">
        <f t="array" ref="E10">IFERROR(INDEX(Devoirs[],SMALL(IF(Dates=E$8,ROW(Dates)),ROW(2:2))-DébutLigneTableau,4),"")</f>
        <v/>
      </c>
      <c r="F10" s="10" t="str">
        <f t="array" ref="F10">IFERROR(INDEX(Devoirs[],SMALL(IF(Dates=F$8,ROW(Dates)),ROW(2:2))-DébutLigneTableau,4),"")</f>
        <v/>
      </c>
      <c r="G10" s="10" t="str">
        <f t="array" ref="G10">IFERROR(INDEX(Devoirs[],SMALL(IF(Dates=G$8,ROW(Dates)),ROW(2:2))-DébutLigneTableau,4),"")</f>
        <v/>
      </c>
      <c r="H10" s="10" t="str">
        <f t="array" ref="H10">IFERROR(INDEX(Devoirs[],SMALL(IF(Dates=H$8,ROW(Dates)),ROW(2:2))-DébutLigneTableau,4),"")</f>
        <v/>
      </c>
    </row>
    <row r="11" spans="2:8" ht="18.75" customHeight="1" x14ac:dyDescent="0.3">
      <c r="B11" s="10" t="str">
        <f t="array" ref="B11">IFERROR(INDEX(Devoirs[],SMALL(IF(Dates=B$8,ROW(Dates)),ROW(3:3))-DébutLigneTableau,4),"")</f>
        <v/>
      </c>
      <c r="C11" s="10" t="str">
        <f t="array" ref="C11">IFERROR(INDEX(Devoirs[],SMALL(IF(Dates=C$8,ROW(Dates)),ROW(3:3))-DébutLigneTableau,4),"")</f>
        <v/>
      </c>
      <c r="D11" s="10" t="str">
        <f t="array" ref="D11">IFERROR(INDEX(Devoirs[],SMALL(IF(Dates=D$8,ROW(Dates)),ROW(3:3))-DébutLigneTableau,4),"")</f>
        <v/>
      </c>
      <c r="E11" s="10" t="str">
        <f t="array" ref="E11">IFERROR(INDEX(Devoirs[],SMALL(IF(Dates=E$8,ROW(Dates)),ROW(3:3))-DébutLigneTableau,4),"")</f>
        <v/>
      </c>
      <c r="F11" s="10" t="str">
        <f t="array" ref="F11">IFERROR(INDEX(Devoirs[],SMALL(IF(Dates=F$8,ROW(Dates)),ROW(3:3))-DébutLigneTableau,4),"")</f>
        <v/>
      </c>
      <c r="G11" s="10" t="str">
        <f t="array" ref="G11">IFERROR(INDEX(Devoirs[],SMALL(IF(Dates=G$8,ROW(Dates)),ROW(3:3))-DébutLigneTableau,4),"")</f>
        <v/>
      </c>
      <c r="H11" s="10" t="str">
        <f t="array" ref="H11">IFERROR(INDEX(Devoirs[],SMALL(IF(Dates=H$8,ROW(Dates)),ROW(3:3))-DébutLigneTableau,4),"")</f>
        <v/>
      </c>
    </row>
    <row r="12" spans="2:8" ht="18.75" customHeight="1" x14ac:dyDescent="0.3">
      <c r="B12" s="1">
        <f>IFERROR(INDEX(calendrier,ndx+1,1),"")</f>
        <v>43381</v>
      </c>
      <c r="C12" s="1">
        <f>IFERROR(INDEX(calendrier,ndx+1,2),"")</f>
        <v>43382</v>
      </c>
      <c r="D12" s="1">
        <f>IFERROR(INDEX(calendrier,ndx+1,3),"")</f>
        <v>43383</v>
      </c>
      <c r="E12" s="1">
        <f>IFERROR(INDEX(calendrier,ndx+1,4),"")</f>
        <v>43384</v>
      </c>
      <c r="F12" s="1">
        <f>IFERROR(INDEX(calendrier,ndx+1,5),"")</f>
        <v>43385</v>
      </c>
      <c r="G12" s="1">
        <f>IFERROR(INDEX(calendrier,ndx+1,6),"")</f>
        <v>43386</v>
      </c>
      <c r="H12" s="1">
        <f>IFERROR(INDEX(calendrier,ndx+1,7),"")</f>
        <v>43387</v>
      </c>
    </row>
    <row r="13" spans="2:8" ht="18.75" customHeight="1" x14ac:dyDescent="0.3">
      <c r="B13" s="10" t="str">
        <f t="array" ref="B13">IFERROR(INDEX(Devoirs[],SMALL(IF(Dates=B$12,ROW(Dates)),ROW(1:1))-DébutLigneTableau,4),"")</f>
        <v/>
      </c>
      <c r="C13" s="10" t="str">
        <f t="array" ref="C13">IFERROR(INDEX(Devoirs[],SMALL(IF(Dates=C$12,ROW(Dates)),ROW(1:1))-DébutLigneTableau,4),"")</f>
        <v/>
      </c>
      <c r="D13" s="10" t="str">
        <f t="array" ref="D13">IFERROR(INDEX(Devoirs[],SMALL(IF(Dates=D$12,ROW(Dates)),ROW(1:1))-DébutLigneTableau,4),"")</f>
        <v xml:space="preserve">octobre: </v>
      </c>
      <c r="E13" s="10" t="str">
        <f t="array" ref="E13">IFERROR(INDEX(Devoirs[],SMALL(IF(Dates=E$12,ROW(Dates)),ROW(1:1))-DébutLigneTableau,4),"")</f>
        <v/>
      </c>
      <c r="F13" s="10" t="str">
        <f t="array" ref="F13">IFERROR(INDEX(Devoirs[],SMALL(IF(Dates=F$12,ROW(Dates)),ROW(1:1))-DébutLigneTableau,4),"")</f>
        <v/>
      </c>
      <c r="G13" s="10" t="str">
        <f t="array" ref="G13">IFERROR(INDEX(Devoirs[],SMALL(IF(Dates=G$12,ROW(Dates)),ROW(1:1))-DébutLigneTableau,4),"")</f>
        <v/>
      </c>
      <c r="H13" s="10" t="str">
        <f t="array" ref="H13">IFERROR(INDEX(Devoirs[],SMALL(IF(Dates=H$12,ROW(Dates)),ROW(1:1))-DébutLigneTableau,4),"")</f>
        <v/>
      </c>
    </row>
    <row r="14" spans="2:8" ht="18.75" customHeight="1" x14ac:dyDescent="0.3">
      <c r="B14" s="10" t="str">
        <f t="array" ref="B14">IFERROR(INDEX(Devoirs[],SMALL(IF(Dates=B$12,ROW(Dates)),ROW(2:2))-DébutLigneTableau,4),"")</f>
        <v/>
      </c>
      <c r="C14" s="10" t="str">
        <f t="array" ref="C14">IFERROR(INDEX(Devoirs[],SMALL(IF(Dates=C$12,ROW(Dates)),ROW(2:2))-DébutLigneTableau,4),"")</f>
        <v/>
      </c>
      <c r="D14" s="10" t="str">
        <f t="array" ref="D14">IFERROR(INDEX(Devoirs[],SMALL(IF(Dates=D$12,ROW(Dates)),ROW(2:2))-DébutLigneTableau,4),"")</f>
        <v/>
      </c>
      <c r="E14" s="10" t="str">
        <f t="array" ref="E14">IFERROR(INDEX(Devoirs[],SMALL(IF(Dates=E$12,ROW(Dates)),ROW(2:2))-DébutLigneTableau,4),"")</f>
        <v/>
      </c>
      <c r="F14" s="10" t="str">
        <f t="array" ref="F14">IFERROR(INDEX(Devoirs[],SMALL(IF(Dates=F$12,ROW(Dates)),ROW(2:2))-DébutLigneTableau,4),"")</f>
        <v/>
      </c>
      <c r="G14" s="10" t="str">
        <f t="array" ref="G14">IFERROR(INDEX(Devoirs[],SMALL(IF(Dates=G$12,ROW(Dates)),ROW(2:2))-DébutLigneTableau,4),"")</f>
        <v/>
      </c>
      <c r="H14" s="10" t="str">
        <f t="array" ref="H14">IFERROR(INDEX(Devoirs[],SMALL(IF(Dates=H$12,ROW(Dates)),ROW(2:2))-DébutLigneTableau,4),"")</f>
        <v/>
      </c>
    </row>
    <row r="15" spans="2:8" ht="18.75" customHeight="1" x14ac:dyDescent="0.3">
      <c r="B15" s="10" t="str">
        <f t="array" ref="B15">IFERROR(INDEX(Devoirs[],SMALL(IF(Dates=B$12,ROW(Dates)),ROW(3:3))-DébutLigneTableau,4),"")</f>
        <v/>
      </c>
      <c r="C15" s="10" t="str">
        <f t="array" ref="C15">IFERROR(INDEX(Devoirs[],SMALL(IF(Dates=C$12,ROW(Dates)),ROW(3:3))-DébutLigneTableau,4),"")</f>
        <v/>
      </c>
      <c r="D15" s="10" t="str">
        <f t="array" ref="D15">IFERROR(INDEX(Devoirs[],SMALL(IF(Dates=D$12,ROW(Dates)),ROW(3:3))-DébutLigneTableau,4),"")</f>
        <v/>
      </c>
      <c r="E15" s="10" t="str">
        <f t="array" ref="E15">IFERROR(INDEX(Devoirs[],SMALL(IF(Dates=E$12,ROW(Dates)),ROW(3:3))-DébutLigneTableau,4),"")</f>
        <v/>
      </c>
      <c r="F15" s="10" t="str">
        <f t="array" ref="F15">IFERROR(INDEX(Devoirs[],SMALL(IF(Dates=F$12,ROW(Dates)),ROW(3:3))-DébutLigneTableau,4),"")</f>
        <v/>
      </c>
      <c r="G15" s="10" t="str">
        <f t="array" ref="G15">IFERROR(INDEX(Devoirs[],SMALL(IF(Dates=G$12,ROW(Dates)),ROW(3:3))-DébutLigneTableau,4),"")</f>
        <v/>
      </c>
      <c r="H15" s="10" t="str">
        <f t="array" ref="H15">IFERROR(INDEX(Devoirs[],SMALL(IF(Dates=H$12,ROW(Dates)),ROW(3:3))-DébutLigneTableau,4),"")</f>
        <v/>
      </c>
    </row>
    <row r="16" spans="2:8" ht="18.75" customHeight="1" x14ac:dyDescent="0.3">
      <c r="B16" s="1">
        <f>IFERROR(INDEX(calendrier,ndx+2,1),"")</f>
        <v>43388</v>
      </c>
      <c r="C16" s="1">
        <f>IFERROR(INDEX(calendrier,ndx+2,2),"")</f>
        <v>43389</v>
      </c>
      <c r="D16" s="1">
        <f>IFERROR(INDEX(calendrier,ndx+2,3),"")</f>
        <v>43390</v>
      </c>
      <c r="E16" s="1">
        <f>IFERROR(INDEX(calendrier,ndx+2,4),"")</f>
        <v>43391</v>
      </c>
      <c r="F16" s="1">
        <f>IFERROR(INDEX(calendrier,ndx+2,5),"")</f>
        <v>43392</v>
      </c>
      <c r="G16" s="1">
        <f>IFERROR(INDEX(calendrier,ndx+2,6),"")</f>
        <v>43393</v>
      </c>
      <c r="H16" s="1">
        <f>IFERROR(INDEX(calendrier,ndx+2,7),"")</f>
        <v>43394</v>
      </c>
    </row>
    <row r="17" spans="2:8" ht="18.75" customHeight="1" x14ac:dyDescent="0.3">
      <c r="B17" s="10" t="str">
        <f t="array" ref="B17">IFERROR(INDEX(Devoirs[],SMALL(IF(Dates=B$16,ROW(Dates)),ROW(1:1))-DébutLigneTableau,4),"")</f>
        <v/>
      </c>
      <c r="C17" s="10" t="str">
        <f t="array" ref="C17">IFERROR(INDEX(Devoirs[],SMALL(IF(Dates=C$16,ROW(Dates)),ROW(1:1))-DébutLigneTableau,4),"")</f>
        <v/>
      </c>
      <c r="D17" s="10" t="str">
        <f t="array" ref="D17">IFERROR(INDEX(Devoirs[],SMALL(IF(Dates=D$16,ROW(Dates)),ROW(1:1))-DébutLigneTableau,4),"")</f>
        <v/>
      </c>
      <c r="E17" s="10" t="str">
        <f t="array" ref="E17">IFERROR(INDEX(Devoirs[],SMALL(IF(Dates=E$16,ROW(Dates)),ROW(1:1))-DébutLigneTableau,4),"")</f>
        <v/>
      </c>
      <c r="F17" s="10" t="str">
        <f t="array" ref="F17">IFERROR(INDEX(Devoirs[],SMALL(IF(Dates=F$16,ROW(Dates)),ROW(1:1))-DébutLigneTableau,4),"")</f>
        <v/>
      </c>
      <c r="G17" s="10" t="str">
        <f t="array" ref="G17">IFERROR(INDEX(Devoirs[],SMALL(IF(Dates=G$16,ROW(Dates)),ROW(1:1))-DébutLigneTableau,4),"")</f>
        <v/>
      </c>
      <c r="H17" s="10" t="str">
        <f t="array" ref="H17">IFERROR(INDEX(Devoirs[],SMALL(IF(Dates=H$16,ROW(Dates)),ROW(1:1))-DébutLigneTableau,4),"")</f>
        <v/>
      </c>
    </row>
    <row r="18" spans="2:8" ht="18.75" customHeight="1" x14ac:dyDescent="0.3">
      <c r="B18" s="10" t="str">
        <f t="array" ref="B18">IFERROR(INDEX(Devoirs[],SMALL(IF(Dates=B$16,ROW(Dates)),ROW(2:2))-DébutLigneTableau,4),"")</f>
        <v/>
      </c>
      <c r="C18" s="10" t="str">
        <f t="array" ref="C18">IFERROR(INDEX(Devoirs[],SMALL(IF(Dates=C$16,ROW(Dates)),ROW(2:2))-DébutLigneTableau,4),"")</f>
        <v/>
      </c>
      <c r="D18" s="10" t="str">
        <f t="array" ref="D18">IFERROR(INDEX(Devoirs[],SMALL(IF(Dates=D$16,ROW(Dates)),ROW(2:2))-DébutLigneTableau,4),"")</f>
        <v/>
      </c>
      <c r="E18" s="10" t="str">
        <f t="array" ref="E18">IFERROR(INDEX(Devoirs[],SMALL(IF(Dates=E$16,ROW(Dates)),ROW(2:2))-DébutLigneTableau,4),"")</f>
        <v/>
      </c>
      <c r="F18" s="10" t="str">
        <f t="array" ref="F18">IFERROR(INDEX(Devoirs[],SMALL(IF(Dates=F$16,ROW(Dates)),ROW(2:2))-DébutLigneTableau,4),"")</f>
        <v/>
      </c>
      <c r="G18" s="10" t="str">
        <f t="array" ref="G18">IFERROR(INDEX(Devoirs[],SMALL(IF(Dates=G$16,ROW(Dates)),ROW(2:2))-DébutLigneTableau,4),"")</f>
        <v/>
      </c>
      <c r="H18" s="10" t="str">
        <f t="array" ref="H18">IFERROR(INDEX(Devoirs[],SMALL(IF(Dates=H$16,ROW(Dates)),ROW(2:2))-DébutLigneTableau,4),"")</f>
        <v/>
      </c>
    </row>
    <row r="19" spans="2:8" ht="18.75" customHeight="1" x14ac:dyDescent="0.3">
      <c r="B19" s="10" t="str">
        <f t="array" ref="B19">IFERROR(INDEX(Devoirs[],SMALL(IF(Dates=B$16,ROW(Dates)),ROW(3:3))-DébutLigneTableau,4),"")</f>
        <v/>
      </c>
      <c r="C19" s="10" t="str">
        <f t="array" ref="C19">IFERROR(INDEX(Devoirs[],SMALL(IF(Dates=C$16,ROW(Dates)),ROW(3:3))-DébutLigneTableau,4),"")</f>
        <v/>
      </c>
      <c r="D19" s="10" t="str">
        <f t="array" ref="D19">IFERROR(INDEX(Devoirs[],SMALL(IF(Dates=D$16,ROW(Dates)),ROW(3:3))-DébutLigneTableau,4),"")</f>
        <v/>
      </c>
      <c r="E19" s="10" t="str">
        <f t="array" ref="E19">IFERROR(INDEX(Devoirs[],SMALL(IF(Dates=E$16,ROW(Dates)),ROW(3:3))-DébutLigneTableau,4),"")</f>
        <v/>
      </c>
      <c r="F19" s="10" t="str">
        <f t="array" ref="F19">IFERROR(INDEX(Devoirs[],SMALL(IF(Dates=F$16,ROW(Dates)),ROW(3:3))-DébutLigneTableau,4),"")</f>
        <v/>
      </c>
      <c r="G19" s="10" t="str">
        <f t="array" ref="G19">IFERROR(INDEX(Devoirs[],SMALL(IF(Dates=G$16,ROW(Dates)),ROW(3:3))-DébutLigneTableau,4),"")</f>
        <v/>
      </c>
      <c r="H19" s="10" t="str">
        <f t="array" ref="H19">IFERROR(INDEX(Devoirs[],SMALL(IF(Dates=H$16,ROW(Dates)),ROW(3:3))-DébutLigneTableau,4),"")</f>
        <v/>
      </c>
    </row>
    <row r="20" spans="2:8" ht="18.75" customHeight="1" x14ac:dyDescent="0.3">
      <c r="B20" s="1">
        <f>IFERROR(INDEX(calendrier,ndx+3,1),"")</f>
        <v>43395</v>
      </c>
      <c r="C20" s="1">
        <f>IFERROR(INDEX(calendrier,ndx+3,2),"")</f>
        <v>43396</v>
      </c>
      <c r="D20" s="1">
        <f>IFERROR(INDEX(calendrier,ndx+3,3),"")</f>
        <v>43397</v>
      </c>
      <c r="E20" s="1">
        <f>IFERROR(INDEX(calendrier,ndx+3,4),"")</f>
        <v>43398</v>
      </c>
      <c r="F20" s="1">
        <f>IFERROR(INDEX(calendrier,ndx+3,5),"")</f>
        <v>43399</v>
      </c>
      <c r="G20" s="1">
        <f>IFERROR(INDEX(calendrier,ndx+3,6),"")</f>
        <v>43400</v>
      </c>
      <c r="H20" s="1">
        <f>IFERROR(INDEX(calendrier,ndx+3,7),"")</f>
        <v>43401</v>
      </c>
    </row>
    <row r="21" spans="2:8" ht="18.75" customHeight="1" x14ac:dyDescent="0.3">
      <c r="B21" s="10" t="str">
        <f t="array" ref="B21">IFERROR(INDEX(Devoirs[],SMALL(IF(Dates=B$20,ROW(Dates)),ROW(1:1))-DébutLigneTableau,4),"")</f>
        <v/>
      </c>
      <c r="C21" s="10" t="str">
        <f t="array" ref="C21">IFERROR(INDEX(Devoirs[],SMALL(IF(Dates=C$20,ROW(Dates)),ROW(1:1))-DébutLigneTableau,4),"")</f>
        <v/>
      </c>
      <c r="D21" s="10" t="str">
        <f t="array" ref="D21">IFERROR(INDEX(Devoirs[],SMALL(IF(Dates=D$20,ROW(Dates)),ROW(1:1))-DébutLigneTableau,4),"")</f>
        <v/>
      </c>
      <c r="E21" s="10" t="str">
        <f t="array" ref="E21">IFERROR(INDEX(Devoirs[],SMALL(IF(Dates=E$20,ROW(Dates)),ROW(1:1))-DébutLigneTableau,4),"")</f>
        <v/>
      </c>
      <c r="F21" s="10" t="str">
        <f t="array" ref="F21">IFERROR(INDEX(Devoirs[],SMALL(IF(Dates=F$20,ROW(Dates)),ROW(1:1))-DébutLigneTableau,4),"")</f>
        <v/>
      </c>
      <c r="G21" s="10" t="str">
        <f t="array" ref="G21">IFERROR(INDEX(Devoirs[],SMALL(IF(Dates=G$20,ROW(Dates)),ROW(1:1))-DébutLigneTableau,4),"")</f>
        <v/>
      </c>
      <c r="H21" s="10" t="str">
        <f t="array" ref="H21">IFERROR(INDEX(Devoirs[],SMALL(IF(Dates=H$20,ROW(Dates)),ROW(1:1))-DébutLigneTableau,4),"")</f>
        <v/>
      </c>
    </row>
    <row r="22" spans="2:8" ht="18.75" customHeight="1" x14ac:dyDescent="0.3">
      <c r="B22" s="10" t="str">
        <f t="array" ref="B22">IFERROR(INDEX(Devoirs[],SMALL(IF(Dates=B$20,ROW(Dates)),ROW(2:2))-DébutLigneTableau,4),"")</f>
        <v/>
      </c>
      <c r="C22" s="10" t="str">
        <f t="array" ref="C22">IFERROR(INDEX(Devoirs[],SMALL(IF(Dates=C$20,ROW(Dates)),ROW(2:2))-DébutLigneTableau,4),"")</f>
        <v/>
      </c>
      <c r="D22" s="10" t="str">
        <f t="array" ref="D22">IFERROR(INDEX(Devoirs[],SMALL(IF(Dates=D$20,ROW(Dates)),ROW(2:2))-DébutLigneTableau,4),"")</f>
        <v/>
      </c>
      <c r="E22" s="10" t="str">
        <f t="array" ref="E22">IFERROR(INDEX(Devoirs[],SMALL(IF(Dates=E$20,ROW(Dates)),ROW(2:2))-DébutLigneTableau,4),"")</f>
        <v/>
      </c>
      <c r="F22" s="10" t="str">
        <f t="array" ref="F22">IFERROR(INDEX(Devoirs[],SMALL(IF(Dates=F$20,ROW(Dates)),ROW(2:2))-DébutLigneTableau,4),"")</f>
        <v/>
      </c>
      <c r="G22" s="10" t="str">
        <f t="array" ref="G22">IFERROR(INDEX(Devoirs[],SMALL(IF(Dates=G$20,ROW(Dates)),ROW(2:2))-DébutLigneTableau,4),"")</f>
        <v/>
      </c>
      <c r="H22" s="10" t="str">
        <f t="array" ref="H22">IFERROR(INDEX(Devoirs[],SMALL(IF(Dates=H$20,ROW(Dates)),ROW(2:2))-DébutLigneTableau,4),"")</f>
        <v/>
      </c>
    </row>
    <row r="23" spans="2:8" ht="18.75" customHeight="1" x14ac:dyDescent="0.3">
      <c r="B23" s="10" t="str">
        <f t="array" ref="B23">IFERROR(INDEX(Devoirs[],SMALL(IF(Dates=B$20,ROW(Dates)),ROW(3:3))-DébutLigneTableau,4),"")</f>
        <v/>
      </c>
      <c r="C23" s="10" t="str">
        <f t="array" ref="C23">IFERROR(INDEX(Devoirs[],SMALL(IF(Dates=C$20,ROW(Dates)),ROW(3:3))-DébutLigneTableau,4),"")</f>
        <v/>
      </c>
      <c r="D23" s="10" t="str">
        <f t="array" ref="D23">IFERROR(INDEX(Devoirs[],SMALL(IF(Dates=D$20,ROW(Dates)),ROW(3:3))-DébutLigneTableau,4),"")</f>
        <v/>
      </c>
      <c r="E23" s="10" t="str">
        <f t="array" ref="E23">IFERROR(INDEX(Devoirs[],SMALL(IF(Dates=E$20,ROW(Dates)),ROW(3:3))-DébutLigneTableau,4),"")</f>
        <v/>
      </c>
      <c r="F23" s="10" t="str">
        <f t="array" ref="F23">IFERROR(INDEX(Devoirs[],SMALL(IF(Dates=F$20,ROW(Dates)),ROW(3:3))-DébutLigneTableau,4),"")</f>
        <v/>
      </c>
      <c r="G23" s="10" t="str">
        <f t="array" ref="G23">IFERROR(INDEX(Devoirs[],SMALL(IF(Dates=G$20,ROW(Dates)),ROW(3:3))-DébutLigneTableau,4),"")</f>
        <v/>
      </c>
      <c r="H23" s="10" t="str">
        <f t="array" ref="H23">IFERROR(INDEX(Devoirs[],SMALL(IF(Dates=H$20,ROW(Dates)),ROW(3:3))-DébutLigneTableau,4),"")</f>
        <v/>
      </c>
    </row>
    <row r="24" spans="2:8" ht="18.75" customHeight="1" x14ac:dyDescent="0.3">
      <c r="B24" s="1">
        <f>IFERROR(INDEX(calendrier,ndx+4,1),"")</f>
        <v>43402</v>
      </c>
      <c r="C24" s="1">
        <f>IFERROR(INDEX(calendrier,ndx+4,2),"")</f>
        <v>43403</v>
      </c>
      <c r="D24" s="1">
        <f>IFERROR(INDEX(calendrier,ndx+4,3),"")</f>
        <v>43404</v>
      </c>
      <c r="E24" s="1">
        <f>IFERROR(INDEX(calendrier,ndx+4,4),"")</f>
        <v>43405</v>
      </c>
      <c r="F24" s="1">
        <f>IFERROR(INDEX(calendrier,ndx+4,5),"")</f>
        <v>43406</v>
      </c>
      <c r="G24" s="1">
        <f>IFERROR(INDEX(calendrier,ndx+4,6),"")</f>
        <v>43407</v>
      </c>
      <c r="H24" s="1">
        <f>IFERROR(INDEX(calendrier,ndx+4,7),"")</f>
        <v>43408</v>
      </c>
    </row>
    <row r="25" spans="2:8" ht="18.75" customHeight="1" x14ac:dyDescent="0.3">
      <c r="B25" s="10" t="str">
        <f t="array" ref="B25">IFERROR(INDEX(Devoirs[],SMALL(IF(Dates=B$24,ROW(Dates)),ROW(1:1))-DébutLigneTableau,4),"")</f>
        <v/>
      </c>
      <c r="C25" s="10" t="str">
        <f t="array" ref="C25">IFERROR(INDEX(Devoirs[],SMALL(IF(Dates=C$24,ROW(Dates)),ROW(1:1))-DébutLigneTableau,4),"")</f>
        <v/>
      </c>
      <c r="D25" s="10" t="str">
        <f t="array" ref="D25">IFERROR(INDEX(Devoirs[],SMALL(IF(Dates=D$24,ROW(Dates)),ROW(1:1))-DébutLigneTableau,4),"")</f>
        <v/>
      </c>
      <c r="E25" s="10" t="str">
        <f t="array" ref="E25">IFERROR(INDEX(Devoirs[],SMALL(IF(Dates=E$24,ROW(Dates)),ROW(1:1))-DébutLigneTableau,4),"")</f>
        <v/>
      </c>
      <c r="F25" s="10" t="str">
        <f t="array" ref="F25">IFERROR(INDEX(Devoirs[],SMALL(IF(Dates=F$24,ROW(Dates)),ROW(1:1))-DébutLigneTableau,4),"")</f>
        <v/>
      </c>
      <c r="G25" s="10" t="str">
        <f t="array" ref="G25">IFERROR(INDEX(Devoirs[],SMALL(IF(Dates=G$24,ROW(Dates)),ROW(1:1))-DébutLigneTableau,4),"")</f>
        <v/>
      </c>
      <c r="H25" s="10" t="str">
        <f t="array" ref="H25">IFERROR(INDEX(Devoirs[],SMALL(IF(Dates=H$24,ROW(Dates)),ROW(1:1))-DébutLigneTableau,4),"")</f>
        <v/>
      </c>
    </row>
    <row r="26" spans="2:8" ht="18.75" customHeight="1" x14ac:dyDescent="0.3">
      <c r="B26" s="10" t="str">
        <f t="array" ref="B26">IFERROR(INDEX(Devoirs[],SMALL(IF(Dates=B$24,ROW(Dates)),ROW(2:2))-DébutLigneTableau,4),"")</f>
        <v/>
      </c>
      <c r="C26" s="10" t="str">
        <f t="array" ref="C26">IFERROR(INDEX(Devoirs[],SMALL(IF(Dates=C$24,ROW(Dates)),ROW(2:2))-DébutLigneTableau,4),"")</f>
        <v/>
      </c>
      <c r="D26" s="10" t="str">
        <f t="array" ref="D26">IFERROR(INDEX(Devoirs[],SMALL(IF(Dates=D$24,ROW(Dates)),ROW(2:2))-DébutLigneTableau,4),"")</f>
        <v/>
      </c>
      <c r="E26" s="10" t="str">
        <f t="array" ref="E26">IFERROR(INDEX(Devoirs[],SMALL(IF(Dates=E$24,ROW(Dates)),ROW(2:2))-DébutLigneTableau,4),"")</f>
        <v/>
      </c>
      <c r="F26" s="10" t="str">
        <f t="array" ref="F26">IFERROR(INDEX(Devoirs[],SMALL(IF(Dates=F$24,ROW(Dates)),ROW(2:2))-DébutLigneTableau,4),"")</f>
        <v/>
      </c>
      <c r="G26" s="10" t="str">
        <f t="array" ref="G26">IFERROR(INDEX(Devoirs[],SMALL(IF(Dates=G$24,ROW(Dates)),ROW(2:2))-DébutLigneTableau,4),"")</f>
        <v/>
      </c>
      <c r="H26" s="10" t="str">
        <f t="array" ref="H26">IFERROR(INDEX(Devoirs[],SMALL(IF(Dates=H$24,ROW(Dates)),ROW(2:2))-DébutLigneTableau,4),"")</f>
        <v/>
      </c>
    </row>
    <row r="27" spans="2:8" ht="18.75" customHeight="1" x14ac:dyDescent="0.3">
      <c r="B27" s="10" t="str">
        <f t="array" ref="B27">IFERROR(INDEX(Devoirs[],SMALL(IF(Dates=B$24,ROW(Dates)),ROW(3:3))-DébutLigneTableau,4),"")</f>
        <v/>
      </c>
      <c r="C27" s="10" t="str">
        <f t="array" ref="C27">IFERROR(INDEX(Devoirs[],SMALL(IF(Dates=C$24,ROW(Dates)),ROW(3:3))-DébutLigneTableau,4),"")</f>
        <v/>
      </c>
      <c r="D27" s="10" t="str">
        <f t="array" ref="D27">IFERROR(INDEX(Devoirs[],SMALL(IF(Dates=D$24,ROW(Dates)),ROW(3:3))-DébutLigneTableau,4),"")</f>
        <v/>
      </c>
      <c r="E27" s="10" t="str">
        <f t="array" ref="E27">IFERROR(INDEX(Devoirs[],SMALL(IF(Dates=E$24,ROW(Dates)),ROW(3:3))-DébutLigneTableau,4),"")</f>
        <v/>
      </c>
      <c r="F27" s="10" t="str">
        <f t="array" ref="F27">IFERROR(INDEX(Devoirs[],SMALL(IF(Dates=F$24,ROW(Dates)),ROW(3:3))-DébutLigneTableau,4),"")</f>
        <v/>
      </c>
      <c r="G27" s="10" t="str">
        <f t="array" ref="G27">IFERROR(INDEX(Devoirs[],SMALL(IF(Dates=G$24,ROW(Dates)),ROW(3:3))-DébutLigneTableau,4),"")</f>
        <v/>
      </c>
      <c r="H27" s="10" t="str">
        <f t="array" ref="H27">IFERROR(INDEX(Devoirs[],SMALL(IF(Dates=H$24,ROW(Dates)),ROW(3:3))-DébutLigneTableau,4),"")</f>
        <v/>
      </c>
    </row>
    <row r="28" spans="2:8" ht="18.75" customHeight="1" x14ac:dyDescent="0.3">
      <c r="B28" s="1">
        <f>IFERROR(INDEX(calendrier,ndx+5,1),"")</f>
        <v>43409</v>
      </c>
      <c r="C28" s="1">
        <f>IFERROR(INDEX(calendrier,ndx+5,2),"")</f>
        <v>43410</v>
      </c>
      <c r="D28" s="1">
        <f>IFERROR(INDEX(calendrier,ndx+5,3),"")</f>
        <v>43411</v>
      </c>
      <c r="E28" s="1">
        <f>IFERROR(INDEX(calendrier,ndx+5,4),"")</f>
        <v>43412</v>
      </c>
      <c r="F28" s="1">
        <f>IFERROR(INDEX(calendrier,ndx+5,5),"")</f>
        <v>43413</v>
      </c>
      <c r="G28" s="1">
        <f>IFERROR(INDEX(calendrier,ndx+5,6),"")</f>
        <v>43414</v>
      </c>
      <c r="H28" s="1">
        <f>IFERROR(INDEX(calendrier,ndx+5,7),"")</f>
        <v>43415</v>
      </c>
    </row>
    <row r="29" spans="2:8" ht="18.75" customHeight="1" x14ac:dyDescent="0.3">
      <c r="B29" s="10" t="str">
        <f t="array" ref="B29">IFERROR(INDEX(Devoirs[],SMALL(IF(Dates=B$28,ROW(Dates)),ROW(1:1))-DébutLigneTableau,4),"")</f>
        <v/>
      </c>
      <c r="C29" s="10" t="str">
        <f t="array" ref="C29">IFERROR(INDEX(Devoirs[],SMALL(IF(Dates=C$28,ROW(Dates)),ROW(1:1))-DébutLigneTableau,4),"")</f>
        <v/>
      </c>
      <c r="D29" s="10" t="str">
        <f t="array" ref="D29">IFERROR(INDEX(Devoirs[],SMALL(IF(Dates=D$28,ROW(Dates)),ROW(1:1))-DébutLigneTableau,4),"")</f>
        <v/>
      </c>
      <c r="E29" s="10" t="str">
        <f t="array" ref="E29">IFERROR(INDEX(Devoirs[],SMALL(IF(Dates=E$28,ROW(Dates)),ROW(1:1))-DébutLigneTableau,4),"")</f>
        <v/>
      </c>
      <c r="F29" s="10" t="str">
        <f t="array" ref="F29">IFERROR(INDEX(Devoirs[],SMALL(IF(Dates=F$28,ROW(Dates)),ROW(1:1))-DébutLigneTableau,4),"")</f>
        <v/>
      </c>
      <c r="G29" s="10" t="str">
        <f t="array" ref="G29">IFERROR(INDEX(Devoirs[],SMALL(IF(Dates=G$28,ROW(Dates)),ROW(1:1))-DébutLigneTableau,4),"")</f>
        <v/>
      </c>
      <c r="H29" s="10" t="str">
        <f t="array" ref="H29">IFERROR(INDEX(Devoirs[],SMALL(IF(Dates=H$28,ROW(Dates)),ROW(1:1))-DébutLigneTableau,4),"")</f>
        <v xml:space="preserve">novembre: </v>
      </c>
    </row>
    <row r="30" spans="2:8" ht="18.75" customHeight="1" x14ac:dyDescent="0.3">
      <c r="B30" s="10" t="str">
        <f t="array" ref="B30">IFERROR(INDEX(Devoirs[],SMALL(IF(Dates=B$28,ROW(Dates)),ROW(2:2))-DébutLigneTableau,4),"")</f>
        <v/>
      </c>
      <c r="C30" s="10" t="str">
        <f t="array" ref="C30">IFERROR(INDEX(Devoirs[],SMALL(IF(Dates=C$28,ROW(Dates)),ROW(2:2))-DébutLigneTableau,4),"")</f>
        <v/>
      </c>
      <c r="D30" s="10" t="str">
        <f t="array" ref="D30">IFERROR(INDEX(Devoirs[],SMALL(IF(Dates=D$28,ROW(Dates)),ROW(2:2))-DébutLigneTableau,4),"")</f>
        <v/>
      </c>
      <c r="E30" s="10" t="str">
        <f t="array" ref="E30">IFERROR(INDEX(Devoirs[],SMALL(IF(Dates=E$28,ROW(Dates)),ROW(2:2))-DébutLigneTableau,4),"")</f>
        <v/>
      </c>
      <c r="F30" s="10" t="str">
        <f t="array" ref="F30">IFERROR(INDEX(Devoirs[],SMALL(IF(Dates=F$28,ROW(Dates)),ROW(2:2))-DébutLigneTableau,4),"")</f>
        <v/>
      </c>
      <c r="G30" s="10" t="str">
        <f t="array" ref="G30">IFERROR(INDEX(Devoirs[],SMALL(IF(Dates=G$28,ROW(Dates)),ROW(2:2))-DébutLigneTableau,4),"")</f>
        <v/>
      </c>
      <c r="H30" s="10" t="str">
        <f t="array" ref="H30">IFERROR(INDEX(Devoirs[],SMALL(IF(Dates=H$28,ROW(Dates)),ROW(2:2))-DébutLigneTableau,4),"")</f>
        <v/>
      </c>
    </row>
    <row r="31" spans="2:8" ht="18.75" customHeight="1" x14ac:dyDescent="0.3">
      <c r="B31" s="10" t="str">
        <f t="array" ref="B31">IFERROR(INDEX(Devoirs[],SMALL(IF(Dates=B$28,ROW(Dates)),ROW(3:3))-DébutLigneTableau,4),"")</f>
        <v/>
      </c>
      <c r="C31" s="10" t="str">
        <f t="array" ref="C31">IFERROR(INDEX(Devoirs[],SMALL(IF(Dates=C$28,ROW(Dates)),ROW(3:3))-DébutLigneTableau,4),"")</f>
        <v/>
      </c>
      <c r="D31" s="10" t="str">
        <f t="array" ref="D31">IFERROR(INDEX(Devoirs[],SMALL(IF(Dates=D$28,ROW(Dates)),ROW(3:3))-DébutLigneTableau,4),"")</f>
        <v/>
      </c>
      <c r="E31" s="10" t="str">
        <f t="array" ref="E31">IFERROR(INDEX(Devoirs[],SMALL(IF(Dates=E$28,ROW(Dates)),ROW(3:3))-DébutLigneTableau,4),"")</f>
        <v/>
      </c>
      <c r="F31" s="10" t="str">
        <f t="array" ref="F31">IFERROR(INDEX(Devoirs[],SMALL(IF(Dates=F$28,ROW(Dates)),ROW(3:3))-DébutLigneTableau,4),"")</f>
        <v/>
      </c>
      <c r="G31" s="10" t="str">
        <f t="array" ref="G31">IFERROR(INDEX(Devoirs[],SMALL(IF(Dates=G$28,ROW(Dates)),ROW(3:3))-DébutLigneTableau,4),"")</f>
        <v/>
      </c>
      <c r="H31" s="10" t="str">
        <f t="array" ref="H31">IFERROR(INDEX(Devoirs[],SMALL(IF(Dates=H$28,ROW(Dates)),ROW(3:3))-DébutLigneTableau,4),"")</f>
        <v/>
      </c>
    </row>
  </sheetData>
  <mergeCells count="6">
    <mergeCell ref="G6:H6"/>
    <mergeCell ref="H3:H4"/>
    <mergeCell ref="B2:C3"/>
    <mergeCell ref="B4:C5"/>
    <mergeCell ref="D2:F5"/>
    <mergeCell ref="G3:G4"/>
  </mergeCells>
  <conditionalFormatting sqref="B28:H31">
    <cfRule type="expression" dxfId="10" priority="1" stopIfTrue="1">
      <formula>NuméroDuMoisÀAfficher&lt;&gt;MONTH(B$28)</formula>
    </cfRule>
  </conditionalFormatting>
  <conditionalFormatting sqref="B8:H11">
    <cfRule type="expression" dxfId="9" priority="2" stopIfTrue="1">
      <formula>NuméroDuMoisÀAfficher&lt;&gt;MONTH(B$8)</formula>
    </cfRule>
  </conditionalFormatting>
  <conditionalFormatting sqref="B24:H27">
    <cfRule type="expression" dxfId="8" priority="3" stopIfTrue="1">
      <formula>NuméroDuMoisÀAfficher&lt;&gt;MONTH(B$24)</formula>
    </cfRule>
  </conditionalFormatting>
  <conditionalFormatting sqref="B9:B11 B13:B15 B17:B19 B21:B23 B25:B27 B29:B31">
    <cfRule type="expression" dxfId="7" priority="19">
      <formula>$B9&lt;&gt;""</formula>
    </cfRule>
  </conditionalFormatting>
  <conditionalFormatting sqref="C9:C11 C13:C15 C17:C19 C21:C23 C25:C27 C29:C31">
    <cfRule type="expression" dxfId="6" priority="15">
      <formula>$C9&lt;&gt;""</formula>
    </cfRule>
  </conditionalFormatting>
  <conditionalFormatting sqref="D9:D11 D13:D15 D17:D19 D21:D23 D25:D27 D29:D31">
    <cfRule type="expression" dxfId="5" priority="8">
      <formula>$D9&lt;&gt;""</formula>
    </cfRule>
  </conditionalFormatting>
  <conditionalFormatting sqref="E9:E11 E13:E15 E17:E19 E21:E23 E25:E27 E29:E31">
    <cfRule type="expression" dxfId="4" priority="4">
      <formula>$E9&lt;&gt;""</formula>
    </cfRule>
  </conditionalFormatting>
  <conditionalFormatting sqref="F9:F11 F13:F15 F17:F19 F21:F23 F25:F27 F29:F31">
    <cfRule type="expression" dxfId="3" priority="5">
      <formula>$F9&lt;&gt;""</formula>
    </cfRule>
  </conditionalFormatting>
  <conditionalFormatting sqref="G9:G11 G13:G15 G17:G19 G21:G23 G25:G27 G29:G31">
    <cfRule type="expression" dxfId="2" priority="7">
      <formula>$G9&lt;&gt;""</formula>
    </cfRule>
  </conditionalFormatting>
  <conditionalFormatting sqref="H9:H11 H13:H15 H17:H19 H21:H23 H25:H27 H29:H31">
    <cfRule type="expression" dxfId="1" priority="6">
      <formula>$H9&lt;&gt;""</formula>
    </cfRule>
  </conditionalFormatting>
  <printOptions horizontalCentered="1"/>
  <pageMargins left="0.4" right="0.4" top="0.4" bottom="0.6" header="0.3" footer="0.3"/>
  <pageSetup paperSize="9" scale="50" fitToHeight="0" orientation="portrait" r:id="rId1"/>
  <headerFooter differentFirst="1">
    <oddFooter>Page &amp;P of &amp;N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Feuil1!$A$2:$A$13</xm:f>
          </x14:formula1>
          <xm:sqref>H2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3"/>
  <sheetViews>
    <sheetView workbookViewId="0">
      <selection activeCell="D25" sqref="D25"/>
    </sheetView>
  </sheetViews>
  <sheetFormatPr baseColWidth="10" defaultRowHeight="13.8" x14ac:dyDescent="0.3"/>
  <sheetData>
    <row r="1" spans="1:1" x14ac:dyDescent="0.3">
      <c r="A1" t="s">
        <v>19</v>
      </c>
    </row>
    <row r="2" spans="1:1" x14ac:dyDescent="0.3">
      <c r="A2" t="s">
        <v>8</v>
      </c>
    </row>
    <row r="3" spans="1:1" x14ac:dyDescent="0.3">
      <c r="A3" t="s">
        <v>20</v>
      </c>
    </row>
    <row r="4" spans="1:1" x14ac:dyDescent="0.3">
      <c r="A4" t="s">
        <v>18</v>
      </c>
    </row>
    <row r="5" spans="1:1" x14ac:dyDescent="0.3">
      <c r="A5" t="s">
        <v>21</v>
      </c>
    </row>
    <row r="6" spans="1:1" x14ac:dyDescent="0.3">
      <c r="A6" t="s">
        <v>22</v>
      </c>
    </row>
    <row r="7" spans="1:1" x14ac:dyDescent="0.3">
      <c r="A7" t="s">
        <v>23</v>
      </c>
    </row>
    <row r="8" spans="1:1" x14ac:dyDescent="0.3">
      <c r="A8" t="s">
        <v>24</v>
      </c>
    </row>
    <row r="9" spans="1:1" x14ac:dyDescent="0.3">
      <c r="A9" t="s">
        <v>25</v>
      </c>
    </row>
    <row r="10" spans="1:1" x14ac:dyDescent="0.3">
      <c r="A10" t="s">
        <v>26</v>
      </c>
    </row>
    <row r="11" spans="1:1" x14ac:dyDescent="0.3">
      <c r="A11" t="s">
        <v>27</v>
      </c>
    </row>
    <row r="12" spans="1:1" x14ac:dyDescent="0.3">
      <c r="A12" t="s">
        <v>28</v>
      </c>
    </row>
    <row r="13" spans="1:1" x14ac:dyDescent="0.3">
      <c r="A13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Entrer un RDV</vt:lpstr>
      <vt:lpstr>Calendrier</vt:lpstr>
      <vt:lpstr>Feuil1</vt:lpstr>
      <vt:lpstr>Calendrier!AnnéeÀAfficher</vt:lpstr>
      <vt:lpstr>Dates</vt:lpstr>
      <vt:lpstr>'Entrer un RDV'!Impression_des_titres</vt:lpstr>
      <vt:lpstr>JourDuDébut</vt:lpstr>
      <vt:lpstr>ListeDevoirs</vt:lpstr>
      <vt:lpstr>mois</vt:lpstr>
      <vt:lpstr>Calendrier!MoisÀAfficher</vt:lpstr>
      <vt:lpstr>TravailQuotidien</vt:lpstr>
      <vt:lpstr>Calendrier!Zone_d_impression</vt:lpstr>
      <vt:lpstr>'Entrer un RDV'!Zone_d_impression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Owner</dc:creator>
  <cp:lastModifiedBy>i5</cp:lastModifiedBy>
  <dcterms:created xsi:type="dcterms:W3CDTF">2013-06-18T20:09:20Z</dcterms:created>
  <dcterms:modified xsi:type="dcterms:W3CDTF">2018-01-17T13:42:17Z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TC040142069991</vt:lpwstr>
  </property>
</Properties>
</file>