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ago\Downloads\"/>
    </mc:Choice>
  </mc:AlternateContent>
  <bookViews>
    <workbookView xWindow="240" yWindow="60" windowWidth="21180" windowHeight="10110" tabRatio="734" activeTab="2" xr2:uid="{00000000-000D-0000-FFFF-FFFF00000000}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9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71027"/>
</workbook>
</file>

<file path=xl/calcChain.xml><?xml version="1.0" encoding="utf-8"?>
<calcChain xmlns="http://schemas.openxmlformats.org/spreadsheetml/2006/main"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<sst xmlns="http://schemas.openxmlformats.org/spreadsheetml/2006/main" count="187" uniqueCount="125">
  <si>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</si>
  <si>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</si>
  <si>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</si>
  <si>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</si>
  <si>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</si>
  <si>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</si>
  <si>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</si>
  <si>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</si>
  <si>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</si>
  <si>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</si>
  <si>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</si>
  <si>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</si>
  <si>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</si>
  <si>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</si>
  <si>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</si>
  <si>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</si>
  <si>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</si>
  <si>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</si>
  <si>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</si>
  <si>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</si>
  <si>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</si>
  <si>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</si>
  <si>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</si>
  <si>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</si>
  <si>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</si>
  <si>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</si>
  <si>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</si>
  <si>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</si>
  <si>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</si>
  <si>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</si>
  <si>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</si>
  <si>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</si>
  <si>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</si>
  <si>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</si>
  <si>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</si>
  <si>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</si>
  <si>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</si>
  <si>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</si>
  <si>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</si>
  <si>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</si>
  <si>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</si>
  <si>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</si>
  <si>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</si>
  <si>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</si>
  <si>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</si>
  <si>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</si>
  <si>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</si>
  <si>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</si>
  <si>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</si>
  <si>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</si>
  <si>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</si>
  <si>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</si>
  <si>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</si>
  <si>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</si>
  <si>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</si>
  <si>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</si>
  <si>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</si>
  <si>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</si>
  <si>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</si>
  <si>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</si>
  <si>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</si>
  <si>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</si>
  <si>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</si>
  <si>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</si>
  <si>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</si>
  <si>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</si>
  <si>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</si>
  <si>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</si>
  <si>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</si>
  <si>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</si>
  <si>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Effectué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</si>
  <si>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</si>
  <si>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</si>
  <si>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</si>
  <si>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</si>
  <si>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</si>
  <si>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</si>
  <si>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</si>
  <si>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</si>
  <si>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</si>
  <si>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</si>
  <si>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15/01/2018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</si>
  <si>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</si>
  <si>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</si>
  <si>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</si>
  <si>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</si>
  <si>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France</t>
  </si>
  <si>
    <t>Julien</t>
  </si>
  <si>
    <t>Jean-Sébastien</t>
  </si>
  <si>
    <t>Jean-Michel</t>
  </si>
  <si>
    <t>Jean-François</t>
  </si>
  <si>
    <t>Alexis</t>
  </si>
  <si>
    <t>Christophe</t>
  </si>
  <si>
    <t>Jean-René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</si>
  <si>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</si>
  <si>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</si>
  <si>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</si>
  <si>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</si>
  <si>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</si>
  <si>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</si>
  <si>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22/01/2018</t>
  </si>
  <si>
    <t>24/01/2018</t>
  </si>
  <si>
    <t>Message de consigne pour essai</t>
  </si>
  <si>
    <t>ALPHA Julien</t>
  </si>
  <si>
    <t>ALPHA</t>
  </si>
  <si>
    <t>BRAVO Anthony</t>
  </si>
  <si>
    <t>BRAVO</t>
  </si>
  <si>
    <t>CHARLIE Jean-René</t>
  </si>
  <si>
    <t>CHARLIE</t>
  </si>
  <si>
    <t>DELTA Alexis</t>
  </si>
  <si>
    <t>DELTA</t>
  </si>
  <si>
    <t>FOXTROT Julien</t>
  </si>
  <si>
    <t>FOXTROT</t>
  </si>
  <si>
    <t>LIMA France</t>
  </si>
  <si>
    <t>LIMA</t>
  </si>
  <si>
    <t>LIMAB Jean-Sébastien</t>
  </si>
  <si>
    <t>LIMAB</t>
  </si>
  <si>
    <t>NOVEMBER Christophe</t>
  </si>
  <si>
    <t>NOVEMBER</t>
  </si>
  <si>
    <t>SIERRA Jean-François</t>
  </si>
  <si>
    <t>SIERRA</t>
  </si>
  <si>
    <t>SIERRAB Jean-Michel</t>
  </si>
  <si>
    <t>SIERRAB</t>
  </si>
  <si>
    <t>ZOULOU Didier</t>
  </si>
  <si>
    <t>ZOULOU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</si>
</sst>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General;;"/>
  </numFmts>
  <fonts count="26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20" fontId="5" fillId="0" borderId="18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3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3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3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3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3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3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3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3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3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3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3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3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3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3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3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3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3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  <a:ext uri="{FF2B5EF4-FFF2-40B4-BE49-F238E27FC236}">
                  <a16:creationId xmlns:a16="http://schemas.microsoft.com/office/drawing/2014/main" id="{00000000-0008-0000-0300-00002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BD_Agent" displayName="Tb_BD_Agent" ref="A1:C12" totalsRowShown="0" headerRowDxfId="5" dataDxfId="4">
  <autoFilter ref="A1:C12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Agent" dataDxfId="3"/>
    <tableColumn id="2" xr3:uid="{00000000-0010-0000-0000-000002000000}" name="Nom" dataDxfId="2"/>
    <tableColumn id="3" xr3:uid="{00000000-0010-0000-0000-000003000000}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2"/>
  <sheetViews>
    <sheetView showGridLines="0" zoomScaleNormal="100" workbookViewId="0">
      <selection activeCell="E1" sqref="E1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6" t="s">
        <v>13</v>
      </c>
      <c r="B1" s="106" t="s">
        <v>16</v>
      </c>
      <c r="C1" s="106" t="s">
        <v>17</v>
      </c>
      <c r="E1" s="107"/>
      <c r="F1" s="108" t="str">
        <f>"Il y a "&amp;COUNTA(A:A)-1&amp;" personnes dans cette liste"</f>
        <v>Il y a 11 personnes dans cette liste</v>
      </c>
      <c r="G1" s="109"/>
      <c r="H1" s="109"/>
    </row>
    <row r="2" spans="1:8" x14ac:dyDescent="0.25">
      <c r="A2" s="3" t="s">
        <v>103</v>
      </c>
      <c r="B2" s="3" t="s">
        <v>104</v>
      </c>
      <c r="C2" s="3" t="s">
        <v>87</v>
      </c>
    </row>
    <row r="3" spans="1:8" x14ac:dyDescent="0.25">
      <c r="A3" s="3" t="s">
        <v>105</v>
      </c>
      <c r="B3" s="3" t="s">
        <v>106</v>
      </c>
      <c r="C3" s="3" t="s">
        <v>95</v>
      </c>
    </row>
    <row r="4" spans="1:8" x14ac:dyDescent="0.25">
      <c r="A4" s="3" t="s">
        <v>107</v>
      </c>
      <c r="B4" s="3" t="s">
        <v>108</v>
      </c>
      <c r="C4" s="3" t="s">
        <v>93</v>
      </c>
    </row>
    <row r="5" spans="1:8" x14ac:dyDescent="0.25">
      <c r="A5" s="3" t="s">
        <v>109</v>
      </c>
      <c r="B5" s="3" t="s">
        <v>110</v>
      </c>
      <c r="C5" s="3" t="s">
        <v>91</v>
      </c>
    </row>
    <row r="6" spans="1:8" x14ac:dyDescent="0.25">
      <c r="A6" s="3" t="s">
        <v>111</v>
      </c>
      <c r="B6" s="3" t="s">
        <v>112</v>
      </c>
      <c r="C6" s="3" t="s">
        <v>87</v>
      </c>
    </row>
    <row r="7" spans="1:8" x14ac:dyDescent="0.25">
      <c r="A7" s="3" t="s">
        <v>113</v>
      </c>
      <c r="B7" s="3" t="s">
        <v>114</v>
      </c>
      <c r="C7" s="3" t="s">
        <v>86</v>
      </c>
    </row>
    <row r="8" spans="1:8" x14ac:dyDescent="0.25">
      <c r="A8" s="3" t="s">
        <v>115</v>
      </c>
      <c r="B8" s="3" t="s">
        <v>116</v>
      </c>
      <c r="C8" s="3" t="s">
        <v>88</v>
      </c>
    </row>
    <row r="9" spans="1:8" x14ac:dyDescent="0.25">
      <c r="A9" s="3" t="s">
        <v>117</v>
      </c>
      <c r="B9" s="3" t="s">
        <v>118</v>
      </c>
      <c r="C9" s="3" t="s">
        <v>92</v>
      </c>
    </row>
    <row r="10" spans="1:8" x14ac:dyDescent="0.25">
      <c r="A10" s="3" t="s">
        <v>119</v>
      </c>
      <c r="B10" s="3" t="s">
        <v>120</v>
      </c>
      <c r="C10" s="3" t="s">
        <v>90</v>
      </c>
    </row>
    <row r="11" spans="1:8" x14ac:dyDescent="0.25">
      <c r="A11" s="3" t="s">
        <v>121</v>
      </c>
      <c r="B11" s="3" t="s">
        <v>122</v>
      </c>
      <c r="C11" s="3" t="s">
        <v>89</v>
      </c>
    </row>
    <row r="12" spans="1:8" x14ac:dyDescent="0.25">
      <c r="A12" s="3" t="s">
        <v>123</v>
      </c>
      <c r="B12" s="3" t="s">
        <v>124</v>
      </c>
      <c r="C12" s="3" t="s">
        <v>94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4"/>
  <sheetViews>
    <sheetView showGridLines="0" zoomScaleNormal="100" zoomScaleSheetLayoutView="55" workbookViewId="0">
      <selection activeCell="A2" sqref="A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12" t="s">
        <v>44</v>
      </c>
      <c r="M1" s="122" t="s">
        <v>59</v>
      </c>
      <c r="N1" s="122"/>
    </row>
    <row r="2" spans="1:14" ht="24.95" customHeight="1" thickTop="1" thickBot="1" x14ac:dyDescent="0.3">
      <c r="A2"/>
      <c r="B2"/>
      <c r="C2" s="111" t="s">
        <v>51</v>
      </c>
      <c r="D2" s="111" t="s">
        <v>52</v>
      </c>
      <c r="E2" s="111" t="s">
        <v>53</v>
      </c>
      <c r="F2" s="111" t="s">
        <v>54</v>
      </c>
      <c r="G2" s="111" t="s">
        <v>55</v>
      </c>
      <c r="H2" s="111" t="s">
        <v>56</v>
      </c>
      <c r="I2" s="111" t="s">
        <v>57</v>
      </c>
      <c r="N2" s="36">
        <f>'MC Vierge'!C2</f>
        <v>43115</v>
      </c>
    </row>
    <row r="3" spans="1:14" ht="18.75" customHeight="1" x14ac:dyDescent="0.25">
      <c r="A3" s="113" t="s">
        <v>62</v>
      </c>
      <c r="B3" s="25"/>
      <c r="C3" s="116" t="s">
        <v>66</v>
      </c>
      <c r="D3" s="116" t="s">
        <v>58</v>
      </c>
      <c r="E3" s="116" t="s">
        <v>58</v>
      </c>
      <c r="F3" s="116" t="s">
        <v>58</v>
      </c>
      <c r="G3" s="116" t="s">
        <v>58</v>
      </c>
      <c r="H3" s="116" t="s">
        <v>58</v>
      </c>
      <c r="I3" s="117" t="s">
        <v>58</v>
      </c>
      <c r="K3" s="123" t="s">
        <v>96</v>
      </c>
      <c r="M3" s="49" t="str">
        <f>IF(A3="","",A3)</f>
        <v>Notam</v>
      </c>
      <c r="N3" s="50" t="str">
        <f t="shared" ref="N3:N14" si="0">IFERROR(VLOOKUP($M3,Dif_Tache,WEEKDAY(N$2,2)+2,FALSE),"Aucune tâche")</f>
        <v>X</v>
      </c>
    </row>
    <row r="4" spans="1:14" x14ac:dyDescent="0.25">
      <c r="A4" s="114" t="s">
        <v>67</v>
      </c>
      <c r="B4" s="26"/>
      <c r="C4" s="118" t="s">
        <v>58</v>
      </c>
      <c r="D4" s="118" t="s">
        <v>58</v>
      </c>
      <c r="E4" s="118" t="s">
        <v>58</v>
      </c>
      <c r="F4" s="118" t="s">
        <v>58</v>
      </c>
      <c r="G4" s="118" t="s">
        <v>58</v>
      </c>
      <c r="H4" s="118" t="s">
        <v>58</v>
      </c>
      <c r="I4" s="119" t="s">
        <v>58</v>
      </c>
      <c r="K4" s="123"/>
      <c r="M4" s="51" t="str">
        <f t="shared" ref="M4:M6" si="1">IF(A4="","",A4)</f>
        <v>Vérification engins</v>
      </c>
      <c r="N4" s="52" t="str">
        <f t="shared" si="0"/>
        <v>x</v>
      </c>
    </row>
    <row r="5" spans="1:14" x14ac:dyDescent="0.25">
      <c r="A5" s="114" t="s">
        <v>61</v>
      </c>
      <c r="B5" s="27"/>
      <c r="C5" s="118" t="s">
        <v>58</v>
      </c>
      <c r="D5" s="118" t="s">
        <v>58</v>
      </c>
      <c r="E5" s="118" t="s">
        <v>58</v>
      </c>
      <c r="F5" s="118" t="s">
        <v>58</v>
      </c>
      <c r="G5" s="118" t="s">
        <v>58</v>
      </c>
      <c r="H5" s="118"/>
      <c r="I5" s="119"/>
      <c r="K5" s="123"/>
      <c r="M5" s="51" t="str">
        <f t="shared" si="1"/>
        <v>Manœuvre</v>
      </c>
      <c r="N5" s="52" t="str">
        <f t="shared" si="0"/>
        <v>x</v>
      </c>
    </row>
    <row r="6" spans="1:14" x14ac:dyDescent="0.25">
      <c r="A6" s="114" t="s">
        <v>60</v>
      </c>
      <c r="B6" s="28"/>
      <c r="C6" s="118" t="s">
        <v>58</v>
      </c>
      <c r="D6" s="118" t="s">
        <v>58</v>
      </c>
      <c r="E6" s="118" t="s">
        <v>58</v>
      </c>
      <c r="F6" s="118" t="s">
        <v>58</v>
      </c>
      <c r="G6" s="118" t="s">
        <v>58</v>
      </c>
      <c r="H6" s="118" t="s">
        <v>58</v>
      </c>
      <c r="I6" s="119"/>
      <c r="K6" s="124" t="s">
        <v>97</v>
      </c>
      <c r="M6" s="51" t="str">
        <f t="shared" si="1"/>
        <v>Sport</v>
      </c>
      <c r="N6" s="52" t="str">
        <f t="shared" si="0"/>
        <v>x</v>
      </c>
    </row>
    <row r="7" spans="1:14" x14ac:dyDescent="0.25">
      <c r="A7" s="114" t="s">
        <v>63</v>
      </c>
      <c r="B7" s="29"/>
      <c r="C7" s="118"/>
      <c r="D7" s="118" t="s">
        <v>58</v>
      </c>
      <c r="E7" s="118"/>
      <c r="F7" s="118"/>
      <c r="G7" s="118"/>
      <c r="H7" s="118"/>
      <c r="I7" s="119"/>
      <c r="K7" s="124"/>
      <c r="M7" s="51" t="str">
        <f>IF(A7="","",A7)</f>
        <v>Mousse</v>
      </c>
      <c r="N7" s="52">
        <f t="shared" si="0"/>
        <v>0</v>
      </c>
    </row>
    <row r="8" spans="1:14" x14ac:dyDescent="0.25">
      <c r="A8" s="114" t="s">
        <v>64</v>
      </c>
      <c r="B8" s="30"/>
      <c r="C8" s="118"/>
      <c r="D8" s="118"/>
      <c r="E8" s="118" t="s">
        <v>58</v>
      </c>
      <c r="F8" s="118"/>
      <c r="G8" s="118"/>
      <c r="H8" s="118"/>
      <c r="I8" s="119"/>
      <c r="K8" s="110"/>
      <c r="M8" s="51" t="str">
        <f t="shared" ref="M8:M14" si="2">IF(A8="","",A8)</f>
        <v>Sirêne</v>
      </c>
      <c r="N8" s="52">
        <f t="shared" si="0"/>
        <v>0</v>
      </c>
    </row>
    <row r="9" spans="1:14" x14ac:dyDescent="0.25">
      <c r="A9" s="114" t="s">
        <v>65</v>
      </c>
      <c r="B9" s="31"/>
      <c r="C9" s="118"/>
      <c r="D9" s="118"/>
      <c r="E9" s="118"/>
      <c r="F9" s="118" t="s">
        <v>58</v>
      </c>
      <c r="G9" s="118"/>
      <c r="H9" s="118"/>
      <c r="I9" s="119"/>
      <c r="K9" s="125" t="s">
        <v>98</v>
      </c>
      <c r="M9" s="51" t="str">
        <f t="shared" si="2"/>
        <v>Portails</v>
      </c>
      <c r="N9" s="52">
        <f t="shared" si="0"/>
        <v>0</v>
      </c>
    </row>
    <row r="10" spans="1:14" x14ac:dyDescent="0.25">
      <c r="A10" s="114" t="s">
        <v>68</v>
      </c>
      <c r="B10" s="32"/>
      <c r="C10" s="118"/>
      <c r="D10" s="118"/>
      <c r="E10" s="118"/>
      <c r="F10" s="118"/>
      <c r="G10" s="118" t="s">
        <v>58</v>
      </c>
      <c r="H10" s="118"/>
      <c r="I10" s="119"/>
      <c r="K10" s="125"/>
      <c r="M10" s="51" t="str">
        <f t="shared" si="2"/>
        <v>Sacs secours</v>
      </c>
      <c r="N10" s="52">
        <f t="shared" si="0"/>
        <v>0</v>
      </c>
    </row>
    <row r="11" spans="1:14" x14ac:dyDescent="0.25">
      <c r="A11" s="114" t="s">
        <v>69</v>
      </c>
      <c r="B11" s="33"/>
      <c r="C11" s="118"/>
      <c r="D11" s="118" t="s">
        <v>58</v>
      </c>
      <c r="E11" s="118"/>
      <c r="F11" s="118"/>
      <c r="G11" s="118"/>
      <c r="H11" s="118"/>
      <c r="I11" s="119"/>
      <c r="K11" s="110"/>
      <c r="M11" s="51" t="str">
        <f t="shared" si="2"/>
        <v>Vérification hebdo</v>
      </c>
      <c r="N11" s="52">
        <f t="shared" si="0"/>
        <v>0</v>
      </c>
    </row>
    <row r="12" spans="1:14" x14ac:dyDescent="0.25">
      <c r="A12" s="114" t="s">
        <v>72</v>
      </c>
      <c r="B12" s="34"/>
      <c r="C12" s="118"/>
      <c r="D12" s="118"/>
      <c r="E12" s="118"/>
      <c r="F12" s="118"/>
      <c r="G12" s="118"/>
      <c r="H12" s="118" t="s">
        <v>58</v>
      </c>
      <c r="I12" s="119"/>
      <c r="K12" s="110"/>
      <c r="M12" s="51" t="str">
        <f t="shared" si="2"/>
        <v>Nettoyage véh/locaux</v>
      </c>
      <c r="N12" s="52">
        <f t="shared" si="0"/>
        <v>0</v>
      </c>
    </row>
    <row r="13" spans="1:14" x14ac:dyDescent="0.25">
      <c r="A13" s="114"/>
      <c r="B13" s="35"/>
      <c r="C13" s="118"/>
      <c r="D13" s="118"/>
      <c r="E13" s="118"/>
      <c r="F13" s="118"/>
      <c r="G13" s="118"/>
      <c r="H13" s="118"/>
      <c r="I13" s="119"/>
      <c r="K13" s="110"/>
      <c r="M13" s="51" t="str">
        <f t="shared" si="2"/>
        <v/>
      </c>
      <c r="N13" s="52" t="str">
        <f t="shared" si="0"/>
        <v>Aucune tâche</v>
      </c>
    </row>
    <row r="14" spans="1:14" ht="19.5" thickBot="1" x14ac:dyDescent="0.3">
      <c r="A14" s="115"/>
      <c r="B14" s="56"/>
      <c r="C14" s="120"/>
      <c r="D14" s="120"/>
      <c r="E14" s="120"/>
      <c r="F14" s="120"/>
      <c r="G14" s="120"/>
      <c r="H14" s="120"/>
      <c r="I14" s="121"/>
      <c r="K14" s="110"/>
      <c r="M14" s="53" t="str">
        <f t="shared" si="2"/>
        <v/>
      </c>
      <c r="N14" s="54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7"/>
  <sheetViews>
    <sheetView tabSelected="1" workbookViewId="0">
      <selection activeCell="A12" sqref="A12"/>
    </sheetView>
  </sheetViews>
  <sheetFormatPr baseColWidth="10" defaultRowHeight="15" x14ac:dyDescent="0.25"/>
  <cols>
    <col min="1" max="1" width="12.7109375" style="14" bestFit="1" customWidth="1"/>
    <col min="2" max="2" width="12.7109375" style="14" customWidth="1"/>
    <col min="3" max="3" width="60.7109375" style="16" customWidth="1"/>
    <col min="4" max="4" width="23.42578125" style="16" bestFit="1" customWidth="1"/>
    <col min="5" max="5" width="16.7109375" style="14" customWidth="1"/>
    <col min="6" max="7" width="16.7109375" customWidth="1"/>
  </cols>
  <sheetData>
    <row r="1" spans="1:7" ht="36.75" customHeight="1" x14ac:dyDescent="0.25">
      <c r="A1" s="101" t="s">
        <v>78</v>
      </c>
      <c r="B1" s="101" t="s">
        <v>79</v>
      </c>
      <c r="C1" s="101" t="s">
        <v>27</v>
      </c>
      <c r="D1" s="101" t="s">
        <v>28</v>
      </c>
      <c r="E1" s="101" t="s">
        <v>29</v>
      </c>
      <c r="F1" s="101" t="s">
        <v>48</v>
      </c>
      <c r="G1" s="101" t="s">
        <v>49</v>
      </c>
    </row>
    <row r="2" spans="1:7" x14ac:dyDescent="0.25">
      <c r="A2" s="15">
        <v>43108</v>
      </c>
      <c r="B2" s="15"/>
      <c r="C2" s="16" t="s">
        <v>30</v>
      </c>
      <c r="D2" s="16" t="s">
        <v>31</v>
      </c>
      <c r="E2" s="17">
        <v>43109.58048611111</v>
      </c>
      <c r="G2" s="17">
        <v>43110.580486053237</v>
      </c>
    </row>
    <row r="3" spans="1:7" x14ac:dyDescent="0.25">
      <c r="A3" s="15">
        <v>43110</v>
      </c>
      <c r="B3" s="15"/>
      <c r="C3" s="16" t="s">
        <v>33</v>
      </c>
      <c r="D3" s="16" t="s">
        <v>15</v>
      </c>
      <c r="E3" s="17">
        <v>43109.591967592591</v>
      </c>
      <c r="G3" s="17">
        <v>43110.591967534725</v>
      </c>
    </row>
    <row r="4" spans="1:7" x14ac:dyDescent="0.25">
      <c r="A4" s="15">
        <v>43110</v>
      </c>
      <c r="B4" s="15"/>
      <c r="C4" s="16" t="s">
        <v>34</v>
      </c>
      <c r="D4" s="16" t="s">
        <v>14</v>
      </c>
      <c r="E4" s="17">
        <v>43109.661805555559</v>
      </c>
      <c r="G4" s="17">
        <v>43110.661805555559</v>
      </c>
    </row>
    <row r="5" spans="1:7" x14ac:dyDescent="0.25">
      <c r="A5" s="14" t="s">
        <v>32</v>
      </c>
      <c r="C5" s="16" t="s">
        <v>35</v>
      </c>
      <c r="D5" s="16" t="s">
        <v>23</v>
      </c>
      <c r="E5" s="17">
        <v>43109.664965277778</v>
      </c>
      <c r="F5" s="17">
        <v>43109.685798611114</v>
      </c>
      <c r="G5" s="17">
        <v>43111.359409722223</v>
      </c>
    </row>
    <row r="6" spans="1:7" x14ac:dyDescent="0.25">
      <c r="A6" s="14" t="s">
        <v>36</v>
      </c>
      <c r="C6" s="16" t="s">
        <v>37</v>
      </c>
      <c r="D6" s="16" t="s">
        <v>25</v>
      </c>
      <c r="E6" s="17">
        <v>43109.666226851848</v>
      </c>
      <c r="G6" s="17">
        <v>43112.359409722223</v>
      </c>
    </row>
    <row r="7" spans="1:7" x14ac:dyDescent="0.25">
      <c r="A7" s="14" t="s">
        <v>38</v>
      </c>
      <c r="C7" s="16" t="s">
        <v>39</v>
      </c>
      <c r="D7" s="16" t="s">
        <v>24</v>
      </c>
      <c r="E7" s="17">
        <v>43109.668599537035</v>
      </c>
      <c r="G7" s="17">
        <v>43113.359409722223</v>
      </c>
    </row>
    <row r="8" spans="1:7" x14ac:dyDescent="0.25">
      <c r="A8" s="14" t="s">
        <v>38</v>
      </c>
      <c r="C8" s="16" t="s">
        <v>40</v>
      </c>
      <c r="D8" s="16" t="s">
        <v>15</v>
      </c>
      <c r="E8" s="17">
        <v>43109.673333333332</v>
      </c>
      <c r="G8" s="17">
        <v>43114.359409722223</v>
      </c>
    </row>
    <row r="9" spans="1:7" x14ac:dyDescent="0.25">
      <c r="A9" s="15">
        <v>43111</v>
      </c>
      <c r="B9" s="15"/>
      <c r="C9" s="16" t="s">
        <v>46</v>
      </c>
      <c r="D9" s="16" t="s">
        <v>23</v>
      </c>
      <c r="E9" s="17">
        <v>43109.82472222222</v>
      </c>
      <c r="G9" s="17">
        <v>43115.359409722223</v>
      </c>
    </row>
    <row r="10" spans="1:7" x14ac:dyDescent="0.25">
      <c r="A10" s="15">
        <v>43109</v>
      </c>
      <c r="B10" s="15"/>
      <c r="C10" s="16" t="s">
        <v>47</v>
      </c>
      <c r="D10" s="16" t="s">
        <v>23</v>
      </c>
      <c r="E10" s="17">
        <v>43109.828831018516</v>
      </c>
      <c r="G10" s="17">
        <v>43116.359409722223</v>
      </c>
    </row>
    <row r="11" spans="1:7" x14ac:dyDescent="0.25">
      <c r="A11" s="15">
        <v>43111</v>
      </c>
      <c r="B11" s="15"/>
      <c r="C11" s="16" t="s">
        <v>41</v>
      </c>
      <c r="D11" s="16" t="s">
        <v>15</v>
      </c>
      <c r="E11" s="17">
        <v>43110.715381944443</v>
      </c>
      <c r="G11" s="17">
        <v>43111.715381886577</v>
      </c>
    </row>
    <row r="12" spans="1:7" x14ac:dyDescent="0.25">
      <c r="A12" s="15">
        <v>43111</v>
      </c>
      <c r="B12" s="15"/>
      <c r="C12" s="16" t="s">
        <v>45</v>
      </c>
      <c r="D12" s="16" t="s">
        <v>22</v>
      </c>
      <c r="E12" s="17">
        <v>43110.724826388891</v>
      </c>
      <c r="G12" s="17">
        <v>43111.724826388891</v>
      </c>
    </row>
    <row r="13" spans="1:7" x14ac:dyDescent="0.25">
      <c r="A13" s="15">
        <v>43112</v>
      </c>
      <c r="C13" s="16" t="s">
        <v>42</v>
      </c>
      <c r="D13" s="16" t="s">
        <v>22</v>
      </c>
      <c r="E13" s="17">
        <v>43110.796261574076</v>
      </c>
      <c r="G13" s="17">
        <v>43112.724826388891</v>
      </c>
    </row>
    <row r="14" spans="1:7" x14ac:dyDescent="0.25">
      <c r="A14" s="15">
        <v>43111</v>
      </c>
      <c r="B14" s="15">
        <v>43114</v>
      </c>
      <c r="C14" s="16" t="s">
        <v>80</v>
      </c>
      <c r="D14" s="16" t="s">
        <v>76</v>
      </c>
      <c r="E14" s="17">
        <v>43108.451458333337</v>
      </c>
      <c r="F14" s="17">
        <v>43109.482708333337</v>
      </c>
      <c r="G14" s="17">
        <v>43110.482708333337</v>
      </c>
    </row>
    <row r="15" spans="1:7" x14ac:dyDescent="0.25">
      <c r="A15" s="14" t="s">
        <v>81</v>
      </c>
      <c r="B15" s="14" t="s">
        <v>81</v>
      </c>
      <c r="C15" s="16" t="s">
        <v>82</v>
      </c>
      <c r="D15" s="16" t="s">
        <v>75</v>
      </c>
      <c r="E15" s="17">
        <v>43112.037048611113</v>
      </c>
    </row>
    <row r="16" spans="1:7" x14ac:dyDescent="0.25">
      <c r="A16" s="14" t="s">
        <v>81</v>
      </c>
      <c r="B16" s="14" t="s">
        <v>36</v>
      </c>
      <c r="C16" s="16" t="s">
        <v>83</v>
      </c>
      <c r="D16" s="16" t="s">
        <v>73</v>
      </c>
      <c r="E16" s="17">
        <v>43112.044224537036</v>
      </c>
    </row>
    <row r="17" spans="1:5" x14ac:dyDescent="0.25">
      <c r="A17" s="14" t="s">
        <v>100</v>
      </c>
      <c r="B17" s="14" t="s">
        <v>101</v>
      </c>
      <c r="C17" s="16" t="s">
        <v>102</v>
      </c>
      <c r="D17" s="16" t="s">
        <v>99</v>
      </c>
      <c r="E17" s="17">
        <v>43115.78193287037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R23"/>
  <sheetViews>
    <sheetView showGridLines="0" zoomScaleNormal="100" zoomScaleSheetLayoutView="55" workbookViewId="0">
      <pane ySplit="22" topLeftCell="A23" activePane="bottomLeft" state="frozen"/>
      <selection pane="bottomLeft" activeCell="T17" sqref="T17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5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5"/>
      <c r="C1" s="55"/>
      <c r="D1" s="19"/>
      <c r="E1" s="19"/>
      <c r="F1" s="19"/>
      <c r="G1" s="19"/>
      <c r="H1" s="19"/>
      <c r="I1" s="19"/>
      <c r="J1" s="19"/>
      <c r="K1" s="19"/>
      <c r="L1" s="20"/>
      <c r="M1" s="45"/>
      <c r="N1" s="73"/>
      <c r="O1" s="38"/>
      <c r="P1" s="38"/>
      <c r="Q1" s="9"/>
    </row>
    <row r="2" spans="2:17" ht="24.95" customHeight="1" thickBot="1" x14ac:dyDescent="0.3">
      <c r="B2" s="37" t="s">
        <v>0</v>
      </c>
      <c r="C2" s="140">
        <v>43115</v>
      </c>
      <c r="D2" s="141"/>
      <c r="E2" s="141"/>
      <c r="F2" s="142"/>
      <c r="G2" s="44"/>
      <c r="H2" s="64" t="s">
        <v>1</v>
      </c>
      <c r="I2" s="65">
        <v>0.375</v>
      </c>
      <c r="J2" s="66" t="s">
        <v>3</v>
      </c>
      <c r="K2" s="67">
        <v>0.70833333333333337</v>
      </c>
      <c r="L2" s="21"/>
      <c r="M2" s="72"/>
      <c r="N2" s="100"/>
      <c r="O2" s="24"/>
      <c r="P2" s="24"/>
      <c r="Q2" s="8"/>
    </row>
    <row r="3" spans="2:17" ht="9.9499999999999993" customHeight="1" thickBot="1" x14ac:dyDescent="0.3">
      <c r="B3" s="46"/>
      <c r="C3" s="60"/>
      <c r="D3" s="22"/>
      <c r="E3" s="22"/>
      <c r="F3" s="22"/>
      <c r="G3" s="22"/>
      <c r="H3" s="22"/>
      <c r="I3" s="22"/>
      <c r="J3" s="22"/>
      <c r="K3" s="22"/>
      <c r="L3" s="23"/>
      <c r="M3" s="46"/>
      <c r="N3" s="74"/>
      <c r="O3" s="39"/>
      <c r="P3" s="39"/>
      <c r="Q3" s="6"/>
    </row>
    <row r="4" spans="2:17" ht="20.100000000000001" customHeight="1" x14ac:dyDescent="0.25">
      <c r="B4" s="148" t="s">
        <v>2</v>
      </c>
      <c r="C4" s="90" t="s">
        <v>19</v>
      </c>
      <c r="D4" s="24"/>
      <c r="E4" s="24"/>
      <c r="F4" s="24"/>
      <c r="G4" s="24"/>
      <c r="H4" s="148" t="s">
        <v>26</v>
      </c>
      <c r="I4" s="151" t="str">
        <f ca="1">consignes(C2)</f>
        <v/>
      </c>
      <c r="J4" s="152"/>
      <c r="K4" s="152"/>
      <c r="L4" s="152"/>
      <c r="M4" s="152"/>
      <c r="N4" s="152"/>
      <c r="O4" s="152"/>
      <c r="P4" s="152"/>
      <c r="Q4" s="153"/>
    </row>
    <row r="5" spans="2:17" ht="20.100000000000001" customHeight="1" x14ac:dyDescent="0.25">
      <c r="B5" s="149"/>
      <c r="C5" s="91" t="s">
        <v>21</v>
      </c>
      <c r="D5" s="145" t="s">
        <v>121</v>
      </c>
      <c r="E5" s="145"/>
      <c r="F5" s="145"/>
      <c r="G5" s="24"/>
      <c r="H5" s="149"/>
      <c r="I5" s="154"/>
      <c r="J5" s="155"/>
      <c r="K5" s="155"/>
      <c r="L5" s="155"/>
      <c r="M5" s="155"/>
      <c r="N5" s="155"/>
      <c r="O5" s="155"/>
      <c r="P5" s="155"/>
      <c r="Q5" s="156"/>
    </row>
    <row r="6" spans="2:17" ht="19.5" customHeight="1" thickBot="1" x14ac:dyDescent="0.3">
      <c r="B6" s="150"/>
      <c r="C6" s="18"/>
      <c r="D6" s="146"/>
      <c r="E6" s="147"/>
      <c r="F6" s="147"/>
      <c r="G6" s="39"/>
      <c r="H6" s="150"/>
      <c r="I6" s="157"/>
      <c r="J6" s="158"/>
      <c r="K6" s="158"/>
      <c r="L6" s="158"/>
      <c r="M6" s="158"/>
      <c r="N6" s="158"/>
      <c r="O6" s="158"/>
      <c r="P6" s="158"/>
      <c r="Q6" s="159"/>
    </row>
    <row r="7" spans="2:17" ht="20.100000000000001" customHeight="1" x14ac:dyDescent="0.2">
      <c r="B7" s="148" t="s">
        <v>4</v>
      </c>
      <c r="C7" s="12"/>
      <c r="D7" s="12" t="s">
        <v>20</v>
      </c>
      <c r="E7" s="12"/>
      <c r="F7" s="12"/>
      <c r="G7" s="40"/>
      <c r="H7" s="160" t="s">
        <v>43</v>
      </c>
      <c r="I7" s="61" t="s">
        <v>18</v>
      </c>
      <c r="J7" s="11" t="s">
        <v>10</v>
      </c>
      <c r="K7" s="11" t="s">
        <v>12</v>
      </c>
      <c r="L7" s="9"/>
      <c r="M7" s="148" t="s">
        <v>50</v>
      </c>
      <c r="N7" s="163" t="str">
        <f>Quotidien!A3</f>
        <v>Notam</v>
      </c>
      <c r="O7" s="164"/>
      <c r="P7" s="70" t="s">
        <v>70</v>
      </c>
      <c r="Q7" s="57" t="str">
        <f>IFERROR(VLOOKUP($N$7,Tache_jr,2,FALSE),"")</f>
        <v>X</v>
      </c>
    </row>
    <row r="8" spans="2:17" ht="20.100000000000001" customHeight="1" x14ac:dyDescent="0.25">
      <c r="B8" s="149"/>
      <c r="C8" s="42" t="s">
        <v>7</v>
      </c>
      <c r="D8" s="145" t="s">
        <v>109</v>
      </c>
      <c r="E8" s="145"/>
      <c r="F8" s="145"/>
      <c r="G8" s="41"/>
      <c r="H8" s="161"/>
      <c r="I8" s="62" t="s">
        <v>84</v>
      </c>
      <c r="J8" s="13">
        <v>0.39583333333333331</v>
      </c>
      <c r="K8" s="13">
        <v>0.6875</v>
      </c>
      <c r="L8" s="43"/>
      <c r="M8" s="149"/>
      <c r="N8" s="135" t="str">
        <f>Quotidien!A4</f>
        <v>Vérification engins</v>
      </c>
      <c r="O8" s="136"/>
      <c r="P8" s="69" t="s">
        <v>70</v>
      </c>
      <c r="Q8" s="58" t="str">
        <f>IFERROR(VLOOKUP($N$8,Tache_jr,2,FALSE),"Inconnu")</f>
        <v>x</v>
      </c>
    </row>
    <row r="9" spans="2:17" ht="20.100000000000001" customHeight="1" x14ac:dyDescent="0.25">
      <c r="B9" s="149"/>
      <c r="C9" s="42" t="s">
        <v>8</v>
      </c>
      <c r="D9" s="145"/>
      <c r="E9" s="145"/>
      <c r="F9" s="145"/>
      <c r="G9" s="41"/>
      <c r="H9" s="161"/>
      <c r="I9" s="62"/>
      <c r="J9" s="13"/>
      <c r="K9" s="13"/>
      <c r="L9" s="43"/>
      <c r="M9" s="149"/>
      <c r="N9" s="135" t="str">
        <f>Quotidien!A5</f>
        <v>Manœuvre</v>
      </c>
      <c r="O9" s="136"/>
      <c r="P9" s="69" t="s">
        <v>70</v>
      </c>
      <c r="Q9" s="58" t="str">
        <f>IFERROR(VLOOKUP($N$9,Tache_jr,2,FALSE),"Inconnu")</f>
        <v>x</v>
      </c>
    </row>
    <row r="10" spans="2:17" ht="20.100000000000001" customHeight="1" thickBot="1" x14ac:dyDescent="0.3">
      <c r="B10" s="149"/>
      <c r="C10" s="10"/>
      <c r="D10" s="10"/>
      <c r="E10" s="18"/>
      <c r="F10" s="18"/>
      <c r="G10" s="68"/>
      <c r="H10" s="161"/>
      <c r="I10" s="62"/>
      <c r="J10" s="13"/>
      <c r="K10" s="13"/>
      <c r="L10" s="43"/>
      <c r="M10" s="149"/>
      <c r="N10" s="135" t="str">
        <f>Quotidien!A6</f>
        <v>Sport</v>
      </c>
      <c r="O10" s="136"/>
      <c r="P10" s="69" t="s">
        <v>70</v>
      </c>
      <c r="Q10" s="58" t="str">
        <f>IFERROR(VLOOKUP($N$10,Tache_jr,2,FALSE),"Inconnu")</f>
        <v>x</v>
      </c>
    </row>
    <row r="11" spans="2:17" ht="20.100000000000001" customHeight="1" x14ac:dyDescent="0.25">
      <c r="B11" s="149"/>
      <c r="C11" s="12"/>
      <c r="D11" s="12" t="s">
        <v>5</v>
      </c>
      <c r="E11" s="12"/>
      <c r="F11" s="12"/>
      <c r="G11" s="40"/>
      <c r="H11" s="161"/>
      <c r="I11" s="62"/>
      <c r="J11" s="63"/>
      <c r="K11" s="63"/>
      <c r="L11" s="8"/>
      <c r="M11" s="149"/>
      <c r="N11" s="135" t="str">
        <f>Quotidien!A7</f>
        <v>Mousse</v>
      </c>
      <c r="O11" s="136"/>
      <c r="P11" s="69" t="s">
        <v>70</v>
      </c>
      <c r="Q11" s="58">
        <f>IFERROR(VLOOKUP($N$11,Tache_jr,2,FALSE),"Inconnu")</f>
        <v>0</v>
      </c>
    </row>
    <row r="12" spans="2:17" ht="20.100000000000001" customHeight="1" thickBot="1" x14ac:dyDescent="0.3">
      <c r="B12" s="149"/>
      <c r="C12" s="42" t="s">
        <v>7</v>
      </c>
      <c r="D12" s="145" t="s">
        <v>107</v>
      </c>
      <c r="E12" s="145"/>
      <c r="F12" s="145"/>
      <c r="G12" s="7"/>
      <c r="H12" s="162"/>
      <c r="I12" s="47"/>
      <c r="J12" s="48"/>
      <c r="K12" s="48"/>
      <c r="L12" s="6"/>
      <c r="M12" s="149"/>
      <c r="N12" s="135" t="str">
        <f>Quotidien!A8</f>
        <v>Sirêne</v>
      </c>
      <c r="O12" s="136"/>
      <c r="P12" s="69" t="s">
        <v>70</v>
      </c>
      <c r="Q12" s="58">
        <f>IFERROR(VLOOKUP($N$12,Tache_jr,2,FALSE),"Inconnu")</f>
        <v>0</v>
      </c>
    </row>
    <row r="13" spans="2:17" ht="20.100000000000001" customHeight="1" thickBot="1" x14ac:dyDescent="0.3">
      <c r="B13" s="149"/>
      <c r="C13" s="42" t="s">
        <v>9</v>
      </c>
      <c r="D13" s="145" t="s">
        <v>119</v>
      </c>
      <c r="E13" s="145"/>
      <c r="F13" s="145"/>
      <c r="G13" s="7"/>
      <c r="H13" s="86" t="s">
        <v>77</v>
      </c>
      <c r="I13" s="76"/>
      <c r="J13" s="76"/>
      <c r="K13" s="76"/>
      <c r="L13" s="77"/>
      <c r="M13" s="149"/>
      <c r="N13" s="135" t="str">
        <f>Quotidien!A9</f>
        <v>Portails</v>
      </c>
      <c r="O13" s="136"/>
      <c r="P13" s="69" t="s">
        <v>70</v>
      </c>
      <c r="Q13" s="58">
        <f>IFERROR(VLOOKUP($N$13,Tache_jr,2,FALSE),"Inconnu")</f>
        <v>0</v>
      </c>
    </row>
    <row r="14" spans="2:17" ht="20.100000000000001" customHeight="1" thickBot="1" x14ac:dyDescent="0.3">
      <c r="B14" s="149"/>
      <c r="C14" s="18"/>
      <c r="D14" s="143"/>
      <c r="E14" s="143"/>
      <c r="F14" s="143"/>
      <c r="G14" s="5"/>
      <c r="H14" s="88"/>
      <c r="I14" s="92"/>
      <c r="J14" s="87"/>
      <c r="K14" s="87"/>
      <c r="L14" s="8"/>
      <c r="M14" s="149"/>
      <c r="N14" s="135" t="str">
        <f>Quotidien!A10</f>
        <v>Sacs secours</v>
      </c>
      <c r="O14" s="136"/>
      <c r="P14" s="69" t="s">
        <v>70</v>
      </c>
      <c r="Q14" s="58">
        <f>IFERROR(VLOOKUP($N$14,Tache_jr,2,FALSE),"Inconnu")</f>
        <v>0</v>
      </c>
    </row>
    <row r="15" spans="2:17" ht="20.100000000000001" customHeight="1" thickBot="1" x14ac:dyDescent="0.3">
      <c r="B15" s="149"/>
      <c r="C15" s="12"/>
      <c r="D15" s="12" t="s">
        <v>6</v>
      </c>
      <c r="E15" s="12"/>
      <c r="F15" s="12"/>
      <c r="G15" s="9"/>
      <c r="H15" s="88"/>
      <c r="I15" s="87"/>
      <c r="J15" s="87"/>
      <c r="K15" s="87"/>
      <c r="L15" s="8"/>
      <c r="M15" s="149"/>
      <c r="N15" s="135" t="str">
        <f>Quotidien!A11</f>
        <v>Vérification hebdo</v>
      </c>
      <c r="O15" s="136"/>
      <c r="P15" s="69" t="s">
        <v>70</v>
      </c>
      <c r="Q15" s="58">
        <f>IFERROR(VLOOKUP($N$15,Tache_jr,2,FALSE),"Inconnu")</f>
        <v>0</v>
      </c>
    </row>
    <row r="16" spans="2:17" ht="20.100000000000001" customHeight="1" thickBot="1" x14ac:dyDescent="0.3">
      <c r="B16" s="149"/>
      <c r="C16" s="42" t="s">
        <v>7</v>
      </c>
      <c r="D16" s="145" t="s">
        <v>105</v>
      </c>
      <c r="E16" s="145"/>
      <c r="F16" s="145"/>
      <c r="G16" s="8"/>
      <c r="H16" s="79" t="s">
        <v>71</v>
      </c>
      <c r="I16" s="78"/>
      <c r="J16" s="78"/>
      <c r="K16" s="104"/>
      <c r="L16" s="105"/>
      <c r="M16" s="149"/>
      <c r="N16" s="135" t="str">
        <f>Quotidien!A12</f>
        <v>Nettoyage véh/locaux</v>
      </c>
      <c r="O16" s="136"/>
      <c r="P16" s="69" t="s">
        <v>70</v>
      </c>
      <c r="Q16" s="58">
        <f>IFERROR(VLOOKUP($N$16,Tache_jr,2,FALSE),"Inconnu")</f>
        <v>0</v>
      </c>
    </row>
    <row r="17" spans="2:18" ht="20.100000000000001" customHeight="1" x14ac:dyDescent="0.25">
      <c r="B17" s="149"/>
      <c r="C17" s="42" t="s">
        <v>9</v>
      </c>
      <c r="D17" s="145" t="s">
        <v>123</v>
      </c>
      <c r="E17" s="145"/>
      <c r="F17" s="145"/>
      <c r="G17" s="8"/>
      <c r="H17" s="80"/>
      <c r="I17" s="81"/>
      <c r="J17" s="81"/>
      <c r="K17" s="81"/>
      <c r="L17" s="82"/>
      <c r="M17" s="149"/>
      <c r="N17" s="135">
        <f>Quotidien!A13</f>
        <v>0</v>
      </c>
      <c r="O17" s="136"/>
      <c r="P17" s="69" t="s">
        <v>70</v>
      </c>
      <c r="Q17" s="58" t="str">
        <f>IFERROR(VLOOKUP($N$17,Tache_jr,2,FALSE),"Inconnu")</f>
        <v>Inconnu</v>
      </c>
    </row>
    <row r="18" spans="2:18" ht="20.100000000000001" customHeight="1" thickBot="1" x14ac:dyDescent="0.3">
      <c r="B18" s="150"/>
      <c r="C18" s="18"/>
      <c r="D18" s="144"/>
      <c r="E18" s="144"/>
      <c r="F18" s="144"/>
      <c r="G18" s="6"/>
      <c r="H18" s="83"/>
      <c r="I18" s="84"/>
      <c r="J18" s="84"/>
      <c r="K18" s="103" t="b">
        <v>0</v>
      </c>
      <c r="L18" s="85"/>
      <c r="M18" s="150"/>
      <c r="N18" s="165">
        <f>Quotidien!A14</f>
        <v>0</v>
      </c>
      <c r="O18" s="166"/>
      <c r="P18" s="71" t="s">
        <v>70</v>
      </c>
      <c r="Q18" s="59" t="str">
        <f>IFERROR(VLOOKUP($N$18,Tache_jr,2,FALSE),"")</f>
        <v/>
      </c>
    </row>
    <row r="19" spans="2:18" ht="24.75" hidden="1" customHeight="1" thickBot="1" x14ac:dyDescent="0.3">
      <c r="B19" s="97" t="b">
        <v>1</v>
      </c>
      <c r="C19" s="97" t="b">
        <v>0</v>
      </c>
      <c r="D19" s="97" t="b">
        <v>0</v>
      </c>
      <c r="E19" s="97" t="b">
        <v>1</v>
      </c>
      <c r="F19" s="97" t="b">
        <v>1</v>
      </c>
      <c r="G19" s="97" t="b">
        <v>0</v>
      </c>
      <c r="H19" s="97" t="b">
        <v>1</v>
      </c>
      <c r="I19" s="97" t="b">
        <v>0</v>
      </c>
      <c r="J19" s="97" t="b">
        <v>0</v>
      </c>
      <c r="K19" s="97" t="b">
        <v>0</v>
      </c>
      <c r="L19" s="97" t="b">
        <v>0</v>
      </c>
      <c r="M19" s="97" t="b">
        <v>0</v>
      </c>
      <c r="N19" s="97" t="b">
        <v>0</v>
      </c>
      <c r="O19" s="97" t="b">
        <v>0</v>
      </c>
      <c r="P19" s="97" t="b">
        <v>0</v>
      </c>
    </row>
    <row r="20" spans="2:18" ht="30" customHeight="1" thickBot="1" x14ac:dyDescent="0.3">
      <c r="B20" s="98"/>
      <c r="C20" s="137"/>
      <c r="D20" s="138"/>
      <c r="E20" s="138"/>
      <c r="F20" s="138"/>
      <c r="G20" s="138"/>
      <c r="H20" s="138"/>
      <c r="I20" s="138"/>
      <c r="J20" s="138"/>
      <c r="K20" s="138"/>
      <c r="L20" s="139"/>
      <c r="M20" s="99"/>
      <c r="N20" s="132"/>
      <c r="O20" s="133"/>
      <c r="P20" s="133"/>
      <c r="Q20" s="134"/>
      <c r="R20" s="89"/>
    </row>
    <row r="21" spans="2:18" ht="15" hidden="1" customHeight="1" thickBot="1" x14ac:dyDescent="0.3">
      <c r="B21" s="2"/>
    </row>
    <row r="22" spans="2:18" ht="24.95" customHeight="1" thickBot="1" x14ac:dyDescent="0.3">
      <c r="B22" s="93" t="s">
        <v>10</v>
      </c>
      <c r="C22" s="94" t="s">
        <v>11</v>
      </c>
      <c r="D22" s="95"/>
      <c r="E22" s="95"/>
      <c r="F22" s="95"/>
      <c r="G22" s="95"/>
      <c r="H22" s="95"/>
      <c r="I22" s="95"/>
      <c r="J22" s="95"/>
      <c r="K22" s="95"/>
      <c r="L22" s="96"/>
      <c r="M22" s="93" t="s">
        <v>12</v>
      </c>
      <c r="N22" s="94" t="s">
        <v>28</v>
      </c>
      <c r="O22" s="95"/>
      <c r="P22" s="95"/>
      <c r="Q22" s="96"/>
    </row>
    <row r="23" spans="2:18" ht="30" customHeight="1" x14ac:dyDescent="0.25">
      <c r="B23" s="102">
        <v>0.55277777777777781</v>
      </c>
      <c r="C23" s="126" t="s">
        <v>85</v>
      </c>
      <c r="D23" s="127"/>
      <c r="E23" s="127"/>
      <c r="F23" s="127"/>
      <c r="G23" s="127"/>
      <c r="H23" s="127"/>
      <c r="I23" s="127"/>
      <c r="J23" s="127"/>
      <c r="K23" s="127"/>
      <c r="L23" s="128"/>
      <c r="M23" s="102">
        <v>0.55277777777777781</v>
      </c>
      <c r="N23" s="129" t="s">
        <v>74</v>
      </c>
      <c r="O23" s="130"/>
      <c r="P23" s="130"/>
      <c r="Q23" s="131"/>
    </row>
  </sheetData>
  <mergeCells count="33"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  <mergeCell ref="C2:F2"/>
    <mergeCell ref="D14:F14"/>
    <mergeCell ref="D18:F18"/>
    <mergeCell ref="D8:F8"/>
    <mergeCell ref="D5:F5"/>
    <mergeCell ref="D6:F6"/>
    <mergeCell ref="N9:O9"/>
    <mergeCell ref="C20:L20"/>
    <mergeCell ref="N11:O11"/>
    <mergeCell ref="N10:O10"/>
    <mergeCell ref="N16:O16"/>
    <mergeCell ref="N15:O15"/>
    <mergeCell ref="C23:L23"/>
    <mergeCell ref="N23:Q23"/>
    <mergeCell ref="N20:Q20"/>
    <mergeCell ref="N14:O14"/>
    <mergeCell ref="N13:O13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 xr:uid="{00000000-0002-0000-0300-000000000000}">
      <formula1>"Niv 0,Niv 1,Niv 2,Niv 3,Niv 4,Niv 5,Niv 6,Niv 7,Niv 8"</formula1>
    </dataValidation>
    <dataValidation type="list" allowBlank="1" showInputMessage="1" showErrorMessage="1" sqref="D5:F5 D8:F8 D9:F9 D12:F12 D13:F13 D16:F16 D17:F17" xr:uid="{00000000-0002-0000-0300-000001000000}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8" r:id="rId4" name="CommandButton1">
          <controlPr defaultSize="0" autoLine="0" r:id="rId5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4" name="CommandButton1"/>
      </mc:Fallback>
    </mc:AlternateContent>
    <mc:AlternateContent xmlns:mc="http://schemas.openxmlformats.org/markup-compatibility/2006">
      <mc:Choice Requires="x14">
        <control shapeId="30749" r:id="rId6" name="Cmd_NouvelEvenement">
          <controlPr defaultSize="0" autoLine="0" autoPict="0" r:id="rId7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6" name="Cmd_NouvelEvenement"/>
      </mc:Fallback>
    </mc:AlternateContent>
    <mc:AlternateContent xmlns:mc="http://schemas.openxmlformats.org/markup-compatibility/2006">
      <mc:Choice Requires="x14">
        <control shapeId="30750" r:id="rId8" name="Cmd_Annuler">
          <controlPr defaultSize="0" autoLine="0" autoPict="0" r:id="rId9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8" name="Cmd_Annuler"/>
      </mc:Fallback>
    </mc:AlternateContent>
    <mc:AlternateContent xmlns:mc="http://schemas.openxmlformats.org/markup-compatibility/2006">
      <mc:Choice Requires="x14">
        <control shapeId="30751" r:id="rId10" name="Cmd_Valider">
          <controlPr defaultSize="0" autoLine="0" r:id="rId11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10" name="Cmd_Valider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heck Box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tiago</cp:lastModifiedBy>
  <cp:lastPrinted>2018-01-15T14:00:11Z</cp:lastPrinted>
  <dcterms:created xsi:type="dcterms:W3CDTF">2016-01-31T09:49:50Z</dcterms:created>
  <dcterms:modified xsi:type="dcterms:W3CDTF">2018-01-16T10:13:33Z</dcterms:modified>
</cp:coreProperties>
</file>