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 codeName="{37B6ACAC-4A07-160E-37E0-EFA003358AD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Flore\Desktop\"/>
    </mc:Choice>
  </mc:AlternateContent>
  <bookViews>
    <workbookView xWindow="0" yWindow="0" windowWidth="23040" windowHeight="9060" activeTab="5"/>
  </bookViews>
  <sheets>
    <sheet name="Feuil1" sheetId="1" r:id="rId1"/>
    <sheet name="Feuil5" sheetId="6" r:id="rId2"/>
    <sheet name="Feuil6" sheetId="7" r:id="rId3"/>
    <sheet name="Feuil2" sheetId="2" r:id="rId4"/>
    <sheet name="Feuil3" sheetId="3" r:id="rId5"/>
    <sheet name="débits" sheetId="8" r:id="rId6"/>
  </sheets>
  <functionGroups builtInGroupCount="19"/>
  <calcPr calcId="162913"/>
  <pivotCaches>
    <pivotCache cacheId="0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4" i="8" l="1"/>
  <c r="V5" i="8"/>
  <c r="V6" i="8"/>
  <c r="V7" i="8"/>
  <c r="V8" i="8"/>
  <c r="V9" i="8"/>
  <c r="V10" i="8"/>
  <c r="V11" i="8"/>
  <c r="V12" i="8"/>
  <c r="V13" i="8"/>
  <c r="V14" i="8"/>
  <c r="V3" i="8"/>
  <c r="S6" i="8"/>
  <c r="S14" i="8"/>
  <c r="S7" i="8"/>
  <c r="S15" i="8"/>
  <c r="S16" i="8"/>
  <c r="S8" i="8"/>
  <c r="S9" i="8"/>
  <c r="S10" i="8"/>
  <c r="S11" i="8"/>
  <c r="S4" i="8"/>
  <c r="S12" i="8"/>
  <c r="S5" i="8"/>
  <c r="S13" i="8"/>
  <c r="S3" i="8"/>
  <c r="K335" i="8" l="1"/>
  <c r="K340" i="8"/>
  <c r="J335" i="8"/>
  <c r="J340" i="8"/>
  <c r="G3" i="8"/>
  <c r="J3" i="8" l="1"/>
  <c r="K3" i="8"/>
  <c r="R44" i="8"/>
  <c r="Q9" i="8"/>
  <c r="P10" i="8"/>
  <c r="P11" i="8" s="1"/>
  <c r="P12" i="8" s="1"/>
  <c r="P13" i="8" s="1"/>
  <c r="P14" i="8" s="1"/>
  <c r="P15" i="8" s="1"/>
  <c r="P16" i="8" s="1"/>
  <c r="P17" i="8" s="1"/>
  <c r="P18" i="8" s="1"/>
  <c r="P19" i="8" s="1"/>
  <c r="P20" i="8" s="1"/>
  <c r="P21" i="8" s="1"/>
  <c r="P22" i="8" s="1"/>
  <c r="P23" i="8" s="1"/>
  <c r="P24" i="8" s="1"/>
  <c r="P25" i="8" s="1"/>
  <c r="P26" i="8" s="1"/>
  <c r="P27" i="8" s="1"/>
  <c r="P28" i="8" s="1"/>
  <c r="P29" i="8" s="1"/>
  <c r="P30" i="8" s="1"/>
  <c r="P31" i="8" s="1"/>
  <c r="P32" i="8" s="1"/>
  <c r="P33" i="8" s="1"/>
  <c r="P34" i="8" s="1"/>
  <c r="P35" i="8" s="1"/>
  <c r="P36" i="8" s="1"/>
  <c r="P37" i="8" s="1"/>
  <c r="P38" i="8" s="1"/>
  <c r="P39" i="8" s="1"/>
  <c r="P40" i="8" s="1"/>
  <c r="P41" i="8" s="1"/>
  <c r="P42" i="8" s="1"/>
  <c r="P43" i="8" s="1"/>
  <c r="P44" i="8" s="1"/>
  <c r="P45" i="8" s="1"/>
  <c r="Q44" i="8"/>
  <c r="Q43" i="8"/>
  <c r="Q42" i="8"/>
  <c r="Q41" i="8"/>
  <c r="Q40" i="8"/>
  <c r="Q39" i="8"/>
  <c r="Q38" i="8"/>
  <c r="Q37" i="8"/>
  <c r="Q34" i="8"/>
  <c r="Q33" i="8"/>
  <c r="Q32" i="8"/>
  <c r="Q31" i="8"/>
  <c r="Q29" i="8"/>
  <c r="Q28" i="8"/>
  <c r="Q27" i="8"/>
  <c r="Q26" i="8"/>
  <c r="Q25" i="8"/>
  <c r="Q24" i="8"/>
  <c r="Q23" i="8"/>
  <c r="Q22" i="8"/>
  <c r="Q21" i="8"/>
  <c r="Q20" i="8"/>
  <c r="Q19" i="8"/>
  <c r="Q18" i="8"/>
  <c r="Q17" i="8"/>
  <c r="Q16" i="8"/>
  <c r="Q15" i="8"/>
  <c r="Q14" i="8"/>
  <c r="Q13" i="8"/>
  <c r="Q12" i="8"/>
  <c r="Q11" i="8"/>
  <c r="Q10" i="8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C11" i="2"/>
  <c r="B11" i="2" s="1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12" i="2"/>
  <c r="B13" i="2"/>
  <c r="B14" i="2"/>
  <c r="B15" i="2"/>
  <c r="B4" i="2"/>
  <c r="B5" i="2"/>
  <c r="B6" i="2"/>
  <c r="B7" i="2"/>
  <c r="I3" i="2"/>
  <c r="I4" i="2"/>
  <c r="I5" i="2"/>
  <c r="I6" i="2"/>
  <c r="I7" i="2"/>
  <c r="I8" i="2"/>
  <c r="I9" i="2"/>
  <c r="I10" i="2"/>
  <c r="I42" i="3" s="1"/>
  <c r="I2" i="2"/>
  <c r="H3" i="2"/>
  <c r="H4" i="2"/>
  <c r="H5" i="2"/>
  <c r="H6" i="2"/>
  <c r="H7" i="2"/>
  <c r="H8" i="2"/>
  <c r="H9" i="2"/>
  <c r="H10" i="2"/>
  <c r="H2" i="2"/>
  <c r="G3" i="2"/>
  <c r="G4" i="2"/>
  <c r="G5" i="2"/>
  <c r="G6" i="2"/>
  <c r="G7" i="2"/>
  <c r="G8" i="2"/>
  <c r="G9" i="2"/>
  <c r="G10" i="2"/>
  <c r="G2" i="2"/>
  <c r="F3" i="2"/>
  <c r="F4" i="2"/>
  <c r="F5" i="2"/>
  <c r="F6" i="2"/>
  <c r="F7" i="2"/>
  <c r="F8" i="2"/>
  <c r="F9" i="2"/>
  <c r="F10" i="2"/>
  <c r="F2" i="2"/>
  <c r="E3" i="2"/>
  <c r="E4" i="2"/>
  <c r="E5" i="2"/>
  <c r="E6" i="2"/>
  <c r="E7" i="2"/>
  <c r="E8" i="2"/>
  <c r="E9" i="2"/>
  <c r="E10" i="2"/>
  <c r="E2" i="2"/>
  <c r="D3" i="2"/>
  <c r="D4" i="2"/>
  <c r="D5" i="2"/>
  <c r="D6" i="2"/>
  <c r="D7" i="2"/>
  <c r="D8" i="2"/>
  <c r="D9" i="2"/>
  <c r="D10" i="2"/>
  <c r="D2" i="2"/>
  <c r="C3" i="2"/>
  <c r="C4" i="2"/>
  <c r="C5" i="2"/>
  <c r="C6" i="2"/>
  <c r="C7" i="2"/>
  <c r="C8" i="2"/>
  <c r="C9" i="2"/>
  <c r="C10" i="2"/>
  <c r="C2" i="2"/>
  <c r="B2" i="2" s="1"/>
  <c r="H47" i="3"/>
  <c r="C2" i="3"/>
  <c r="C3" i="3"/>
  <c r="C4" i="3"/>
  <c r="C5" i="3"/>
  <c r="C6" i="3"/>
  <c r="C7" i="3"/>
  <c r="C8" i="3"/>
  <c r="B8" i="3" s="1"/>
  <c r="C9" i="3"/>
  <c r="C47" i="3" s="1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E2" i="3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G47" i="3"/>
  <c r="D47" i="3"/>
  <c r="B2" i="3"/>
  <c r="B7" i="3"/>
  <c r="B10" i="3"/>
  <c r="F47" i="3"/>
  <c r="I2" i="3"/>
  <c r="I47" i="3" s="1"/>
  <c r="I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3" i="3"/>
  <c r="I44" i="3"/>
  <c r="I45" i="3"/>
  <c r="G432" i="8"/>
  <c r="G126" i="8"/>
  <c r="G25" i="8"/>
  <c r="G153" i="8"/>
  <c r="G281" i="8"/>
  <c r="G411" i="8"/>
  <c r="G171" i="8"/>
  <c r="G429" i="8"/>
  <c r="G20" i="8"/>
  <c r="G148" i="8"/>
  <c r="G276" i="8"/>
  <c r="G406" i="8"/>
  <c r="G159" i="8"/>
  <c r="G364" i="8"/>
  <c r="G74" i="8"/>
  <c r="G286" i="8"/>
  <c r="G101" i="8"/>
  <c r="G229" i="8"/>
  <c r="G359" i="8"/>
  <c r="G67" i="8"/>
  <c r="G327" i="8"/>
  <c r="G344" i="8"/>
  <c r="G96" i="8"/>
  <c r="G224" i="8"/>
  <c r="G354" i="8"/>
  <c r="G47" i="8"/>
  <c r="G315" i="8"/>
  <c r="G392" i="8"/>
  <c r="G118" i="8"/>
  <c r="G17" i="8"/>
  <c r="G145" i="8"/>
  <c r="G273" i="8"/>
  <c r="G403" i="8"/>
  <c r="G155" i="8"/>
  <c r="G413" i="8"/>
  <c r="G12" i="8"/>
  <c r="G140" i="8"/>
  <c r="G268" i="8"/>
  <c r="G398" i="8"/>
  <c r="G143" i="8"/>
  <c r="G409" i="8"/>
  <c r="G425" i="8"/>
  <c r="G18" i="8"/>
  <c r="G154" i="8"/>
  <c r="G45" i="8"/>
  <c r="G173" i="8"/>
  <c r="G301" i="8"/>
  <c r="G431" i="8"/>
  <c r="G211" i="8"/>
  <c r="G186" i="8"/>
  <c r="G40" i="8"/>
  <c r="G168" i="8"/>
  <c r="G296" i="8"/>
  <c r="G426" i="8"/>
  <c r="G199" i="8"/>
  <c r="G190" i="8"/>
  <c r="G416" i="8"/>
  <c r="G204" i="8"/>
  <c r="G11" i="8"/>
  <c r="G330" i="8"/>
  <c r="G367" i="8"/>
  <c r="G104" i="8"/>
  <c r="G372" i="8"/>
  <c r="G352" i="8"/>
  <c r="G139" i="8"/>
  <c r="G58" i="8"/>
  <c r="G295" i="8"/>
  <c r="G266" i="8"/>
  <c r="G381" i="8"/>
  <c r="G377" i="8"/>
  <c r="G415" i="8"/>
  <c r="G167" i="8"/>
  <c r="G14" i="8"/>
  <c r="G142" i="8"/>
  <c r="G41" i="8"/>
  <c r="G169" i="8"/>
  <c r="G297" i="8"/>
  <c r="G427" i="8"/>
  <c r="G203" i="8"/>
  <c r="G150" i="8"/>
  <c r="G36" i="8"/>
  <c r="G164" i="8"/>
  <c r="G292" i="8"/>
  <c r="G422" i="8"/>
  <c r="G191" i="8"/>
  <c r="G119" i="8"/>
  <c r="G90" i="8"/>
  <c r="G380" i="8"/>
  <c r="G117" i="8"/>
  <c r="G245" i="8"/>
  <c r="G375" i="8"/>
  <c r="G99" i="8"/>
  <c r="G361" i="8"/>
  <c r="G400" i="8"/>
  <c r="G112" i="8"/>
  <c r="G240" i="8"/>
  <c r="G370" i="8"/>
  <c r="G79" i="8"/>
  <c r="G349" i="8"/>
  <c r="G6" i="8"/>
  <c r="G134" i="8"/>
  <c r="G33" i="8"/>
  <c r="G161" i="8"/>
  <c r="G289" i="8"/>
  <c r="G419" i="8"/>
  <c r="G187" i="8"/>
  <c r="G445" i="8"/>
  <c r="G28" i="8"/>
  <c r="G156" i="8"/>
  <c r="G284" i="8"/>
  <c r="G414" i="8"/>
  <c r="G175" i="8"/>
  <c r="G449" i="8"/>
  <c r="G230" i="8"/>
  <c r="G34" i="8"/>
  <c r="G170" i="8"/>
  <c r="G61" i="8"/>
  <c r="G189" i="8"/>
  <c r="G317" i="8"/>
  <c r="G447" i="8"/>
  <c r="G243" i="8"/>
  <c r="G234" i="8"/>
  <c r="G56" i="8"/>
  <c r="G184" i="8"/>
  <c r="G312" i="8"/>
  <c r="G442" i="8"/>
  <c r="G231" i="8"/>
  <c r="G238" i="8"/>
  <c r="G348" i="8"/>
  <c r="G76" i="8"/>
  <c r="G294" i="8"/>
  <c r="G109" i="8"/>
  <c r="G368" i="8"/>
  <c r="G63" i="8"/>
  <c r="G395" i="8"/>
  <c r="G127" i="8"/>
  <c r="G35" i="8"/>
  <c r="G283" i="8"/>
  <c r="G123" i="8"/>
  <c r="G103" i="8"/>
  <c r="G285" i="8"/>
  <c r="G410" i="8"/>
  <c r="G30" i="8"/>
  <c r="G166" i="8"/>
  <c r="G57" i="8"/>
  <c r="G185" i="8"/>
  <c r="G313" i="8"/>
  <c r="G443" i="8"/>
  <c r="G235" i="8"/>
  <c r="G226" i="8"/>
  <c r="G52" i="8"/>
  <c r="G180" i="8"/>
  <c r="G308" i="8"/>
  <c r="G438" i="8"/>
  <c r="G223" i="8"/>
  <c r="G326" i="8"/>
  <c r="G106" i="8"/>
  <c r="G5" i="8"/>
  <c r="G133" i="8"/>
  <c r="G261" i="8"/>
  <c r="G391" i="8"/>
  <c r="G131" i="8"/>
  <c r="G389" i="8"/>
  <c r="G452" i="8"/>
  <c r="G128" i="8"/>
  <c r="G256" i="8"/>
  <c r="G386" i="8"/>
  <c r="G115" i="8"/>
  <c r="G385" i="8"/>
  <c r="G22" i="8"/>
  <c r="G158" i="8"/>
  <c r="G49" i="8"/>
  <c r="G177" i="8"/>
  <c r="G305" i="8"/>
  <c r="G435" i="8"/>
  <c r="G219" i="8"/>
  <c r="G202" i="8"/>
  <c r="G44" i="8"/>
  <c r="G172" i="8"/>
  <c r="G300" i="8"/>
  <c r="G430" i="8"/>
  <c r="G207" i="8"/>
  <c r="G206" i="8"/>
  <c r="G314" i="8"/>
  <c r="G50" i="8"/>
  <c r="G194" i="8"/>
  <c r="G77" i="8"/>
  <c r="G205" i="8"/>
  <c r="G333" i="8"/>
  <c r="G19" i="8"/>
  <c r="G279" i="8"/>
  <c r="G278" i="8"/>
  <c r="G72" i="8"/>
  <c r="G200" i="8"/>
  <c r="G328" i="8"/>
  <c r="G458" i="8"/>
  <c r="G263" i="8"/>
  <c r="G282" i="8"/>
  <c r="G456" i="8"/>
  <c r="G290" i="8"/>
  <c r="G404" i="8"/>
  <c r="G341" i="8"/>
  <c r="G362" i="8"/>
  <c r="G137" i="8"/>
  <c r="G397" i="8"/>
  <c r="G146" i="8"/>
  <c r="G343" i="8"/>
  <c r="G337" i="8"/>
  <c r="G129" i="8"/>
  <c r="G252" i="8"/>
  <c r="G29" i="8"/>
  <c r="G441" i="8"/>
  <c r="G274" i="8"/>
  <c r="G46" i="8"/>
  <c r="G182" i="8"/>
  <c r="G73" i="8"/>
  <c r="G201" i="8"/>
  <c r="G329" i="8"/>
  <c r="G7" i="8"/>
  <c r="G271" i="8"/>
  <c r="G270" i="8"/>
  <c r="G68" i="8"/>
  <c r="G196" i="8"/>
  <c r="G324" i="8"/>
  <c r="G454" i="8"/>
  <c r="G255" i="8"/>
  <c r="G408" i="8"/>
  <c r="G122" i="8"/>
  <c r="G21" i="8"/>
  <c r="G149" i="8"/>
  <c r="G277" i="8"/>
  <c r="G407" i="8"/>
  <c r="G163" i="8"/>
  <c r="G421" i="8"/>
  <c r="G16" i="8"/>
  <c r="G144" i="8"/>
  <c r="G272" i="8"/>
  <c r="G402" i="8"/>
  <c r="G151" i="8"/>
  <c r="G417" i="8"/>
  <c r="G38" i="8"/>
  <c r="G174" i="8"/>
  <c r="G65" i="8"/>
  <c r="G193" i="8"/>
  <c r="G321" i="8"/>
  <c r="G451" i="8"/>
  <c r="G251" i="8"/>
  <c r="G246" i="8"/>
  <c r="G60" i="8"/>
  <c r="G188" i="8"/>
  <c r="G316" i="8"/>
  <c r="G446" i="8"/>
  <c r="G239" i="8"/>
  <c r="G250" i="8"/>
  <c r="G258" i="8"/>
  <c r="G66" i="8"/>
  <c r="G242" i="8"/>
  <c r="G93" i="8"/>
  <c r="G221" i="8"/>
  <c r="G351" i="8"/>
  <c r="G51" i="8"/>
  <c r="G311" i="8"/>
  <c r="G318" i="8"/>
  <c r="G88" i="8"/>
  <c r="G216" i="8"/>
  <c r="G346" i="8"/>
  <c r="G31" i="8"/>
  <c r="G299" i="8"/>
  <c r="G322" i="8"/>
  <c r="G27" i="8"/>
  <c r="G82" i="8"/>
  <c r="G83" i="8"/>
  <c r="G232" i="8"/>
  <c r="G9" i="8"/>
  <c r="G260" i="8"/>
  <c r="G213" i="8"/>
  <c r="G15" i="8"/>
  <c r="G387" i="8"/>
  <c r="G382" i="8"/>
  <c r="G157" i="8"/>
  <c r="G152" i="8"/>
  <c r="G62" i="8"/>
  <c r="G222" i="8"/>
  <c r="G89" i="8"/>
  <c r="G217" i="8"/>
  <c r="G347" i="8"/>
  <c r="G43" i="8"/>
  <c r="G303" i="8"/>
  <c r="G310" i="8"/>
  <c r="G84" i="8"/>
  <c r="G212" i="8"/>
  <c r="G342" i="8"/>
  <c r="G23" i="8"/>
  <c r="G291" i="8"/>
  <c r="G10" i="8"/>
  <c r="G138" i="8"/>
  <c r="G37" i="8"/>
  <c r="G165" i="8"/>
  <c r="G293" i="8"/>
  <c r="G423" i="8"/>
  <c r="G195" i="8"/>
  <c r="G453" i="8"/>
  <c r="G32" i="8"/>
  <c r="G160" i="8"/>
  <c r="G288" i="8"/>
  <c r="G418" i="8"/>
  <c r="G183" i="8"/>
  <c r="G457" i="8"/>
  <c r="G54" i="8"/>
  <c r="G198" i="8"/>
  <c r="G81" i="8"/>
  <c r="G209" i="8"/>
  <c r="G338" i="8"/>
  <c r="G287" i="8"/>
  <c r="G332" i="8"/>
  <c r="G275" i="8"/>
  <c r="G237" i="8"/>
  <c r="G331" i="8"/>
  <c r="G390" i="8"/>
  <c r="G298" i="8"/>
  <c r="G257" i="8"/>
  <c r="G444" i="8"/>
  <c r="G280" i="8"/>
  <c r="G78" i="8"/>
  <c r="G306" i="8"/>
  <c r="G105" i="8"/>
  <c r="G233" i="8"/>
  <c r="G363" i="8"/>
  <c r="G75" i="8"/>
  <c r="G336" i="8"/>
  <c r="G360" i="8"/>
  <c r="G100" i="8"/>
  <c r="G228" i="8"/>
  <c r="G358" i="8"/>
  <c r="G55" i="8"/>
  <c r="G323" i="8"/>
  <c r="G26" i="8"/>
  <c r="G162" i="8"/>
  <c r="G53" i="8"/>
  <c r="G181" i="8"/>
  <c r="G309" i="8"/>
  <c r="G439" i="8"/>
  <c r="G227" i="8"/>
  <c r="G214" i="8"/>
  <c r="G48" i="8"/>
  <c r="G176" i="8"/>
  <c r="G304" i="8"/>
  <c r="G434" i="8"/>
  <c r="G215" i="8"/>
  <c r="G218" i="8"/>
  <c r="G70" i="8"/>
  <c r="G262" i="8"/>
  <c r="G97" i="8"/>
  <c r="G225" i="8"/>
  <c r="G355" i="8"/>
  <c r="G59" i="8"/>
  <c r="G319" i="8"/>
  <c r="G334" i="8"/>
  <c r="G92" i="8"/>
  <c r="G220" i="8"/>
  <c r="G350" i="8"/>
  <c r="G39" i="8"/>
  <c r="G307" i="8"/>
  <c r="G339" i="8"/>
  <c r="G433" i="8"/>
  <c r="G98" i="8"/>
  <c r="G420" i="8"/>
  <c r="G125" i="8"/>
  <c r="G253" i="8"/>
  <c r="G383" i="8"/>
  <c r="G111" i="8"/>
  <c r="G373" i="8"/>
  <c r="G424" i="8"/>
  <c r="G120" i="8"/>
  <c r="G248" i="8"/>
  <c r="G378" i="8"/>
  <c r="G95" i="8"/>
  <c r="G365" i="8"/>
  <c r="G428" i="8"/>
  <c r="G110" i="8"/>
  <c r="G4" i="8"/>
  <c r="G210" i="8"/>
  <c r="G80" i="8"/>
  <c r="G440" i="8"/>
  <c r="G124" i="8"/>
  <c r="G130" i="8"/>
  <c r="G24" i="8"/>
  <c r="G267" i="8"/>
  <c r="G94" i="8"/>
  <c r="G396" i="8"/>
  <c r="G121" i="8"/>
  <c r="G249" i="8"/>
  <c r="G379" i="8"/>
  <c r="G107" i="8"/>
  <c r="G369" i="8"/>
  <c r="G412" i="8"/>
  <c r="G116" i="8"/>
  <c r="G244" i="8"/>
  <c r="G374" i="8"/>
  <c r="G87" i="8"/>
  <c r="G357" i="8"/>
  <c r="G42" i="8"/>
  <c r="G178" i="8"/>
  <c r="G69" i="8"/>
  <c r="G197" i="8"/>
  <c r="G325" i="8"/>
  <c r="G455" i="8"/>
  <c r="G259" i="8"/>
  <c r="G254" i="8"/>
  <c r="G64" i="8"/>
  <c r="G192" i="8"/>
  <c r="G320" i="8"/>
  <c r="G450" i="8"/>
  <c r="G247" i="8"/>
  <c r="G302" i="8"/>
  <c r="G86" i="8"/>
  <c r="G356" i="8"/>
  <c r="G113" i="8"/>
  <c r="G241" i="8"/>
  <c r="G371" i="8"/>
  <c r="G91" i="8"/>
  <c r="G353" i="8"/>
  <c r="G384" i="8"/>
  <c r="G108" i="8"/>
  <c r="G236" i="8"/>
  <c r="G366" i="8"/>
  <c r="G71" i="8"/>
  <c r="G345" i="8"/>
  <c r="G388" i="8"/>
  <c r="G376" i="8"/>
  <c r="G114" i="8"/>
  <c r="G13" i="8"/>
  <c r="G141" i="8"/>
  <c r="G269" i="8"/>
  <c r="G399" i="8"/>
  <c r="G147" i="8"/>
  <c r="G405" i="8"/>
  <c r="G8" i="8"/>
  <c r="G136" i="8"/>
  <c r="G264" i="8"/>
  <c r="G394" i="8"/>
  <c r="G135" i="8"/>
  <c r="G401" i="8"/>
  <c r="G393" i="8"/>
  <c r="G265" i="8"/>
  <c r="G132" i="8"/>
  <c r="G85" i="8"/>
  <c r="G208" i="8"/>
  <c r="G102" i="8"/>
  <c r="G436" i="8"/>
  <c r="G448" i="8"/>
  <c r="G179" i="8"/>
  <c r="G437" i="8"/>
  <c r="B9" i="3" l="1"/>
  <c r="B3" i="2"/>
  <c r="B10" i="2"/>
  <c r="E47" i="3"/>
  <c r="B9" i="2"/>
  <c r="B47" i="3"/>
  <c r="B51" i="3" s="1"/>
  <c r="B8" i="2"/>
  <c r="M399" i="8"/>
  <c r="L411" i="8"/>
  <c r="M456" i="8"/>
  <c r="K456" i="8"/>
  <c r="L456" i="8"/>
  <c r="J456" i="8"/>
  <c r="M444" i="8"/>
  <c r="K444" i="8"/>
  <c r="L444" i="8"/>
  <c r="J444" i="8"/>
  <c r="M428" i="8"/>
  <c r="K428" i="8"/>
  <c r="L428" i="8"/>
  <c r="J428" i="8"/>
  <c r="M416" i="8"/>
  <c r="L416" i="8"/>
  <c r="J416" i="8"/>
  <c r="K416" i="8"/>
  <c r="L404" i="8"/>
  <c r="J404" i="8"/>
  <c r="M404" i="8"/>
  <c r="K404" i="8"/>
  <c r="J388" i="8"/>
  <c r="K388" i="8"/>
  <c r="J372" i="8"/>
  <c r="K372" i="8"/>
  <c r="K364" i="8"/>
  <c r="J364" i="8"/>
  <c r="K348" i="8"/>
  <c r="J348" i="8"/>
  <c r="J339" i="8"/>
  <c r="K339" i="8"/>
  <c r="J322" i="8"/>
  <c r="K322" i="8"/>
  <c r="K314" i="8"/>
  <c r="J314" i="8"/>
  <c r="K302" i="8"/>
  <c r="J302" i="8"/>
  <c r="K294" i="8"/>
  <c r="J294" i="8"/>
  <c r="K282" i="8"/>
  <c r="J282" i="8"/>
  <c r="J274" i="8"/>
  <c r="K274" i="8"/>
  <c r="J258" i="8"/>
  <c r="K258" i="8"/>
  <c r="K250" i="8"/>
  <c r="J250" i="8"/>
  <c r="K238" i="8"/>
  <c r="J238" i="8"/>
  <c r="J230" i="8"/>
  <c r="K230" i="8"/>
  <c r="K218" i="8"/>
  <c r="J218" i="8"/>
  <c r="K206" i="8"/>
  <c r="J206" i="8"/>
  <c r="J190" i="8"/>
  <c r="K190" i="8"/>
  <c r="J146" i="8"/>
  <c r="K146" i="8"/>
  <c r="M457" i="8"/>
  <c r="K457" i="8"/>
  <c r="L457" i="8"/>
  <c r="J457" i="8"/>
  <c r="M449" i="8"/>
  <c r="K449" i="8"/>
  <c r="L449" i="8"/>
  <c r="J449" i="8"/>
  <c r="M437" i="8"/>
  <c r="K437" i="8"/>
  <c r="L437" i="8"/>
  <c r="J437" i="8"/>
  <c r="M425" i="8"/>
  <c r="K425" i="8"/>
  <c r="L425" i="8"/>
  <c r="J425" i="8"/>
  <c r="M417" i="8"/>
  <c r="K417" i="8"/>
  <c r="L417" i="8"/>
  <c r="J417" i="8"/>
  <c r="M409" i="8"/>
  <c r="K409" i="8"/>
  <c r="L409" i="8"/>
  <c r="J409" i="8"/>
  <c r="M401" i="8"/>
  <c r="K401" i="8"/>
  <c r="L401" i="8"/>
  <c r="J401" i="8"/>
  <c r="K393" i="8"/>
  <c r="J393" i="8"/>
  <c r="K385" i="8"/>
  <c r="J385" i="8"/>
  <c r="K377" i="8"/>
  <c r="J377" i="8"/>
  <c r="K365" i="8"/>
  <c r="J365" i="8"/>
  <c r="K357" i="8"/>
  <c r="J357" i="8"/>
  <c r="K349" i="8"/>
  <c r="J349" i="8"/>
  <c r="K345" i="8"/>
  <c r="J345" i="8"/>
  <c r="K331" i="8"/>
  <c r="J331" i="8"/>
  <c r="K323" i="8"/>
  <c r="J323" i="8"/>
  <c r="K315" i="8"/>
  <c r="J315" i="8"/>
  <c r="K307" i="8"/>
  <c r="J307" i="8"/>
  <c r="K299" i="8"/>
  <c r="J299" i="8"/>
  <c r="K291" i="8"/>
  <c r="J291" i="8"/>
  <c r="K283" i="8"/>
  <c r="J283" i="8"/>
  <c r="K275" i="8"/>
  <c r="J275" i="8"/>
  <c r="K263" i="8"/>
  <c r="J263" i="8"/>
  <c r="K255" i="8"/>
  <c r="J255" i="8"/>
  <c r="K247" i="8"/>
  <c r="J247" i="8"/>
  <c r="K239" i="8"/>
  <c r="J239" i="8"/>
  <c r="K231" i="8"/>
  <c r="J231" i="8"/>
  <c r="K223" i="8"/>
  <c r="J223" i="8"/>
  <c r="K215" i="8"/>
  <c r="J215" i="8"/>
  <c r="K207" i="8"/>
  <c r="J207" i="8"/>
  <c r="K199" i="8"/>
  <c r="J199" i="8"/>
  <c r="K191" i="8"/>
  <c r="J191" i="8"/>
  <c r="K183" i="8"/>
  <c r="J183" i="8"/>
  <c r="K175" i="8"/>
  <c r="J175" i="8"/>
  <c r="K167" i="8"/>
  <c r="J167" i="8"/>
  <c r="K159" i="8"/>
  <c r="J159" i="8"/>
  <c r="K151" i="8"/>
  <c r="J151" i="8"/>
  <c r="K143" i="8"/>
  <c r="J143" i="8"/>
  <c r="K135" i="8"/>
  <c r="J135" i="8"/>
  <c r="K127" i="8"/>
  <c r="J127" i="8"/>
  <c r="K115" i="8"/>
  <c r="J115" i="8"/>
  <c r="K103" i="8"/>
  <c r="J103" i="8"/>
  <c r="K95" i="8"/>
  <c r="J95" i="8"/>
  <c r="K87" i="8"/>
  <c r="J87" i="8"/>
  <c r="K79" i="8"/>
  <c r="J79" i="8"/>
  <c r="K71" i="8"/>
  <c r="J71" i="8"/>
  <c r="K63" i="8"/>
  <c r="J63" i="8"/>
  <c r="K55" i="8"/>
  <c r="J55" i="8"/>
  <c r="K47" i="8"/>
  <c r="J47" i="8"/>
  <c r="K39" i="8"/>
  <c r="J39" i="8"/>
  <c r="K31" i="8"/>
  <c r="J31" i="8"/>
  <c r="K23" i="8"/>
  <c r="J23" i="8"/>
  <c r="K15" i="8"/>
  <c r="J15" i="8"/>
  <c r="K11" i="8"/>
  <c r="J11" i="8"/>
  <c r="L458" i="8"/>
  <c r="J458" i="8"/>
  <c r="M458" i="8"/>
  <c r="K458" i="8"/>
  <c r="L454" i="8"/>
  <c r="J454" i="8"/>
  <c r="M454" i="8"/>
  <c r="K454" i="8"/>
  <c r="L450" i="8"/>
  <c r="J450" i="8"/>
  <c r="M450" i="8"/>
  <c r="K450" i="8"/>
  <c r="L446" i="8"/>
  <c r="J446" i="8"/>
  <c r="M446" i="8"/>
  <c r="K446" i="8"/>
  <c r="L442" i="8"/>
  <c r="J442" i="8"/>
  <c r="M442" i="8"/>
  <c r="K442" i="8"/>
  <c r="L438" i="8"/>
  <c r="J438" i="8"/>
  <c r="M438" i="8"/>
  <c r="K438" i="8"/>
  <c r="L434" i="8"/>
  <c r="J434" i="8"/>
  <c r="M434" i="8"/>
  <c r="K434" i="8"/>
  <c r="L430" i="8"/>
  <c r="J430" i="8"/>
  <c r="M430" i="8"/>
  <c r="K430" i="8"/>
  <c r="L426" i="8"/>
  <c r="J426" i="8"/>
  <c r="M426" i="8"/>
  <c r="K426" i="8"/>
  <c r="L422" i="8"/>
  <c r="J422" i="8"/>
  <c r="M422" i="8"/>
  <c r="K422" i="8"/>
  <c r="L418" i="8"/>
  <c r="J418" i="8"/>
  <c r="M418" i="8"/>
  <c r="K418" i="8"/>
  <c r="L414" i="8"/>
  <c r="J414" i="8"/>
  <c r="M414" i="8"/>
  <c r="K414" i="8"/>
  <c r="L410" i="8"/>
  <c r="J410" i="8"/>
  <c r="M410" i="8"/>
  <c r="K410" i="8"/>
  <c r="L406" i="8"/>
  <c r="J406" i="8"/>
  <c r="M406" i="8"/>
  <c r="K406" i="8"/>
  <c r="L402" i="8"/>
  <c r="J402" i="8"/>
  <c r="M402" i="8"/>
  <c r="K402" i="8"/>
  <c r="J398" i="8"/>
  <c r="K398" i="8"/>
  <c r="J394" i="8"/>
  <c r="K394" i="8"/>
  <c r="J390" i="8"/>
  <c r="K390" i="8"/>
  <c r="J386" i="8"/>
  <c r="K386" i="8"/>
  <c r="J382" i="8"/>
  <c r="K382" i="8"/>
  <c r="J378" i="8"/>
  <c r="K378" i="8"/>
  <c r="J374" i="8"/>
  <c r="K374" i="8"/>
  <c r="J370" i="8"/>
  <c r="K370" i="8"/>
  <c r="J366" i="8"/>
  <c r="K366" i="8"/>
  <c r="J362" i="8"/>
  <c r="K362" i="8"/>
  <c r="J358" i="8"/>
  <c r="K358" i="8"/>
  <c r="J354" i="8"/>
  <c r="K354" i="8"/>
  <c r="J350" i="8"/>
  <c r="K350" i="8"/>
  <c r="J346" i="8"/>
  <c r="K346" i="8"/>
  <c r="J342" i="8"/>
  <c r="K342" i="8"/>
  <c r="J337" i="8"/>
  <c r="K337" i="8"/>
  <c r="J332" i="8"/>
  <c r="K332" i="8"/>
  <c r="J328" i="8"/>
  <c r="K328" i="8"/>
  <c r="J324" i="8"/>
  <c r="K324" i="8"/>
  <c r="J320" i="8"/>
  <c r="K320" i="8"/>
  <c r="J316" i="8"/>
  <c r="K316" i="8"/>
  <c r="J312" i="8"/>
  <c r="K312" i="8"/>
  <c r="J308" i="8"/>
  <c r="K308" i="8"/>
  <c r="J304" i="8"/>
  <c r="K304" i="8"/>
  <c r="J300" i="8"/>
  <c r="K300" i="8"/>
  <c r="J296" i="8"/>
  <c r="K296" i="8"/>
  <c r="J292" i="8"/>
  <c r="K292" i="8"/>
  <c r="J288" i="8"/>
  <c r="K288" i="8"/>
  <c r="J284" i="8"/>
  <c r="K284" i="8"/>
  <c r="J280" i="8"/>
  <c r="K280" i="8"/>
  <c r="J276" i="8"/>
  <c r="K276" i="8"/>
  <c r="J272" i="8"/>
  <c r="K272" i="8"/>
  <c r="J268" i="8"/>
  <c r="K268" i="8"/>
  <c r="J264" i="8"/>
  <c r="K264" i="8"/>
  <c r="J260" i="8"/>
  <c r="K260" i="8"/>
  <c r="J256" i="8"/>
  <c r="K256" i="8"/>
  <c r="J252" i="8"/>
  <c r="K252" i="8"/>
  <c r="J248" i="8"/>
  <c r="K248" i="8"/>
  <c r="J244" i="8"/>
  <c r="K244" i="8"/>
  <c r="J240" i="8"/>
  <c r="K240" i="8"/>
  <c r="J236" i="8"/>
  <c r="K236" i="8"/>
  <c r="J232" i="8"/>
  <c r="K232" i="8"/>
  <c r="J228" i="8"/>
  <c r="K228" i="8"/>
  <c r="J224" i="8"/>
  <c r="K224" i="8"/>
  <c r="J220" i="8"/>
  <c r="K220" i="8"/>
  <c r="J216" i="8"/>
  <c r="K216" i="8"/>
  <c r="J212" i="8"/>
  <c r="K212" i="8"/>
  <c r="J208" i="8"/>
  <c r="K208" i="8"/>
  <c r="J204" i="8"/>
  <c r="K204" i="8"/>
  <c r="J200" i="8"/>
  <c r="K200" i="8"/>
  <c r="J196" i="8"/>
  <c r="K196" i="8"/>
  <c r="J192" i="8"/>
  <c r="K192" i="8"/>
  <c r="J188" i="8"/>
  <c r="K188" i="8"/>
  <c r="J184" i="8"/>
  <c r="K184" i="8"/>
  <c r="J180" i="8"/>
  <c r="K180" i="8"/>
  <c r="J176" i="8"/>
  <c r="K176" i="8"/>
  <c r="J172" i="8"/>
  <c r="K172" i="8"/>
  <c r="J168" i="8"/>
  <c r="K168" i="8"/>
  <c r="J164" i="8"/>
  <c r="K164" i="8"/>
  <c r="J160" i="8"/>
  <c r="K160" i="8"/>
  <c r="J156" i="8"/>
  <c r="K156" i="8"/>
  <c r="J152" i="8"/>
  <c r="K152" i="8"/>
  <c r="J148" i="8"/>
  <c r="K148" i="8"/>
  <c r="J144" i="8"/>
  <c r="K144" i="8"/>
  <c r="J140" i="8"/>
  <c r="K140" i="8"/>
  <c r="J136" i="8"/>
  <c r="K136" i="8"/>
  <c r="J132" i="8"/>
  <c r="K132" i="8"/>
  <c r="J128" i="8"/>
  <c r="K128" i="8"/>
  <c r="J124" i="8"/>
  <c r="K124" i="8"/>
  <c r="J120" i="8"/>
  <c r="K120" i="8"/>
  <c r="J116" i="8"/>
  <c r="K116" i="8"/>
  <c r="J112" i="8"/>
  <c r="K112" i="8"/>
  <c r="J108" i="8"/>
  <c r="K108" i="8"/>
  <c r="J104" i="8"/>
  <c r="K104" i="8"/>
  <c r="J100" i="8"/>
  <c r="K100" i="8"/>
  <c r="J96" i="8"/>
  <c r="K96" i="8"/>
  <c r="J92" i="8"/>
  <c r="K92" i="8"/>
  <c r="J88" i="8"/>
  <c r="K88" i="8"/>
  <c r="J84" i="8"/>
  <c r="K84" i="8"/>
  <c r="J80" i="8"/>
  <c r="K80" i="8"/>
  <c r="J76" i="8"/>
  <c r="K76" i="8"/>
  <c r="J72" i="8"/>
  <c r="K72" i="8"/>
  <c r="J68" i="8"/>
  <c r="K68" i="8"/>
  <c r="J64" i="8"/>
  <c r="K64" i="8"/>
  <c r="J60" i="8"/>
  <c r="K60" i="8"/>
  <c r="J56" i="8"/>
  <c r="K56" i="8"/>
  <c r="J52" i="8"/>
  <c r="K52" i="8"/>
  <c r="J48" i="8"/>
  <c r="K48" i="8"/>
  <c r="J44" i="8"/>
  <c r="K44" i="8"/>
  <c r="J40" i="8"/>
  <c r="K40" i="8"/>
  <c r="J36" i="8"/>
  <c r="K36" i="8"/>
  <c r="J32" i="8"/>
  <c r="K32" i="8"/>
  <c r="J28" i="8"/>
  <c r="K28" i="8"/>
  <c r="J24" i="8"/>
  <c r="K24" i="8"/>
  <c r="J20" i="8"/>
  <c r="K20" i="8"/>
  <c r="J16" i="8"/>
  <c r="K16" i="8"/>
  <c r="J12" i="8"/>
  <c r="K12" i="8"/>
  <c r="J8" i="8"/>
  <c r="K8" i="8"/>
  <c r="K4" i="8"/>
  <c r="J4" i="8"/>
  <c r="L452" i="8"/>
  <c r="J452" i="8"/>
  <c r="M452" i="8"/>
  <c r="K452" i="8"/>
  <c r="L436" i="8"/>
  <c r="J436" i="8"/>
  <c r="M436" i="8"/>
  <c r="K436" i="8"/>
  <c r="M424" i="8"/>
  <c r="L424" i="8"/>
  <c r="J424" i="8"/>
  <c r="K424" i="8"/>
  <c r="M412" i="8"/>
  <c r="K412" i="8"/>
  <c r="L412" i="8"/>
  <c r="J412" i="8"/>
  <c r="M400" i="8"/>
  <c r="K400" i="8"/>
  <c r="L400" i="8"/>
  <c r="J400" i="8"/>
  <c r="K384" i="8"/>
  <c r="J384" i="8"/>
  <c r="K368" i="8"/>
  <c r="J368" i="8"/>
  <c r="K360" i="8"/>
  <c r="J360" i="8"/>
  <c r="K344" i="8"/>
  <c r="J344" i="8"/>
  <c r="K334" i="8"/>
  <c r="J334" i="8"/>
  <c r="K318" i="8"/>
  <c r="J318" i="8"/>
  <c r="K310" i="8"/>
  <c r="J310" i="8"/>
  <c r="K298" i="8"/>
  <c r="J298" i="8"/>
  <c r="J290" i="8"/>
  <c r="K290" i="8"/>
  <c r="K278" i="8"/>
  <c r="J278" i="8"/>
  <c r="K270" i="8"/>
  <c r="J270" i="8"/>
  <c r="K254" i="8"/>
  <c r="J254" i="8"/>
  <c r="K246" i="8"/>
  <c r="J246" i="8"/>
  <c r="K234" i="8"/>
  <c r="J234" i="8"/>
  <c r="J226" i="8"/>
  <c r="K226" i="8"/>
  <c r="K214" i="8"/>
  <c r="J214" i="8"/>
  <c r="K202" i="8"/>
  <c r="J202" i="8"/>
  <c r="K186" i="8"/>
  <c r="J186" i="8"/>
  <c r="K150" i="8"/>
  <c r="J150" i="8"/>
  <c r="M453" i="8"/>
  <c r="K453" i="8"/>
  <c r="L453" i="8"/>
  <c r="J453" i="8"/>
  <c r="M445" i="8"/>
  <c r="K445" i="8"/>
  <c r="L445" i="8"/>
  <c r="J445" i="8"/>
  <c r="M441" i="8"/>
  <c r="K441" i="8"/>
  <c r="L441" i="8"/>
  <c r="J441" i="8"/>
  <c r="M429" i="8"/>
  <c r="K429" i="8"/>
  <c r="L429" i="8"/>
  <c r="J429" i="8"/>
  <c r="M421" i="8"/>
  <c r="K421" i="8"/>
  <c r="L421" i="8"/>
  <c r="J421" i="8"/>
  <c r="M413" i="8"/>
  <c r="K413" i="8"/>
  <c r="L413" i="8"/>
  <c r="J413" i="8"/>
  <c r="M405" i="8"/>
  <c r="K405" i="8"/>
  <c r="L405" i="8"/>
  <c r="J405" i="8"/>
  <c r="K397" i="8"/>
  <c r="J397" i="8"/>
  <c r="K389" i="8"/>
  <c r="J389" i="8"/>
  <c r="K381" i="8"/>
  <c r="J381" i="8"/>
  <c r="K373" i="8"/>
  <c r="J373" i="8"/>
  <c r="K369" i="8"/>
  <c r="J369" i="8"/>
  <c r="K361" i="8"/>
  <c r="J361" i="8"/>
  <c r="K353" i="8"/>
  <c r="J353" i="8"/>
  <c r="K341" i="8"/>
  <c r="J341" i="8"/>
  <c r="K336" i="8"/>
  <c r="J336" i="8"/>
  <c r="K327" i="8"/>
  <c r="J327" i="8"/>
  <c r="K319" i="8"/>
  <c r="J319" i="8"/>
  <c r="K311" i="8"/>
  <c r="J311" i="8"/>
  <c r="K303" i="8"/>
  <c r="J303" i="8"/>
  <c r="K295" i="8"/>
  <c r="J295" i="8"/>
  <c r="K287" i="8"/>
  <c r="J287" i="8"/>
  <c r="K279" i="8"/>
  <c r="J279" i="8"/>
  <c r="K271" i="8"/>
  <c r="J271" i="8"/>
  <c r="K259" i="8"/>
  <c r="J259" i="8"/>
  <c r="K251" i="8"/>
  <c r="J251" i="8"/>
  <c r="K243" i="8"/>
  <c r="J243" i="8"/>
  <c r="K235" i="8"/>
  <c r="J235" i="8"/>
  <c r="K227" i="8"/>
  <c r="J227" i="8"/>
  <c r="K219" i="8"/>
  <c r="J219" i="8"/>
  <c r="K211" i="8"/>
  <c r="J211" i="8"/>
  <c r="K203" i="8"/>
  <c r="J203" i="8"/>
  <c r="K195" i="8"/>
  <c r="J195" i="8"/>
  <c r="K187" i="8"/>
  <c r="J187" i="8"/>
  <c r="K179" i="8"/>
  <c r="J179" i="8"/>
  <c r="K171" i="8"/>
  <c r="J171" i="8"/>
  <c r="K163" i="8"/>
  <c r="J163" i="8"/>
  <c r="K155" i="8"/>
  <c r="J155" i="8"/>
  <c r="K147" i="8"/>
  <c r="J147" i="8"/>
  <c r="K139" i="8"/>
  <c r="J139" i="8"/>
  <c r="K131" i="8"/>
  <c r="J131" i="8"/>
  <c r="K123" i="8"/>
  <c r="J123" i="8"/>
  <c r="K111" i="8"/>
  <c r="J111" i="8"/>
  <c r="K107" i="8"/>
  <c r="J107" i="8"/>
  <c r="K99" i="8"/>
  <c r="J99" i="8"/>
  <c r="K91" i="8"/>
  <c r="J91" i="8"/>
  <c r="K83" i="8"/>
  <c r="J83" i="8"/>
  <c r="K75" i="8"/>
  <c r="J75" i="8"/>
  <c r="K67" i="8"/>
  <c r="J67" i="8"/>
  <c r="K59" i="8"/>
  <c r="J59" i="8"/>
  <c r="K51" i="8"/>
  <c r="J51" i="8"/>
  <c r="K43" i="8"/>
  <c r="J43" i="8"/>
  <c r="K35" i="8"/>
  <c r="J35" i="8"/>
  <c r="K27" i="8"/>
  <c r="J27" i="8"/>
  <c r="K19" i="8"/>
  <c r="J19" i="8"/>
  <c r="K7" i="8"/>
  <c r="J7" i="8"/>
  <c r="M455" i="8"/>
  <c r="L455" i="8"/>
  <c r="J455" i="8"/>
  <c r="K455" i="8"/>
  <c r="L451" i="8"/>
  <c r="J451" i="8"/>
  <c r="M451" i="8"/>
  <c r="K451" i="8"/>
  <c r="L447" i="8"/>
  <c r="J447" i="8"/>
  <c r="M447" i="8"/>
  <c r="K447" i="8"/>
  <c r="L443" i="8"/>
  <c r="J443" i="8"/>
  <c r="M443" i="8"/>
  <c r="K443" i="8"/>
  <c r="L439" i="8"/>
  <c r="J439" i="8"/>
  <c r="M439" i="8"/>
  <c r="K439" i="8"/>
  <c r="L435" i="8"/>
  <c r="J435" i="8"/>
  <c r="M435" i="8"/>
  <c r="K435" i="8"/>
  <c r="L431" i="8"/>
  <c r="J431" i="8"/>
  <c r="K431" i="8"/>
  <c r="M431" i="8"/>
  <c r="L427" i="8"/>
  <c r="J427" i="8"/>
  <c r="M427" i="8"/>
  <c r="K427" i="8"/>
  <c r="L423" i="8"/>
  <c r="J423" i="8"/>
  <c r="M423" i="8"/>
  <c r="K423" i="8"/>
  <c r="L419" i="8"/>
  <c r="J419" i="8"/>
  <c r="M419" i="8"/>
  <c r="K419" i="8"/>
  <c r="L415" i="8"/>
  <c r="J415" i="8"/>
  <c r="K415" i="8"/>
  <c r="M415" i="8"/>
  <c r="J411" i="8"/>
  <c r="M411" i="8"/>
  <c r="K411" i="8"/>
  <c r="L407" i="8"/>
  <c r="J407" i="8"/>
  <c r="M407" i="8"/>
  <c r="K407" i="8"/>
  <c r="L403" i="8"/>
  <c r="J403" i="8"/>
  <c r="M403" i="8"/>
  <c r="K403" i="8"/>
  <c r="L399" i="8"/>
  <c r="J399" i="8"/>
  <c r="K399" i="8"/>
  <c r="J395" i="8"/>
  <c r="K395" i="8"/>
  <c r="J391" i="8"/>
  <c r="K391" i="8"/>
  <c r="J387" i="8"/>
  <c r="K387" i="8"/>
  <c r="J383" i="8"/>
  <c r="K383" i="8"/>
  <c r="J379" i="8"/>
  <c r="K379" i="8"/>
  <c r="J375" i="8"/>
  <c r="K375" i="8"/>
  <c r="J371" i="8"/>
  <c r="K371" i="8"/>
  <c r="J367" i="8"/>
  <c r="K367" i="8"/>
  <c r="J363" i="8"/>
  <c r="K363" i="8"/>
  <c r="J359" i="8"/>
  <c r="K359" i="8"/>
  <c r="J355" i="8"/>
  <c r="K355" i="8"/>
  <c r="J351" i="8"/>
  <c r="K351" i="8"/>
  <c r="J347" i="8"/>
  <c r="K347" i="8"/>
  <c r="J343" i="8"/>
  <c r="K343" i="8"/>
  <c r="J338" i="8"/>
  <c r="K338" i="8"/>
  <c r="J333" i="8"/>
  <c r="K333" i="8"/>
  <c r="J329" i="8"/>
  <c r="K329" i="8"/>
  <c r="J325" i="8"/>
  <c r="K325" i="8"/>
  <c r="J321" i="8"/>
  <c r="K321" i="8"/>
  <c r="J317" i="8"/>
  <c r="K317" i="8"/>
  <c r="J313" i="8"/>
  <c r="K313" i="8"/>
  <c r="J309" i="8"/>
  <c r="K309" i="8"/>
  <c r="J305" i="8"/>
  <c r="K305" i="8"/>
  <c r="J301" i="8"/>
  <c r="K301" i="8"/>
  <c r="J297" i="8"/>
  <c r="K297" i="8"/>
  <c r="J293" i="8"/>
  <c r="K293" i="8"/>
  <c r="J289" i="8"/>
  <c r="K289" i="8"/>
  <c r="J285" i="8"/>
  <c r="K285" i="8"/>
  <c r="J281" i="8"/>
  <c r="K281" i="8"/>
  <c r="J277" i="8"/>
  <c r="K277" i="8"/>
  <c r="J273" i="8"/>
  <c r="K273" i="8"/>
  <c r="J269" i="8"/>
  <c r="K269" i="8"/>
  <c r="J265" i="8"/>
  <c r="K265" i="8"/>
  <c r="J261" i="8"/>
  <c r="K261" i="8"/>
  <c r="J257" i="8"/>
  <c r="K257" i="8"/>
  <c r="J253" i="8"/>
  <c r="K253" i="8"/>
  <c r="J249" i="8"/>
  <c r="K249" i="8"/>
  <c r="J245" i="8"/>
  <c r="K245" i="8"/>
  <c r="J241" i="8"/>
  <c r="K241" i="8"/>
  <c r="J237" i="8"/>
  <c r="K237" i="8"/>
  <c r="J233" i="8"/>
  <c r="K233" i="8"/>
  <c r="J229" i="8"/>
  <c r="K229" i="8"/>
  <c r="J225" i="8"/>
  <c r="K225" i="8"/>
  <c r="J221" i="8"/>
  <c r="K221" i="8"/>
  <c r="J217" i="8"/>
  <c r="K217" i="8"/>
  <c r="J213" i="8"/>
  <c r="K213" i="8"/>
  <c r="J209" i="8"/>
  <c r="K209" i="8"/>
  <c r="J205" i="8"/>
  <c r="K205" i="8"/>
  <c r="J201" i="8"/>
  <c r="K201" i="8"/>
  <c r="J197" i="8"/>
  <c r="K197" i="8"/>
  <c r="J193" i="8"/>
  <c r="K193" i="8"/>
  <c r="J189" i="8"/>
  <c r="K189" i="8"/>
  <c r="J185" i="8"/>
  <c r="K185" i="8"/>
  <c r="J181" i="8"/>
  <c r="K181" i="8"/>
  <c r="J177" i="8"/>
  <c r="K177" i="8"/>
  <c r="J173" i="8"/>
  <c r="K173" i="8"/>
  <c r="J169" i="8"/>
  <c r="K169" i="8"/>
  <c r="J165" i="8"/>
  <c r="K165" i="8"/>
  <c r="J161" i="8"/>
  <c r="K161" i="8"/>
  <c r="J157" i="8"/>
  <c r="K157" i="8"/>
  <c r="J153" i="8"/>
  <c r="K153" i="8"/>
  <c r="J149" i="8"/>
  <c r="K149" i="8"/>
  <c r="J145" i="8"/>
  <c r="K145" i="8"/>
  <c r="J141" i="8"/>
  <c r="K141" i="8"/>
  <c r="J137" i="8"/>
  <c r="K137" i="8"/>
  <c r="J133" i="8"/>
  <c r="K133" i="8"/>
  <c r="J129" i="8"/>
  <c r="K129" i="8"/>
  <c r="J125" i="8"/>
  <c r="K125" i="8"/>
  <c r="J121" i="8"/>
  <c r="K121" i="8"/>
  <c r="J117" i="8"/>
  <c r="K117" i="8"/>
  <c r="J113" i="8"/>
  <c r="K113" i="8"/>
  <c r="J109" i="8"/>
  <c r="K109" i="8"/>
  <c r="J105" i="8"/>
  <c r="K105" i="8"/>
  <c r="J101" i="8"/>
  <c r="K101" i="8"/>
  <c r="J97" i="8"/>
  <c r="K97" i="8"/>
  <c r="J93" i="8"/>
  <c r="K93" i="8"/>
  <c r="J89" i="8"/>
  <c r="K89" i="8"/>
  <c r="J85" i="8"/>
  <c r="K85" i="8"/>
  <c r="J81" i="8"/>
  <c r="K81" i="8"/>
  <c r="J77" i="8"/>
  <c r="K77" i="8"/>
  <c r="J73" i="8"/>
  <c r="K73" i="8"/>
  <c r="J69" i="8"/>
  <c r="K69" i="8"/>
  <c r="J65" i="8"/>
  <c r="K65" i="8"/>
  <c r="J61" i="8"/>
  <c r="K61" i="8"/>
  <c r="J57" i="8"/>
  <c r="K57" i="8"/>
  <c r="J53" i="8"/>
  <c r="K53" i="8"/>
  <c r="J49" i="8"/>
  <c r="K49" i="8"/>
  <c r="J45" i="8"/>
  <c r="K45" i="8"/>
  <c r="J41" i="8"/>
  <c r="K41" i="8"/>
  <c r="K37" i="8"/>
  <c r="J37" i="8"/>
  <c r="K33" i="8"/>
  <c r="J33" i="8"/>
  <c r="J29" i="8"/>
  <c r="K29" i="8"/>
  <c r="K25" i="8"/>
  <c r="J25" i="8"/>
  <c r="K21" i="8"/>
  <c r="J21" i="8"/>
  <c r="K17" i="8"/>
  <c r="J17" i="8"/>
  <c r="J13" i="8"/>
  <c r="K13" i="8"/>
  <c r="K9" i="8"/>
  <c r="J9" i="8"/>
  <c r="K5" i="8"/>
  <c r="J5" i="8"/>
  <c r="M440" i="8"/>
  <c r="K440" i="8"/>
  <c r="L440" i="8"/>
  <c r="J440" i="8"/>
  <c r="L420" i="8"/>
  <c r="J420" i="8"/>
  <c r="M420" i="8"/>
  <c r="K420" i="8"/>
  <c r="K396" i="8"/>
  <c r="J396" i="8"/>
  <c r="K380" i="8"/>
  <c r="J380" i="8"/>
  <c r="J356" i="8"/>
  <c r="K356" i="8"/>
  <c r="K330" i="8"/>
  <c r="J330" i="8"/>
  <c r="J306" i="8"/>
  <c r="K306" i="8"/>
  <c r="K286" i="8"/>
  <c r="J286" i="8"/>
  <c r="K262" i="8"/>
  <c r="J262" i="8"/>
  <c r="J242" i="8"/>
  <c r="K242" i="8"/>
  <c r="J222" i="8"/>
  <c r="K222" i="8"/>
  <c r="J210" i="8"/>
  <c r="K210" i="8"/>
  <c r="J198" i="8"/>
  <c r="K198" i="8"/>
  <c r="J194" i="8"/>
  <c r="K194" i="8"/>
  <c r="K182" i="8"/>
  <c r="J182" i="8"/>
  <c r="J178" i="8"/>
  <c r="K178" i="8"/>
  <c r="J174" i="8"/>
  <c r="K174" i="8"/>
  <c r="K170" i="8"/>
  <c r="J170" i="8"/>
  <c r="J166" i="8"/>
  <c r="K166" i="8"/>
  <c r="J162" i="8"/>
  <c r="K162" i="8"/>
  <c r="J158" i="8"/>
  <c r="K158" i="8"/>
  <c r="K154" i="8"/>
  <c r="J154" i="8"/>
  <c r="J142" i="8"/>
  <c r="K142" i="8"/>
  <c r="K138" i="8"/>
  <c r="J138" i="8"/>
  <c r="J134" i="8"/>
  <c r="K134" i="8"/>
  <c r="J130" i="8"/>
  <c r="K130" i="8"/>
  <c r="J126" i="8"/>
  <c r="K126" i="8"/>
  <c r="K122" i="8"/>
  <c r="J122" i="8"/>
  <c r="K118" i="8"/>
  <c r="J118" i="8"/>
  <c r="J114" i="8"/>
  <c r="K114" i="8"/>
  <c r="J110" i="8"/>
  <c r="K110" i="8"/>
  <c r="K106" i="8"/>
  <c r="J106" i="8"/>
  <c r="J102" i="8"/>
  <c r="K102" i="8"/>
  <c r="J98" i="8"/>
  <c r="K98" i="8"/>
  <c r="J94" i="8"/>
  <c r="K94" i="8"/>
  <c r="K90" i="8"/>
  <c r="J90" i="8"/>
  <c r="J86" i="8"/>
  <c r="K86" i="8"/>
  <c r="J82" i="8"/>
  <c r="K82" i="8"/>
  <c r="J78" i="8"/>
  <c r="K78" i="8"/>
  <c r="K74" i="8"/>
  <c r="J74" i="8"/>
  <c r="K70" i="8"/>
  <c r="J70" i="8"/>
  <c r="J66" i="8"/>
  <c r="K66" i="8"/>
  <c r="J62" i="8"/>
  <c r="K62" i="8"/>
  <c r="K58" i="8"/>
  <c r="J58" i="8"/>
  <c r="J54" i="8"/>
  <c r="K54" i="8"/>
  <c r="J50" i="8"/>
  <c r="K50" i="8"/>
  <c r="J46" i="8"/>
  <c r="K46" i="8"/>
  <c r="J42" i="8"/>
  <c r="K42" i="8"/>
  <c r="J38" i="8"/>
  <c r="K38" i="8"/>
  <c r="K34" i="8"/>
  <c r="J34" i="8"/>
  <c r="J30" i="8"/>
  <c r="K30" i="8"/>
  <c r="K26" i="8"/>
  <c r="J26" i="8"/>
  <c r="J22" i="8"/>
  <c r="K22" i="8"/>
  <c r="K18" i="8"/>
  <c r="J18" i="8"/>
  <c r="K14" i="8"/>
  <c r="J14" i="8"/>
  <c r="J10" i="8"/>
  <c r="K10" i="8"/>
  <c r="J6" i="8"/>
  <c r="K6" i="8"/>
  <c r="M448" i="8"/>
  <c r="K448" i="8"/>
  <c r="L448" i="8"/>
  <c r="J448" i="8"/>
  <c r="M432" i="8"/>
  <c r="K432" i="8"/>
  <c r="L432" i="8"/>
  <c r="J432" i="8"/>
  <c r="M408" i="8"/>
  <c r="K408" i="8"/>
  <c r="L408" i="8"/>
  <c r="J408" i="8"/>
  <c r="K392" i="8"/>
  <c r="J392" i="8"/>
  <c r="K376" i="8"/>
  <c r="J376" i="8"/>
  <c r="K352" i="8"/>
  <c r="J352" i="8"/>
  <c r="K326" i="8"/>
  <c r="J326" i="8"/>
  <c r="K266" i="8"/>
  <c r="J266" i="8"/>
  <c r="M433" i="8"/>
  <c r="K433" i="8"/>
  <c r="L433" i="8"/>
  <c r="J433" i="8"/>
  <c r="K267" i="8"/>
  <c r="J267" i="8"/>
  <c r="K119" i="8"/>
  <c r="J119" i="8"/>
  <c r="D51" i="3"/>
  <c r="F48" i="3" l="1"/>
  <c r="D48" i="3"/>
  <c r="I48" i="3"/>
  <c r="B48" i="3"/>
  <c r="C48" i="3"/>
  <c r="G48" i="3"/>
  <c r="H48" i="3"/>
  <c r="E48" i="3"/>
</calcChain>
</file>

<file path=xl/sharedStrings.xml><?xml version="1.0" encoding="utf-8"?>
<sst xmlns="http://schemas.openxmlformats.org/spreadsheetml/2006/main" count="133" uniqueCount="91">
  <si>
    <t>PHYSICO-CHIMIE</t>
  </si>
  <si>
    <t>Bicarbonates</t>
  </si>
  <si>
    <t>Calcium (mg(Ca)/L)</t>
  </si>
  <si>
    <t>Chlorures (mg(Cl)/L)</t>
  </si>
  <si>
    <t>Magnésium (mg(Mg)/L)</t>
  </si>
  <si>
    <t>Nitrates (mg(NO3)/L)</t>
  </si>
  <si>
    <t>Phosphates (mg(PO4)/L)</t>
  </si>
  <si>
    <t>Potassium (mg(K)/L)</t>
  </si>
  <si>
    <t>Sodium (mg(Na)/L)</t>
  </si>
  <si>
    <t>Sulfates (mg(SO4)/L)</t>
  </si>
  <si>
    <t>pH (unité pH)</t>
  </si>
  <si>
    <t>Conductivité à 25°C (µS/cm)</t>
  </si>
  <si>
    <t>Température (°C)</t>
  </si>
  <si>
    <t>Dureté (°F)</t>
  </si>
  <si>
    <t>Sulfates (umol/L)</t>
  </si>
  <si>
    <t>Bicarbonates (umol/L)</t>
  </si>
  <si>
    <t>Calcium (umol/L)</t>
  </si>
  <si>
    <t>Chlorures (umol/L)</t>
  </si>
  <si>
    <t>Magnésium (umol/L)</t>
  </si>
  <si>
    <t>Nitrates (umol/L)</t>
  </si>
  <si>
    <t>Potassium (umol/L)</t>
  </si>
  <si>
    <t>Sodium (umol/L)</t>
  </si>
  <si>
    <t>Sulfates</t>
  </si>
  <si>
    <t>HCO3-</t>
  </si>
  <si>
    <t>Ca2+</t>
  </si>
  <si>
    <t>Cl-</t>
  </si>
  <si>
    <t>Mg2+</t>
  </si>
  <si>
    <t>NO3-</t>
  </si>
  <si>
    <t>K+</t>
  </si>
  <si>
    <t>Na+</t>
  </si>
  <si>
    <t>SO42-</t>
  </si>
  <si>
    <t>anion</t>
  </si>
  <si>
    <t>cation</t>
  </si>
  <si>
    <t>% anions ou cations</t>
  </si>
  <si>
    <t>Dates</t>
  </si>
  <si>
    <t>Étiquettes de lignes</t>
  </si>
  <si>
    <t>Total général</t>
  </si>
  <si>
    <t>1975</t>
  </si>
  <si>
    <t>1976</t>
  </si>
  <si>
    <t>1993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</si>
  <si>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</si>
  <si>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</si>
  <si>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</si>
  <si>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</si>
  <si>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</si>
  <si>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</si>
  <si>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</si>
  <si>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</si>
  <si>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</si>
  <si>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</si>
  <si>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</si>
  <si>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Moyenne de Bicarbonates (umol/L)</t>
  </si>
  <si>
    <t>Moyenne de Calcium (umol/L)</t>
  </si>
  <si>
    <t>Moyenne de Chlorures (umol/L)</t>
  </si>
  <si>
    <t>Moyenne de Magnésium (umol/L)</t>
  </si>
  <si>
    <t>Moyenne de Nitrates (umol/L)</t>
  </si>
  <si>
    <t>Moyenne de Potassium (umol/L)</t>
  </si>
  <si>
    <t>Moyenne de Sodium (umol/L)</t>
  </si>
  <si>
    <t>Moyenne de Sulfates (umol/L)</t>
  </si>
  <si>
    <t>Moyenne de pH (unité pH)</t>
  </si>
  <si>
    <t>Moyenne de Température (°C)</t>
  </si>
  <si>
    <t>SIC</t>
  </si>
  <si>
    <t>pCO2</t>
  </si>
  <si>
    <t>Années</t>
  </si>
  <si>
    <t>Mois</t>
  </si>
  <si>
    <t>QMM</t>
  </si>
  <si>
    <t>QMN</t>
  </si>
  <si>
    <t>Q moy</t>
  </si>
  <si>
    <t>La Cuisance à Mesnay</t>
  </si>
  <si>
    <t>La Cuisance à Vaudrey</t>
  </si>
  <si>
    <t>sans chimie</t>
  </si>
  <si>
    <t>avec chimie</t>
  </si>
  <si>
    <t xml:space="preserve">TEST </t>
  </si>
  <si>
    <t>QMM Mesnay</t>
  </si>
  <si>
    <t>QMM Vaudrey</t>
  </si>
  <si>
    <t>TEST PREVISION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</si>
  <si>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</si>
  <si>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</si>
  <si>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</si>
  <si>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</si>
  <si>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</si>
  <si>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</si>
  <si>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</si>
  <si>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</si>
  <si>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</si>
  <si>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</si>
  <si>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</si>
  <si>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</si>
  <si>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Valeurs à trouver par interpolations temporelles</t>
  </si>
  <si>
    <t>colonne B et C</t>
  </si>
  <si>
    <t>grace aux autres valeurs (par année ressemblante)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</si>
</sst>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000000"/>
      <name val="Arial"/>
      <family val="2"/>
    </font>
    <font>
      <b/>
      <sz val="11"/>
      <color rgb="FFFF0000"/>
      <name val="Calibri"/>
      <family val="2"/>
      <scheme val="minor"/>
    </font>
    <font>
      <sz val="7"/>
      <color rgb="FF444444"/>
      <name val="Arial"/>
      <family val="2"/>
    </font>
    <font>
      <sz val="11"/>
      <color rgb="FF00B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0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 applyAlignment="1">
      <alignment horizontal="left"/>
    </xf>
    <xf numFmtId="0" fontId="0" fillId="2" borderId="0" xfId="0" applyNumberFormat="1" applyFill="1"/>
    <xf numFmtId="0" fontId="0" fillId="2" borderId="0" xfId="0" applyFill="1"/>
    <xf numFmtId="0" fontId="0" fillId="0" borderId="0" xfId="0" applyFill="1" applyAlignment="1">
      <alignment horizontal="left"/>
    </xf>
    <xf numFmtId="0" fontId="0" fillId="0" borderId="0" xfId="0" applyFill="1"/>
    <xf numFmtId="2" fontId="0" fillId="0" borderId="0" xfId="0" applyNumberFormat="1"/>
    <xf numFmtId="2" fontId="0" fillId="0" borderId="0" xfId="0" applyNumberFormat="1" applyFill="1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17" fontId="0" fillId="4" borderId="4" xfId="0" applyNumberForma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17" fontId="0" fillId="4" borderId="7" xfId="0" applyNumberForma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64" fontId="0" fillId="4" borderId="9" xfId="0" applyNumberFormat="1" applyFill="1" applyBorder="1" applyAlignment="1">
      <alignment horizontal="center" vertical="center"/>
    </xf>
    <xf numFmtId="17" fontId="0" fillId="0" borderId="7" xfId="0" applyNumberForma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0" fillId="0" borderId="9" xfId="0" applyNumberFormat="1" applyFill="1" applyBorder="1" applyAlignment="1">
      <alignment horizontal="center" vertical="center"/>
    </xf>
    <xf numFmtId="17" fontId="0" fillId="5" borderId="7" xfId="0" applyNumberForma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17" fontId="0" fillId="0" borderId="10" xfId="0" applyNumberForma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7" fontId="0" fillId="0" borderId="4" xfId="0" applyNumberFormat="1" applyFill="1" applyBorder="1" applyAlignment="1">
      <alignment horizontal="center" vertical="center"/>
    </xf>
    <xf numFmtId="17" fontId="0" fillId="0" borderId="7" xfId="0" applyNumberFormat="1" applyFont="1" applyFill="1" applyBorder="1" applyAlignment="1">
      <alignment horizontal="center" vertical="center"/>
    </xf>
    <xf numFmtId="17" fontId="0" fillId="0" borderId="10" xfId="0" applyNumberFormat="1" applyFont="1" applyFill="1" applyBorder="1" applyAlignment="1">
      <alignment horizontal="center" vertical="center"/>
    </xf>
    <xf numFmtId="17" fontId="0" fillId="0" borderId="4" xfId="0" applyNumberFormat="1" applyFont="1" applyFill="1" applyBorder="1" applyAlignment="1">
      <alignment horizontal="center" vertical="center"/>
    </xf>
    <xf numFmtId="17" fontId="0" fillId="5" borderId="7" xfId="0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17" fontId="0" fillId="5" borderId="4" xfId="0" applyNumberForma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17" fontId="0" fillId="5" borderId="10" xfId="0" applyNumberForma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17" fontId="0" fillId="4" borderId="10" xfId="0" applyNumberForma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4" fontId="0" fillId="2" borderId="0" xfId="0" applyNumberFormat="1" applyFill="1"/>
    <xf numFmtId="14" fontId="0" fillId="5" borderId="0" xfId="0" applyNumberFormat="1" applyFill="1"/>
    <xf numFmtId="0" fontId="0" fillId="5" borderId="0" xfId="0" applyFont="1" applyFill="1" applyBorder="1" applyAlignment="1">
      <alignment horizontal="center" vertical="center"/>
    </xf>
    <xf numFmtId="0" fontId="0" fillId="5" borderId="8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164" fontId="0" fillId="0" borderId="13" xfId="0" applyNumberFormat="1" applyFill="1" applyBorder="1" applyAlignment="1">
      <alignment horizontal="center" vertical="center"/>
    </xf>
    <xf numFmtId="164" fontId="0" fillId="4" borderId="13" xfId="0" applyNumberFormat="1" applyFill="1" applyBorder="1" applyAlignment="1">
      <alignment horizontal="center" vertical="center"/>
    </xf>
    <xf numFmtId="0" fontId="0" fillId="4" borderId="9" xfId="0" applyFill="1" applyBorder="1"/>
    <xf numFmtId="0" fontId="0" fillId="4" borderId="14" xfId="0" applyFill="1" applyBorder="1"/>
    <xf numFmtId="0" fontId="1" fillId="3" borderId="0" xfId="0" applyFont="1" applyFill="1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2" xfId="0" applyBorder="1"/>
    <xf numFmtId="0" fontId="4" fillId="0" borderId="0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/>
    </xf>
    <xf numFmtId="0" fontId="1" fillId="3" borderId="12" xfId="0" applyFont="1" applyFill="1" applyBorder="1"/>
    <xf numFmtId="0" fontId="0" fillId="0" borderId="5" xfId="0" applyBorder="1"/>
    <xf numFmtId="0" fontId="0" fillId="0" borderId="0" xfId="0" applyBorder="1"/>
    <xf numFmtId="0" fontId="0" fillId="0" borderId="11" xfId="0" applyBorder="1"/>
    <xf numFmtId="17" fontId="0" fillId="0" borderId="3" xfId="0" applyNumberFormat="1" applyFill="1" applyBorder="1" applyAlignment="1">
      <alignment horizontal="center" vertical="center"/>
    </xf>
    <xf numFmtId="17" fontId="0" fillId="0" borderId="16" xfId="0" applyNumberFormat="1" applyFill="1" applyBorder="1" applyAlignment="1">
      <alignment horizontal="center" vertical="center"/>
    </xf>
    <xf numFmtId="17" fontId="0" fillId="0" borderId="16" xfId="0" applyNumberFormat="1" applyFont="1" applyFill="1" applyBorder="1" applyAlignment="1">
      <alignment horizontal="center" vertical="center"/>
    </xf>
    <xf numFmtId="17" fontId="0" fillId="0" borderId="14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5" fillId="0" borderId="0" xfId="0" applyFont="1"/>
    <xf numFmtId="0" fontId="0" fillId="6" borderId="4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0" xfId="0" applyFill="1" applyBorder="1"/>
    <xf numFmtId="0" fontId="0" fillId="6" borderId="8" xfId="0" applyFill="1" applyBorder="1"/>
    <xf numFmtId="0" fontId="0" fillId="6" borderId="10" xfId="0" applyFill="1" applyBorder="1"/>
    <xf numFmtId="0" fontId="0" fillId="6" borderId="11" xfId="0" applyFill="1" applyBorder="1"/>
    <xf numFmtId="0" fontId="0" fillId="6" borderId="12" xfId="0" applyFill="1" applyBorder="1"/>
    <xf numFmtId="0" fontId="6" fillId="6" borderId="7" xfId="0" applyFont="1" applyFill="1" applyBorder="1"/>
  </cellXfs>
  <cellStyles count="1">
    <cellStyle name="Normal" xfId="0" builtinId="0"/>
  </cellStyles>
  <dxfs count="18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[Cuisance_graphique.xlsm]Feuil5!Tableau croisé dynamique2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Feuil5!$B$1</c:f>
              <c:strCache>
                <c:ptCount val="1"/>
                <c:pt idx="0">
                  <c:v>Moyenne de Bicarbonates (umol/L)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Feuil5!$A$2:$A$16</c:f>
              <c:strCache>
                <c:ptCount val="14"/>
                <c:pt idx="0">
                  <c:v>1975</c:v>
                </c:pt>
                <c:pt idx="1">
                  <c:v>1976</c:v>
                </c:pt>
                <c:pt idx="2">
                  <c:v>1993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</c:strCache>
            </c:strRef>
          </c:cat>
          <c:val>
            <c:numRef>
              <c:f>Feuil5!$B$2:$B$16</c:f>
              <c:numCache>
                <c:formatCode>General</c:formatCode>
                <c:ptCount val="14"/>
                <c:pt idx="0">
                  <c:v>4550</c:v>
                </c:pt>
                <c:pt idx="1">
                  <c:v>4869.6475946584878</c:v>
                </c:pt>
                <c:pt idx="2">
                  <c:v>4442.622950819672</c:v>
                </c:pt>
                <c:pt idx="3">
                  <c:v>4688.5245901639346</c:v>
                </c:pt>
                <c:pt idx="4">
                  <c:v>4821.6081400455578</c:v>
                </c:pt>
                <c:pt idx="5">
                  <c:v>4723.6372559093215</c:v>
                </c:pt>
                <c:pt idx="6">
                  <c:v>4745.9016393442616</c:v>
                </c:pt>
                <c:pt idx="7">
                  <c:v>4557.377049180328</c:v>
                </c:pt>
                <c:pt idx="8">
                  <c:v>4778.688524590164</c:v>
                </c:pt>
                <c:pt idx="9">
                  <c:v>4811.4754098360654</c:v>
                </c:pt>
                <c:pt idx="10">
                  <c:v>4524.5901639344265</c:v>
                </c:pt>
                <c:pt idx="11">
                  <c:v>4803.2786885245905</c:v>
                </c:pt>
                <c:pt idx="12">
                  <c:v>4840.1639344262294</c:v>
                </c:pt>
                <c:pt idx="13">
                  <c:v>4573.7704918032787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58-4FF6-B2BE-22ED6B42CF09}"/>
            </c:ext>
          </c:extLst>
        </c:ser>
        <c:ser>
          <c:idx val="1"/>
          <c:order val="1"/>
          <c:tx>
            <c:strRef>
              <c:f>Feuil5!$C$1</c:f>
              <c:strCache>
                <c:ptCount val="1"/>
                <c:pt idx="0">
                  <c:v>Moyenne de Calcium (umol/L)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Feuil5!$A$2:$A$16</c:f>
              <c:strCache>
                <c:ptCount val="14"/>
                <c:pt idx="0">
                  <c:v>1975</c:v>
                </c:pt>
                <c:pt idx="1">
                  <c:v>1976</c:v>
                </c:pt>
                <c:pt idx="2">
                  <c:v>1993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</c:strCache>
            </c:strRef>
          </c:cat>
          <c:val>
            <c:numRef>
              <c:f>Feuil5!$C$2:$C$16</c:f>
              <c:numCache>
                <c:formatCode>General</c:formatCode>
                <c:ptCount val="14"/>
                <c:pt idx="0">
                  <c:v>2275</c:v>
                </c:pt>
                <c:pt idx="1">
                  <c:v>2550</c:v>
                </c:pt>
                <c:pt idx="2">
                  <c:v>2525</c:v>
                </c:pt>
                <c:pt idx="3">
                  <c:v>2537.5</c:v>
                </c:pt>
                <c:pt idx="4">
                  <c:v>2462.5</c:v>
                </c:pt>
                <c:pt idx="5">
                  <c:v>2537.5</c:v>
                </c:pt>
                <c:pt idx="6">
                  <c:v>2262.5</c:v>
                </c:pt>
                <c:pt idx="7">
                  <c:v>2425</c:v>
                </c:pt>
                <c:pt idx="8">
                  <c:v>2476.25</c:v>
                </c:pt>
                <c:pt idx="9">
                  <c:v>2463.75</c:v>
                </c:pt>
                <c:pt idx="10">
                  <c:v>2307.5</c:v>
                </c:pt>
                <c:pt idx="11">
                  <c:v>2524.375</c:v>
                </c:pt>
                <c:pt idx="12">
                  <c:v>2455.2083333333335</c:v>
                </c:pt>
                <c:pt idx="13">
                  <c:v>2430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B58-4FF6-B2BE-22ED6B42CF09}"/>
            </c:ext>
          </c:extLst>
        </c:ser>
        <c:ser>
          <c:idx val="2"/>
          <c:order val="2"/>
          <c:tx>
            <c:strRef>
              <c:f>Feuil5!$D$1</c:f>
              <c:strCache>
                <c:ptCount val="1"/>
                <c:pt idx="0">
                  <c:v>Moyenne de Chlorures (umol/L)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Feuil5!$A$2:$A$16</c:f>
              <c:strCache>
                <c:ptCount val="14"/>
                <c:pt idx="0">
                  <c:v>1975</c:v>
                </c:pt>
                <c:pt idx="1">
                  <c:v>1976</c:v>
                </c:pt>
                <c:pt idx="2">
                  <c:v>1993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</c:strCache>
            </c:strRef>
          </c:cat>
          <c:val>
            <c:numRef>
              <c:f>Feuil5!$D$2:$D$16</c:f>
              <c:numCache>
                <c:formatCode>General</c:formatCode>
                <c:ptCount val="14"/>
                <c:pt idx="0">
                  <c:v>197.46121297602255</c:v>
                </c:pt>
                <c:pt idx="1">
                  <c:v>279.26657263751758</c:v>
                </c:pt>
                <c:pt idx="2">
                  <c:v>346.9675599435825</c:v>
                </c:pt>
                <c:pt idx="3">
                  <c:v>133.99153737658673</c:v>
                </c:pt>
                <c:pt idx="4">
                  <c:v>153.73765867418899</c:v>
                </c:pt>
                <c:pt idx="5">
                  <c:v>472.49647390691109</c:v>
                </c:pt>
                <c:pt idx="6">
                  <c:v>200.28208744710858</c:v>
                </c:pt>
                <c:pt idx="7">
                  <c:v>236.95345557122707</c:v>
                </c:pt>
                <c:pt idx="8">
                  <c:v>129.76022566995766</c:v>
                </c:pt>
                <c:pt idx="9">
                  <c:v>277.8561354019746</c:v>
                </c:pt>
                <c:pt idx="10">
                  <c:v>146.68547249647389</c:v>
                </c:pt>
                <c:pt idx="11">
                  <c:v>343.44146685472492</c:v>
                </c:pt>
                <c:pt idx="12">
                  <c:v>357.07569346497411</c:v>
                </c:pt>
                <c:pt idx="13">
                  <c:v>222.84908321579687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B58-4FF6-B2BE-22ED6B42CF09}"/>
            </c:ext>
          </c:extLst>
        </c:ser>
        <c:ser>
          <c:idx val="3"/>
          <c:order val="3"/>
          <c:tx>
            <c:strRef>
              <c:f>Feuil5!$E$1</c:f>
              <c:strCache>
                <c:ptCount val="1"/>
                <c:pt idx="0">
                  <c:v>Moyenne de Magnésium (umol/L)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Feuil5!$A$2:$A$16</c:f>
              <c:strCache>
                <c:ptCount val="14"/>
                <c:pt idx="0">
                  <c:v>1975</c:v>
                </c:pt>
                <c:pt idx="1">
                  <c:v>1976</c:v>
                </c:pt>
                <c:pt idx="2">
                  <c:v>1993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</c:strCache>
            </c:strRef>
          </c:cat>
          <c:val>
            <c:numRef>
              <c:f>Feuil5!$E$2:$E$16</c:f>
              <c:numCache>
                <c:formatCode>General</c:formatCode>
                <c:ptCount val="14"/>
                <c:pt idx="0">
                  <c:v>339.13043478260869</c:v>
                </c:pt>
                <c:pt idx="1">
                  <c:v>182.60869565217391</c:v>
                </c:pt>
                <c:pt idx="2">
                  <c:v>104.34782608695652</c:v>
                </c:pt>
                <c:pt idx="3">
                  <c:v>132.60869565217394</c:v>
                </c:pt>
                <c:pt idx="4">
                  <c:v>141.30434782608694</c:v>
                </c:pt>
                <c:pt idx="5">
                  <c:v>180.43478260869566</c:v>
                </c:pt>
                <c:pt idx="6">
                  <c:v>176.08695652173913</c:v>
                </c:pt>
                <c:pt idx="7">
                  <c:v>210.86956521739131</c:v>
                </c:pt>
                <c:pt idx="8">
                  <c:v>150.43478260869566</c:v>
                </c:pt>
                <c:pt idx="9">
                  <c:v>168.91304347826087</c:v>
                </c:pt>
                <c:pt idx="10">
                  <c:v>226.52173913043478</c:v>
                </c:pt>
                <c:pt idx="11">
                  <c:v>183.0797101449275</c:v>
                </c:pt>
                <c:pt idx="12">
                  <c:v>174.60144927536234</c:v>
                </c:pt>
                <c:pt idx="13">
                  <c:v>181.30434782608697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B58-4FF6-B2BE-22ED6B42CF09}"/>
            </c:ext>
          </c:extLst>
        </c:ser>
        <c:ser>
          <c:idx val="4"/>
          <c:order val="4"/>
          <c:tx>
            <c:strRef>
              <c:f>Feuil5!$F$1</c:f>
              <c:strCache>
                <c:ptCount val="1"/>
                <c:pt idx="0">
                  <c:v>Moyenne de Nitrates (umol/L)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Feuil5!$A$2:$A$16</c:f>
              <c:strCache>
                <c:ptCount val="14"/>
                <c:pt idx="0">
                  <c:v>1975</c:v>
                </c:pt>
                <c:pt idx="1">
                  <c:v>1976</c:v>
                </c:pt>
                <c:pt idx="2">
                  <c:v>1993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</c:strCache>
            </c:strRef>
          </c:cat>
          <c:val>
            <c:numRef>
              <c:f>Feuil5!$F$2:$F$16</c:f>
              <c:numCache>
                <c:formatCode>General</c:formatCode>
                <c:ptCount val="14"/>
                <c:pt idx="0">
                  <c:v>116.12903225806451</c:v>
                </c:pt>
                <c:pt idx="1">
                  <c:v>66.129032258064512</c:v>
                </c:pt>
                <c:pt idx="2">
                  <c:v>100</c:v>
                </c:pt>
                <c:pt idx="3">
                  <c:v>97.58064516129032</c:v>
                </c:pt>
                <c:pt idx="4">
                  <c:v>87.903225806451616</c:v>
                </c:pt>
                <c:pt idx="5">
                  <c:v>86.290322580645167</c:v>
                </c:pt>
                <c:pt idx="6">
                  <c:v>119.35483870967741</c:v>
                </c:pt>
                <c:pt idx="7">
                  <c:v>111.29032258064515</c:v>
                </c:pt>
                <c:pt idx="8">
                  <c:v>100.80645161290323</c:v>
                </c:pt>
                <c:pt idx="9">
                  <c:v>100.80645161290323</c:v>
                </c:pt>
                <c:pt idx="10">
                  <c:v>98.387096774193552</c:v>
                </c:pt>
                <c:pt idx="11">
                  <c:v>109.27419354838709</c:v>
                </c:pt>
                <c:pt idx="12">
                  <c:v>124.05913978494624</c:v>
                </c:pt>
                <c:pt idx="13">
                  <c:v>111.29032258064517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B58-4FF6-B2BE-22ED6B42CF09}"/>
            </c:ext>
          </c:extLst>
        </c:ser>
        <c:ser>
          <c:idx val="5"/>
          <c:order val="5"/>
          <c:tx>
            <c:strRef>
              <c:f>Feuil5!$G$1</c:f>
              <c:strCache>
                <c:ptCount val="1"/>
                <c:pt idx="0">
                  <c:v>Moyenne de Potassium (umol/L)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Feuil5!$A$2:$A$16</c:f>
              <c:strCache>
                <c:ptCount val="14"/>
                <c:pt idx="0">
                  <c:v>1975</c:v>
                </c:pt>
                <c:pt idx="1">
                  <c:v>1976</c:v>
                </c:pt>
                <c:pt idx="2">
                  <c:v>1993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</c:strCache>
            </c:strRef>
          </c:cat>
          <c:val>
            <c:numRef>
              <c:f>Feuil5!$G$2:$G$16</c:f>
              <c:numCache>
                <c:formatCode>General</c:formatCode>
                <c:ptCount val="14"/>
                <c:pt idx="0">
                  <c:v>0</c:v>
                </c:pt>
                <c:pt idx="1">
                  <c:v>58.974358974358971</c:v>
                </c:pt>
                <c:pt idx="2">
                  <c:v>46.153846153846153</c:v>
                </c:pt>
                <c:pt idx="3">
                  <c:v>25.641025641025642</c:v>
                </c:pt>
                <c:pt idx="4">
                  <c:v>23.076923076923077</c:v>
                </c:pt>
                <c:pt idx="5">
                  <c:v>37.179487179487182</c:v>
                </c:pt>
                <c:pt idx="6">
                  <c:v>26.923076923076923</c:v>
                </c:pt>
                <c:pt idx="7">
                  <c:v>34.615384615384613</c:v>
                </c:pt>
                <c:pt idx="8">
                  <c:v>24.358974358974358</c:v>
                </c:pt>
                <c:pt idx="9">
                  <c:v>26.923076923076923</c:v>
                </c:pt>
                <c:pt idx="10">
                  <c:v>35.897435897435898</c:v>
                </c:pt>
                <c:pt idx="11">
                  <c:v>35.042735042735039</c:v>
                </c:pt>
                <c:pt idx="12">
                  <c:v>28.84615384615385</c:v>
                </c:pt>
                <c:pt idx="13">
                  <c:v>28.205128205128204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B58-4FF6-B2BE-22ED6B42CF09}"/>
            </c:ext>
          </c:extLst>
        </c:ser>
        <c:ser>
          <c:idx val="6"/>
          <c:order val="6"/>
          <c:tx>
            <c:strRef>
              <c:f>Feuil5!$H$1</c:f>
              <c:strCache>
                <c:ptCount val="1"/>
                <c:pt idx="0">
                  <c:v>Moyenne de Sodium (umol/L)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Feuil5!$A$2:$A$16</c:f>
              <c:strCache>
                <c:ptCount val="14"/>
                <c:pt idx="0">
                  <c:v>1975</c:v>
                </c:pt>
                <c:pt idx="1">
                  <c:v>1976</c:v>
                </c:pt>
                <c:pt idx="2">
                  <c:v>1993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</c:strCache>
            </c:strRef>
          </c:cat>
          <c:val>
            <c:numRef>
              <c:f>Feuil5!$H$2:$H$16</c:f>
              <c:numCache>
                <c:formatCode>General</c:formatCode>
                <c:ptCount val="14"/>
                <c:pt idx="0">
                  <c:v>0</c:v>
                </c:pt>
                <c:pt idx="1">
                  <c:v>430.43478260869563</c:v>
                </c:pt>
                <c:pt idx="2">
                  <c:v>276.08695652173913</c:v>
                </c:pt>
                <c:pt idx="3">
                  <c:v>147.82608695652175</c:v>
                </c:pt>
                <c:pt idx="4">
                  <c:v>156.52173913043478</c:v>
                </c:pt>
                <c:pt idx="5">
                  <c:v>450</c:v>
                </c:pt>
                <c:pt idx="6">
                  <c:v>180.43478260869566</c:v>
                </c:pt>
                <c:pt idx="7">
                  <c:v>223.91304347826087</c:v>
                </c:pt>
                <c:pt idx="8">
                  <c:v>121.73913043478261</c:v>
                </c:pt>
                <c:pt idx="9">
                  <c:v>252.17391304347825</c:v>
                </c:pt>
                <c:pt idx="10">
                  <c:v>150</c:v>
                </c:pt>
                <c:pt idx="11">
                  <c:v>321.73913043478262</c:v>
                </c:pt>
                <c:pt idx="12">
                  <c:v>331.15942028985506</c:v>
                </c:pt>
                <c:pt idx="13">
                  <c:v>213.04347826086956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B58-4FF6-B2BE-22ED6B42CF09}"/>
            </c:ext>
          </c:extLst>
        </c:ser>
        <c:ser>
          <c:idx val="7"/>
          <c:order val="7"/>
          <c:tx>
            <c:strRef>
              <c:f>Feuil5!$I$1</c:f>
              <c:strCache>
                <c:ptCount val="1"/>
                <c:pt idx="0">
                  <c:v>Moyenne de Sulfates (umol/L)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Feuil5!$A$2:$A$16</c:f>
              <c:strCache>
                <c:ptCount val="14"/>
                <c:pt idx="0">
                  <c:v>1975</c:v>
                </c:pt>
                <c:pt idx="1">
                  <c:v>1976</c:v>
                </c:pt>
                <c:pt idx="2">
                  <c:v>1993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</c:strCache>
            </c:strRef>
          </c:cat>
          <c:val>
            <c:numRef>
              <c:f>Feuil5!$I$2:$I$16</c:f>
              <c:numCache>
                <c:formatCode>General</c:formatCode>
                <c:ptCount val="14"/>
                <c:pt idx="0">
                  <c:v>0</c:v>
                </c:pt>
                <c:pt idx="1">
                  <c:v>369.79166666666669</c:v>
                </c:pt>
                <c:pt idx="2">
                  <c:v>218.75</c:v>
                </c:pt>
                <c:pt idx="3">
                  <c:v>161.97916666666669</c:v>
                </c:pt>
                <c:pt idx="4">
                  <c:v>161.97916666666666</c:v>
                </c:pt>
                <c:pt idx="5">
                  <c:v>320.3125</c:v>
                </c:pt>
                <c:pt idx="6">
                  <c:v>223.95833333333334</c:v>
                </c:pt>
                <c:pt idx="7">
                  <c:v>298.95833333333331</c:v>
                </c:pt>
                <c:pt idx="8">
                  <c:v>150</c:v>
                </c:pt>
                <c:pt idx="9">
                  <c:v>240.10416666666669</c:v>
                </c:pt>
                <c:pt idx="10">
                  <c:v>267.70833333333331</c:v>
                </c:pt>
                <c:pt idx="11">
                  <c:v>290.27777777777777</c:v>
                </c:pt>
                <c:pt idx="12">
                  <c:v>263.88888888888891</c:v>
                </c:pt>
                <c:pt idx="13">
                  <c:v>327.08333333333331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B58-4FF6-B2BE-22ED6B42CF09}"/>
            </c:ext>
          </c:extLst>
        </c:ser>
        <c:ser>
          <c:idx val="8"/>
          <c:order val="8"/>
          <c:tx>
            <c:strRef>
              <c:f>Feuil5!$J$1</c:f>
              <c:strCache>
                <c:ptCount val="1"/>
                <c:pt idx="0">
                  <c:v>Moyenne de pH (unité pH)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Feuil5!$A$2:$A$16</c:f>
              <c:strCache>
                <c:ptCount val="14"/>
                <c:pt idx="0">
                  <c:v>1975</c:v>
                </c:pt>
                <c:pt idx="1">
                  <c:v>1976</c:v>
                </c:pt>
                <c:pt idx="2">
                  <c:v>1993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</c:strCache>
            </c:strRef>
          </c:cat>
          <c:val>
            <c:numRef>
              <c:f>Feuil5!$J$2:$J$16</c:f>
              <c:numCache>
                <c:formatCode>General</c:formatCode>
                <c:ptCount val="14"/>
                <c:pt idx="0">
                  <c:v>7.8</c:v>
                </c:pt>
                <c:pt idx="1">
                  <c:v>8</c:v>
                </c:pt>
                <c:pt idx="2">
                  <c:v>8.3999999999999986</c:v>
                </c:pt>
                <c:pt idx="3">
                  <c:v>8.3000000000000007</c:v>
                </c:pt>
                <c:pt idx="4">
                  <c:v>8.1999999999999993</c:v>
                </c:pt>
                <c:pt idx="5">
                  <c:v>8.1999999999999993</c:v>
                </c:pt>
                <c:pt idx="6">
                  <c:v>8.1499999999999986</c:v>
                </c:pt>
                <c:pt idx="7">
                  <c:v>8.3500000000000014</c:v>
                </c:pt>
                <c:pt idx="8">
                  <c:v>8.1999999999999993</c:v>
                </c:pt>
                <c:pt idx="9">
                  <c:v>8.3500000000000014</c:v>
                </c:pt>
                <c:pt idx="10">
                  <c:v>8.1</c:v>
                </c:pt>
                <c:pt idx="11">
                  <c:v>8.2416666666666671</c:v>
                </c:pt>
                <c:pt idx="12">
                  <c:v>8.1666666666666679</c:v>
                </c:pt>
                <c:pt idx="13">
                  <c:v>8.4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B58-4FF6-B2BE-22ED6B42CF09}"/>
            </c:ext>
          </c:extLst>
        </c:ser>
        <c:ser>
          <c:idx val="9"/>
          <c:order val="9"/>
          <c:tx>
            <c:strRef>
              <c:f>Feuil5!$K$1</c:f>
              <c:strCache>
                <c:ptCount val="1"/>
                <c:pt idx="0">
                  <c:v>Moyenne de Température (°C)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Feuil5!$A$2:$A$16</c:f>
              <c:strCache>
                <c:ptCount val="14"/>
                <c:pt idx="0">
                  <c:v>1975</c:v>
                </c:pt>
                <c:pt idx="1">
                  <c:v>1976</c:v>
                </c:pt>
                <c:pt idx="2">
                  <c:v>1993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</c:strCache>
            </c:strRef>
          </c:cat>
          <c:val>
            <c:numRef>
              <c:f>Feuil5!$K$2:$K$16</c:f>
              <c:numCache>
                <c:formatCode>General</c:formatCode>
                <c:ptCount val="14"/>
                <c:pt idx="0">
                  <c:v>16</c:v>
                </c:pt>
                <c:pt idx="1">
                  <c:v>19.7</c:v>
                </c:pt>
                <c:pt idx="2">
                  <c:v>13.149999999999999</c:v>
                </c:pt>
                <c:pt idx="3">
                  <c:v>10.850000000000001</c:v>
                </c:pt>
                <c:pt idx="4">
                  <c:v>10.15</c:v>
                </c:pt>
                <c:pt idx="5">
                  <c:v>12.45</c:v>
                </c:pt>
                <c:pt idx="6">
                  <c:v>10.85</c:v>
                </c:pt>
                <c:pt idx="7">
                  <c:v>12.55</c:v>
                </c:pt>
                <c:pt idx="8">
                  <c:v>9.5500000000000007</c:v>
                </c:pt>
                <c:pt idx="9">
                  <c:v>12.215</c:v>
                </c:pt>
                <c:pt idx="10">
                  <c:v>12.05</c:v>
                </c:pt>
                <c:pt idx="11">
                  <c:v>11.375</c:v>
                </c:pt>
                <c:pt idx="12">
                  <c:v>10.941666666666668</c:v>
                </c:pt>
                <c:pt idx="13">
                  <c:v>8.9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B58-4FF6-B2BE-22ED6B42CF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1993216"/>
        <c:axId val="91994752"/>
      </c:barChart>
      <c:catAx>
        <c:axId val="91993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1994752"/>
        <c:crosses val="autoZero"/>
        <c:auto val="1"/>
        <c:lblAlgn val="ctr"/>
        <c:lblOffset val="100"/>
        <c:noMultiLvlLbl val="0"/>
      </c:catAx>
      <c:valAx>
        <c:axId val="9199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19932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pCO2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Feuil6!$A$2:$A$15</c:f>
              <c:strCache>
                <c:ptCount val="14"/>
                <c:pt idx="0">
                  <c:v>1975</c:v>
                </c:pt>
                <c:pt idx="1">
                  <c:v>1976</c:v>
                </c:pt>
                <c:pt idx="2">
                  <c:v>1993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</c:strCache>
            </c:strRef>
          </c:xVal>
          <c:yVal>
            <c:numRef>
              <c:f>Feuil6!$M$2:$M$15</c:f>
              <c:numCache>
                <c:formatCode>0.00</c:formatCode>
                <c:ptCount val="14"/>
                <c:pt idx="0">
                  <c:v>-2.4300000000000002</c:v>
                </c:pt>
                <c:pt idx="1">
                  <c:v>-2.59</c:v>
                </c:pt>
                <c:pt idx="2">
                  <c:v>-3.07</c:v>
                </c:pt>
                <c:pt idx="3">
                  <c:v>-2.96</c:v>
                </c:pt>
                <c:pt idx="4">
                  <c:v>-2.84</c:v>
                </c:pt>
                <c:pt idx="5">
                  <c:v>-2.84</c:v>
                </c:pt>
                <c:pt idx="6">
                  <c:v>-2.79</c:v>
                </c:pt>
                <c:pt idx="7">
                  <c:v>-3.01</c:v>
                </c:pt>
                <c:pt idx="8">
                  <c:v>-2.85</c:v>
                </c:pt>
                <c:pt idx="9">
                  <c:v>-2.99</c:v>
                </c:pt>
                <c:pt idx="10">
                  <c:v>-2.76</c:v>
                </c:pt>
                <c:pt idx="11">
                  <c:v>-2.88</c:v>
                </c:pt>
                <c:pt idx="12">
                  <c:v>-2.81</c:v>
                </c:pt>
                <c:pt idx="13">
                  <c:v>-3.08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526-4B6F-83B3-F00CE7FB86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2705920"/>
        <c:axId val="92707840"/>
      </c:scatterChart>
      <c:scatterChart>
        <c:scatterStyle val="lineMarker"/>
        <c:varyColors val="0"/>
        <c:ser>
          <c:idx val="1"/>
          <c:order val="1"/>
          <c:tx>
            <c:v>SIc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Feuil6!$A$2:$A$15</c:f>
              <c:strCache>
                <c:ptCount val="14"/>
                <c:pt idx="0">
                  <c:v>1975</c:v>
                </c:pt>
                <c:pt idx="1">
                  <c:v>1976</c:v>
                </c:pt>
                <c:pt idx="2">
                  <c:v>1993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</c:strCache>
            </c:strRef>
          </c:xVal>
          <c:yVal>
            <c:numRef>
              <c:f>Feuil6!$L$2:$L$15</c:f>
              <c:numCache>
                <c:formatCode>0.00</c:formatCode>
                <c:ptCount val="14"/>
                <c:pt idx="0">
                  <c:v>0.61</c:v>
                </c:pt>
                <c:pt idx="1">
                  <c:v>0.91</c:v>
                </c:pt>
                <c:pt idx="2">
                  <c:v>1.17</c:v>
                </c:pt>
                <c:pt idx="3">
                  <c:v>1.07</c:v>
                </c:pt>
                <c:pt idx="4">
                  <c:v>0.96</c:v>
                </c:pt>
                <c:pt idx="5">
                  <c:v>0.99</c:v>
                </c:pt>
                <c:pt idx="6">
                  <c:v>0.88</c:v>
                </c:pt>
                <c:pt idx="7">
                  <c:v>1.1000000000000001</c:v>
                </c:pt>
                <c:pt idx="8">
                  <c:v>0.95</c:v>
                </c:pt>
                <c:pt idx="9">
                  <c:v>1.1299999999999999</c:v>
                </c:pt>
                <c:pt idx="10">
                  <c:v>0.84</c:v>
                </c:pt>
                <c:pt idx="11">
                  <c:v>1.02</c:v>
                </c:pt>
                <c:pt idx="12">
                  <c:v>0.94</c:v>
                </c:pt>
                <c:pt idx="13">
                  <c:v>1.1000000000000001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526-4B6F-83B3-F00CE7FB86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2711168"/>
        <c:axId val="92709632"/>
      </c:scatterChart>
      <c:valAx>
        <c:axId val="92705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707840"/>
        <c:crosses val="autoZero"/>
        <c:crossBetween val="midCat"/>
      </c:valAx>
      <c:valAx>
        <c:axId val="92707840"/>
        <c:scaling>
          <c:orientation val="minMax"/>
          <c:max val="-1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705920"/>
        <c:crosses val="autoZero"/>
        <c:crossBetween val="midCat"/>
      </c:valAx>
      <c:valAx>
        <c:axId val="92709632"/>
        <c:scaling>
          <c:orientation val="minMax"/>
          <c:min val="0.4"/>
        </c:scaling>
        <c:delete val="0"/>
        <c:axPos val="r"/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711168"/>
        <c:crosses val="max"/>
        <c:crossBetween val="midCat"/>
      </c:valAx>
      <c:valAx>
        <c:axId val="92711168"/>
        <c:scaling>
          <c:orientation val="minMax"/>
        </c:scaling>
        <c:delete val="1"/>
        <c:axPos val="b"/>
        <c:majorTickMark val="out"/>
        <c:minorTickMark val="none"/>
        <c:tickLblPos val="none"/>
        <c:crossAx val="927096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Débits mensuels en m3/s de La Cuisance à Mesnay (1980-2017)</a:t>
            </a:r>
          </a:p>
          <a:p>
            <a:pPr>
              <a:defRPr/>
            </a:pPr>
            <a:endParaRPr lang="en-US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sans chimie</c:v>
          </c:tx>
          <c:spPr>
            <a:solidFill>
              <a:schemeClr val="accent1"/>
            </a:solidFill>
          </c:spPr>
          <c:invertIfNegative val="0"/>
          <c:cat>
            <c:numRef>
              <c:f>débits!$I$3:$I$458</c:f>
              <c:numCache>
                <c:formatCode>mmm\-yy</c:formatCode>
                <c:ptCount val="456"/>
                <c:pt idx="0">
                  <c:v>29221</c:v>
                </c:pt>
                <c:pt idx="1">
                  <c:v>29252</c:v>
                </c:pt>
                <c:pt idx="2">
                  <c:v>29281</c:v>
                </c:pt>
                <c:pt idx="3">
                  <c:v>29312</c:v>
                </c:pt>
                <c:pt idx="4">
                  <c:v>29342</c:v>
                </c:pt>
                <c:pt idx="5">
                  <c:v>29373</c:v>
                </c:pt>
                <c:pt idx="6">
                  <c:v>29403</c:v>
                </c:pt>
                <c:pt idx="7">
                  <c:v>29434</c:v>
                </c:pt>
                <c:pt idx="8">
                  <c:v>29465</c:v>
                </c:pt>
                <c:pt idx="9">
                  <c:v>29495</c:v>
                </c:pt>
                <c:pt idx="10">
                  <c:v>29526</c:v>
                </c:pt>
                <c:pt idx="11">
                  <c:v>29556</c:v>
                </c:pt>
                <c:pt idx="12">
                  <c:v>29587</c:v>
                </c:pt>
                <c:pt idx="13">
                  <c:v>29618</c:v>
                </c:pt>
                <c:pt idx="14">
                  <c:v>29646</c:v>
                </c:pt>
                <c:pt idx="15">
                  <c:v>29677</c:v>
                </c:pt>
                <c:pt idx="16">
                  <c:v>29707</c:v>
                </c:pt>
                <c:pt idx="17">
                  <c:v>29738</c:v>
                </c:pt>
                <c:pt idx="18">
                  <c:v>29768</c:v>
                </c:pt>
                <c:pt idx="19">
                  <c:v>29799</c:v>
                </c:pt>
                <c:pt idx="20">
                  <c:v>29830</c:v>
                </c:pt>
                <c:pt idx="21">
                  <c:v>29860</c:v>
                </c:pt>
                <c:pt idx="22">
                  <c:v>29891</c:v>
                </c:pt>
                <c:pt idx="23">
                  <c:v>29921</c:v>
                </c:pt>
                <c:pt idx="24">
                  <c:v>29952</c:v>
                </c:pt>
                <c:pt idx="25">
                  <c:v>29983</c:v>
                </c:pt>
                <c:pt idx="26">
                  <c:v>30011</c:v>
                </c:pt>
                <c:pt idx="27">
                  <c:v>30042</c:v>
                </c:pt>
                <c:pt idx="28">
                  <c:v>30072</c:v>
                </c:pt>
                <c:pt idx="29">
                  <c:v>30103</c:v>
                </c:pt>
                <c:pt idx="30">
                  <c:v>30133</c:v>
                </c:pt>
                <c:pt idx="31">
                  <c:v>30164</c:v>
                </c:pt>
                <c:pt idx="32">
                  <c:v>30195</c:v>
                </c:pt>
                <c:pt idx="33">
                  <c:v>30225</c:v>
                </c:pt>
                <c:pt idx="34">
                  <c:v>30256</c:v>
                </c:pt>
                <c:pt idx="35">
                  <c:v>30286</c:v>
                </c:pt>
                <c:pt idx="36">
                  <c:v>30317</c:v>
                </c:pt>
                <c:pt idx="37">
                  <c:v>30348</c:v>
                </c:pt>
                <c:pt idx="38">
                  <c:v>30376</c:v>
                </c:pt>
                <c:pt idx="39">
                  <c:v>30407</c:v>
                </c:pt>
                <c:pt idx="40">
                  <c:v>30437</c:v>
                </c:pt>
                <c:pt idx="41">
                  <c:v>30468</c:v>
                </c:pt>
                <c:pt idx="42">
                  <c:v>30498</c:v>
                </c:pt>
                <c:pt idx="43">
                  <c:v>30529</c:v>
                </c:pt>
                <c:pt idx="44">
                  <c:v>30560</c:v>
                </c:pt>
                <c:pt idx="45">
                  <c:v>30590</c:v>
                </c:pt>
                <c:pt idx="46">
                  <c:v>30621</c:v>
                </c:pt>
                <c:pt idx="47">
                  <c:v>30651</c:v>
                </c:pt>
                <c:pt idx="48">
                  <c:v>30682</c:v>
                </c:pt>
                <c:pt idx="49">
                  <c:v>30713</c:v>
                </c:pt>
                <c:pt idx="50">
                  <c:v>30742</c:v>
                </c:pt>
                <c:pt idx="51">
                  <c:v>30773</c:v>
                </c:pt>
                <c:pt idx="52">
                  <c:v>30803</c:v>
                </c:pt>
                <c:pt idx="53">
                  <c:v>30834</c:v>
                </c:pt>
                <c:pt idx="54">
                  <c:v>30864</c:v>
                </c:pt>
                <c:pt idx="55">
                  <c:v>30895</c:v>
                </c:pt>
                <c:pt idx="56">
                  <c:v>30926</c:v>
                </c:pt>
                <c:pt idx="57">
                  <c:v>30956</c:v>
                </c:pt>
                <c:pt idx="58">
                  <c:v>30987</c:v>
                </c:pt>
                <c:pt idx="59">
                  <c:v>31017</c:v>
                </c:pt>
                <c:pt idx="60">
                  <c:v>31048</c:v>
                </c:pt>
                <c:pt idx="61">
                  <c:v>31079</c:v>
                </c:pt>
                <c:pt idx="62">
                  <c:v>31107</c:v>
                </c:pt>
                <c:pt idx="63">
                  <c:v>31138</c:v>
                </c:pt>
                <c:pt idx="64">
                  <c:v>31168</c:v>
                </c:pt>
                <c:pt idx="65">
                  <c:v>31199</c:v>
                </c:pt>
                <c:pt idx="66">
                  <c:v>31229</c:v>
                </c:pt>
                <c:pt idx="67">
                  <c:v>31260</c:v>
                </c:pt>
                <c:pt idx="68">
                  <c:v>31291</c:v>
                </c:pt>
                <c:pt idx="69">
                  <c:v>31321</c:v>
                </c:pt>
                <c:pt idx="70">
                  <c:v>31352</c:v>
                </c:pt>
                <c:pt idx="71">
                  <c:v>31382</c:v>
                </c:pt>
                <c:pt idx="72">
                  <c:v>31413</c:v>
                </c:pt>
                <c:pt idx="73">
                  <c:v>31444</c:v>
                </c:pt>
                <c:pt idx="74">
                  <c:v>31472</c:v>
                </c:pt>
                <c:pt idx="75">
                  <c:v>31503</c:v>
                </c:pt>
                <c:pt idx="76">
                  <c:v>31533</c:v>
                </c:pt>
                <c:pt idx="77">
                  <c:v>31564</c:v>
                </c:pt>
                <c:pt idx="78">
                  <c:v>31594</c:v>
                </c:pt>
                <c:pt idx="79">
                  <c:v>31625</c:v>
                </c:pt>
                <c:pt idx="80">
                  <c:v>31656</c:v>
                </c:pt>
                <c:pt idx="81">
                  <c:v>31686</c:v>
                </c:pt>
                <c:pt idx="82">
                  <c:v>31717</c:v>
                </c:pt>
                <c:pt idx="83">
                  <c:v>31747</c:v>
                </c:pt>
                <c:pt idx="84">
                  <c:v>31778</c:v>
                </c:pt>
                <c:pt idx="85">
                  <c:v>31809</c:v>
                </c:pt>
                <c:pt idx="86">
                  <c:v>31837</c:v>
                </c:pt>
                <c:pt idx="87">
                  <c:v>31868</c:v>
                </c:pt>
                <c:pt idx="88">
                  <c:v>31898</c:v>
                </c:pt>
                <c:pt idx="89">
                  <c:v>31929</c:v>
                </c:pt>
                <c:pt idx="90">
                  <c:v>31959</c:v>
                </c:pt>
                <c:pt idx="91">
                  <c:v>31990</c:v>
                </c:pt>
                <c:pt idx="92">
                  <c:v>32021</c:v>
                </c:pt>
                <c:pt idx="93">
                  <c:v>32051</c:v>
                </c:pt>
                <c:pt idx="94">
                  <c:v>32082</c:v>
                </c:pt>
                <c:pt idx="95">
                  <c:v>32112</c:v>
                </c:pt>
                <c:pt idx="96">
                  <c:v>32143</c:v>
                </c:pt>
                <c:pt idx="97">
                  <c:v>32174</c:v>
                </c:pt>
                <c:pt idx="98">
                  <c:v>32203</c:v>
                </c:pt>
                <c:pt idx="99">
                  <c:v>32234</c:v>
                </c:pt>
                <c:pt idx="100">
                  <c:v>32264</c:v>
                </c:pt>
                <c:pt idx="101">
                  <c:v>32295</c:v>
                </c:pt>
                <c:pt idx="102">
                  <c:v>32325</c:v>
                </c:pt>
                <c:pt idx="103">
                  <c:v>32356</c:v>
                </c:pt>
                <c:pt idx="104">
                  <c:v>32387</c:v>
                </c:pt>
                <c:pt idx="105">
                  <c:v>32417</c:v>
                </c:pt>
                <c:pt idx="106">
                  <c:v>32448</c:v>
                </c:pt>
                <c:pt idx="107">
                  <c:v>32478</c:v>
                </c:pt>
                <c:pt idx="108">
                  <c:v>32509</c:v>
                </c:pt>
                <c:pt idx="109">
                  <c:v>32540</c:v>
                </c:pt>
                <c:pt idx="110">
                  <c:v>32568</c:v>
                </c:pt>
                <c:pt idx="111">
                  <c:v>32599</c:v>
                </c:pt>
                <c:pt idx="112">
                  <c:v>32629</c:v>
                </c:pt>
                <c:pt idx="113">
                  <c:v>32660</c:v>
                </c:pt>
                <c:pt idx="114">
                  <c:v>32690</c:v>
                </c:pt>
                <c:pt idx="115">
                  <c:v>32721</c:v>
                </c:pt>
                <c:pt idx="116">
                  <c:v>32752</c:v>
                </c:pt>
                <c:pt idx="117">
                  <c:v>32782</c:v>
                </c:pt>
                <c:pt idx="118">
                  <c:v>32813</c:v>
                </c:pt>
                <c:pt idx="119">
                  <c:v>32843</c:v>
                </c:pt>
                <c:pt idx="120">
                  <c:v>32874</c:v>
                </c:pt>
                <c:pt idx="121">
                  <c:v>32905</c:v>
                </c:pt>
                <c:pt idx="122">
                  <c:v>32933</c:v>
                </c:pt>
                <c:pt idx="123">
                  <c:v>32964</c:v>
                </c:pt>
                <c:pt idx="124">
                  <c:v>32994</c:v>
                </c:pt>
                <c:pt idx="125">
                  <c:v>33025</c:v>
                </c:pt>
                <c:pt idx="126">
                  <c:v>33055</c:v>
                </c:pt>
                <c:pt idx="127">
                  <c:v>33086</c:v>
                </c:pt>
                <c:pt idx="128">
                  <c:v>33117</c:v>
                </c:pt>
                <c:pt idx="129">
                  <c:v>33147</c:v>
                </c:pt>
                <c:pt idx="130">
                  <c:v>33178</c:v>
                </c:pt>
                <c:pt idx="131">
                  <c:v>33208</c:v>
                </c:pt>
                <c:pt idx="132">
                  <c:v>33239</c:v>
                </c:pt>
                <c:pt idx="133">
                  <c:v>33270</c:v>
                </c:pt>
                <c:pt idx="134">
                  <c:v>33298</c:v>
                </c:pt>
                <c:pt idx="135">
                  <c:v>33329</c:v>
                </c:pt>
                <c:pt idx="136">
                  <c:v>33359</c:v>
                </c:pt>
                <c:pt idx="137">
                  <c:v>33390</c:v>
                </c:pt>
                <c:pt idx="138">
                  <c:v>33420</c:v>
                </c:pt>
                <c:pt idx="139">
                  <c:v>33451</c:v>
                </c:pt>
                <c:pt idx="140">
                  <c:v>33482</c:v>
                </c:pt>
                <c:pt idx="141">
                  <c:v>33512</c:v>
                </c:pt>
                <c:pt idx="142">
                  <c:v>33543</c:v>
                </c:pt>
                <c:pt idx="143">
                  <c:v>33573</c:v>
                </c:pt>
                <c:pt idx="144">
                  <c:v>33604</c:v>
                </c:pt>
                <c:pt idx="145">
                  <c:v>33635</c:v>
                </c:pt>
                <c:pt idx="146">
                  <c:v>33664</c:v>
                </c:pt>
                <c:pt idx="147">
                  <c:v>33695</c:v>
                </c:pt>
                <c:pt idx="148">
                  <c:v>33725</c:v>
                </c:pt>
                <c:pt idx="149">
                  <c:v>33756</c:v>
                </c:pt>
                <c:pt idx="150">
                  <c:v>33786</c:v>
                </c:pt>
                <c:pt idx="151">
                  <c:v>33817</c:v>
                </c:pt>
                <c:pt idx="152">
                  <c:v>33848</c:v>
                </c:pt>
                <c:pt idx="153">
                  <c:v>33878</c:v>
                </c:pt>
                <c:pt idx="154">
                  <c:v>33909</c:v>
                </c:pt>
                <c:pt idx="155">
                  <c:v>33939</c:v>
                </c:pt>
                <c:pt idx="156">
                  <c:v>33970</c:v>
                </c:pt>
                <c:pt idx="157">
                  <c:v>34001</c:v>
                </c:pt>
                <c:pt idx="158">
                  <c:v>34029</c:v>
                </c:pt>
                <c:pt idx="159">
                  <c:v>34060</c:v>
                </c:pt>
                <c:pt idx="160">
                  <c:v>34090</c:v>
                </c:pt>
                <c:pt idx="161">
                  <c:v>34121</c:v>
                </c:pt>
                <c:pt idx="162">
                  <c:v>34151</c:v>
                </c:pt>
                <c:pt idx="163">
                  <c:v>34182</c:v>
                </c:pt>
                <c:pt idx="164">
                  <c:v>34213</c:v>
                </c:pt>
                <c:pt idx="165">
                  <c:v>34243</c:v>
                </c:pt>
                <c:pt idx="166">
                  <c:v>34274</c:v>
                </c:pt>
                <c:pt idx="167">
                  <c:v>34304</c:v>
                </c:pt>
                <c:pt idx="168">
                  <c:v>34335</c:v>
                </c:pt>
                <c:pt idx="169">
                  <c:v>34366</c:v>
                </c:pt>
                <c:pt idx="170">
                  <c:v>34394</c:v>
                </c:pt>
                <c:pt idx="171">
                  <c:v>34425</c:v>
                </c:pt>
                <c:pt idx="172">
                  <c:v>34455</c:v>
                </c:pt>
                <c:pt idx="173">
                  <c:v>34486</c:v>
                </c:pt>
                <c:pt idx="174">
                  <c:v>34516</c:v>
                </c:pt>
                <c:pt idx="175">
                  <c:v>34547</c:v>
                </c:pt>
                <c:pt idx="176">
                  <c:v>34578</c:v>
                </c:pt>
                <c:pt idx="177">
                  <c:v>34608</c:v>
                </c:pt>
                <c:pt idx="178">
                  <c:v>34639</c:v>
                </c:pt>
                <c:pt idx="179">
                  <c:v>34669</c:v>
                </c:pt>
                <c:pt idx="180">
                  <c:v>34700</c:v>
                </c:pt>
                <c:pt idx="181">
                  <c:v>34731</c:v>
                </c:pt>
                <c:pt idx="182">
                  <c:v>34759</c:v>
                </c:pt>
                <c:pt idx="183">
                  <c:v>34790</c:v>
                </c:pt>
                <c:pt idx="184">
                  <c:v>34820</c:v>
                </c:pt>
                <c:pt idx="185">
                  <c:v>34851</c:v>
                </c:pt>
                <c:pt idx="186">
                  <c:v>34881</c:v>
                </c:pt>
                <c:pt idx="187">
                  <c:v>34912</c:v>
                </c:pt>
                <c:pt idx="188">
                  <c:v>34943</c:v>
                </c:pt>
                <c:pt idx="189">
                  <c:v>34973</c:v>
                </c:pt>
                <c:pt idx="190">
                  <c:v>35004</c:v>
                </c:pt>
                <c:pt idx="191">
                  <c:v>35034</c:v>
                </c:pt>
                <c:pt idx="192">
                  <c:v>35065</c:v>
                </c:pt>
                <c:pt idx="193">
                  <c:v>35096</c:v>
                </c:pt>
                <c:pt idx="194">
                  <c:v>35125</c:v>
                </c:pt>
                <c:pt idx="195">
                  <c:v>35156</c:v>
                </c:pt>
                <c:pt idx="196">
                  <c:v>35186</c:v>
                </c:pt>
                <c:pt idx="197">
                  <c:v>35217</c:v>
                </c:pt>
                <c:pt idx="198">
                  <c:v>35247</c:v>
                </c:pt>
                <c:pt idx="199">
                  <c:v>35278</c:v>
                </c:pt>
                <c:pt idx="200">
                  <c:v>35309</c:v>
                </c:pt>
                <c:pt idx="201">
                  <c:v>35339</c:v>
                </c:pt>
                <c:pt idx="202">
                  <c:v>35370</c:v>
                </c:pt>
                <c:pt idx="203">
                  <c:v>35400</c:v>
                </c:pt>
                <c:pt idx="204">
                  <c:v>35431</c:v>
                </c:pt>
                <c:pt idx="205">
                  <c:v>35462</c:v>
                </c:pt>
                <c:pt idx="206">
                  <c:v>35490</c:v>
                </c:pt>
                <c:pt idx="207">
                  <c:v>35521</c:v>
                </c:pt>
                <c:pt idx="208">
                  <c:v>35551</c:v>
                </c:pt>
                <c:pt idx="209">
                  <c:v>35582</c:v>
                </c:pt>
                <c:pt idx="210">
                  <c:v>35612</c:v>
                </c:pt>
                <c:pt idx="211">
                  <c:v>35643</c:v>
                </c:pt>
                <c:pt idx="212">
                  <c:v>35674</c:v>
                </c:pt>
                <c:pt idx="213">
                  <c:v>35704</c:v>
                </c:pt>
                <c:pt idx="214">
                  <c:v>35735</c:v>
                </c:pt>
                <c:pt idx="215">
                  <c:v>35765</c:v>
                </c:pt>
                <c:pt idx="216">
                  <c:v>35796</c:v>
                </c:pt>
                <c:pt idx="217">
                  <c:v>35827</c:v>
                </c:pt>
                <c:pt idx="218">
                  <c:v>35855</c:v>
                </c:pt>
                <c:pt idx="219">
                  <c:v>35886</c:v>
                </c:pt>
                <c:pt idx="220">
                  <c:v>35916</c:v>
                </c:pt>
                <c:pt idx="221">
                  <c:v>35947</c:v>
                </c:pt>
                <c:pt idx="222">
                  <c:v>35977</c:v>
                </c:pt>
                <c:pt idx="223">
                  <c:v>36008</c:v>
                </c:pt>
                <c:pt idx="224">
                  <c:v>36039</c:v>
                </c:pt>
                <c:pt idx="225">
                  <c:v>36069</c:v>
                </c:pt>
                <c:pt idx="226">
                  <c:v>36100</c:v>
                </c:pt>
                <c:pt idx="227">
                  <c:v>36130</c:v>
                </c:pt>
                <c:pt idx="228">
                  <c:v>36161</c:v>
                </c:pt>
                <c:pt idx="229">
                  <c:v>36192</c:v>
                </c:pt>
                <c:pt idx="230">
                  <c:v>36220</c:v>
                </c:pt>
                <c:pt idx="231">
                  <c:v>36251</c:v>
                </c:pt>
                <c:pt idx="232">
                  <c:v>36281</c:v>
                </c:pt>
                <c:pt idx="233">
                  <c:v>36312</c:v>
                </c:pt>
                <c:pt idx="234">
                  <c:v>36342</c:v>
                </c:pt>
                <c:pt idx="235">
                  <c:v>36373</c:v>
                </c:pt>
                <c:pt idx="236">
                  <c:v>36404</c:v>
                </c:pt>
                <c:pt idx="237">
                  <c:v>36434</c:v>
                </c:pt>
                <c:pt idx="238">
                  <c:v>36465</c:v>
                </c:pt>
                <c:pt idx="239">
                  <c:v>36495</c:v>
                </c:pt>
                <c:pt idx="240">
                  <c:v>36526</c:v>
                </c:pt>
                <c:pt idx="241">
                  <c:v>36557</c:v>
                </c:pt>
                <c:pt idx="242">
                  <c:v>36586</c:v>
                </c:pt>
                <c:pt idx="243">
                  <c:v>36617</c:v>
                </c:pt>
                <c:pt idx="244">
                  <c:v>36647</c:v>
                </c:pt>
                <c:pt idx="245">
                  <c:v>36678</c:v>
                </c:pt>
                <c:pt idx="246">
                  <c:v>36708</c:v>
                </c:pt>
                <c:pt idx="247">
                  <c:v>36739</c:v>
                </c:pt>
                <c:pt idx="248">
                  <c:v>36770</c:v>
                </c:pt>
                <c:pt idx="249">
                  <c:v>36800</c:v>
                </c:pt>
                <c:pt idx="250">
                  <c:v>36831</c:v>
                </c:pt>
                <c:pt idx="251">
                  <c:v>36861</c:v>
                </c:pt>
                <c:pt idx="252">
                  <c:v>36892</c:v>
                </c:pt>
                <c:pt idx="253">
                  <c:v>36923</c:v>
                </c:pt>
                <c:pt idx="254">
                  <c:v>36951</c:v>
                </c:pt>
                <c:pt idx="255">
                  <c:v>36982</c:v>
                </c:pt>
                <c:pt idx="256">
                  <c:v>37012</c:v>
                </c:pt>
                <c:pt idx="257">
                  <c:v>37043</c:v>
                </c:pt>
                <c:pt idx="258">
                  <c:v>37073</c:v>
                </c:pt>
                <c:pt idx="259">
                  <c:v>37104</c:v>
                </c:pt>
                <c:pt idx="260">
                  <c:v>37135</c:v>
                </c:pt>
                <c:pt idx="261">
                  <c:v>37165</c:v>
                </c:pt>
                <c:pt idx="262">
                  <c:v>37196</c:v>
                </c:pt>
                <c:pt idx="263">
                  <c:v>37226</c:v>
                </c:pt>
                <c:pt idx="264">
                  <c:v>37257</c:v>
                </c:pt>
                <c:pt idx="265">
                  <c:v>37288</c:v>
                </c:pt>
                <c:pt idx="266">
                  <c:v>37316</c:v>
                </c:pt>
                <c:pt idx="267">
                  <c:v>37347</c:v>
                </c:pt>
                <c:pt idx="268">
                  <c:v>37377</c:v>
                </c:pt>
                <c:pt idx="269">
                  <c:v>37408</c:v>
                </c:pt>
                <c:pt idx="270">
                  <c:v>37438</c:v>
                </c:pt>
                <c:pt idx="271">
                  <c:v>37469</c:v>
                </c:pt>
                <c:pt idx="272">
                  <c:v>37500</c:v>
                </c:pt>
                <c:pt idx="273">
                  <c:v>37530</c:v>
                </c:pt>
                <c:pt idx="274">
                  <c:v>37561</c:v>
                </c:pt>
                <c:pt idx="275">
                  <c:v>37591</c:v>
                </c:pt>
                <c:pt idx="276">
                  <c:v>37622</c:v>
                </c:pt>
                <c:pt idx="277">
                  <c:v>37653</c:v>
                </c:pt>
                <c:pt idx="278">
                  <c:v>37681</c:v>
                </c:pt>
                <c:pt idx="279">
                  <c:v>37712</c:v>
                </c:pt>
                <c:pt idx="280">
                  <c:v>37742</c:v>
                </c:pt>
                <c:pt idx="281">
                  <c:v>37773</c:v>
                </c:pt>
                <c:pt idx="282">
                  <c:v>37803</c:v>
                </c:pt>
                <c:pt idx="283">
                  <c:v>37834</c:v>
                </c:pt>
                <c:pt idx="284">
                  <c:v>37865</c:v>
                </c:pt>
                <c:pt idx="285">
                  <c:v>37895</c:v>
                </c:pt>
                <c:pt idx="286">
                  <c:v>37926</c:v>
                </c:pt>
                <c:pt idx="287">
                  <c:v>37956</c:v>
                </c:pt>
                <c:pt idx="288">
                  <c:v>37987</c:v>
                </c:pt>
                <c:pt idx="289">
                  <c:v>38018</c:v>
                </c:pt>
                <c:pt idx="290">
                  <c:v>38047</c:v>
                </c:pt>
                <c:pt idx="291">
                  <c:v>38078</c:v>
                </c:pt>
                <c:pt idx="292">
                  <c:v>38108</c:v>
                </c:pt>
                <c:pt idx="293">
                  <c:v>38139</c:v>
                </c:pt>
                <c:pt idx="294">
                  <c:v>38169</c:v>
                </c:pt>
                <c:pt idx="295">
                  <c:v>38200</c:v>
                </c:pt>
                <c:pt idx="296">
                  <c:v>38231</c:v>
                </c:pt>
                <c:pt idx="297">
                  <c:v>38261</c:v>
                </c:pt>
                <c:pt idx="298">
                  <c:v>38292</c:v>
                </c:pt>
                <c:pt idx="299">
                  <c:v>38322</c:v>
                </c:pt>
                <c:pt idx="300">
                  <c:v>38353</c:v>
                </c:pt>
                <c:pt idx="301">
                  <c:v>38384</c:v>
                </c:pt>
                <c:pt idx="302">
                  <c:v>38412</c:v>
                </c:pt>
                <c:pt idx="303">
                  <c:v>38443</c:v>
                </c:pt>
                <c:pt idx="304">
                  <c:v>38473</c:v>
                </c:pt>
                <c:pt idx="305">
                  <c:v>38504</c:v>
                </c:pt>
                <c:pt idx="306">
                  <c:v>38534</c:v>
                </c:pt>
                <c:pt idx="307">
                  <c:v>38565</c:v>
                </c:pt>
                <c:pt idx="308">
                  <c:v>38596</c:v>
                </c:pt>
                <c:pt idx="309">
                  <c:v>38626</c:v>
                </c:pt>
                <c:pt idx="310">
                  <c:v>38657</c:v>
                </c:pt>
                <c:pt idx="311">
                  <c:v>38687</c:v>
                </c:pt>
                <c:pt idx="312">
                  <c:v>38718</c:v>
                </c:pt>
                <c:pt idx="313">
                  <c:v>38749</c:v>
                </c:pt>
                <c:pt idx="314">
                  <c:v>38777</c:v>
                </c:pt>
                <c:pt idx="315">
                  <c:v>38808</c:v>
                </c:pt>
                <c:pt idx="316">
                  <c:v>38838</c:v>
                </c:pt>
                <c:pt idx="317">
                  <c:v>38869</c:v>
                </c:pt>
                <c:pt idx="318">
                  <c:v>38899</c:v>
                </c:pt>
                <c:pt idx="319">
                  <c:v>38930</c:v>
                </c:pt>
                <c:pt idx="320">
                  <c:v>38961</c:v>
                </c:pt>
                <c:pt idx="321">
                  <c:v>38991</c:v>
                </c:pt>
                <c:pt idx="322">
                  <c:v>39022</c:v>
                </c:pt>
                <c:pt idx="323">
                  <c:v>39052</c:v>
                </c:pt>
                <c:pt idx="324">
                  <c:v>39083</c:v>
                </c:pt>
                <c:pt idx="325">
                  <c:v>39114</c:v>
                </c:pt>
                <c:pt idx="326">
                  <c:v>39142</c:v>
                </c:pt>
                <c:pt idx="327">
                  <c:v>39173</c:v>
                </c:pt>
                <c:pt idx="328">
                  <c:v>39203</c:v>
                </c:pt>
                <c:pt idx="329">
                  <c:v>39234</c:v>
                </c:pt>
                <c:pt idx="330">
                  <c:v>39264</c:v>
                </c:pt>
                <c:pt idx="331">
                  <c:v>39295</c:v>
                </c:pt>
                <c:pt idx="332">
                  <c:v>39326</c:v>
                </c:pt>
                <c:pt idx="333">
                  <c:v>39356</c:v>
                </c:pt>
                <c:pt idx="334">
                  <c:v>39387</c:v>
                </c:pt>
                <c:pt idx="335">
                  <c:v>39417</c:v>
                </c:pt>
                <c:pt idx="336">
                  <c:v>39448</c:v>
                </c:pt>
                <c:pt idx="337">
                  <c:v>39479</c:v>
                </c:pt>
                <c:pt idx="338">
                  <c:v>39508</c:v>
                </c:pt>
                <c:pt idx="339">
                  <c:v>39539</c:v>
                </c:pt>
                <c:pt idx="340">
                  <c:v>39569</c:v>
                </c:pt>
                <c:pt idx="341">
                  <c:v>39600</c:v>
                </c:pt>
                <c:pt idx="342">
                  <c:v>39630</c:v>
                </c:pt>
                <c:pt idx="343">
                  <c:v>39661</c:v>
                </c:pt>
                <c:pt idx="344">
                  <c:v>39692</c:v>
                </c:pt>
                <c:pt idx="345">
                  <c:v>39722</c:v>
                </c:pt>
                <c:pt idx="346">
                  <c:v>39753</c:v>
                </c:pt>
                <c:pt idx="347">
                  <c:v>39783</c:v>
                </c:pt>
                <c:pt idx="348">
                  <c:v>39814</c:v>
                </c:pt>
                <c:pt idx="349">
                  <c:v>39845</c:v>
                </c:pt>
                <c:pt idx="350">
                  <c:v>39873</c:v>
                </c:pt>
                <c:pt idx="351">
                  <c:v>39904</c:v>
                </c:pt>
                <c:pt idx="352">
                  <c:v>39934</c:v>
                </c:pt>
                <c:pt idx="353">
                  <c:v>39965</c:v>
                </c:pt>
                <c:pt idx="354">
                  <c:v>39995</c:v>
                </c:pt>
                <c:pt idx="355">
                  <c:v>40026</c:v>
                </c:pt>
                <c:pt idx="356">
                  <c:v>40057</c:v>
                </c:pt>
                <c:pt idx="357">
                  <c:v>40087</c:v>
                </c:pt>
                <c:pt idx="358">
                  <c:v>40118</c:v>
                </c:pt>
                <c:pt idx="359">
                  <c:v>40148</c:v>
                </c:pt>
                <c:pt idx="360">
                  <c:v>40179</c:v>
                </c:pt>
                <c:pt idx="361">
                  <c:v>40210</c:v>
                </c:pt>
                <c:pt idx="362">
                  <c:v>40238</c:v>
                </c:pt>
                <c:pt idx="363">
                  <c:v>40269</c:v>
                </c:pt>
                <c:pt idx="364">
                  <c:v>40299</c:v>
                </c:pt>
                <c:pt idx="365">
                  <c:v>40330</c:v>
                </c:pt>
                <c:pt idx="366">
                  <c:v>40360</c:v>
                </c:pt>
                <c:pt idx="367">
                  <c:v>40391</c:v>
                </c:pt>
                <c:pt idx="368">
                  <c:v>40422</c:v>
                </c:pt>
                <c:pt idx="369">
                  <c:v>40452</c:v>
                </c:pt>
                <c:pt idx="370">
                  <c:v>40483</c:v>
                </c:pt>
                <c:pt idx="371">
                  <c:v>40513</c:v>
                </c:pt>
                <c:pt idx="372">
                  <c:v>40544</c:v>
                </c:pt>
                <c:pt idx="373">
                  <c:v>40575</c:v>
                </c:pt>
                <c:pt idx="374">
                  <c:v>40603</c:v>
                </c:pt>
                <c:pt idx="375">
                  <c:v>40634</c:v>
                </c:pt>
                <c:pt idx="376">
                  <c:v>40664</c:v>
                </c:pt>
                <c:pt idx="377">
                  <c:v>40695</c:v>
                </c:pt>
                <c:pt idx="378">
                  <c:v>40725</c:v>
                </c:pt>
                <c:pt idx="379">
                  <c:v>40756</c:v>
                </c:pt>
                <c:pt idx="380">
                  <c:v>40787</c:v>
                </c:pt>
                <c:pt idx="381">
                  <c:v>40817</c:v>
                </c:pt>
                <c:pt idx="382">
                  <c:v>40848</c:v>
                </c:pt>
                <c:pt idx="383">
                  <c:v>40878</c:v>
                </c:pt>
                <c:pt idx="384">
                  <c:v>40909</c:v>
                </c:pt>
                <c:pt idx="385">
                  <c:v>40940</c:v>
                </c:pt>
                <c:pt idx="386">
                  <c:v>40969</c:v>
                </c:pt>
                <c:pt idx="387">
                  <c:v>41000</c:v>
                </c:pt>
                <c:pt idx="388">
                  <c:v>41030</c:v>
                </c:pt>
                <c:pt idx="389">
                  <c:v>41061</c:v>
                </c:pt>
                <c:pt idx="390">
                  <c:v>41091</c:v>
                </c:pt>
                <c:pt idx="391">
                  <c:v>41122</c:v>
                </c:pt>
                <c:pt idx="392">
                  <c:v>41153</c:v>
                </c:pt>
                <c:pt idx="393">
                  <c:v>41183</c:v>
                </c:pt>
                <c:pt idx="394">
                  <c:v>41214</c:v>
                </c:pt>
                <c:pt idx="395">
                  <c:v>41244</c:v>
                </c:pt>
                <c:pt idx="396">
                  <c:v>41275</c:v>
                </c:pt>
                <c:pt idx="397">
                  <c:v>41306</c:v>
                </c:pt>
                <c:pt idx="398">
                  <c:v>41334</c:v>
                </c:pt>
                <c:pt idx="399">
                  <c:v>41365</c:v>
                </c:pt>
                <c:pt idx="400">
                  <c:v>41395</c:v>
                </c:pt>
                <c:pt idx="401">
                  <c:v>41426</c:v>
                </c:pt>
                <c:pt idx="402">
                  <c:v>41456</c:v>
                </c:pt>
                <c:pt idx="403">
                  <c:v>41487</c:v>
                </c:pt>
                <c:pt idx="404">
                  <c:v>41518</c:v>
                </c:pt>
                <c:pt idx="405">
                  <c:v>41548</c:v>
                </c:pt>
                <c:pt idx="406">
                  <c:v>41579</c:v>
                </c:pt>
                <c:pt idx="407">
                  <c:v>41609</c:v>
                </c:pt>
                <c:pt idx="408">
                  <c:v>41640</c:v>
                </c:pt>
                <c:pt idx="409">
                  <c:v>41671</c:v>
                </c:pt>
                <c:pt idx="410">
                  <c:v>41699</c:v>
                </c:pt>
                <c:pt idx="411">
                  <c:v>41730</c:v>
                </c:pt>
                <c:pt idx="412">
                  <c:v>41760</c:v>
                </c:pt>
                <c:pt idx="413">
                  <c:v>41791</c:v>
                </c:pt>
                <c:pt idx="414">
                  <c:v>41821</c:v>
                </c:pt>
                <c:pt idx="415">
                  <c:v>41852</c:v>
                </c:pt>
                <c:pt idx="416">
                  <c:v>41883</c:v>
                </c:pt>
                <c:pt idx="417">
                  <c:v>41913</c:v>
                </c:pt>
                <c:pt idx="418">
                  <c:v>41944</c:v>
                </c:pt>
                <c:pt idx="419">
                  <c:v>41974</c:v>
                </c:pt>
                <c:pt idx="420">
                  <c:v>42005</c:v>
                </c:pt>
                <c:pt idx="421">
                  <c:v>42036</c:v>
                </c:pt>
                <c:pt idx="422">
                  <c:v>42064</c:v>
                </c:pt>
                <c:pt idx="423">
                  <c:v>42095</c:v>
                </c:pt>
                <c:pt idx="424">
                  <c:v>42125</c:v>
                </c:pt>
                <c:pt idx="425">
                  <c:v>42156</c:v>
                </c:pt>
                <c:pt idx="426">
                  <c:v>42186</c:v>
                </c:pt>
                <c:pt idx="427">
                  <c:v>42217</c:v>
                </c:pt>
                <c:pt idx="428">
                  <c:v>42248</c:v>
                </c:pt>
                <c:pt idx="429">
                  <c:v>42278</c:v>
                </c:pt>
                <c:pt idx="430">
                  <c:v>42309</c:v>
                </c:pt>
                <c:pt idx="431">
                  <c:v>42339</c:v>
                </c:pt>
                <c:pt idx="432">
                  <c:v>42370</c:v>
                </c:pt>
                <c:pt idx="433">
                  <c:v>42401</c:v>
                </c:pt>
                <c:pt idx="434">
                  <c:v>42430</c:v>
                </c:pt>
                <c:pt idx="435">
                  <c:v>42461</c:v>
                </c:pt>
                <c:pt idx="436">
                  <c:v>42491</c:v>
                </c:pt>
                <c:pt idx="437">
                  <c:v>42522</c:v>
                </c:pt>
                <c:pt idx="438">
                  <c:v>42552</c:v>
                </c:pt>
                <c:pt idx="439">
                  <c:v>42583</c:v>
                </c:pt>
                <c:pt idx="440">
                  <c:v>42614</c:v>
                </c:pt>
                <c:pt idx="441">
                  <c:v>42644</c:v>
                </c:pt>
                <c:pt idx="442">
                  <c:v>42675</c:v>
                </c:pt>
                <c:pt idx="443">
                  <c:v>42705</c:v>
                </c:pt>
                <c:pt idx="444">
                  <c:v>42736</c:v>
                </c:pt>
                <c:pt idx="445">
                  <c:v>42767</c:v>
                </c:pt>
                <c:pt idx="446">
                  <c:v>42795</c:v>
                </c:pt>
                <c:pt idx="447">
                  <c:v>42826</c:v>
                </c:pt>
                <c:pt idx="448">
                  <c:v>42856</c:v>
                </c:pt>
                <c:pt idx="449">
                  <c:v>42887</c:v>
                </c:pt>
                <c:pt idx="450">
                  <c:v>42917</c:v>
                </c:pt>
                <c:pt idx="451">
                  <c:v>42948</c:v>
                </c:pt>
                <c:pt idx="452">
                  <c:v>42979</c:v>
                </c:pt>
                <c:pt idx="453">
                  <c:v>43009</c:v>
                </c:pt>
                <c:pt idx="454">
                  <c:v>43040</c:v>
                </c:pt>
                <c:pt idx="455">
                  <c:v>43070</c:v>
                </c:pt>
              </c:numCache>
            </c:numRef>
          </c:cat>
          <c:val>
            <c:numRef>
              <c:f>débits!$J$3:$J$458</c:f>
              <c:numCache>
                <c:formatCode>General</c:formatCode>
                <c:ptCount val="45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4.74</c:v>
                </c:pt>
                <c:pt idx="7">
                  <c:v>0.67300000000000004</c:v>
                </c:pt>
                <c:pt idx="8">
                  <c:v>1.1100000000000001</c:v>
                </c:pt>
                <c:pt idx="9">
                  <c:v>4.25</c:v>
                </c:pt>
                <c:pt idx="10">
                  <c:v>1.25</c:v>
                </c:pt>
                <c:pt idx="11">
                  <c:v>6.51</c:v>
                </c:pt>
                <c:pt idx="12">
                  <c:v>5.5</c:v>
                </c:pt>
                <c:pt idx="13">
                  <c:v>3.86</c:v>
                </c:pt>
                <c:pt idx="14">
                  <c:v>7.92</c:v>
                </c:pt>
                <c:pt idx="15">
                  <c:v>1.65</c:v>
                </c:pt>
                <c:pt idx="16">
                  <c:v>2.88</c:v>
                </c:pt>
                <c:pt idx="17">
                  <c:v>1.51</c:v>
                </c:pt>
                <c:pt idx="18">
                  <c:v>3.1</c:v>
                </c:pt>
                <c:pt idx="19">
                  <c:v>0.90200000000000002</c:v>
                </c:pt>
                <c:pt idx="20">
                  <c:v>2.0099999999999998</c:v>
                </c:pt>
                <c:pt idx="21">
                  <c:v>5.54</c:v>
                </c:pt>
                <c:pt idx="22">
                  <c:v>2.4</c:v>
                </c:pt>
                <c:pt idx="23">
                  <c:v>11.4</c:v>
                </c:pt>
                <c:pt idx="24">
                  <c:v>6.08</c:v>
                </c:pt>
                <c:pt idx="25">
                  <c:v>2.56</c:v>
                </c:pt>
                <c:pt idx="26">
                  <c:v>4.47</c:v>
                </c:pt>
                <c:pt idx="27">
                  <c:v>1.43</c:v>
                </c:pt>
                <c:pt idx="28">
                  <c:v>0.99399999999999999</c:v>
                </c:pt>
                <c:pt idx="29">
                  <c:v>3.5</c:v>
                </c:pt>
                <c:pt idx="30">
                  <c:v>1.47</c:v>
                </c:pt>
                <c:pt idx="31">
                  <c:v>2.46</c:v>
                </c:pt>
                <c:pt idx="32">
                  <c:v>1.67</c:v>
                </c:pt>
                <c:pt idx="33">
                  <c:v>6.74</c:v>
                </c:pt>
                <c:pt idx="34">
                  <c:v>6.6</c:v>
                </c:pt>
                <c:pt idx="35">
                  <c:v>10.9</c:v>
                </c:pt>
                <c:pt idx="36">
                  <c:v>5.69</c:v>
                </c:pt>
                <c:pt idx="37">
                  <c:v>5.87</c:v>
                </c:pt>
                <c:pt idx="38">
                  <c:v>5.14</c:v>
                </c:pt>
                <c:pt idx="39">
                  <c:v>10.6</c:v>
                </c:pt>
                <c:pt idx="40">
                  <c:v>13.7</c:v>
                </c:pt>
                <c:pt idx="41">
                  <c:v>1.7</c:v>
                </c:pt>
                <c:pt idx="42">
                  <c:v>0.74199999999999999</c:v>
                </c:pt>
                <c:pt idx="43">
                  <c:v>0.52500000000000002</c:v>
                </c:pt>
                <c:pt idx="44">
                  <c:v>1.5</c:v>
                </c:pt>
                <c:pt idx="45">
                  <c:v>1.79</c:v>
                </c:pt>
                <c:pt idx="46">
                  <c:v>2.63</c:v>
                </c:pt>
                <c:pt idx="47">
                  <c:v>3.89</c:v>
                </c:pt>
                <c:pt idx="48">
                  <c:v>6.46</c:v>
                </c:pt>
                <c:pt idx="49">
                  <c:v>6.23</c:v>
                </c:pt>
                <c:pt idx="50">
                  <c:v>2.82</c:v>
                </c:pt>
                <c:pt idx="51">
                  <c:v>2.2400000000000002</c:v>
                </c:pt>
                <c:pt idx="52">
                  <c:v>3.42</c:v>
                </c:pt>
                <c:pt idx="53">
                  <c:v>2.0099999999999998</c:v>
                </c:pt>
                <c:pt idx="54">
                  <c:v>0.57899999999999996</c:v>
                </c:pt>
                <c:pt idx="55">
                  <c:v>0.35399999999999998</c:v>
                </c:pt>
                <c:pt idx="56">
                  <c:v>3.08</c:v>
                </c:pt>
                <c:pt idx="57">
                  <c:v>4.29</c:v>
                </c:pt>
                <c:pt idx="58">
                  <c:v>4.91</c:v>
                </c:pt>
                <c:pt idx="59">
                  <c:v>4.66</c:v>
                </c:pt>
                <c:pt idx="60">
                  <c:v>4.22</c:v>
                </c:pt>
                <c:pt idx="61">
                  <c:v>5.78</c:v>
                </c:pt>
                <c:pt idx="62">
                  <c:v>3.35</c:v>
                </c:pt>
                <c:pt idx="63">
                  <c:v>4.38</c:v>
                </c:pt>
                <c:pt idx="64">
                  <c:v>6.31</c:v>
                </c:pt>
                <c:pt idx="65">
                  <c:v>1.77</c:v>
                </c:pt>
                <c:pt idx="66">
                  <c:v>1.85</c:v>
                </c:pt>
                <c:pt idx="67">
                  <c:v>0.65800000000000003</c:v>
                </c:pt>
                <c:pt idx="68">
                  <c:v>0.39800000000000002</c:v>
                </c:pt>
                <c:pt idx="69">
                  <c:v>0.307</c:v>
                </c:pt>
                <c:pt idx="70">
                  <c:v>0.36499999999999999</c:v>
                </c:pt>
                <c:pt idx="71">
                  <c:v>1.73</c:v>
                </c:pt>
                <c:pt idx="72">
                  <c:v>7.48</c:v>
                </c:pt>
                <c:pt idx="73">
                  <c:v>2.58</c:v>
                </c:pt>
                <c:pt idx="74">
                  <c:v>4.0199999999999996</c:v>
                </c:pt>
                <c:pt idx="75">
                  <c:v>7.54</c:v>
                </c:pt>
                <c:pt idx="76">
                  <c:v>3.96</c:v>
                </c:pt>
                <c:pt idx="77">
                  <c:v>2.5099999999999998</c:v>
                </c:pt>
                <c:pt idx="78">
                  <c:v>0.85099999999999998</c:v>
                </c:pt>
                <c:pt idx="79">
                  <c:v>0.45300000000000001</c:v>
                </c:pt>
                <c:pt idx="80">
                  <c:v>0.40400000000000003</c:v>
                </c:pt>
                <c:pt idx="81">
                  <c:v>1.27</c:v>
                </c:pt>
                <c:pt idx="82">
                  <c:v>2.91</c:v>
                </c:pt>
                <c:pt idx="83">
                  <c:v>4.97</c:v>
                </c:pt>
                <c:pt idx="84">
                  <c:v>4.5599999999999996</c:v>
                </c:pt>
                <c:pt idx="85">
                  <c:v>5.48</c:v>
                </c:pt>
                <c:pt idx="86">
                  <c:v>4.62</c:v>
                </c:pt>
                <c:pt idx="87">
                  <c:v>3.98</c:v>
                </c:pt>
                <c:pt idx="88">
                  <c:v>3.79</c:v>
                </c:pt>
                <c:pt idx="89">
                  <c:v>7.84</c:v>
                </c:pt>
                <c:pt idx="90">
                  <c:v>2.35</c:v>
                </c:pt>
                <c:pt idx="91">
                  <c:v>1.2</c:v>
                </c:pt>
                <c:pt idx="92">
                  <c:v>1.75</c:v>
                </c:pt>
                <c:pt idx="93">
                  <c:v>3.39</c:v>
                </c:pt>
                <c:pt idx="94">
                  <c:v>4.32</c:v>
                </c:pt>
                <c:pt idx="95">
                  <c:v>4.2699999999999996</c:v>
                </c:pt>
                <c:pt idx="96">
                  <c:v>5.94</c:v>
                </c:pt>
                <c:pt idx="97">
                  <c:v>5.65</c:v>
                </c:pt>
                <c:pt idx="98">
                  <c:v>9.41</c:v>
                </c:pt>
                <c:pt idx="99">
                  <c:v>2.59</c:v>
                </c:pt>
                <c:pt idx="100">
                  <c:v>3.25</c:v>
                </c:pt>
                <c:pt idx="101">
                  <c:v>2.94</c:v>
                </c:pt>
                <c:pt idx="102">
                  <c:v>1.73</c:v>
                </c:pt>
                <c:pt idx="103">
                  <c:v>0.40600000000000003</c:v>
                </c:pt>
                <c:pt idx="104">
                  <c:v>0.34399999999999997</c:v>
                </c:pt>
                <c:pt idx="105">
                  <c:v>3.77</c:v>
                </c:pt>
                <c:pt idx="106">
                  <c:v>1.3</c:v>
                </c:pt>
                <c:pt idx="107">
                  <c:v>5.85</c:v>
                </c:pt>
                <c:pt idx="108">
                  <c:v>1.29</c:v>
                </c:pt>
                <c:pt idx="109">
                  <c:v>2.46</c:v>
                </c:pt>
                <c:pt idx="110">
                  <c:v>4.72</c:v>
                </c:pt>
                <c:pt idx="111">
                  <c:v>8.2200000000000006</c:v>
                </c:pt>
                <c:pt idx="112">
                  <c:v>1.93</c:v>
                </c:pt>
                <c:pt idx="113">
                  <c:v>0.64100000000000001</c:v>
                </c:pt>
                <c:pt idx="114">
                  <c:v>0.40100000000000002</c:v>
                </c:pt>
                <c:pt idx="115">
                  <c:v>0.33600000000000002</c:v>
                </c:pt>
                <c:pt idx="116">
                  <c:v>0.25600000000000001</c:v>
                </c:pt>
                <c:pt idx="117">
                  <c:v>0.42099999999999999</c:v>
                </c:pt>
                <c:pt idx="118">
                  <c:v>3.65</c:v>
                </c:pt>
                <c:pt idx="119">
                  <c:v>3.58</c:v>
                </c:pt>
                <c:pt idx="120">
                  <c:v>2.13</c:v>
                </c:pt>
                <c:pt idx="121">
                  <c:v>5.42</c:v>
                </c:pt>
                <c:pt idx="122">
                  <c:v>2.0699999999999998</c:v>
                </c:pt>
                <c:pt idx="123">
                  <c:v>2.92</c:v>
                </c:pt>
                <c:pt idx="124">
                  <c:v>0.872</c:v>
                </c:pt>
                <c:pt idx="125">
                  <c:v>2.46</c:v>
                </c:pt>
                <c:pt idx="126">
                  <c:v>1.19</c:v>
                </c:pt>
                <c:pt idx="127">
                  <c:v>0.437</c:v>
                </c:pt>
                <c:pt idx="128">
                  <c:v>0.48599999999999999</c:v>
                </c:pt>
                <c:pt idx="129">
                  <c:v>2.2200000000000002</c:v>
                </c:pt>
                <c:pt idx="130">
                  <c:v>6.48</c:v>
                </c:pt>
                <c:pt idx="131">
                  <c:v>3.92</c:v>
                </c:pt>
                <c:pt idx="132">
                  <c:v>5.38</c:v>
                </c:pt>
                <c:pt idx="133">
                  <c:v>1.87</c:v>
                </c:pt>
                <c:pt idx="134">
                  <c:v>4.42</c:v>
                </c:pt>
                <c:pt idx="135">
                  <c:v>1.24</c:v>
                </c:pt>
                <c:pt idx="136">
                  <c:v>1.96</c:v>
                </c:pt>
                <c:pt idx="137">
                  <c:v>1.85</c:v>
                </c:pt>
                <c:pt idx="138">
                  <c:v>0.81299999999999994</c:v>
                </c:pt>
                <c:pt idx="139">
                  <c:v>0.46</c:v>
                </c:pt>
                <c:pt idx="140">
                  <c:v>1.74</c:v>
                </c:pt>
                <c:pt idx="141">
                  <c:v>4.41</c:v>
                </c:pt>
                <c:pt idx="142">
                  <c:v>7.89</c:v>
                </c:pt>
                <c:pt idx="143">
                  <c:v>4.97</c:v>
                </c:pt>
                <c:pt idx="144">
                  <c:v>1.29</c:v>
                </c:pt>
                <c:pt idx="145">
                  <c:v>5.33</c:v>
                </c:pt>
                <c:pt idx="146">
                  <c:v>3.69</c:v>
                </c:pt>
                <c:pt idx="147">
                  <c:v>3.69</c:v>
                </c:pt>
                <c:pt idx="148">
                  <c:v>1.9</c:v>
                </c:pt>
                <c:pt idx="149">
                  <c:v>2.16</c:v>
                </c:pt>
                <c:pt idx="150">
                  <c:v>2.16</c:v>
                </c:pt>
                <c:pt idx="151">
                  <c:v>0.69399999999999995</c:v>
                </c:pt>
                <c:pt idx="152">
                  <c:v>1.26</c:v>
                </c:pt>
                <c:pt idx="153">
                  <c:v>4.41</c:v>
                </c:pt>
                <c:pt idx="154">
                  <c:v>9.68</c:v>
                </c:pt>
                <c:pt idx="155">
                  <c:v>5.23</c:v>
                </c:pt>
                <c:pt idx="156">
                  <c:v>2.7</c:v>
                </c:pt>
                <c:pt idx="157">
                  <c:v>0</c:v>
                </c:pt>
                <c:pt idx="158">
                  <c:v>0</c:v>
                </c:pt>
                <c:pt idx="159">
                  <c:v>3.26</c:v>
                </c:pt>
                <c:pt idx="160">
                  <c:v>0</c:v>
                </c:pt>
                <c:pt idx="161">
                  <c:v>3.04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8.25</c:v>
                </c:pt>
                <c:pt idx="166">
                  <c:v>0</c:v>
                </c:pt>
                <c:pt idx="167">
                  <c:v>7.09</c:v>
                </c:pt>
                <c:pt idx="168">
                  <c:v>11.8</c:v>
                </c:pt>
                <c:pt idx="169">
                  <c:v>4.59</c:v>
                </c:pt>
                <c:pt idx="170">
                  <c:v>4</c:v>
                </c:pt>
                <c:pt idx="171">
                  <c:v>5.19</c:v>
                </c:pt>
                <c:pt idx="172">
                  <c:v>4.5199999999999996</c:v>
                </c:pt>
                <c:pt idx="173">
                  <c:v>2.25</c:v>
                </c:pt>
                <c:pt idx="174">
                  <c:v>0.76900000000000002</c:v>
                </c:pt>
                <c:pt idx="175">
                  <c:v>0</c:v>
                </c:pt>
                <c:pt idx="176">
                  <c:v>4.1100000000000003</c:v>
                </c:pt>
                <c:pt idx="177">
                  <c:v>1.65</c:v>
                </c:pt>
                <c:pt idx="178">
                  <c:v>3.98</c:v>
                </c:pt>
                <c:pt idx="179">
                  <c:v>4.68</c:v>
                </c:pt>
                <c:pt idx="180">
                  <c:v>11.4</c:v>
                </c:pt>
                <c:pt idx="181">
                  <c:v>8.2899999999999991</c:v>
                </c:pt>
                <c:pt idx="182">
                  <c:v>6.47</c:v>
                </c:pt>
                <c:pt idx="183">
                  <c:v>3.31</c:v>
                </c:pt>
                <c:pt idx="184">
                  <c:v>5.24</c:v>
                </c:pt>
                <c:pt idx="185">
                  <c:v>2.93</c:v>
                </c:pt>
                <c:pt idx="186">
                  <c:v>0.67800000000000005</c:v>
                </c:pt>
                <c:pt idx="187">
                  <c:v>0</c:v>
                </c:pt>
                <c:pt idx="188">
                  <c:v>2.63</c:v>
                </c:pt>
                <c:pt idx="189">
                  <c:v>0</c:v>
                </c:pt>
                <c:pt idx="190">
                  <c:v>2.5099999999999998</c:v>
                </c:pt>
                <c:pt idx="191">
                  <c:v>5.0199999999999996</c:v>
                </c:pt>
                <c:pt idx="192">
                  <c:v>3.26</c:v>
                </c:pt>
                <c:pt idx="193">
                  <c:v>2.95</c:v>
                </c:pt>
                <c:pt idx="194">
                  <c:v>1.95</c:v>
                </c:pt>
                <c:pt idx="195">
                  <c:v>0.92</c:v>
                </c:pt>
                <c:pt idx="196">
                  <c:v>3.14</c:v>
                </c:pt>
                <c:pt idx="197">
                  <c:v>1.67</c:v>
                </c:pt>
                <c:pt idx="198">
                  <c:v>2.31</c:v>
                </c:pt>
                <c:pt idx="199">
                  <c:v>0.73099999999999998</c:v>
                </c:pt>
                <c:pt idx="200">
                  <c:v>0.44</c:v>
                </c:pt>
                <c:pt idx="201">
                  <c:v>1.44</c:v>
                </c:pt>
                <c:pt idx="202">
                  <c:v>8.27</c:v>
                </c:pt>
                <c:pt idx="203">
                  <c:v>6.58</c:v>
                </c:pt>
                <c:pt idx="204">
                  <c:v>2.42</c:v>
                </c:pt>
                <c:pt idx="205">
                  <c:v>4.21</c:v>
                </c:pt>
                <c:pt idx="206">
                  <c:v>1.44</c:v>
                </c:pt>
                <c:pt idx="207">
                  <c:v>1.46</c:v>
                </c:pt>
                <c:pt idx="208">
                  <c:v>3.58</c:v>
                </c:pt>
                <c:pt idx="209">
                  <c:v>2.2400000000000002</c:v>
                </c:pt>
                <c:pt idx="210">
                  <c:v>2.3199999999999998</c:v>
                </c:pt>
                <c:pt idx="211">
                  <c:v>0.64700000000000002</c:v>
                </c:pt>
                <c:pt idx="212">
                  <c:v>0.38</c:v>
                </c:pt>
                <c:pt idx="213">
                  <c:v>0.72599999999999998</c:v>
                </c:pt>
                <c:pt idx="214">
                  <c:v>3.61</c:v>
                </c:pt>
                <c:pt idx="215">
                  <c:v>7.3</c:v>
                </c:pt>
                <c:pt idx="216">
                  <c:v>5.15</c:v>
                </c:pt>
                <c:pt idx="217">
                  <c:v>2.0099999999999998</c:v>
                </c:pt>
                <c:pt idx="218">
                  <c:v>2.56</c:v>
                </c:pt>
                <c:pt idx="219">
                  <c:v>5.98</c:v>
                </c:pt>
                <c:pt idx="220">
                  <c:v>5.98</c:v>
                </c:pt>
                <c:pt idx="221">
                  <c:v>0.80800000000000005</c:v>
                </c:pt>
                <c:pt idx="222">
                  <c:v>0.39900000000000002</c:v>
                </c:pt>
                <c:pt idx="223">
                  <c:v>0.32900000000000001</c:v>
                </c:pt>
                <c:pt idx="224">
                  <c:v>2.8</c:v>
                </c:pt>
                <c:pt idx="225">
                  <c:v>4.43</c:v>
                </c:pt>
                <c:pt idx="226">
                  <c:v>5.89</c:v>
                </c:pt>
                <c:pt idx="227">
                  <c:v>3.38</c:v>
                </c:pt>
                <c:pt idx="228">
                  <c:v>5.86</c:v>
                </c:pt>
                <c:pt idx="229">
                  <c:v>10.5</c:v>
                </c:pt>
                <c:pt idx="230">
                  <c:v>6.54</c:v>
                </c:pt>
                <c:pt idx="231">
                  <c:v>4.79</c:v>
                </c:pt>
                <c:pt idx="232">
                  <c:v>3.65</c:v>
                </c:pt>
                <c:pt idx="233">
                  <c:v>0.92900000000000005</c:v>
                </c:pt>
                <c:pt idx="234">
                  <c:v>1.0900000000000001</c:v>
                </c:pt>
                <c:pt idx="235">
                  <c:v>0.38200000000000001</c:v>
                </c:pt>
                <c:pt idx="236">
                  <c:v>0.39100000000000001</c:v>
                </c:pt>
                <c:pt idx="237">
                  <c:v>6.1</c:v>
                </c:pt>
                <c:pt idx="238">
                  <c:v>3.21</c:v>
                </c:pt>
                <c:pt idx="239">
                  <c:v>7.35</c:v>
                </c:pt>
                <c:pt idx="240">
                  <c:v>3.79</c:v>
                </c:pt>
                <c:pt idx="241">
                  <c:v>7.97</c:v>
                </c:pt>
                <c:pt idx="242">
                  <c:v>2.88</c:v>
                </c:pt>
                <c:pt idx="243">
                  <c:v>2.57</c:v>
                </c:pt>
                <c:pt idx="244">
                  <c:v>1.07</c:v>
                </c:pt>
                <c:pt idx="245">
                  <c:v>0.90600000000000003</c:v>
                </c:pt>
                <c:pt idx="246">
                  <c:v>1.58</c:v>
                </c:pt>
                <c:pt idx="247">
                  <c:v>0.58499999999999996</c:v>
                </c:pt>
                <c:pt idx="248">
                  <c:v>0.60699999999999998</c:v>
                </c:pt>
                <c:pt idx="249">
                  <c:v>3.16</c:v>
                </c:pt>
                <c:pt idx="250">
                  <c:v>7.19</c:v>
                </c:pt>
                <c:pt idx="251">
                  <c:v>3.02</c:v>
                </c:pt>
                <c:pt idx="252">
                  <c:v>4.6100000000000003</c:v>
                </c:pt>
                <c:pt idx="253">
                  <c:v>3.28</c:v>
                </c:pt>
                <c:pt idx="254">
                  <c:v>11.5</c:v>
                </c:pt>
                <c:pt idx="255">
                  <c:v>6.65</c:v>
                </c:pt>
                <c:pt idx="256">
                  <c:v>2.5299999999999998</c:v>
                </c:pt>
                <c:pt idx="257">
                  <c:v>2.29</c:v>
                </c:pt>
                <c:pt idx="258">
                  <c:v>1.67</c:v>
                </c:pt>
                <c:pt idx="259">
                  <c:v>1.2</c:v>
                </c:pt>
                <c:pt idx="260">
                  <c:v>2.59</c:v>
                </c:pt>
                <c:pt idx="261">
                  <c:v>2.25</c:v>
                </c:pt>
                <c:pt idx="262">
                  <c:v>2.81</c:v>
                </c:pt>
                <c:pt idx="263">
                  <c:v>4.47</c:v>
                </c:pt>
                <c:pt idx="264">
                  <c:v>3.42</c:v>
                </c:pt>
                <c:pt idx="265">
                  <c:v>4.8099999999999996</c:v>
                </c:pt>
                <c:pt idx="266">
                  <c:v>3.4</c:v>
                </c:pt>
                <c:pt idx="267">
                  <c:v>0</c:v>
                </c:pt>
                <c:pt idx="268">
                  <c:v>4.0999999999999996</c:v>
                </c:pt>
                <c:pt idx="269">
                  <c:v>0</c:v>
                </c:pt>
                <c:pt idx="270">
                  <c:v>0</c:v>
                </c:pt>
                <c:pt idx="271">
                  <c:v>1.1399999999999999</c:v>
                </c:pt>
                <c:pt idx="272">
                  <c:v>0.42399999999999999</c:v>
                </c:pt>
                <c:pt idx="273">
                  <c:v>0</c:v>
                </c:pt>
                <c:pt idx="274">
                  <c:v>14.8</c:v>
                </c:pt>
                <c:pt idx="275">
                  <c:v>5.77</c:v>
                </c:pt>
                <c:pt idx="276">
                  <c:v>4.84</c:v>
                </c:pt>
                <c:pt idx="277">
                  <c:v>0</c:v>
                </c:pt>
                <c:pt idx="278">
                  <c:v>2.42</c:v>
                </c:pt>
                <c:pt idx="279">
                  <c:v>0.79300000000000004</c:v>
                </c:pt>
                <c:pt idx="280">
                  <c:v>1.02</c:v>
                </c:pt>
                <c:pt idx="281">
                  <c:v>0.498</c:v>
                </c:pt>
                <c:pt idx="282">
                  <c:v>0.28399999999999997</c:v>
                </c:pt>
                <c:pt idx="283">
                  <c:v>0.21199999999999999</c:v>
                </c:pt>
                <c:pt idx="284">
                  <c:v>0.36299999999999999</c:v>
                </c:pt>
                <c:pt idx="285">
                  <c:v>3.99</c:v>
                </c:pt>
                <c:pt idx="286">
                  <c:v>3.86</c:v>
                </c:pt>
                <c:pt idx="287">
                  <c:v>2.86</c:v>
                </c:pt>
                <c:pt idx="288">
                  <c:v>6.78</c:v>
                </c:pt>
                <c:pt idx="289">
                  <c:v>3.88</c:v>
                </c:pt>
                <c:pt idx="290">
                  <c:v>4.0199999999999996</c:v>
                </c:pt>
                <c:pt idx="291">
                  <c:v>1.77</c:v>
                </c:pt>
                <c:pt idx="292">
                  <c:v>2.97</c:v>
                </c:pt>
                <c:pt idx="293">
                  <c:v>1.1499999999999999</c:v>
                </c:pt>
                <c:pt idx="294">
                  <c:v>0.505</c:v>
                </c:pt>
                <c:pt idx="295">
                  <c:v>2.38</c:v>
                </c:pt>
                <c:pt idx="296">
                  <c:v>0.98599999999999999</c:v>
                </c:pt>
                <c:pt idx="297">
                  <c:v>5.9</c:v>
                </c:pt>
                <c:pt idx="298">
                  <c:v>2.59</c:v>
                </c:pt>
                <c:pt idx="299">
                  <c:v>4.7300000000000004</c:v>
                </c:pt>
                <c:pt idx="300">
                  <c:v>4.25</c:v>
                </c:pt>
                <c:pt idx="301">
                  <c:v>5.58</c:v>
                </c:pt>
                <c:pt idx="302">
                  <c:v>3.58</c:v>
                </c:pt>
                <c:pt idx="303">
                  <c:v>9.14</c:v>
                </c:pt>
                <c:pt idx="304">
                  <c:v>2.78</c:v>
                </c:pt>
                <c:pt idx="305">
                  <c:v>1.07</c:v>
                </c:pt>
                <c:pt idx="306">
                  <c:v>0.40600000000000003</c:v>
                </c:pt>
                <c:pt idx="307">
                  <c:v>0.26</c:v>
                </c:pt>
                <c:pt idx="308">
                  <c:v>0.30499999999999999</c:v>
                </c:pt>
                <c:pt idx="309">
                  <c:v>1.1299999999999999</c:v>
                </c:pt>
                <c:pt idx="310">
                  <c:v>1.1200000000000001</c:v>
                </c:pt>
                <c:pt idx="311">
                  <c:v>4.4400000000000004</c:v>
                </c:pt>
                <c:pt idx="312">
                  <c:v>4.12</c:v>
                </c:pt>
                <c:pt idx="313">
                  <c:v>3.79</c:v>
                </c:pt>
                <c:pt idx="314">
                  <c:v>9.14</c:v>
                </c:pt>
                <c:pt idx="315">
                  <c:v>6.2</c:v>
                </c:pt>
                <c:pt idx="316">
                  <c:v>4.47</c:v>
                </c:pt>
                <c:pt idx="317">
                  <c:v>1.38</c:v>
                </c:pt>
                <c:pt idx="318">
                  <c:v>0.35299999999999998</c:v>
                </c:pt>
                <c:pt idx="319">
                  <c:v>2.23</c:v>
                </c:pt>
                <c:pt idx="320">
                  <c:v>0.746</c:v>
                </c:pt>
                <c:pt idx="321">
                  <c:v>3.96</c:v>
                </c:pt>
                <c:pt idx="322">
                  <c:v>3.05</c:v>
                </c:pt>
                <c:pt idx="323">
                  <c:v>5.53</c:v>
                </c:pt>
                <c:pt idx="324">
                  <c:v>0</c:v>
                </c:pt>
                <c:pt idx="325">
                  <c:v>4.7699999999999996</c:v>
                </c:pt>
                <c:pt idx="326">
                  <c:v>0</c:v>
                </c:pt>
                <c:pt idx="327">
                  <c:v>1.41</c:v>
                </c:pt>
                <c:pt idx="328">
                  <c:v>0</c:v>
                </c:pt>
                <c:pt idx="329">
                  <c:v>2.63</c:v>
                </c:pt>
                <c:pt idx="330">
                  <c:v>0</c:v>
                </c:pt>
                <c:pt idx="331">
                  <c:v>2.5499999999999998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6.27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1.37</c:v>
                </c:pt>
                <c:pt idx="344">
                  <c:v>0</c:v>
                </c:pt>
                <c:pt idx="345">
                  <c:v>2.11</c:v>
                </c:pt>
                <c:pt idx="346">
                  <c:v>0</c:v>
                </c:pt>
                <c:pt idx="347">
                  <c:v>4.0599999999999996</c:v>
                </c:pt>
                <c:pt idx="348">
                  <c:v>0</c:v>
                </c:pt>
                <c:pt idx="349">
                  <c:v>4.41</c:v>
                </c:pt>
                <c:pt idx="350">
                  <c:v>0</c:v>
                </c:pt>
                <c:pt idx="351">
                  <c:v>1.62</c:v>
                </c:pt>
                <c:pt idx="352">
                  <c:v>0</c:v>
                </c:pt>
                <c:pt idx="353">
                  <c:v>0.60199999999999998</c:v>
                </c:pt>
                <c:pt idx="354">
                  <c:v>0</c:v>
                </c:pt>
                <c:pt idx="355">
                  <c:v>0.28899999999999998</c:v>
                </c:pt>
                <c:pt idx="356">
                  <c:v>0</c:v>
                </c:pt>
                <c:pt idx="357">
                  <c:v>0.221</c:v>
                </c:pt>
                <c:pt idx="358">
                  <c:v>0</c:v>
                </c:pt>
                <c:pt idx="359">
                  <c:v>4.91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4.42</c:v>
                </c:pt>
                <c:pt idx="373">
                  <c:v>0</c:v>
                </c:pt>
                <c:pt idx="374">
                  <c:v>1.96</c:v>
                </c:pt>
                <c:pt idx="375">
                  <c:v>0</c:v>
                </c:pt>
                <c:pt idx="376">
                  <c:v>0.36899999999999999</c:v>
                </c:pt>
                <c:pt idx="377">
                  <c:v>0</c:v>
                </c:pt>
                <c:pt idx="378">
                  <c:v>1.46</c:v>
                </c:pt>
                <c:pt idx="379">
                  <c:v>0</c:v>
                </c:pt>
                <c:pt idx="380">
                  <c:v>0.56499999999999995</c:v>
                </c:pt>
                <c:pt idx="381">
                  <c:v>0</c:v>
                </c:pt>
                <c:pt idx="382">
                  <c:v>0.90600000000000003</c:v>
                </c:pt>
                <c:pt idx="383">
                  <c:v>0</c:v>
                </c:pt>
                <c:pt idx="384">
                  <c:v>8.6999999999999993</c:v>
                </c:pt>
                <c:pt idx="385">
                  <c:v>0</c:v>
                </c:pt>
                <c:pt idx="386">
                  <c:v>2.0099999999999998</c:v>
                </c:pt>
                <c:pt idx="387">
                  <c:v>0</c:v>
                </c:pt>
                <c:pt idx="388">
                  <c:v>4.3600000000000003</c:v>
                </c:pt>
                <c:pt idx="389">
                  <c:v>0</c:v>
                </c:pt>
                <c:pt idx="390">
                  <c:v>2.92</c:v>
                </c:pt>
                <c:pt idx="391">
                  <c:v>0</c:v>
                </c:pt>
                <c:pt idx="392">
                  <c:v>2.54</c:v>
                </c:pt>
                <c:pt idx="393">
                  <c:v>0</c:v>
                </c:pt>
                <c:pt idx="394">
                  <c:v>6.61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5.04</c:v>
                </c:pt>
                <c:pt idx="409">
                  <c:v>0</c:v>
                </c:pt>
                <c:pt idx="410">
                  <c:v>2.4300000000000002</c:v>
                </c:pt>
                <c:pt idx="411">
                  <c:v>0</c:v>
                </c:pt>
                <c:pt idx="412">
                  <c:v>1.77</c:v>
                </c:pt>
                <c:pt idx="413">
                  <c:v>0</c:v>
                </c:pt>
                <c:pt idx="414">
                  <c:v>4.2699999999999996</c:v>
                </c:pt>
                <c:pt idx="415">
                  <c:v>0</c:v>
                </c:pt>
                <c:pt idx="416">
                  <c:v>0.64200000000000002</c:v>
                </c:pt>
                <c:pt idx="417">
                  <c:v>0</c:v>
                </c:pt>
                <c:pt idx="418">
                  <c:v>3.87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0.79300000000000004</c:v>
                </c:pt>
                <c:pt idx="445">
                  <c:v>0</c:v>
                </c:pt>
                <c:pt idx="446">
                  <c:v>5.79</c:v>
                </c:pt>
                <c:pt idx="447">
                  <c:v>0</c:v>
                </c:pt>
                <c:pt idx="448">
                  <c:v>2.5499999999999998</c:v>
                </c:pt>
                <c:pt idx="449">
                  <c:v>0</c:v>
                </c:pt>
                <c:pt idx="450">
                  <c:v>0.34300000000000003</c:v>
                </c:pt>
                <c:pt idx="451">
                  <c:v>0</c:v>
                </c:pt>
                <c:pt idx="452">
                  <c:v>0.313</c:v>
                </c:pt>
                <c:pt idx="453">
                  <c:v>0.47799999999999998</c:v>
                </c:pt>
                <c:pt idx="454">
                  <c:v>3.98</c:v>
                </c:pt>
                <c:pt idx="45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C0-4DE1-BE25-F09E664983F6}"/>
            </c:ext>
          </c:extLst>
        </c:ser>
        <c:ser>
          <c:idx val="1"/>
          <c:order val="1"/>
          <c:tx>
            <c:v>avec chimie</c:v>
          </c:tx>
          <c:spPr>
            <a:solidFill>
              <a:schemeClr val="accent4"/>
            </a:solidFill>
          </c:spPr>
          <c:invertIfNegative val="0"/>
          <c:val>
            <c:numRef>
              <c:f>débits!$K$3:$K$458</c:f>
              <c:numCache>
                <c:formatCode>General</c:formatCode>
                <c:ptCount val="45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1.43</c:v>
                </c:pt>
                <c:pt idx="158">
                  <c:v>0.93200000000000005</c:v>
                </c:pt>
                <c:pt idx="159">
                  <c:v>0</c:v>
                </c:pt>
                <c:pt idx="160">
                  <c:v>1.37</c:v>
                </c:pt>
                <c:pt idx="161">
                  <c:v>0</c:v>
                </c:pt>
                <c:pt idx="162">
                  <c:v>1.82</c:v>
                </c:pt>
                <c:pt idx="163">
                  <c:v>1.96</c:v>
                </c:pt>
                <c:pt idx="164">
                  <c:v>5.47</c:v>
                </c:pt>
                <c:pt idx="165">
                  <c:v>0</c:v>
                </c:pt>
                <c:pt idx="166">
                  <c:v>1.9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0.39800000000000002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0.46100000000000002</c:v>
                </c:pt>
                <c:pt idx="188">
                  <c:v>0</c:v>
                </c:pt>
                <c:pt idx="189">
                  <c:v>1.47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0.84399999999999997</c:v>
                </c:pt>
                <c:pt idx="268">
                  <c:v>0</c:v>
                </c:pt>
                <c:pt idx="269">
                  <c:v>0</c:v>
                </c:pt>
                <c:pt idx="270">
                  <c:v>0.85399999999999998</c:v>
                </c:pt>
                <c:pt idx="271">
                  <c:v>0</c:v>
                </c:pt>
                <c:pt idx="272">
                  <c:v>0</c:v>
                </c:pt>
                <c:pt idx="273">
                  <c:v>2.68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3.65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4.34</c:v>
                </c:pt>
                <c:pt idx="325">
                  <c:v>0</c:v>
                </c:pt>
                <c:pt idx="326">
                  <c:v>6.8</c:v>
                </c:pt>
                <c:pt idx="327">
                  <c:v>0</c:v>
                </c:pt>
                <c:pt idx="328">
                  <c:v>1.79</c:v>
                </c:pt>
                <c:pt idx="329">
                  <c:v>0</c:v>
                </c:pt>
                <c:pt idx="330">
                  <c:v>2.4900000000000002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4.4000000000000004</c:v>
                </c:pt>
                <c:pt idx="335">
                  <c:v>0</c:v>
                </c:pt>
                <c:pt idx="336">
                  <c:v>4.45</c:v>
                </c:pt>
                <c:pt idx="337">
                  <c:v>0</c:v>
                </c:pt>
                <c:pt idx="338">
                  <c:v>5.93</c:v>
                </c:pt>
                <c:pt idx="339">
                  <c:v>7.18</c:v>
                </c:pt>
                <c:pt idx="340">
                  <c:v>1.31</c:v>
                </c:pt>
                <c:pt idx="341">
                  <c:v>2.73</c:v>
                </c:pt>
                <c:pt idx="342">
                  <c:v>0.74099999999999999</c:v>
                </c:pt>
                <c:pt idx="343">
                  <c:v>0</c:v>
                </c:pt>
                <c:pt idx="344">
                  <c:v>4.0999999999999996</c:v>
                </c:pt>
                <c:pt idx="345">
                  <c:v>0</c:v>
                </c:pt>
                <c:pt idx="346">
                  <c:v>3.07</c:v>
                </c:pt>
                <c:pt idx="347">
                  <c:v>0</c:v>
                </c:pt>
                <c:pt idx="348">
                  <c:v>3.3</c:v>
                </c:pt>
                <c:pt idx="349">
                  <c:v>0</c:v>
                </c:pt>
                <c:pt idx="350">
                  <c:v>5.89</c:v>
                </c:pt>
                <c:pt idx="351">
                  <c:v>0</c:v>
                </c:pt>
                <c:pt idx="352">
                  <c:v>0.72</c:v>
                </c:pt>
                <c:pt idx="353">
                  <c:v>0</c:v>
                </c:pt>
                <c:pt idx="354">
                  <c:v>0.50900000000000001</c:v>
                </c:pt>
                <c:pt idx="355">
                  <c:v>0</c:v>
                </c:pt>
                <c:pt idx="356">
                  <c:v>0.249</c:v>
                </c:pt>
                <c:pt idx="357">
                  <c:v>0</c:v>
                </c:pt>
                <c:pt idx="358">
                  <c:v>2.86</c:v>
                </c:pt>
                <c:pt idx="359">
                  <c:v>0</c:v>
                </c:pt>
                <c:pt idx="360">
                  <c:v>3.27</c:v>
                </c:pt>
                <c:pt idx="361">
                  <c:v>5.8</c:v>
                </c:pt>
                <c:pt idx="362">
                  <c:v>2.2799999999999998</c:v>
                </c:pt>
                <c:pt idx="363">
                  <c:v>3</c:v>
                </c:pt>
                <c:pt idx="364">
                  <c:v>1.21</c:v>
                </c:pt>
                <c:pt idx="365">
                  <c:v>1.63</c:v>
                </c:pt>
                <c:pt idx="366">
                  <c:v>0.49399999999999999</c:v>
                </c:pt>
                <c:pt idx="367">
                  <c:v>1.63</c:v>
                </c:pt>
                <c:pt idx="368">
                  <c:v>1.77</c:v>
                </c:pt>
                <c:pt idx="369">
                  <c:v>0.95399999999999996</c:v>
                </c:pt>
                <c:pt idx="370">
                  <c:v>4.5199999999999996</c:v>
                </c:pt>
                <c:pt idx="371">
                  <c:v>6.68</c:v>
                </c:pt>
                <c:pt idx="372">
                  <c:v>0</c:v>
                </c:pt>
                <c:pt idx="373">
                  <c:v>1.69</c:v>
                </c:pt>
                <c:pt idx="374">
                  <c:v>0</c:v>
                </c:pt>
                <c:pt idx="375">
                  <c:v>1.02</c:v>
                </c:pt>
                <c:pt idx="376">
                  <c:v>0</c:v>
                </c:pt>
                <c:pt idx="377">
                  <c:v>0.36899999999999999</c:v>
                </c:pt>
                <c:pt idx="378">
                  <c:v>0</c:v>
                </c:pt>
                <c:pt idx="379">
                  <c:v>0.99099999999999999</c:v>
                </c:pt>
                <c:pt idx="380">
                  <c:v>0</c:v>
                </c:pt>
                <c:pt idx="381">
                  <c:v>1.31</c:v>
                </c:pt>
                <c:pt idx="382">
                  <c:v>0</c:v>
                </c:pt>
                <c:pt idx="383">
                  <c:v>7.09</c:v>
                </c:pt>
                <c:pt idx="384">
                  <c:v>0</c:v>
                </c:pt>
                <c:pt idx="385">
                  <c:v>1.42</c:v>
                </c:pt>
                <c:pt idx="386">
                  <c:v>0</c:v>
                </c:pt>
                <c:pt idx="387">
                  <c:v>3.35</c:v>
                </c:pt>
                <c:pt idx="388">
                  <c:v>0</c:v>
                </c:pt>
                <c:pt idx="389">
                  <c:v>4.84</c:v>
                </c:pt>
                <c:pt idx="390">
                  <c:v>0</c:v>
                </c:pt>
                <c:pt idx="391">
                  <c:v>1</c:v>
                </c:pt>
                <c:pt idx="392">
                  <c:v>0</c:v>
                </c:pt>
                <c:pt idx="393">
                  <c:v>4.3499999999999996</c:v>
                </c:pt>
                <c:pt idx="394">
                  <c:v>0</c:v>
                </c:pt>
                <c:pt idx="395">
                  <c:v>9.68</c:v>
                </c:pt>
                <c:pt idx="396">
                  <c:v>4.75</c:v>
                </c:pt>
                <c:pt idx="397">
                  <c:v>5.24</c:v>
                </c:pt>
                <c:pt idx="398">
                  <c:v>3.88</c:v>
                </c:pt>
                <c:pt idx="399">
                  <c:v>4.32</c:v>
                </c:pt>
                <c:pt idx="400">
                  <c:v>6.66</c:v>
                </c:pt>
                <c:pt idx="401">
                  <c:v>4.1900000000000004</c:v>
                </c:pt>
                <c:pt idx="402">
                  <c:v>1.32</c:v>
                </c:pt>
                <c:pt idx="403">
                  <c:v>0.439</c:v>
                </c:pt>
                <c:pt idx="404">
                  <c:v>0.58299999999999996</c:v>
                </c:pt>
                <c:pt idx="405">
                  <c:v>5.7</c:v>
                </c:pt>
                <c:pt idx="406">
                  <c:v>7.02</c:v>
                </c:pt>
                <c:pt idx="407">
                  <c:v>6.11</c:v>
                </c:pt>
                <c:pt idx="408">
                  <c:v>0</c:v>
                </c:pt>
                <c:pt idx="409">
                  <c:v>6.71</c:v>
                </c:pt>
                <c:pt idx="410">
                  <c:v>0</c:v>
                </c:pt>
                <c:pt idx="411">
                  <c:v>0.67700000000000005</c:v>
                </c:pt>
                <c:pt idx="412">
                  <c:v>0</c:v>
                </c:pt>
                <c:pt idx="413">
                  <c:v>0.71899999999999997</c:v>
                </c:pt>
                <c:pt idx="414">
                  <c:v>0</c:v>
                </c:pt>
                <c:pt idx="415">
                  <c:v>2.81</c:v>
                </c:pt>
                <c:pt idx="416">
                  <c:v>0</c:v>
                </c:pt>
                <c:pt idx="417">
                  <c:v>2.72</c:v>
                </c:pt>
                <c:pt idx="418">
                  <c:v>0</c:v>
                </c:pt>
                <c:pt idx="419">
                  <c:v>3.47</c:v>
                </c:pt>
                <c:pt idx="420">
                  <c:v>6.21</c:v>
                </c:pt>
                <c:pt idx="421">
                  <c:v>4.93</c:v>
                </c:pt>
                <c:pt idx="422">
                  <c:v>3.56</c:v>
                </c:pt>
                <c:pt idx="423">
                  <c:v>3.5</c:v>
                </c:pt>
                <c:pt idx="424">
                  <c:v>4.4800000000000004</c:v>
                </c:pt>
                <c:pt idx="425">
                  <c:v>0.50600000000000001</c:v>
                </c:pt>
                <c:pt idx="426">
                  <c:v>0.30399999999999999</c:v>
                </c:pt>
                <c:pt idx="427">
                  <c:v>0.25600000000000001</c:v>
                </c:pt>
                <c:pt idx="428">
                  <c:v>0.99</c:v>
                </c:pt>
                <c:pt idx="429">
                  <c:v>0.33300000000000002</c:v>
                </c:pt>
                <c:pt idx="430">
                  <c:v>2.39</c:v>
                </c:pt>
                <c:pt idx="431">
                  <c:v>1.57</c:v>
                </c:pt>
                <c:pt idx="432">
                  <c:v>5.08</c:v>
                </c:pt>
                <c:pt idx="433">
                  <c:v>8.0299999999999994</c:v>
                </c:pt>
                <c:pt idx="434">
                  <c:v>4.3600000000000003</c:v>
                </c:pt>
                <c:pt idx="435">
                  <c:v>5.99</c:v>
                </c:pt>
                <c:pt idx="436">
                  <c:v>6.11</c:v>
                </c:pt>
                <c:pt idx="437">
                  <c:v>6.46</c:v>
                </c:pt>
                <c:pt idx="438">
                  <c:v>0.83699999999999997</c:v>
                </c:pt>
                <c:pt idx="439">
                  <c:v>0.35499999999999998</c:v>
                </c:pt>
                <c:pt idx="440">
                  <c:v>0.35499999999999998</c:v>
                </c:pt>
                <c:pt idx="441">
                  <c:v>1.04</c:v>
                </c:pt>
                <c:pt idx="442">
                  <c:v>4.8</c:v>
                </c:pt>
                <c:pt idx="443">
                  <c:v>0.71699999999999997</c:v>
                </c:pt>
                <c:pt idx="444">
                  <c:v>0</c:v>
                </c:pt>
                <c:pt idx="445">
                  <c:v>4.09</c:v>
                </c:pt>
                <c:pt idx="446">
                  <c:v>0</c:v>
                </c:pt>
                <c:pt idx="447">
                  <c:v>0.73799999999999999</c:v>
                </c:pt>
                <c:pt idx="448">
                  <c:v>0</c:v>
                </c:pt>
                <c:pt idx="449">
                  <c:v>0.73499999999999999</c:v>
                </c:pt>
                <c:pt idx="450">
                  <c:v>0</c:v>
                </c:pt>
                <c:pt idx="451">
                  <c:v>0.25800000000000001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AC0-4DE1-BE25-F09E664983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87968"/>
        <c:axId val="157989504"/>
      </c:barChart>
      <c:dateAx>
        <c:axId val="15798796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crossAx val="157989504"/>
        <c:crosses val="autoZero"/>
        <c:auto val="1"/>
        <c:lblOffset val="100"/>
        <c:baseTimeUnit val="months"/>
      </c:dateAx>
      <c:valAx>
        <c:axId val="1579895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798796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Débits mensuels en m3/S de La Cuisance à Vaudrey (2013-2017)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avec chimie</c:v>
          </c:tx>
          <c:spPr>
            <a:solidFill>
              <a:schemeClr val="accent4"/>
            </a:solidFill>
          </c:spPr>
          <c:invertIfNegative val="0"/>
          <c:cat>
            <c:numRef>
              <c:f>débits!$I$399:$I$458</c:f>
              <c:numCache>
                <c:formatCode>mmm\-yy</c:formatCode>
                <c:ptCount val="60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</c:numCache>
            </c:numRef>
          </c:cat>
          <c:val>
            <c:numRef>
              <c:f>débits!$M$399:$M$458</c:f>
              <c:numCache>
                <c:formatCode>General</c:formatCode>
                <c:ptCount val="60"/>
                <c:pt idx="0">
                  <c:v>0</c:v>
                </c:pt>
                <c:pt idx="1">
                  <c:v>9.5500000000000007</c:v>
                </c:pt>
                <c:pt idx="2">
                  <c:v>4.8600000000000003</c:v>
                </c:pt>
                <c:pt idx="3">
                  <c:v>6.97</c:v>
                </c:pt>
                <c:pt idx="4">
                  <c:v>12.3</c:v>
                </c:pt>
                <c:pt idx="5">
                  <c:v>6.23</c:v>
                </c:pt>
                <c:pt idx="6">
                  <c:v>1.08</c:v>
                </c:pt>
                <c:pt idx="7">
                  <c:v>0</c:v>
                </c:pt>
                <c:pt idx="8">
                  <c:v>0</c:v>
                </c:pt>
                <c:pt idx="9">
                  <c:v>9.31</c:v>
                </c:pt>
                <c:pt idx="10">
                  <c:v>12.8</c:v>
                </c:pt>
                <c:pt idx="11">
                  <c:v>10.6</c:v>
                </c:pt>
                <c:pt idx="12">
                  <c:v>0</c:v>
                </c:pt>
                <c:pt idx="13">
                  <c:v>12.6</c:v>
                </c:pt>
                <c:pt idx="14">
                  <c:v>0</c:v>
                </c:pt>
                <c:pt idx="15">
                  <c:v>0.80700000000000005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5.28</c:v>
                </c:pt>
                <c:pt idx="28">
                  <c:v>7.72</c:v>
                </c:pt>
                <c:pt idx="29">
                  <c:v>0.91800000000000004</c:v>
                </c:pt>
                <c:pt idx="30">
                  <c:v>0.50900000000000001</c:v>
                </c:pt>
                <c:pt idx="31">
                  <c:v>0.33400000000000002</c:v>
                </c:pt>
                <c:pt idx="32">
                  <c:v>1.23</c:v>
                </c:pt>
                <c:pt idx="33">
                  <c:v>0.48199999999999998</c:v>
                </c:pt>
                <c:pt idx="34">
                  <c:v>3.52</c:v>
                </c:pt>
                <c:pt idx="35">
                  <c:v>1.93</c:v>
                </c:pt>
                <c:pt idx="36">
                  <c:v>8.6300000000000008</c:v>
                </c:pt>
                <c:pt idx="37">
                  <c:v>15.6</c:v>
                </c:pt>
                <c:pt idx="38">
                  <c:v>7.9</c:v>
                </c:pt>
                <c:pt idx="39">
                  <c:v>11.9</c:v>
                </c:pt>
                <c:pt idx="40">
                  <c:v>10.1</c:v>
                </c:pt>
                <c:pt idx="41">
                  <c:v>12.9</c:v>
                </c:pt>
                <c:pt idx="42">
                  <c:v>1.21</c:v>
                </c:pt>
                <c:pt idx="43">
                  <c:v>0.58699999999999997</c:v>
                </c:pt>
                <c:pt idx="44">
                  <c:v>0.64900000000000002</c:v>
                </c:pt>
                <c:pt idx="45">
                  <c:v>1.7</c:v>
                </c:pt>
                <c:pt idx="46">
                  <c:v>1.6</c:v>
                </c:pt>
                <c:pt idx="47">
                  <c:v>1.1000000000000001</c:v>
                </c:pt>
                <c:pt idx="48">
                  <c:v>0</c:v>
                </c:pt>
                <c:pt idx="49">
                  <c:v>14.3</c:v>
                </c:pt>
                <c:pt idx="50">
                  <c:v>0</c:v>
                </c:pt>
                <c:pt idx="51">
                  <c:v>1.73</c:v>
                </c:pt>
                <c:pt idx="52">
                  <c:v>0</c:v>
                </c:pt>
                <c:pt idx="53">
                  <c:v>0.88300000000000001</c:v>
                </c:pt>
                <c:pt idx="54">
                  <c:v>0</c:v>
                </c:pt>
                <c:pt idx="55">
                  <c:v>0.41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4D-4C1F-80B1-F175DC905205}"/>
            </c:ext>
          </c:extLst>
        </c:ser>
        <c:ser>
          <c:idx val="1"/>
          <c:order val="1"/>
          <c:tx>
            <c:v>sans chimie</c:v>
          </c:tx>
          <c:spPr>
            <a:solidFill>
              <a:schemeClr val="accent1"/>
            </a:solidFill>
          </c:spPr>
          <c:invertIfNegative val="0"/>
          <c:val>
            <c:numRef>
              <c:f>débits!$L$399:$L$458</c:f>
              <c:numCache>
                <c:formatCode>General</c:formatCode>
                <c:ptCount val="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9.19</c:v>
                </c:pt>
                <c:pt idx="13">
                  <c:v>0</c:v>
                </c:pt>
                <c:pt idx="14">
                  <c:v>3.41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1.1599999999999999</c:v>
                </c:pt>
                <c:pt idx="49">
                  <c:v>0</c:v>
                </c:pt>
                <c:pt idx="50">
                  <c:v>10.7</c:v>
                </c:pt>
                <c:pt idx="51">
                  <c:v>0</c:v>
                </c:pt>
                <c:pt idx="52">
                  <c:v>4.25</c:v>
                </c:pt>
                <c:pt idx="53">
                  <c:v>0</c:v>
                </c:pt>
                <c:pt idx="54">
                  <c:v>0.40600000000000003</c:v>
                </c:pt>
                <c:pt idx="55">
                  <c:v>0</c:v>
                </c:pt>
                <c:pt idx="56">
                  <c:v>0.36399999999999999</c:v>
                </c:pt>
                <c:pt idx="57">
                  <c:v>0.47199999999999998</c:v>
                </c:pt>
                <c:pt idx="58">
                  <c:v>5.69</c:v>
                </c:pt>
                <c:pt idx="5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D4D-4C1F-80B1-F175DC9052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73504"/>
        <c:axId val="158487296"/>
      </c:barChart>
      <c:dateAx>
        <c:axId val="15797350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crossAx val="158487296"/>
        <c:crosses val="autoZero"/>
        <c:auto val="1"/>
        <c:lblOffset val="100"/>
        <c:baseTimeUnit val="months"/>
      </c:dateAx>
      <c:valAx>
        <c:axId val="1584872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797350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809625</xdr:colOff>
      <xdr:row>16</xdr:row>
      <xdr:rowOff>85725</xdr:rowOff>
    </xdr:from>
    <xdr:to>
      <xdr:col>6</xdr:col>
      <xdr:colOff>533400</xdr:colOff>
      <xdr:row>30</xdr:row>
      <xdr:rowOff>161925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691F4D9-B9B8-4FBB-A8FD-6100EE889B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142875</xdr:colOff>
      <xdr:row>1</xdr:row>
      <xdr:rowOff>38100</xdr:rowOff>
    </xdr:from>
    <xdr:to>
      <xdr:col>12</xdr:col>
      <xdr:colOff>142875</xdr:colOff>
      <xdr:row>15</xdr:row>
      <xdr:rowOff>114300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8F98007-3BFA-47A2-989C-A5217B212C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356</xdr:row>
      <xdr:rowOff>0</xdr:rowOff>
    </xdr:from>
    <xdr:to>
      <xdr:col>8</xdr:col>
      <xdr:colOff>647700</xdr:colOff>
      <xdr:row>374</xdr:row>
      <xdr:rowOff>15240</xdr:rowOff>
    </xdr:to>
    <xdr:sp macro="" textlink="">
      <xdr:nvSpPr>
        <xdr:cNvPr id="2" name="AutoShape 2" descr="Graphique des débits journaliers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792480" y="65432940"/>
          <a:ext cx="6195060" cy="3337560"/>
        </a:xfrm>
        <a:prstGeom prst="rect">
          <a:avLst/>
        </a:prstGeom>
        <a:noFill/>
      </xdr:spPr>
    </xdr:sp>
    <xdr:clientData/>
  </xdr:twoCellAnchor>
  <xdr:twoCellAnchor>
    <xdr:from>
      <xdr:col>14</xdr:col>
      <xdr:colOff>15240</xdr:colOff>
      <xdr:row>423</xdr:row>
      <xdr:rowOff>0</xdr:rowOff>
    </xdr:from>
    <xdr:to>
      <xdr:col>30</xdr:col>
      <xdr:colOff>566530</xdr:colOff>
      <xdr:row>448</xdr:row>
      <xdr:rowOff>15240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13854</xdr:colOff>
      <xdr:row>448</xdr:row>
      <xdr:rowOff>110836</xdr:rowOff>
    </xdr:from>
    <xdr:to>
      <xdr:col>29</xdr:col>
      <xdr:colOff>471054</xdr:colOff>
      <xdr:row>474</xdr:row>
      <xdr:rowOff>124691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laire ANSART" refreshedDate="43072.614395486111" createdVersion="6" refreshedVersion="6" minRefreshableVersion="3" recordCount="45">
  <cacheSource type="worksheet">
    <worksheetSource ref="A1:K46" sheet="Feuil2"/>
  </cacheSource>
  <cacheFields count="13">
    <cacheField name="Dates" numFmtId="14">
      <sharedItems containsSemiMixedTypes="0" containsNonDate="0" containsDate="1" containsString="0" minDate="1975-08-19T00:00:00" maxDate="2017-04-20T00:00:00" count="45">
        <d v="1975-08-19T00:00:00"/>
        <d v="1976-07-12T00:00:00"/>
        <d v="1993-03-23T00:00:00"/>
        <d v="1993-09-21T00:00:00"/>
        <d v="2007-03-14T00:00:00"/>
        <d v="2007-09-19T00:00:00"/>
        <d v="2008-03-19T00:00:00"/>
        <d v="2008-09-24T00:00:00"/>
        <d v="2009-03-19T00:00:00"/>
        <d v="2009-09-10T00:00:00"/>
        <d v="2010-04-26T00:00:00"/>
        <d v="2010-10-25T00:00:00"/>
        <d v="2011-04-26T00:00:00"/>
        <d v="2011-10-26T00:00:00"/>
        <d v="2012-04-18T00:00:00"/>
        <d v="2012-10-17T00:00:00"/>
        <d v="2013-04-24T00:00:00"/>
        <d v="2013-10-22T00:00:00"/>
        <d v="2014-04-28T00:00:00"/>
        <d v="2014-10-22T00:00:00"/>
        <d v="2015-01-29T00:00:00"/>
        <d v="2015-02-20T00:00:00"/>
        <d v="2015-03-20T00:00:00"/>
        <d v="2015-04-23T00:00:00"/>
        <d v="2015-05-28T00:00:00"/>
        <d v="2015-06-23T00:00:00"/>
        <d v="2015-07-27T00:00:00"/>
        <d v="2015-08-25T00:00:00"/>
        <d v="2015-09-22T00:00:00"/>
        <d v="2015-10-23T00:00:00"/>
        <d v="2015-11-24T00:00:00"/>
        <d v="2015-12-17T00:00:00"/>
        <d v="2016-01-22T00:00:00"/>
        <d v="2016-02-19T00:00:00"/>
        <d v="2016-03-21T00:00:00"/>
        <d v="2016-04-21T00:00:00"/>
        <d v="2016-05-24T00:00:00"/>
        <d v="2016-06-20T00:00:00"/>
        <d v="2016-07-25T00:00:00"/>
        <d v="2016-08-19T00:00:00"/>
        <d v="2016-09-23T00:00:00"/>
        <d v="2016-10-21T00:00:00"/>
        <d v="2016-11-23T00:00:00"/>
        <d v="2016-12-19T00:00:00"/>
        <d v="2017-04-19T00:00:00"/>
      </sharedItems>
      <fieldGroup par="12" base="0">
        <rangePr groupBy="months" startDate="1975-08-19T00:00:00" endDate="2017-04-20T00:00:00"/>
        <groupItems count="14">
          <s v="&lt;19/08/197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/04/2017"/>
        </groupItems>
      </fieldGroup>
    </cacheField>
    <cacheField name="Bicarbonates (umol/L)" numFmtId="0">
      <sharedItems containsSemiMixedTypes="0" containsString="0" containsNumber="1" minValue="4016.3934426229507" maxValue="5147.5409836065573"/>
    </cacheField>
    <cacheField name="Calcium (umol/L)" numFmtId="0">
      <sharedItems containsSemiMixedTypes="0" containsString="0" containsNumber="1" minValue="2135" maxValue="2725"/>
    </cacheField>
    <cacheField name="Chlorures (umol/L)" numFmtId="0">
      <sharedItems containsSemiMixedTypes="0" containsString="0" containsNumber="1" minValue="90.267983074753161" maxValue="719.32299012693932"/>
    </cacheField>
    <cacheField name="Magnésium (umol/L)" numFmtId="0">
      <sharedItems containsSemiMixedTypes="0" containsString="0" containsNumber="1" minValue="26.086956521739129" maxValue="339.13043478260869"/>
    </cacheField>
    <cacheField name="Nitrates (umol/L)" numFmtId="0">
      <sharedItems containsSemiMixedTypes="0" containsString="0" containsNumber="1" minValue="50" maxValue="188.70967741935485"/>
    </cacheField>
    <cacheField name="Potassium (umol/L)" numFmtId="0">
      <sharedItems containsSemiMixedTypes="0" containsString="0" containsNumber="1" minValue="0" maxValue="58.974358974358971"/>
    </cacheField>
    <cacheField name="Sodium (umol/L)" numFmtId="0">
      <sharedItems containsSemiMixedTypes="0" containsString="0" containsNumber="1" minValue="0" maxValue="669.56521739130437"/>
    </cacheField>
    <cacheField name="Sulfates (umol/L)" numFmtId="0">
      <sharedItems containsSemiMixedTypes="0" containsString="0" containsNumber="1" minValue="0" maxValue="486.45833333333331"/>
    </cacheField>
    <cacheField name="pH (unité pH)" numFmtId="0">
      <sharedItems containsSemiMixedTypes="0" containsString="0" containsNumber="1" minValue="7.8" maxValue="8.6"/>
    </cacheField>
    <cacheField name="Température (°C)" numFmtId="0">
      <sharedItems containsSemiMixedTypes="0" containsString="0" containsNumber="1" minValue="6.3" maxValue="19.7"/>
    </cacheField>
    <cacheField name="Trimestres" numFmtId="0" databaseField="0">
      <fieldGroup base="0">
        <rangePr groupBy="quarters" startDate="1975-08-19T00:00:00" endDate="2017-04-20T00:00:00"/>
        <groupItems count="6">
          <s v="&lt;19/08/1975"/>
          <s v="Trimestre1"/>
          <s v="Trimestre2"/>
          <s v="Trimestre3"/>
          <s v="Trimestre4"/>
          <s v="&gt;20/04/2017"/>
        </groupItems>
      </fieldGroup>
    </cacheField>
    <cacheField name="Années" numFmtId="0" databaseField="0">
      <fieldGroup base="0">
        <rangePr groupBy="years" startDate="1975-08-19T00:00:00" endDate="2017-04-20T00:00:00"/>
        <groupItems count="45">
          <s v="&lt;19/08/1975"/>
          <s v="1975"/>
          <s v="1976"/>
          <s v="1977"/>
          <s v="1978"/>
          <s v="1979"/>
          <s v="1980"/>
          <s v="1981"/>
          <s v="1982"/>
          <s v="1983"/>
          <s v="1984"/>
          <s v="1985"/>
          <s v="1986"/>
          <s v="1987"/>
          <s v="1988"/>
          <s v="1989"/>
          <s v="1990"/>
          <s v="1991"/>
          <s v="1992"/>
          <s v="1993"/>
          <s v="1994"/>
          <s v="1995"/>
          <s v="1996"/>
          <s v="1997"/>
          <s v="1998"/>
          <s v="1999"/>
          <s v="2000"/>
          <s v="2001"/>
          <s v="2002"/>
          <s v="2003"/>
          <s v="2004"/>
          <s v="2005"/>
          <s v="2006"/>
          <s v="2007"/>
          <s v="2008"/>
          <s v="2009"/>
          <s v="2010"/>
          <s v="2011"/>
          <s v="2012"/>
          <s v="2013"/>
          <s v="2014"/>
          <s v="2015"/>
          <s v="2016"/>
          <s v="2017"/>
          <s v="&gt;20/04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">
  <r>
    <x v="0"/>
    <n v="4550"/>
    <n v="2275"/>
    <n v="197.46121297602255"/>
    <n v="339.13043478260869"/>
    <n v="116.12903225806451"/>
    <n v="0"/>
    <n v="0"/>
    <n v="0"/>
    <n v="7.8"/>
    <n v="16"/>
  </r>
  <r>
    <x v="1"/>
    <n v="4869.6475946584878"/>
    <n v="2550"/>
    <n v="279.26657263751758"/>
    <n v="182.60869565217391"/>
    <n v="66.129032258064512"/>
    <n v="58.974358974358971"/>
    <n v="430.43478260869563"/>
    <n v="369.79166666666669"/>
    <n v="8"/>
    <n v="19.7"/>
  </r>
  <r>
    <x v="2"/>
    <n v="4360.6557377049185"/>
    <n v="2425"/>
    <n v="358.25105782792662"/>
    <n v="182.60869565217391"/>
    <n v="93.548387096774192"/>
    <n v="56.410256410256409"/>
    <n v="347.82608695652175"/>
    <n v="354.16666666666669"/>
    <n v="8.1999999999999993"/>
    <n v="11.1"/>
  </r>
  <r>
    <x v="3"/>
    <n v="4524.5901639344265"/>
    <n v="2625"/>
    <n v="335.68406205923833"/>
    <n v="26.086956521739129"/>
    <n v="106.45161290322581"/>
    <n v="35.897435897435898"/>
    <n v="204.34782608695653"/>
    <n v="83.333333333333329"/>
    <n v="8.6"/>
    <n v="15.2"/>
  </r>
  <r>
    <x v="4"/>
    <n v="4540.9836065573772"/>
    <n v="2500"/>
    <n v="135.40197461212975"/>
    <n v="134.78260869565219"/>
    <n v="93.548387096774192"/>
    <n v="20.512820512820515"/>
    <n v="143.47826086956522"/>
    <n v="192.70833333333334"/>
    <n v="8.3000000000000007"/>
    <n v="10.8"/>
  </r>
  <r>
    <x v="5"/>
    <n v="4836.0655737704919"/>
    <n v="2575"/>
    <n v="132.58110014104372"/>
    <n v="130.43478260869566"/>
    <n v="101.61290322580645"/>
    <n v="30.76923076923077"/>
    <n v="152.17391304347825"/>
    <n v="131.25"/>
    <n v="8.3000000000000007"/>
    <n v="10.9"/>
  </r>
  <r>
    <x v="6"/>
    <n v="4983.3407613089475"/>
    <n v="2500"/>
    <n v="110.01410437235542"/>
    <n v="126.08695652173913"/>
    <n v="79.032258064516128"/>
    <n v="17.948717948717949"/>
    <n v="104.34782608695652"/>
    <n v="101.04166666666667"/>
    <n v="8.1999999999999993"/>
    <n v="8.3000000000000007"/>
  </r>
  <r>
    <x v="7"/>
    <n v="4659.875518782168"/>
    <n v="2425"/>
    <n v="197.46121297602255"/>
    <n v="156.52173913043478"/>
    <n v="96.774193548387103"/>
    <n v="28.205128205128204"/>
    <n v="208.69565217391303"/>
    <n v="222.91666666666666"/>
    <n v="8.1999999999999993"/>
    <n v="12"/>
  </r>
  <r>
    <x v="8"/>
    <n v="4469.6736672301413"/>
    <n v="2350"/>
    <n v="279.26657263751758"/>
    <n v="134.78260869565219"/>
    <n v="90.322580645161295"/>
    <n v="20.512820512820515"/>
    <n v="230.43478260869566"/>
    <n v="190.625"/>
    <n v="8.1999999999999993"/>
    <n v="9.5"/>
  </r>
  <r>
    <x v="9"/>
    <n v="4977.6008445885027"/>
    <n v="2725"/>
    <n v="665.7263751763046"/>
    <n v="226.08695652173913"/>
    <n v="82.258064516129039"/>
    <n v="53.846153846153847"/>
    <n v="669.56521739130437"/>
    <n v="450"/>
    <n v="8.1999999999999993"/>
    <n v="15.4"/>
  </r>
  <r>
    <x v="10"/>
    <n v="4442.622950819672"/>
    <n v="2175"/>
    <n v="222.84908321579687"/>
    <n v="200"/>
    <n v="82.258064516129039"/>
    <n v="25.641025641025642"/>
    <n v="191.30434782608697"/>
    <n v="313.54166666666669"/>
    <n v="8.1999999999999993"/>
    <n v="12.6"/>
  </r>
  <r>
    <x v="11"/>
    <n v="5049.1803278688521"/>
    <n v="2350"/>
    <n v="177.71509167842029"/>
    <n v="152.17391304347825"/>
    <n v="156.45161290322579"/>
    <n v="28.205128205128204"/>
    <n v="169.56521739130434"/>
    <n v="134.375"/>
    <n v="8.1"/>
    <n v="9.1"/>
  </r>
  <r>
    <x v="12"/>
    <n v="4295.0819672131147"/>
    <n v="2350"/>
    <n v="239.7743300423131"/>
    <n v="186.95652173913044"/>
    <n v="80.645161290322577"/>
    <n v="30.76923076923077"/>
    <n v="226.08695652173913"/>
    <n v="320.83333333333331"/>
    <n v="8.3000000000000007"/>
    <n v="13.5"/>
  </r>
  <r>
    <x v="13"/>
    <n v="4819.6721311475412"/>
    <n v="2500"/>
    <n v="234.13258110014104"/>
    <n v="234.78260869565219"/>
    <n v="141.93548387096774"/>
    <n v="38.46153846153846"/>
    <n v="221.7391304347826"/>
    <n v="277.08333333333331"/>
    <n v="8.4"/>
    <n v="11.6"/>
  </r>
  <r>
    <x v="14"/>
    <n v="4524.5901639344265"/>
    <n v="2460"/>
    <n v="138.22284908321578"/>
    <n v="144.34782608695653"/>
    <n v="93.548387096774192"/>
    <n v="23.076923076923077"/>
    <n v="126.08695652173913"/>
    <n v="144.79166666666666"/>
    <n v="8.1"/>
    <n v="8.8000000000000007"/>
  </r>
  <r>
    <x v="15"/>
    <n v="5032.7868852459014"/>
    <n v="2492.5"/>
    <n v="121.29760225669956"/>
    <n v="156.52173913043478"/>
    <n v="108.06451612903226"/>
    <n v="25.641025641025642"/>
    <n v="117.39130434782609"/>
    <n v="155.20833333333334"/>
    <n v="8.3000000000000007"/>
    <n v="10.3"/>
  </r>
  <r>
    <x v="16"/>
    <n v="4475.4098360655735"/>
    <n v="2230"/>
    <n v="279.26657263751758"/>
    <n v="177.82608695652175"/>
    <n v="88.709677419354833"/>
    <n v="23.076923076923077"/>
    <n v="265.21739130434781"/>
    <n v="272.91666666666669"/>
    <n v="8.4"/>
    <n v="12.56"/>
  </r>
  <r>
    <x v="17"/>
    <n v="5147.5409836065573"/>
    <n v="2697.5"/>
    <n v="276.44569816643155"/>
    <n v="160"/>
    <n v="112.90322580645162"/>
    <n v="30.76923076923077"/>
    <n v="239.13043478260869"/>
    <n v="207.29166666666666"/>
    <n v="8.3000000000000007"/>
    <n v="11.87"/>
  </r>
  <r>
    <x v="18"/>
    <n v="4262.2950819672133"/>
    <n v="2135"/>
    <n v="203.10296191819464"/>
    <n v="187.82608695652175"/>
    <n v="70.967741935483872"/>
    <n v="33.333333333333336"/>
    <n v="191.30434782608697"/>
    <n v="406.25"/>
    <n v="8.1999999999999993"/>
    <n v="11.8"/>
  </r>
  <r>
    <x v="19"/>
    <n v="4786.8852459016398"/>
    <n v="2480"/>
    <n v="90.267983074753161"/>
    <n v="265.21739130434781"/>
    <n v="125.80645161290323"/>
    <n v="38.46153846153846"/>
    <n v="108.69565217391305"/>
    <n v="129.16666666666666"/>
    <n v="8"/>
    <n v="12.3"/>
  </r>
  <r>
    <x v="20"/>
    <n v="4622.9508196721308"/>
    <n v="2342.5"/>
    <n v="211.56558533145272"/>
    <n v="165.21739130434781"/>
    <n v="50"/>
    <n v="33.333333333333336"/>
    <n v="200"/>
    <n v="141.66666666666666"/>
    <n v="8.1"/>
    <n v="7.7"/>
  </r>
  <r>
    <x v="21"/>
    <n v="4934.4262295081971"/>
    <n v="2525"/>
    <n v="121.29760225669956"/>
    <n v="113.91304347826087"/>
    <n v="87.096774193548384"/>
    <n v="20.512820512820515"/>
    <n v="121.73913043478261"/>
    <n v="161.45833333333334"/>
    <n v="8.4"/>
    <n v="7.9"/>
  </r>
  <r>
    <x v="22"/>
    <n v="4803.2786885245905"/>
    <n v="2607.5"/>
    <n v="344.14668547249647"/>
    <n v="188.69565217391303"/>
    <n v="96.774193548387103"/>
    <n v="25.641025641025642"/>
    <n v="334.78260869565219"/>
    <n v="304.16666666666669"/>
    <n v="8.3000000000000007"/>
    <n v="9.9"/>
  </r>
  <r>
    <x v="23"/>
    <n v="4786.8852459016398"/>
    <n v="2395"/>
    <n v="321.57968970380813"/>
    <n v="170.43478260869566"/>
    <n v="80.645161290322577"/>
    <n v="28.205128205128204"/>
    <n v="334.78260869565219"/>
    <n v="242.70833333333334"/>
    <n v="8.4"/>
    <n v="12.1"/>
  </r>
  <r>
    <x v="24"/>
    <n v="4836.0655737704919"/>
    <n v="2585"/>
    <n v="361.07193229901264"/>
    <n v="197.82608695652175"/>
    <n v="93.548387096774192"/>
    <n v="25.641025641025642"/>
    <n v="352.17391304347825"/>
    <n v="298.95833333333331"/>
    <n v="8.1999999999999993"/>
    <n v="12.4"/>
  </r>
  <r>
    <x v="25"/>
    <n v="4540.9836065573772"/>
    <n v="2402.5"/>
    <n v="349.78843441466853"/>
    <n v="198.69565217391303"/>
    <n v="93.548387096774192"/>
    <n v="35.897435897435898"/>
    <n v="352.17391304347825"/>
    <n v="345.83333333333331"/>
    <n v="8.1999999999999993"/>
    <n v="15.4"/>
  </r>
  <r>
    <x v="26"/>
    <n v="4655.7377049180332"/>
    <n v="2480"/>
    <n v="423.13117066290545"/>
    <n v="209.56521739130434"/>
    <n v="91.935483870967744"/>
    <n v="41.025641025641029"/>
    <n v="404.3478260869565"/>
    <n v="378.125"/>
    <n v="8.1999999999999993"/>
    <n v="16.5"/>
  </r>
  <r>
    <x v="27"/>
    <n v="4622.9508196721308"/>
    <n v="2512.5"/>
    <n v="440.05641748942168"/>
    <n v="235.65217391304347"/>
    <n v="98.387096774193552"/>
    <n v="48.717948717948715"/>
    <n v="447.82608695652175"/>
    <n v="482.29166666666669"/>
    <n v="8.1"/>
    <n v="14.9"/>
  </r>
  <r>
    <x v="28"/>
    <n v="4918.0327868852455"/>
    <n v="2522.5"/>
    <n v="310.29619181946401"/>
    <n v="166.08695652173913"/>
    <n v="182.25806451612902"/>
    <n v="35.897435897435898"/>
    <n v="286.95652173913044"/>
    <n v="244.79166666666666"/>
    <n v="8.1999999999999993"/>
    <n v="11.9"/>
  </r>
  <r>
    <x v="29"/>
    <n v="5049.1803278688521"/>
    <n v="2710"/>
    <n v="598.02538787023968"/>
    <n v="236.08695652173913"/>
    <n v="119.35483870967742"/>
    <n v="58.974358974358971"/>
    <n v="452.17391304347825"/>
    <n v="454.16666666666669"/>
    <n v="8.1999999999999993"/>
    <n v="10.5"/>
  </r>
  <r>
    <x v="30"/>
    <n v="4852.4590163934427"/>
    <n v="2572.5"/>
    <n v="267.98307475317347"/>
    <n v="125.21739130434783"/>
    <n v="188.70967741935485"/>
    <n v="25.641025641025642"/>
    <n v="243.47826086956522"/>
    <n v="163.54166666666666"/>
    <n v="8.3000000000000007"/>
    <n v="8.1"/>
  </r>
  <r>
    <x v="31"/>
    <n v="5016.3934426229507"/>
    <n v="2637.5"/>
    <n v="372.35543018335682"/>
    <n v="189.56521739130434"/>
    <n v="129.03225806451613"/>
    <n v="41.025641025641029"/>
    <n v="330.43478260869563"/>
    <n v="265.625"/>
    <n v="8.3000000000000007"/>
    <n v="9.1999999999999993"/>
  </r>
  <r>
    <x v="32"/>
    <n v="5065.5737704918029"/>
    <n v="2612.5"/>
    <n v="304.65444287729196"/>
    <n v="166.52173913043478"/>
    <n v="151.61290322580646"/>
    <n v="25.641025641025642"/>
    <n v="308.69565217391306"/>
    <n v="193.75"/>
    <n v="8.3000000000000007"/>
    <n v="7.7"/>
  </r>
  <r>
    <x v="33"/>
    <n v="4918.0327868852455"/>
    <n v="2660"/>
    <n v="208.74471086036669"/>
    <n v="140.86956521739131"/>
    <n v="122.58064516129032"/>
    <n v="20.512820512820515"/>
    <n v="208.69565217391303"/>
    <n v="156.25"/>
    <n v="8.1999999999999993"/>
    <n v="8.6999999999999993"/>
  </r>
  <r>
    <x v="34"/>
    <n v="4737.7049180327867"/>
    <n v="2322.5"/>
    <n v="279.26657263751758"/>
    <n v="142.17391304347825"/>
    <n v="109.6774193548387"/>
    <n v="17.948717948717949"/>
    <n v="256.52173913043481"/>
    <n v="217.70833333333334"/>
    <n v="8.3000000000000007"/>
    <n v="9.3000000000000007"/>
  </r>
  <r>
    <x v="35"/>
    <n v="4852.4590163934427"/>
    <n v="2165"/>
    <n v="279.26657263751758"/>
    <n v="119.56521739130434"/>
    <n v="114.51612903225806"/>
    <n v="30.76923076923077"/>
    <n v="247.82608695652175"/>
    <n v="141.66666666666666"/>
    <n v="8.1999999999999993"/>
    <n v="10.8"/>
  </r>
  <r>
    <x v="36"/>
    <n v="4918.0327868852455"/>
    <n v="2257.5"/>
    <n v="188.99858956276444"/>
    <n v="130.86956521739131"/>
    <n v="87.096774193548384"/>
    <n v="20.512820512820515"/>
    <n v="191.30434782608697"/>
    <n v="152.08333333333334"/>
    <n v="8.1999999999999993"/>
    <n v="10.4"/>
  </r>
  <r>
    <x v="37"/>
    <n v="5049.1803278688521"/>
    <n v="2460"/>
    <n v="188.99858956276444"/>
    <n v="132.60869565217391"/>
    <n v="106.45161290322581"/>
    <n v="20.512820512820515"/>
    <n v="204.34782608695653"/>
    <n v="148.95833333333334"/>
    <n v="8.1999999999999993"/>
    <n v="11"/>
  </r>
  <r>
    <x v="38"/>
    <n v="4606.5573770491801"/>
    <n v="2457.5"/>
    <n v="719.32299012693932"/>
    <n v="216.52173913043478"/>
    <n v="112.90322580645162"/>
    <n v="30.76923076923077"/>
    <n v="439.13043478260869"/>
    <n v="394.79166666666669"/>
    <n v="8.1999999999999993"/>
    <n v="16.399999999999999"/>
  </r>
  <r>
    <x v="39"/>
    <n v="4016.3934426229507"/>
    <n v="2257.5"/>
    <n v="423.13117066290545"/>
    <n v="233.47826086956522"/>
    <n v="95.161290322580641"/>
    <n v="51.282051282051285"/>
    <n v="434.78260869565219"/>
    <n v="486.45833333333331"/>
    <n v="7.9"/>
    <n v="16"/>
  </r>
  <r>
    <x v="40"/>
    <n v="4836.0655737704919"/>
    <n v="2475"/>
    <n v="420.31029619181942"/>
    <n v="214.78260869565219"/>
    <n v="164.51612903225808"/>
    <n v="38.46153846153846"/>
    <n v="439.13043478260869"/>
    <n v="329.16666666666669"/>
    <n v="8"/>
    <n v="13.4"/>
  </r>
  <r>
    <x v="41"/>
    <n v="4983.6065573770493"/>
    <n v="2625"/>
    <n v="631.87588152327214"/>
    <n v="236.95652173913044"/>
    <n v="132.25806451612902"/>
    <n v="41.025641025641029"/>
    <n v="608.695652173913"/>
    <n v="430.20833333333331"/>
    <n v="8.1"/>
    <n v="11"/>
  </r>
  <r>
    <x v="42"/>
    <n v="5032.7868852459014"/>
    <n v="2540"/>
    <n v="188.99858956276444"/>
    <n v="135.21739130434781"/>
    <n v="145.16129032258064"/>
    <n v="20.512820512820515"/>
    <n v="195.65217391304347"/>
    <n v="127.08333333333333"/>
    <n v="8.1999999999999993"/>
    <n v="10.3"/>
  </r>
  <r>
    <x v="43"/>
    <n v="5065.5737704918029"/>
    <n v="2630"/>
    <n v="451.33991537376585"/>
    <n v="225.65217391304347"/>
    <n v="146.7741935483871"/>
    <n v="28.205128205128204"/>
    <n v="439.13043478260869"/>
    <n v="388.54166666666669"/>
    <n v="8.1999999999999993"/>
    <n v="6.3"/>
  </r>
  <r>
    <x v="44"/>
    <n v="4573.7704918032787"/>
    <n v="2430"/>
    <n v="222.84908321579687"/>
    <n v="181.30434782608697"/>
    <n v="111.29032258064517"/>
    <n v="28.205128205128204"/>
    <n v="213.04347826086956"/>
    <n v="327.08333333333331"/>
    <n v="8.4"/>
    <n v="8.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1:K16" firstHeaderRow="0" firstDataRow="1" firstDataCol="1"/>
  <pivotFields count="13">
    <pivotField axis="axisRow" numFmtId="14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axis="axisRow"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46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t="default"/>
      </items>
    </pivotField>
  </pivotFields>
  <rowFields count="3">
    <field x="12"/>
    <field x="11"/>
    <field x="0"/>
  </rowFields>
  <rowItems count="15">
    <i>
      <x v="1"/>
    </i>
    <i>
      <x v="2"/>
    </i>
    <i>
      <x v="19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 t="grand">
      <x/>
    </i>
  </rowItems>
  <colFields count="1">
    <field x="-2"/>
  </colFields>
  <colItems count="10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</colItems>
  <dataFields count="10">
    <dataField name="Moyenne de Bicarbonates (umol/L)" fld="1" subtotal="average" baseField="12" baseItem="1"/>
    <dataField name="Moyenne de Calcium (umol/L)" fld="2" subtotal="average" baseField="12" baseItem="1"/>
    <dataField name="Moyenne de Chlorures (umol/L)" fld="3" subtotal="average" baseField="12" baseItem="1"/>
    <dataField name="Moyenne de Magnésium (umol/L)" fld="4" subtotal="average" baseField="12" baseItem="1"/>
    <dataField name="Moyenne de Nitrates (umol/L)" fld="5" subtotal="average" baseField="12" baseItem="1"/>
    <dataField name="Moyenne de Potassium (umol/L)" fld="6" subtotal="average" baseField="12" baseItem="1"/>
    <dataField name="Moyenne de Sodium (umol/L)" fld="7" subtotal="average" baseField="12" baseItem="1"/>
    <dataField name="Moyenne de Sulfates (umol/L)" fld="8" subtotal="average" baseField="12" baseItem="1"/>
    <dataField name="Moyenne de pH (unité pH)" fld="9" subtotal="average" baseField="12" baseItem="1"/>
    <dataField name="Moyenne de Température (°C)" fld="10" subtotal="average" baseField="12" baseItem="1"/>
  </dataFields>
  <formats count="18">
    <format dxfId="17">
      <pivotArea collapsedLevelsAreSubtotals="1" fieldPosition="0">
        <references count="1">
          <reference field="12" count="1">
            <x v="35"/>
          </reference>
        </references>
      </pivotArea>
    </format>
    <format dxfId="16">
      <pivotArea dataOnly="0" labelOnly="1" fieldPosition="0">
        <references count="1">
          <reference field="12" count="1">
            <x v="35"/>
          </reference>
        </references>
      </pivotArea>
    </format>
    <format dxfId="15">
      <pivotArea collapsedLevelsAreSubtotals="1" fieldPosition="0">
        <references count="1">
          <reference field="12" count="1">
            <x v="36"/>
          </reference>
        </references>
      </pivotArea>
    </format>
    <format dxfId="14">
      <pivotArea dataOnly="0" labelOnly="1" fieldPosition="0">
        <references count="1">
          <reference field="12" count="1">
            <x v="36"/>
          </reference>
        </references>
      </pivotArea>
    </format>
    <format dxfId="13">
      <pivotArea collapsedLevelsAreSubtotals="1" fieldPosition="0">
        <references count="1">
          <reference field="12" count="1">
            <x v="37"/>
          </reference>
        </references>
      </pivotArea>
    </format>
    <format dxfId="12">
      <pivotArea dataOnly="0" labelOnly="1" fieldPosition="0">
        <references count="1">
          <reference field="12" count="1">
            <x v="37"/>
          </reference>
        </references>
      </pivotArea>
    </format>
    <format dxfId="11">
      <pivotArea collapsedLevelsAreSubtotals="1" fieldPosition="0">
        <references count="1">
          <reference field="12" count="1">
            <x v="38"/>
          </reference>
        </references>
      </pivotArea>
    </format>
    <format dxfId="10">
      <pivotArea dataOnly="0" labelOnly="1" fieldPosition="0">
        <references count="1">
          <reference field="12" count="1">
            <x v="38"/>
          </reference>
        </references>
      </pivotArea>
    </format>
    <format dxfId="9">
      <pivotArea collapsedLevelsAreSubtotals="1" fieldPosition="0">
        <references count="1">
          <reference field="12" count="1">
            <x v="39"/>
          </reference>
        </references>
      </pivotArea>
    </format>
    <format dxfId="8">
      <pivotArea dataOnly="0" labelOnly="1" fieldPosition="0">
        <references count="1">
          <reference field="12" count="1">
            <x v="39"/>
          </reference>
        </references>
      </pivotArea>
    </format>
    <format dxfId="7">
      <pivotArea collapsedLevelsAreSubtotals="1" fieldPosition="0">
        <references count="1">
          <reference field="12" count="1">
            <x v="40"/>
          </reference>
        </references>
      </pivotArea>
    </format>
    <format dxfId="6">
      <pivotArea dataOnly="0" labelOnly="1" fieldPosition="0">
        <references count="1">
          <reference field="12" count="1">
            <x v="40"/>
          </reference>
        </references>
      </pivotArea>
    </format>
    <format dxfId="5">
      <pivotArea collapsedLevelsAreSubtotals="1" fieldPosition="0">
        <references count="1">
          <reference field="12" count="1">
            <x v="41"/>
          </reference>
        </references>
      </pivotArea>
    </format>
    <format dxfId="4">
      <pivotArea dataOnly="0" labelOnly="1" fieldPosition="0">
        <references count="1">
          <reference field="12" count="1">
            <x v="41"/>
          </reference>
        </references>
      </pivotArea>
    </format>
    <format dxfId="3">
      <pivotArea collapsedLevelsAreSubtotals="1" fieldPosition="0">
        <references count="1">
          <reference field="12" count="1">
            <x v="42"/>
          </reference>
        </references>
      </pivotArea>
    </format>
    <format dxfId="2">
      <pivotArea dataOnly="0" labelOnly="1" fieldPosition="0">
        <references count="1">
          <reference field="12" count="1">
            <x v="42"/>
          </reference>
        </references>
      </pivotArea>
    </format>
    <format dxfId="1">
      <pivotArea collapsedLevelsAreSubtotals="1" fieldPosition="0">
        <references count="1">
          <reference field="12" count="1">
            <x v="43"/>
          </reference>
        </references>
      </pivotArea>
    </format>
    <format dxfId="0">
      <pivotArea dataOnly="0" labelOnly="1" fieldPosition="0">
        <references count="1">
          <reference field="12" count="1">
            <x v="43"/>
          </reference>
        </references>
      </pivotArea>
    </format>
  </formats>
  <chartFormats count="10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7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8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9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20"/>
  <sheetViews>
    <sheetView workbookViewId="0">
      <selection activeCell="B119" sqref="B119"/>
    </sheetView>
  </sheetViews>
  <sheetFormatPr baseColWidth="10" defaultRowHeight="14.4" x14ac:dyDescent="0.3"/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>
        <v>27625</v>
      </c>
      <c r="B2" s="1"/>
      <c r="C2">
        <v>91</v>
      </c>
      <c r="D2">
        <v>7</v>
      </c>
      <c r="E2">
        <v>7.8</v>
      </c>
      <c r="F2">
        <v>7.2</v>
      </c>
      <c r="G2">
        <v>0.55000000000000004</v>
      </c>
      <c r="K2">
        <v>7.8</v>
      </c>
      <c r="L2">
        <v>493</v>
      </c>
      <c r="M2">
        <v>16</v>
      </c>
      <c r="N2">
        <v>25.9</v>
      </c>
    </row>
    <row r="3" spans="1:14" x14ac:dyDescent="0.3">
      <c r="A3" s="1">
        <v>27953</v>
      </c>
      <c r="B3" s="1"/>
      <c r="C3">
        <v>102</v>
      </c>
      <c r="D3">
        <v>9.9</v>
      </c>
      <c r="E3">
        <v>4.2</v>
      </c>
      <c r="F3">
        <v>4.0999999999999996</v>
      </c>
      <c r="G3">
        <v>1.08</v>
      </c>
      <c r="H3">
        <v>2.2999999999999998</v>
      </c>
      <c r="I3">
        <v>9.9</v>
      </c>
      <c r="J3">
        <v>35.5</v>
      </c>
      <c r="K3">
        <v>8</v>
      </c>
      <c r="L3">
        <v>759</v>
      </c>
      <c r="M3">
        <v>19.7</v>
      </c>
      <c r="N3">
        <v>27.2</v>
      </c>
    </row>
    <row r="4" spans="1:14" x14ac:dyDescent="0.3">
      <c r="A4" s="1">
        <v>28032</v>
      </c>
      <c r="B4" s="1"/>
      <c r="F4">
        <v>6.7</v>
      </c>
      <c r="G4">
        <v>0.25</v>
      </c>
      <c r="K4">
        <v>8.4</v>
      </c>
      <c r="L4">
        <v>458</v>
      </c>
      <c r="M4">
        <v>13.2</v>
      </c>
    </row>
    <row r="5" spans="1:14" x14ac:dyDescent="0.3">
      <c r="A5" s="1">
        <v>28367</v>
      </c>
      <c r="B5" s="1"/>
      <c r="F5">
        <v>3.5</v>
      </c>
      <c r="G5">
        <v>0.14000000000000001</v>
      </c>
      <c r="K5">
        <v>8.1</v>
      </c>
      <c r="L5">
        <v>446</v>
      </c>
      <c r="M5">
        <v>11.2</v>
      </c>
    </row>
    <row r="6" spans="1:14" x14ac:dyDescent="0.3">
      <c r="A6" s="1">
        <v>28653</v>
      </c>
      <c r="B6" s="1"/>
      <c r="F6">
        <v>3.2</v>
      </c>
      <c r="G6">
        <v>0.54</v>
      </c>
      <c r="K6">
        <v>8.1999999999999993</v>
      </c>
      <c r="L6">
        <v>419</v>
      </c>
      <c r="M6">
        <v>13</v>
      </c>
    </row>
    <row r="7" spans="1:14" x14ac:dyDescent="0.3">
      <c r="A7" s="1">
        <v>28759</v>
      </c>
      <c r="B7" s="1"/>
      <c r="F7">
        <v>4.4000000000000004</v>
      </c>
      <c r="G7">
        <v>0.75</v>
      </c>
      <c r="K7">
        <v>8</v>
      </c>
      <c r="L7">
        <v>480</v>
      </c>
      <c r="M7">
        <v>13.5</v>
      </c>
    </row>
    <row r="8" spans="1:14" x14ac:dyDescent="0.3">
      <c r="A8" s="1">
        <v>28787</v>
      </c>
      <c r="B8" s="1"/>
      <c r="F8">
        <v>3.7</v>
      </c>
      <c r="G8">
        <v>0.77</v>
      </c>
      <c r="K8">
        <v>8</v>
      </c>
      <c r="L8">
        <v>491</v>
      </c>
      <c r="M8">
        <v>10.5</v>
      </c>
    </row>
    <row r="9" spans="1:14" x14ac:dyDescent="0.3">
      <c r="A9" s="1">
        <v>29083</v>
      </c>
      <c r="B9" s="1"/>
      <c r="F9">
        <v>6.1</v>
      </c>
      <c r="G9">
        <v>0.92</v>
      </c>
      <c r="K9">
        <v>8</v>
      </c>
      <c r="L9">
        <v>355</v>
      </c>
      <c r="M9">
        <v>14.8</v>
      </c>
    </row>
    <row r="10" spans="1:14" x14ac:dyDescent="0.3">
      <c r="A10" s="1">
        <v>29124</v>
      </c>
      <c r="B10" s="1"/>
      <c r="F10">
        <v>4.0999999999999996</v>
      </c>
      <c r="G10">
        <v>1.04</v>
      </c>
      <c r="K10">
        <v>8</v>
      </c>
      <c r="L10">
        <v>469</v>
      </c>
      <c r="M10">
        <v>11.5</v>
      </c>
    </row>
    <row r="11" spans="1:14" x14ac:dyDescent="0.3">
      <c r="A11" s="56">
        <v>34022</v>
      </c>
      <c r="F11">
        <v>6.4</v>
      </c>
      <c r="G11">
        <v>0.17</v>
      </c>
      <c r="K11">
        <v>8.6</v>
      </c>
      <c r="L11">
        <v>457</v>
      </c>
      <c r="M11">
        <v>4.5999999999999996</v>
      </c>
    </row>
    <row r="12" spans="1:14" x14ac:dyDescent="0.3">
      <c r="A12" s="56">
        <v>34051</v>
      </c>
      <c r="B12">
        <v>266</v>
      </c>
      <c r="C12">
        <v>97</v>
      </c>
      <c r="D12">
        <v>12.7</v>
      </c>
      <c r="E12">
        <v>4.2</v>
      </c>
      <c r="F12">
        <v>5.8</v>
      </c>
      <c r="G12">
        <v>0.27</v>
      </c>
      <c r="H12">
        <v>2.2000000000000002</v>
      </c>
      <c r="I12">
        <v>8</v>
      </c>
      <c r="J12">
        <v>34</v>
      </c>
      <c r="K12">
        <v>8.1999999999999993</v>
      </c>
      <c r="L12">
        <v>470</v>
      </c>
      <c r="M12">
        <v>11.1</v>
      </c>
      <c r="N12">
        <v>25.9</v>
      </c>
    </row>
    <row r="13" spans="1:14" x14ac:dyDescent="0.3">
      <c r="A13" s="56">
        <v>34093</v>
      </c>
      <c r="F13">
        <v>7.7</v>
      </c>
      <c r="G13">
        <v>0.24</v>
      </c>
      <c r="K13">
        <v>8</v>
      </c>
      <c r="L13">
        <v>414</v>
      </c>
      <c r="M13">
        <v>12.8</v>
      </c>
    </row>
    <row r="14" spans="1:14" x14ac:dyDescent="0.3">
      <c r="A14" s="56">
        <v>34178</v>
      </c>
      <c r="F14">
        <v>4.5</v>
      </c>
      <c r="G14">
        <v>0.26</v>
      </c>
      <c r="K14">
        <v>8.1999999999999993</v>
      </c>
      <c r="L14">
        <v>463</v>
      </c>
      <c r="M14">
        <v>17.899999999999999</v>
      </c>
    </row>
    <row r="15" spans="1:14" x14ac:dyDescent="0.3">
      <c r="A15" s="56">
        <v>34184</v>
      </c>
      <c r="F15">
        <v>4.7</v>
      </c>
      <c r="G15">
        <v>0.23</v>
      </c>
      <c r="K15">
        <v>8.5</v>
      </c>
      <c r="L15">
        <v>455</v>
      </c>
      <c r="M15">
        <v>20.3</v>
      </c>
    </row>
    <row r="16" spans="1:14" x14ac:dyDescent="0.3">
      <c r="A16" s="56">
        <v>34233</v>
      </c>
      <c r="B16">
        <v>276</v>
      </c>
      <c r="C16">
        <v>105</v>
      </c>
      <c r="D16">
        <v>11.9</v>
      </c>
      <c r="E16">
        <v>0.6</v>
      </c>
      <c r="F16">
        <v>6.6</v>
      </c>
      <c r="G16">
        <v>0.19</v>
      </c>
      <c r="H16">
        <v>1.4</v>
      </c>
      <c r="I16">
        <v>4.7</v>
      </c>
      <c r="J16">
        <v>8</v>
      </c>
      <c r="K16">
        <v>8.6</v>
      </c>
      <c r="L16">
        <v>433</v>
      </c>
      <c r="M16">
        <v>15.2</v>
      </c>
      <c r="N16">
        <v>26.5</v>
      </c>
    </row>
    <row r="17" spans="1:14" x14ac:dyDescent="0.3">
      <c r="A17" s="56">
        <v>34276</v>
      </c>
      <c r="F17">
        <v>6.2</v>
      </c>
      <c r="G17">
        <v>0.12</v>
      </c>
      <c r="K17">
        <v>8.1999999999999993</v>
      </c>
      <c r="L17">
        <v>449</v>
      </c>
      <c r="M17">
        <v>9.5</v>
      </c>
    </row>
    <row r="18" spans="1:14" x14ac:dyDescent="0.3">
      <c r="A18" s="57">
        <v>34549</v>
      </c>
      <c r="F18">
        <v>3.3</v>
      </c>
      <c r="G18">
        <v>0.24</v>
      </c>
      <c r="K18">
        <v>8.6</v>
      </c>
      <c r="L18">
        <v>550</v>
      </c>
      <c r="M18">
        <v>22.4</v>
      </c>
    </row>
    <row r="19" spans="1:14" x14ac:dyDescent="0.3">
      <c r="A19" s="56">
        <v>34912</v>
      </c>
      <c r="F19">
        <v>2.7</v>
      </c>
      <c r="G19">
        <v>0.19</v>
      </c>
      <c r="K19">
        <v>8.1999999999999993</v>
      </c>
      <c r="L19">
        <v>520</v>
      </c>
      <c r="M19">
        <v>21.3</v>
      </c>
    </row>
    <row r="20" spans="1:14" x14ac:dyDescent="0.3">
      <c r="A20" s="56">
        <v>34996</v>
      </c>
      <c r="F20">
        <v>4.4000000000000004</v>
      </c>
      <c r="G20">
        <v>0.19</v>
      </c>
      <c r="K20">
        <v>8.1999999999999993</v>
      </c>
      <c r="L20">
        <v>528</v>
      </c>
      <c r="M20">
        <v>10</v>
      </c>
    </row>
    <row r="21" spans="1:14" x14ac:dyDescent="0.3">
      <c r="A21" s="57">
        <v>37368</v>
      </c>
      <c r="F21">
        <v>4.5</v>
      </c>
      <c r="G21">
        <v>0.04</v>
      </c>
      <c r="K21">
        <v>8.3000000000000007</v>
      </c>
      <c r="L21">
        <v>502</v>
      </c>
      <c r="M21">
        <v>13.7</v>
      </c>
    </row>
    <row r="22" spans="1:14" x14ac:dyDescent="0.3">
      <c r="A22" s="57">
        <v>37445</v>
      </c>
      <c r="F22">
        <v>4.5</v>
      </c>
      <c r="G22">
        <v>0.05</v>
      </c>
      <c r="K22">
        <v>8.4</v>
      </c>
      <c r="L22">
        <v>502</v>
      </c>
      <c r="M22">
        <v>20.6</v>
      </c>
    </row>
    <row r="23" spans="1:14" x14ac:dyDescent="0.3">
      <c r="A23" s="57">
        <v>37539</v>
      </c>
      <c r="F23">
        <v>4.9000000000000004</v>
      </c>
      <c r="G23">
        <v>0.11</v>
      </c>
      <c r="K23">
        <v>8</v>
      </c>
      <c r="L23">
        <v>624</v>
      </c>
      <c r="M23">
        <v>11.7</v>
      </c>
    </row>
    <row r="24" spans="1:14" x14ac:dyDescent="0.3">
      <c r="A24" s="56">
        <v>37676</v>
      </c>
      <c r="F24">
        <v>5.0999999999999996</v>
      </c>
      <c r="G24">
        <v>0.02</v>
      </c>
      <c r="K24">
        <v>8.3000000000000007</v>
      </c>
      <c r="L24">
        <v>485</v>
      </c>
      <c r="M24">
        <v>8.5</v>
      </c>
    </row>
    <row r="25" spans="1:14" x14ac:dyDescent="0.3">
      <c r="A25" s="57">
        <v>39099</v>
      </c>
      <c r="F25">
        <v>9.1</v>
      </c>
      <c r="G25">
        <v>0.05</v>
      </c>
      <c r="K25">
        <v>8.3000000000000007</v>
      </c>
      <c r="L25">
        <v>497</v>
      </c>
      <c r="M25">
        <v>9.5</v>
      </c>
    </row>
    <row r="26" spans="1:14" x14ac:dyDescent="0.3">
      <c r="A26" s="57">
        <v>39155</v>
      </c>
      <c r="B26">
        <v>277</v>
      </c>
      <c r="C26">
        <v>100</v>
      </c>
      <c r="D26">
        <v>4.8</v>
      </c>
      <c r="E26">
        <v>3.1</v>
      </c>
      <c r="F26">
        <v>5.8</v>
      </c>
      <c r="G26">
        <v>0.01</v>
      </c>
      <c r="H26">
        <v>0.8</v>
      </c>
      <c r="I26">
        <v>3.3</v>
      </c>
      <c r="J26">
        <v>18.5</v>
      </c>
      <c r="K26">
        <v>8.3000000000000007</v>
      </c>
      <c r="L26">
        <v>488</v>
      </c>
      <c r="M26">
        <v>10.8</v>
      </c>
      <c r="N26">
        <v>26.2</v>
      </c>
    </row>
    <row r="27" spans="1:14" x14ac:dyDescent="0.3">
      <c r="A27" s="57">
        <v>39225</v>
      </c>
      <c r="F27">
        <v>4.2</v>
      </c>
      <c r="G27">
        <v>0.06</v>
      </c>
      <c r="K27">
        <v>8.3000000000000007</v>
      </c>
      <c r="L27">
        <v>488</v>
      </c>
      <c r="M27">
        <v>14.5</v>
      </c>
    </row>
    <row r="28" spans="1:14" x14ac:dyDescent="0.3">
      <c r="A28" s="57">
        <v>39267</v>
      </c>
      <c r="F28">
        <v>2.4</v>
      </c>
      <c r="G28">
        <v>0.09</v>
      </c>
      <c r="K28">
        <v>8.1</v>
      </c>
      <c r="L28">
        <v>485</v>
      </c>
      <c r="M28">
        <v>12.4</v>
      </c>
    </row>
    <row r="29" spans="1:14" x14ac:dyDescent="0.3">
      <c r="A29" s="57">
        <v>39344</v>
      </c>
      <c r="B29">
        <v>295</v>
      </c>
      <c r="C29">
        <v>103</v>
      </c>
      <c r="D29">
        <v>4.7</v>
      </c>
      <c r="E29">
        <v>3</v>
      </c>
      <c r="F29">
        <v>6.3</v>
      </c>
      <c r="G29">
        <v>0.01</v>
      </c>
      <c r="H29">
        <v>1.2</v>
      </c>
      <c r="I29">
        <v>3.5</v>
      </c>
      <c r="J29">
        <v>12.6</v>
      </c>
      <c r="K29">
        <v>8.3000000000000007</v>
      </c>
      <c r="L29">
        <v>506</v>
      </c>
      <c r="M29">
        <v>10.9</v>
      </c>
      <c r="N29">
        <v>27</v>
      </c>
    </row>
    <row r="30" spans="1:14" x14ac:dyDescent="0.3">
      <c r="A30" s="57">
        <v>39407</v>
      </c>
      <c r="F30">
        <v>5.3</v>
      </c>
      <c r="G30">
        <v>0.03</v>
      </c>
      <c r="K30">
        <v>8.1</v>
      </c>
      <c r="L30">
        <v>516</v>
      </c>
      <c r="M30">
        <v>8.9</v>
      </c>
    </row>
    <row r="31" spans="1:14" x14ac:dyDescent="0.3">
      <c r="A31" s="56">
        <v>39477</v>
      </c>
      <c r="F31">
        <v>3.8</v>
      </c>
      <c r="G31">
        <v>2.9000000000000001E-2</v>
      </c>
      <c r="K31">
        <v>8.1999999999999993</v>
      </c>
      <c r="L31">
        <v>503</v>
      </c>
      <c r="M31">
        <v>6.1</v>
      </c>
    </row>
    <row r="32" spans="1:14" x14ac:dyDescent="0.3">
      <c r="A32" s="56">
        <v>39492</v>
      </c>
    </row>
    <row r="33" spans="1:14" x14ac:dyDescent="0.3">
      <c r="A33" s="56">
        <v>39526</v>
      </c>
      <c r="C33">
        <v>100</v>
      </c>
      <c r="D33">
        <v>3.9</v>
      </c>
      <c r="E33">
        <v>2.9</v>
      </c>
      <c r="F33">
        <v>4.9000000000000004</v>
      </c>
      <c r="G33">
        <v>3.4000000000000002E-2</v>
      </c>
      <c r="H33">
        <v>0.7</v>
      </c>
      <c r="I33">
        <v>2.4</v>
      </c>
      <c r="J33">
        <v>9.6999999999999993</v>
      </c>
      <c r="K33">
        <v>8.1999999999999993</v>
      </c>
      <c r="L33">
        <v>477</v>
      </c>
      <c r="M33">
        <v>8.3000000000000007</v>
      </c>
      <c r="N33">
        <v>25.5</v>
      </c>
    </row>
    <row r="34" spans="1:14" x14ac:dyDescent="0.3">
      <c r="A34" s="56">
        <v>39552</v>
      </c>
    </row>
    <row r="35" spans="1:14" x14ac:dyDescent="0.3">
      <c r="A35" s="56">
        <v>39596</v>
      </c>
      <c r="F35">
        <v>6.3</v>
      </c>
      <c r="G35">
        <v>0.05</v>
      </c>
      <c r="K35">
        <v>8.1</v>
      </c>
      <c r="L35">
        <v>518</v>
      </c>
      <c r="M35">
        <v>16.3</v>
      </c>
    </row>
    <row r="36" spans="1:14" x14ac:dyDescent="0.3">
      <c r="A36" s="56">
        <v>39609</v>
      </c>
    </row>
    <row r="37" spans="1:14" x14ac:dyDescent="0.3">
      <c r="A37" s="56">
        <v>39644</v>
      </c>
      <c r="F37">
        <v>5.7</v>
      </c>
      <c r="G37">
        <v>2.5000000000000001E-2</v>
      </c>
      <c r="K37">
        <v>8.1</v>
      </c>
      <c r="L37">
        <v>521</v>
      </c>
      <c r="M37">
        <v>15.5</v>
      </c>
    </row>
    <row r="38" spans="1:14" x14ac:dyDescent="0.3">
      <c r="A38" s="56">
        <v>39715</v>
      </c>
      <c r="C38">
        <v>97</v>
      </c>
      <c r="D38">
        <v>7</v>
      </c>
      <c r="E38">
        <v>3.6</v>
      </c>
      <c r="F38">
        <v>6</v>
      </c>
      <c r="G38">
        <v>1.7000000000000001E-2</v>
      </c>
      <c r="H38">
        <v>1.1000000000000001</v>
      </c>
      <c r="I38">
        <v>4.8</v>
      </c>
      <c r="J38">
        <v>21.4</v>
      </c>
      <c r="K38">
        <v>8.1999999999999993</v>
      </c>
      <c r="L38">
        <v>499</v>
      </c>
      <c r="M38">
        <v>12</v>
      </c>
      <c r="N38">
        <v>27.2</v>
      </c>
    </row>
    <row r="39" spans="1:14" x14ac:dyDescent="0.3">
      <c r="A39" s="56">
        <v>39778</v>
      </c>
      <c r="F39">
        <v>4.9000000000000004</v>
      </c>
      <c r="G39">
        <v>4.9000000000000002E-2</v>
      </c>
      <c r="K39">
        <v>8.1999999999999993</v>
      </c>
      <c r="L39">
        <v>477</v>
      </c>
      <c r="M39">
        <v>7</v>
      </c>
    </row>
    <row r="40" spans="1:14" x14ac:dyDescent="0.3">
      <c r="A40" s="57">
        <v>39842</v>
      </c>
      <c r="F40">
        <v>5.5</v>
      </c>
      <c r="G40">
        <v>4.8000000000000001E-2</v>
      </c>
      <c r="K40">
        <v>8.1999999999999993</v>
      </c>
      <c r="L40">
        <v>508</v>
      </c>
      <c r="M40">
        <v>6.6</v>
      </c>
    </row>
    <row r="41" spans="1:14" x14ac:dyDescent="0.3">
      <c r="A41" s="57">
        <v>39874</v>
      </c>
    </row>
    <row r="42" spans="1:14" x14ac:dyDescent="0.3">
      <c r="A42" s="57">
        <v>39891</v>
      </c>
      <c r="C42">
        <v>94</v>
      </c>
      <c r="D42">
        <v>9.9</v>
      </c>
      <c r="E42">
        <v>3.1</v>
      </c>
      <c r="F42">
        <v>5.6</v>
      </c>
      <c r="G42">
        <v>3.6999999999999998E-2</v>
      </c>
      <c r="H42">
        <v>0.8</v>
      </c>
      <c r="I42">
        <v>5.3</v>
      </c>
      <c r="J42">
        <v>18.3</v>
      </c>
      <c r="K42">
        <v>8.1999999999999993</v>
      </c>
      <c r="L42">
        <v>479</v>
      </c>
      <c r="M42">
        <v>9.5</v>
      </c>
      <c r="N42">
        <v>25.1</v>
      </c>
    </row>
    <row r="43" spans="1:14" x14ac:dyDescent="0.3">
      <c r="A43" s="57">
        <v>39937</v>
      </c>
    </row>
    <row r="44" spans="1:14" x14ac:dyDescent="0.3">
      <c r="A44" s="57">
        <v>39947</v>
      </c>
      <c r="F44">
        <v>5.2</v>
      </c>
      <c r="G44">
        <v>2.8000000000000001E-2</v>
      </c>
      <c r="K44">
        <v>8.1</v>
      </c>
      <c r="L44">
        <v>510</v>
      </c>
      <c r="M44">
        <v>14.6</v>
      </c>
    </row>
    <row r="45" spans="1:14" x14ac:dyDescent="0.3">
      <c r="A45" s="57">
        <v>40014</v>
      </c>
    </row>
    <row r="46" spans="1:14" x14ac:dyDescent="0.3">
      <c r="A46" s="57">
        <v>40017</v>
      </c>
      <c r="F46">
        <v>6</v>
      </c>
      <c r="G46">
        <v>8.4000000000000005E-2</v>
      </c>
      <c r="K46">
        <v>8.1</v>
      </c>
      <c r="L46">
        <v>523</v>
      </c>
      <c r="M46">
        <v>16.8</v>
      </c>
    </row>
    <row r="47" spans="1:14" x14ac:dyDescent="0.3">
      <c r="A47" s="57">
        <v>40063</v>
      </c>
    </row>
    <row r="48" spans="1:14" x14ac:dyDescent="0.3">
      <c r="A48" s="57">
        <v>40066</v>
      </c>
      <c r="C48">
        <v>109</v>
      </c>
      <c r="D48">
        <v>23.6</v>
      </c>
      <c r="E48">
        <v>5.2</v>
      </c>
      <c r="F48">
        <v>5.0999999999999996</v>
      </c>
      <c r="G48">
        <v>0.11700000000000001</v>
      </c>
      <c r="H48">
        <v>2.1</v>
      </c>
      <c r="I48">
        <v>15.4</v>
      </c>
      <c r="J48">
        <v>43.2</v>
      </c>
      <c r="K48">
        <v>8.1999999999999993</v>
      </c>
      <c r="L48">
        <v>581</v>
      </c>
      <c r="M48">
        <v>15.4</v>
      </c>
      <c r="N48">
        <v>28.9</v>
      </c>
    </row>
    <row r="49" spans="1:14" x14ac:dyDescent="0.3">
      <c r="A49" s="57">
        <v>40133</v>
      </c>
    </row>
    <row r="50" spans="1:14" x14ac:dyDescent="0.3">
      <c r="A50" s="57">
        <v>40136</v>
      </c>
      <c r="F50">
        <v>8.1999999999999993</v>
      </c>
      <c r="G50">
        <v>0.105</v>
      </c>
      <c r="K50">
        <v>8.1999999999999993</v>
      </c>
      <c r="L50">
        <v>503</v>
      </c>
      <c r="M50">
        <v>8.9</v>
      </c>
    </row>
    <row r="51" spans="1:14" x14ac:dyDescent="0.3">
      <c r="A51" s="56">
        <v>40205</v>
      </c>
      <c r="K51">
        <v>8.5</v>
      </c>
      <c r="L51">
        <v>537</v>
      </c>
      <c r="M51">
        <v>5.0999999999999996</v>
      </c>
    </row>
    <row r="52" spans="1:14" x14ac:dyDescent="0.3">
      <c r="A52" s="56">
        <v>40231</v>
      </c>
      <c r="F52">
        <v>6.5</v>
      </c>
      <c r="G52">
        <v>0.05</v>
      </c>
      <c r="K52">
        <v>8.4</v>
      </c>
      <c r="L52">
        <v>578</v>
      </c>
      <c r="M52">
        <v>9.5</v>
      </c>
    </row>
    <row r="53" spans="1:14" x14ac:dyDescent="0.3">
      <c r="A53" s="56">
        <v>40259</v>
      </c>
      <c r="K53">
        <v>8.6</v>
      </c>
      <c r="L53">
        <v>540</v>
      </c>
      <c r="M53">
        <v>9.1999999999999993</v>
      </c>
    </row>
    <row r="54" spans="1:14" x14ac:dyDescent="0.3">
      <c r="A54" s="56">
        <v>40294</v>
      </c>
      <c r="B54">
        <v>271</v>
      </c>
      <c r="C54">
        <v>87</v>
      </c>
      <c r="D54">
        <v>7.9</v>
      </c>
      <c r="E54">
        <v>4.5999999999999996</v>
      </c>
      <c r="F54">
        <v>5.0999999999999996</v>
      </c>
      <c r="G54">
        <v>0.01</v>
      </c>
      <c r="H54">
        <v>1</v>
      </c>
      <c r="I54">
        <v>4.4000000000000004</v>
      </c>
      <c r="J54">
        <v>30.1</v>
      </c>
      <c r="K54">
        <v>8.1999999999999993</v>
      </c>
      <c r="L54">
        <v>657</v>
      </c>
      <c r="M54">
        <v>12.6</v>
      </c>
      <c r="N54">
        <v>25.3</v>
      </c>
    </row>
    <row r="55" spans="1:14" x14ac:dyDescent="0.3">
      <c r="A55" s="56">
        <v>40323</v>
      </c>
      <c r="K55">
        <v>8.5</v>
      </c>
      <c r="L55">
        <v>500</v>
      </c>
      <c r="M55">
        <v>14.7</v>
      </c>
    </row>
    <row r="56" spans="1:14" x14ac:dyDescent="0.3">
      <c r="A56" s="56">
        <v>40357</v>
      </c>
      <c r="F56">
        <v>5.3</v>
      </c>
      <c r="G56">
        <v>7.0000000000000007E-2</v>
      </c>
      <c r="K56">
        <v>8.5</v>
      </c>
      <c r="L56">
        <v>469</v>
      </c>
      <c r="M56">
        <v>15.6</v>
      </c>
    </row>
    <row r="57" spans="1:14" x14ac:dyDescent="0.3">
      <c r="A57" s="56">
        <v>40385</v>
      </c>
      <c r="K57">
        <v>8.1</v>
      </c>
      <c r="L57">
        <v>731</v>
      </c>
      <c r="M57">
        <v>16.100000000000001</v>
      </c>
    </row>
    <row r="58" spans="1:14" x14ac:dyDescent="0.3">
      <c r="A58" s="56">
        <v>40413</v>
      </c>
      <c r="F58">
        <v>5.8</v>
      </c>
      <c r="G58">
        <v>0.09</v>
      </c>
      <c r="K58">
        <v>8.1999999999999993</v>
      </c>
      <c r="L58">
        <v>475</v>
      </c>
      <c r="M58">
        <v>15</v>
      </c>
    </row>
    <row r="59" spans="1:14" x14ac:dyDescent="0.3">
      <c r="A59" s="56">
        <v>40448</v>
      </c>
      <c r="K59">
        <v>8.6</v>
      </c>
      <c r="L59">
        <v>475</v>
      </c>
      <c r="M59">
        <v>10.3</v>
      </c>
    </row>
    <row r="60" spans="1:14" x14ac:dyDescent="0.3">
      <c r="A60" s="56">
        <v>40476</v>
      </c>
      <c r="B60">
        <v>308</v>
      </c>
      <c r="C60">
        <v>94</v>
      </c>
      <c r="D60">
        <v>6.3</v>
      </c>
      <c r="E60">
        <v>3.5</v>
      </c>
      <c r="F60">
        <v>9.6999999999999993</v>
      </c>
      <c r="G60">
        <v>7.0000000000000007E-2</v>
      </c>
      <c r="H60">
        <v>1.1000000000000001</v>
      </c>
      <c r="I60">
        <v>3.9</v>
      </c>
      <c r="J60">
        <v>12.9</v>
      </c>
      <c r="K60">
        <v>8.1</v>
      </c>
      <c r="L60">
        <v>476</v>
      </c>
      <c r="M60">
        <v>9.1</v>
      </c>
      <c r="N60">
        <v>27.8</v>
      </c>
    </row>
    <row r="61" spans="1:14" x14ac:dyDescent="0.3">
      <c r="A61" s="56">
        <v>40504</v>
      </c>
      <c r="K61">
        <v>8.4</v>
      </c>
      <c r="L61">
        <v>500</v>
      </c>
      <c r="M61">
        <v>8.6999999999999993</v>
      </c>
    </row>
    <row r="62" spans="1:14" x14ac:dyDescent="0.3">
      <c r="A62" s="56">
        <v>40525</v>
      </c>
      <c r="F62">
        <v>7</v>
      </c>
      <c r="G62">
        <v>0.06</v>
      </c>
      <c r="K62">
        <v>8.5</v>
      </c>
      <c r="L62">
        <v>469</v>
      </c>
      <c r="M62">
        <v>8.3000000000000007</v>
      </c>
    </row>
    <row r="63" spans="1:14" x14ac:dyDescent="0.3">
      <c r="A63" s="57">
        <v>40596</v>
      </c>
      <c r="F63">
        <v>6.5</v>
      </c>
      <c r="G63">
        <v>0.05</v>
      </c>
      <c r="K63">
        <v>8.3000000000000007</v>
      </c>
      <c r="L63">
        <v>494</v>
      </c>
      <c r="M63">
        <v>7.9</v>
      </c>
    </row>
    <row r="64" spans="1:14" x14ac:dyDescent="0.3">
      <c r="A64" s="57">
        <v>40659</v>
      </c>
      <c r="B64">
        <v>262</v>
      </c>
      <c r="C64">
        <v>94</v>
      </c>
      <c r="D64">
        <v>8.5</v>
      </c>
      <c r="E64">
        <v>4.3</v>
      </c>
      <c r="F64">
        <v>5</v>
      </c>
      <c r="G64">
        <v>0.05</v>
      </c>
      <c r="H64">
        <v>1.2</v>
      </c>
      <c r="I64">
        <v>5.2</v>
      </c>
      <c r="J64">
        <v>30.8</v>
      </c>
      <c r="K64">
        <v>8.3000000000000007</v>
      </c>
      <c r="L64">
        <v>471</v>
      </c>
      <c r="M64">
        <v>13.5</v>
      </c>
      <c r="N64">
        <v>25.6</v>
      </c>
    </row>
    <row r="65" spans="1:14" x14ac:dyDescent="0.3">
      <c r="A65" s="57">
        <v>40722</v>
      </c>
      <c r="F65">
        <v>5.8</v>
      </c>
      <c r="G65">
        <v>0.14000000000000001</v>
      </c>
      <c r="K65">
        <v>8.4</v>
      </c>
      <c r="L65">
        <v>513</v>
      </c>
      <c r="M65">
        <v>19</v>
      </c>
    </row>
    <row r="66" spans="1:14" x14ac:dyDescent="0.3">
      <c r="A66" s="57">
        <v>40778</v>
      </c>
      <c r="F66">
        <v>4.7</v>
      </c>
      <c r="G66">
        <v>0.05</v>
      </c>
      <c r="K66">
        <v>8.3000000000000007</v>
      </c>
      <c r="L66">
        <v>473</v>
      </c>
      <c r="M66">
        <v>17.2</v>
      </c>
    </row>
    <row r="67" spans="1:14" x14ac:dyDescent="0.3">
      <c r="A67" s="57">
        <v>40842</v>
      </c>
      <c r="B67">
        <v>294</v>
      </c>
      <c r="C67">
        <v>100</v>
      </c>
      <c r="D67">
        <v>8.3000000000000007</v>
      </c>
      <c r="E67">
        <v>5.4</v>
      </c>
      <c r="F67">
        <v>8.8000000000000007</v>
      </c>
      <c r="G67">
        <v>0.1</v>
      </c>
      <c r="H67">
        <v>1.5</v>
      </c>
      <c r="I67">
        <v>5.0999999999999996</v>
      </c>
      <c r="J67">
        <v>26.6</v>
      </c>
      <c r="K67">
        <v>8.4</v>
      </c>
      <c r="L67">
        <v>524</v>
      </c>
      <c r="M67">
        <v>11.6</v>
      </c>
      <c r="N67">
        <v>28.4</v>
      </c>
    </row>
    <row r="68" spans="1:14" x14ac:dyDescent="0.3">
      <c r="A68" s="57">
        <v>40889</v>
      </c>
      <c r="F68">
        <v>15.3</v>
      </c>
      <c r="G68">
        <v>0.22</v>
      </c>
      <c r="K68">
        <v>8.1999999999999993</v>
      </c>
      <c r="L68">
        <v>207</v>
      </c>
      <c r="M68">
        <v>9.3000000000000007</v>
      </c>
    </row>
    <row r="69" spans="1:14" x14ac:dyDescent="0.3">
      <c r="A69" s="56">
        <v>40959</v>
      </c>
      <c r="F69">
        <v>9.1</v>
      </c>
      <c r="G69">
        <v>7.0000000000000007E-2</v>
      </c>
      <c r="K69">
        <v>8.1999999999999993</v>
      </c>
      <c r="L69">
        <v>478</v>
      </c>
      <c r="M69">
        <v>6.5</v>
      </c>
    </row>
    <row r="70" spans="1:14" x14ac:dyDescent="0.3">
      <c r="A70" s="56">
        <v>41017</v>
      </c>
      <c r="B70">
        <v>276</v>
      </c>
      <c r="C70">
        <v>98.4</v>
      </c>
      <c r="D70">
        <v>4.9000000000000004</v>
      </c>
      <c r="E70">
        <v>3.32</v>
      </c>
      <c r="F70">
        <v>5.8</v>
      </c>
      <c r="G70">
        <v>0.03</v>
      </c>
      <c r="H70">
        <v>0.9</v>
      </c>
      <c r="I70">
        <v>2.9</v>
      </c>
      <c r="J70">
        <v>13.9</v>
      </c>
      <c r="K70">
        <v>8.1</v>
      </c>
      <c r="L70">
        <v>460</v>
      </c>
      <c r="M70">
        <v>8.8000000000000007</v>
      </c>
      <c r="N70">
        <v>25.3</v>
      </c>
    </row>
    <row r="71" spans="1:14" x14ac:dyDescent="0.3">
      <c r="A71" s="56">
        <v>41079</v>
      </c>
      <c r="F71">
        <v>5.6</v>
      </c>
      <c r="G71">
        <v>0.04</v>
      </c>
      <c r="K71">
        <v>7.5</v>
      </c>
      <c r="L71">
        <v>492</v>
      </c>
      <c r="M71">
        <v>12.2</v>
      </c>
    </row>
    <row r="72" spans="1:14" x14ac:dyDescent="0.3">
      <c r="A72" s="56">
        <v>41141</v>
      </c>
      <c r="F72">
        <v>5.5</v>
      </c>
      <c r="G72">
        <v>0.06</v>
      </c>
      <c r="K72">
        <v>8.1999999999999993</v>
      </c>
      <c r="L72">
        <v>498</v>
      </c>
      <c r="M72">
        <v>19.8</v>
      </c>
    </row>
    <row r="73" spans="1:14" x14ac:dyDescent="0.3">
      <c r="A73" s="56">
        <v>41199</v>
      </c>
      <c r="B73">
        <v>307</v>
      </c>
      <c r="C73">
        <v>99.7</v>
      </c>
      <c r="D73">
        <v>4.3</v>
      </c>
      <c r="E73">
        <v>3.6</v>
      </c>
      <c r="F73">
        <v>6.7</v>
      </c>
      <c r="G73">
        <v>0.06</v>
      </c>
      <c r="H73">
        <v>1</v>
      </c>
      <c r="I73">
        <v>2.7</v>
      </c>
      <c r="J73">
        <v>14.9</v>
      </c>
      <c r="K73">
        <v>8.3000000000000007</v>
      </c>
      <c r="L73">
        <v>497</v>
      </c>
      <c r="M73">
        <v>10.3</v>
      </c>
      <c r="N73">
        <v>27.5</v>
      </c>
    </row>
    <row r="74" spans="1:14" x14ac:dyDescent="0.3">
      <c r="A74" s="56">
        <v>41254</v>
      </c>
      <c r="F74">
        <v>7.2</v>
      </c>
      <c r="G74">
        <v>7.0000000000000007E-2</v>
      </c>
      <c r="K74">
        <v>8.4</v>
      </c>
      <c r="L74">
        <v>521</v>
      </c>
      <c r="M74">
        <v>8.3000000000000007</v>
      </c>
    </row>
    <row r="75" spans="1:14" x14ac:dyDescent="0.3">
      <c r="A75" s="57">
        <v>41302</v>
      </c>
      <c r="K75">
        <v>8.5</v>
      </c>
      <c r="L75">
        <v>576</v>
      </c>
      <c r="M75">
        <v>8.24</v>
      </c>
    </row>
    <row r="76" spans="1:14" x14ac:dyDescent="0.3">
      <c r="A76" s="57">
        <v>41330</v>
      </c>
      <c r="F76">
        <v>6.9</v>
      </c>
      <c r="G76">
        <v>0.05</v>
      </c>
      <c r="K76">
        <v>8.3000000000000007</v>
      </c>
      <c r="L76">
        <v>574</v>
      </c>
      <c r="M76">
        <v>7.25</v>
      </c>
    </row>
    <row r="77" spans="1:14" x14ac:dyDescent="0.3">
      <c r="A77" s="57">
        <v>41354</v>
      </c>
      <c r="K77">
        <v>8.5</v>
      </c>
      <c r="L77">
        <v>440</v>
      </c>
      <c r="M77">
        <v>7.81</v>
      </c>
    </row>
    <row r="78" spans="1:14" x14ac:dyDescent="0.3">
      <c r="A78" s="57">
        <v>41388</v>
      </c>
      <c r="B78">
        <v>273</v>
      </c>
      <c r="C78">
        <v>89.2</v>
      </c>
      <c r="D78">
        <v>9.9</v>
      </c>
      <c r="E78">
        <v>4.09</v>
      </c>
      <c r="F78">
        <v>5.5</v>
      </c>
      <c r="G78">
        <v>0.02</v>
      </c>
      <c r="H78">
        <v>0.9</v>
      </c>
      <c r="I78">
        <v>6.1</v>
      </c>
      <c r="J78">
        <v>26.2</v>
      </c>
      <c r="K78">
        <v>8.4</v>
      </c>
      <c r="L78">
        <v>501</v>
      </c>
      <c r="M78">
        <v>12.56</v>
      </c>
      <c r="N78">
        <v>24.1</v>
      </c>
    </row>
    <row r="79" spans="1:14" x14ac:dyDescent="0.3">
      <c r="A79" s="57">
        <v>41421</v>
      </c>
      <c r="K79">
        <v>8.4</v>
      </c>
      <c r="L79">
        <v>384</v>
      </c>
      <c r="M79">
        <v>11.54</v>
      </c>
    </row>
    <row r="80" spans="1:14" x14ac:dyDescent="0.3">
      <c r="A80" s="57">
        <v>41450</v>
      </c>
      <c r="F80">
        <v>6.9</v>
      </c>
      <c r="G80">
        <v>0.03</v>
      </c>
      <c r="K80">
        <v>8.6</v>
      </c>
      <c r="L80">
        <v>502</v>
      </c>
      <c r="M80">
        <v>11.84</v>
      </c>
    </row>
    <row r="81" spans="1:14" x14ac:dyDescent="0.3">
      <c r="A81" s="57">
        <v>41477</v>
      </c>
      <c r="K81">
        <v>8.4</v>
      </c>
      <c r="L81">
        <v>505</v>
      </c>
      <c r="M81">
        <v>16.940000000000001</v>
      </c>
    </row>
    <row r="82" spans="1:14" x14ac:dyDescent="0.3">
      <c r="A82" s="57">
        <v>41512</v>
      </c>
      <c r="F82">
        <v>6.7</v>
      </c>
      <c r="G82">
        <v>0.09</v>
      </c>
      <c r="K82">
        <v>8.4</v>
      </c>
      <c r="L82">
        <v>576</v>
      </c>
      <c r="M82">
        <v>14.75</v>
      </c>
    </row>
    <row r="83" spans="1:14" x14ac:dyDescent="0.3">
      <c r="A83" s="57">
        <v>41536</v>
      </c>
      <c r="K83">
        <v>8.1</v>
      </c>
      <c r="L83">
        <v>545</v>
      </c>
      <c r="M83">
        <v>12.5</v>
      </c>
    </row>
    <row r="84" spans="1:14" x14ac:dyDescent="0.3">
      <c r="A84" s="57">
        <v>41569</v>
      </c>
      <c r="B84">
        <v>314</v>
      </c>
      <c r="C84">
        <v>107.9</v>
      </c>
      <c r="D84">
        <v>9.8000000000000007</v>
      </c>
      <c r="E84">
        <v>3.68</v>
      </c>
      <c r="F84">
        <v>7</v>
      </c>
      <c r="G84">
        <v>0.05</v>
      </c>
      <c r="H84">
        <v>1.2</v>
      </c>
      <c r="I84">
        <v>5.5</v>
      </c>
      <c r="J84">
        <v>19.899999999999999</v>
      </c>
      <c r="K84">
        <v>8.3000000000000007</v>
      </c>
      <c r="L84">
        <v>550</v>
      </c>
      <c r="M84">
        <v>11.87</v>
      </c>
      <c r="N84">
        <v>28.6</v>
      </c>
    </row>
    <row r="85" spans="1:14" x14ac:dyDescent="0.3">
      <c r="A85" s="57">
        <v>41603</v>
      </c>
      <c r="K85">
        <v>8.5</v>
      </c>
      <c r="L85">
        <v>527</v>
      </c>
      <c r="M85">
        <v>8.82</v>
      </c>
    </row>
    <row r="86" spans="1:14" x14ac:dyDescent="0.3">
      <c r="A86" s="57">
        <v>41625</v>
      </c>
      <c r="F86">
        <v>6.6</v>
      </c>
      <c r="G86">
        <v>0.06</v>
      </c>
      <c r="K86">
        <v>8.6</v>
      </c>
      <c r="L86">
        <v>553</v>
      </c>
      <c r="M86">
        <v>6.8</v>
      </c>
    </row>
    <row r="87" spans="1:14" x14ac:dyDescent="0.3">
      <c r="A87" s="56">
        <v>41694</v>
      </c>
      <c r="F87">
        <v>4</v>
      </c>
      <c r="G87">
        <v>0.05</v>
      </c>
      <c r="K87">
        <v>8.3000000000000007</v>
      </c>
      <c r="L87">
        <v>472</v>
      </c>
      <c r="M87">
        <v>9.4</v>
      </c>
    </row>
    <row r="88" spans="1:14" x14ac:dyDescent="0.3">
      <c r="A88" s="56">
        <v>41757</v>
      </c>
      <c r="B88">
        <v>260</v>
      </c>
      <c r="C88">
        <v>85.4</v>
      </c>
      <c r="D88">
        <v>7.2</v>
      </c>
      <c r="E88">
        <v>4.32</v>
      </c>
      <c r="F88">
        <v>4.4000000000000004</v>
      </c>
      <c r="G88">
        <v>0.05</v>
      </c>
      <c r="H88">
        <v>1.3</v>
      </c>
      <c r="I88">
        <v>4.4000000000000004</v>
      </c>
      <c r="J88">
        <v>39</v>
      </c>
      <c r="K88">
        <v>8.1999999999999993</v>
      </c>
      <c r="L88">
        <v>484</v>
      </c>
      <c r="M88">
        <v>11.8</v>
      </c>
      <c r="N88">
        <v>23.1</v>
      </c>
    </row>
    <row r="89" spans="1:14" x14ac:dyDescent="0.3">
      <c r="A89" s="56">
        <v>41810</v>
      </c>
      <c r="F89">
        <v>5.0999999999999996</v>
      </c>
      <c r="G89">
        <v>0.05</v>
      </c>
      <c r="K89">
        <v>8.1999999999999993</v>
      </c>
      <c r="L89">
        <v>529</v>
      </c>
      <c r="M89">
        <v>16.7</v>
      </c>
    </row>
    <row r="90" spans="1:14" x14ac:dyDescent="0.3">
      <c r="A90" s="56">
        <v>41870</v>
      </c>
      <c r="F90">
        <v>5.9</v>
      </c>
      <c r="G90">
        <v>0.05</v>
      </c>
      <c r="K90">
        <v>8.1</v>
      </c>
      <c r="L90">
        <v>546</v>
      </c>
      <c r="M90">
        <v>12.4</v>
      </c>
    </row>
    <row r="91" spans="1:14" x14ac:dyDescent="0.3">
      <c r="A91" s="56">
        <v>41934</v>
      </c>
      <c r="B91">
        <v>292</v>
      </c>
      <c r="C91">
        <v>99.2</v>
      </c>
      <c r="D91">
        <v>3.2</v>
      </c>
      <c r="E91">
        <v>6.1</v>
      </c>
      <c r="F91">
        <v>7.8</v>
      </c>
      <c r="G91">
        <v>0.1</v>
      </c>
      <c r="H91">
        <v>1.5</v>
      </c>
      <c r="I91">
        <v>2.5</v>
      </c>
      <c r="J91">
        <v>12.4</v>
      </c>
      <c r="K91">
        <v>8</v>
      </c>
      <c r="L91">
        <v>441</v>
      </c>
      <c r="M91">
        <v>12.3</v>
      </c>
      <c r="N91">
        <v>27.3</v>
      </c>
    </row>
    <row r="92" spans="1:14" x14ac:dyDescent="0.3">
      <c r="A92" s="56">
        <v>41989</v>
      </c>
      <c r="F92">
        <v>6.5</v>
      </c>
      <c r="G92">
        <v>0.06</v>
      </c>
      <c r="K92">
        <v>8.1999999999999993</v>
      </c>
      <c r="L92">
        <v>360</v>
      </c>
      <c r="M92">
        <v>9.4</v>
      </c>
    </row>
    <row r="93" spans="1:14" x14ac:dyDescent="0.3">
      <c r="A93" s="57">
        <v>42033</v>
      </c>
      <c r="B93">
        <v>282</v>
      </c>
      <c r="C93">
        <v>93.7</v>
      </c>
      <c r="D93">
        <v>7.5</v>
      </c>
      <c r="E93">
        <v>3.8</v>
      </c>
      <c r="F93">
        <v>3.1</v>
      </c>
      <c r="G93">
        <v>0.1</v>
      </c>
      <c r="H93">
        <v>1.3</v>
      </c>
      <c r="I93">
        <v>4.5999999999999996</v>
      </c>
      <c r="J93">
        <v>13.6</v>
      </c>
      <c r="K93">
        <v>8.1</v>
      </c>
      <c r="L93">
        <v>480</v>
      </c>
      <c r="M93">
        <v>7.7</v>
      </c>
      <c r="N93">
        <v>25</v>
      </c>
    </row>
    <row r="94" spans="1:14" x14ac:dyDescent="0.3">
      <c r="A94" s="57">
        <v>42055</v>
      </c>
      <c r="B94">
        <v>301</v>
      </c>
      <c r="C94">
        <v>101</v>
      </c>
      <c r="D94">
        <v>4.3</v>
      </c>
      <c r="E94">
        <v>2.62</v>
      </c>
      <c r="F94">
        <v>5.4</v>
      </c>
      <c r="G94">
        <v>0.06</v>
      </c>
      <c r="H94">
        <v>0.8</v>
      </c>
      <c r="I94">
        <v>2.8</v>
      </c>
      <c r="J94">
        <v>15.5</v>
      </c>
      <c r="K94">
        <v>8.4</v>
      </c>
      <c r="L94">
        <v>495</v>
      </c>
      <c r="M94">
        <v>7.9</v>
      </c>
      <c r="N94">
        <v>26.3</v>
      </c>
    </row>
    <row r="95" spans="1:14" x14ac:dyDescent="0.3">
      <c r="A95" s="57">
        <v>42083</v>
      </c>
      <c r="B95">
        <v>293</v>
      </c>
      <c r="C95">
        <v>104.3</v>
      </c>
      <c r="D95">
        <v>12.2</v>
      </c>
      <c r="E95">
        <v>4.34</v>
      </c>
      <c r="F95">
        <v>6</v>
      </c>
      <c r="G95">
        <v>0.03</v>
      </c>
      <c r="H95">
        <v>1</v>
      </c>
      <c r="I95">
        <v>7.7</v>
      </c>
      <c r="J95">
        <v>29.2</v>
      </c>
      <c r="K95">
        <v>8.3000000000000007</v>
      </c>
      <c r="L95">
        <v>538</v>
      </c>
      <c r="M95">
        <v>9.9</v>
      </c>
      <c r="N95">
        <v>27.9</v>
      </c>
    </row>
    <row r="96" spans="1:14" x14ac:dyDescent="0.3">
      <c r="A96" s="57">
        <v>42117</v>
      </c>
      <c r="B96">
        <v>292</v>
      </c>
      <c r="C96">
        <v>95.8</v>
      </c>
      <c r="D96">
        <v>11.4</v>
      </c>
      <c r="E96">
        <v>3.92</v>
      </c>
      <c r="F96">
        <v>5</v>
      </c>
      <c r="G96">
        <v>0.04</v>
      </c>
      <c r="H96">
        <v>1.1000000000000001</v>
      </c>
      <c r="I96">
        <v>7.7</v>
      </c>
      <c r="J96">
        <v>23.3</v>
      </c>
      <c r="K96">
        <v>8.4</v>
      </c>
      <c r="L96">
        <v>531</v>
      </c>
      <c r="M96">
        <v>12.1</v>
      </c>
      <c r="N96">
        <v>25.6</v>
      </c>
    </row>
    <row r="97" spans="1:14" x14ac:dyDescent="0.3">
      <c r="A97" s="57">
        <v>42152</v>
      </c>
      <c r="B97">
        <v>295</v>
      </c>
      <c r="C97">
        <v>103.4</v>
      </c>
      <c r="D97">
        <v>12.8</v>
      </c>
      <c r="E97">
        <v>4.55</v>
      </c>
      <c r="F97">
        <v>5.8</v>
      </c>
      <c r="G97">
        <v>7.0000000000000007E-2</v>
      </c>
      <c r="H97">
        <v>1</v>
      </c>
      <c r="I97">
        <v>8.1</v>
      </c>
      <c r="J97">
        <v>28.7</v>
      </c>
      <c r="K97">
        <v>8.1999999999999993</v>
      </c>
      <c r="L97">
        <v>410</v>
      </c>
      <c r="M97">
        <v>12.4</v>
      </c>
      <c r="N97">
        <v>27.7</v>
      </c>
    </row>
    <row r="98" spans="1:14" x14ac:dyDescent="0.3">
      <c r="A98" s="57">
        <v>42178</v>
      </c>
      <c r="B98">
        <v>277</v>
      </c>
      <c r="C98">
        <v>96.1</v>
      </c>
      <c r="D98">
        <v>12.4</v>
      </c>
      <c r="E98">
        <v>4.57</v>
      </c>
      <c r="F98">
        <v>5.8</v>
      </c>
      <c r="G98">
        <v>0.11</v>
      </c>
      <c r="H98">
        <v>1.4</v>
      </c>
      <c r="I98">
        <v>8.1</v>
      </c>
      <c r="J98">
        <v>33.200000000000003</v>
      </c>
      <c r="K98">
        <v>8.1999999999999993</v>
      </c>
      <c r="L98">
        <v>540</v>
      </c>
      <c r="M98">
        <v>15.4</v>
      </c>
      <c r="N98">
        <v>25.9</v>
      </c>
    </row>
    <row r="99" spans="1:14" x14ac:dyDescent="0.3">
      <c r="A99" s="57">
        <v>42212</v>
      </c>
      <c r="B99">
        <v>284</v>
      </c>
      <c r="C99">
        <v>99.2</v>
      </c>
      <c r="D99">
        <v>15</v>
      </c>
      <c r="E99">
        <v>4.82</v>
      </c>
      <c r="F99">
        <v>5.7</v>
      </c>
      <c r="G99">
        <v>0.12</v>
      </c>
      <c r="H99">
        <v>1.6</v>
      </c>
      <c r="I99">
        <v>9.3000000000000007</v>
      </c>
      <c r="J99">
        <v>36.299999999999997</v>
      </c>
      <c r="K99">
        <v>8.1999999999999993</v>
      </c>
      <c r="L99">
        <v>554</v>
      </c>
      <c r="M99">
        <v>16.5</v>
      </c>
      <c r="N99">
        <v>26.8</v>
      </c>
    </row>
    <row r="100" spans="1:14" x14ac:dyDescent="0.3">
      <c r="A100" s="57">
        <v>42241</v>
      </c>
      <c r="B100">
        <v>282</v>
      </c>
      <c r="C100">
        <v>100.5</v>
      </c>
      <c r="D100">
        <v>15.6</v>
      </c>
      <c r="E100">
        <v>5.42</v>
      </c>
      <c r="F100">
        <v>6.1</v>
      </c>
      <c r="G100">
        <v>0.24</v>
      </c>
      <c r="H100">
        <v>1.9</v>
      </c>
      <c r="I100">
        <v>10.3</v>
      </c>
      <c r="J100">
        <v>46.3</v>
      </c>
      <c r="K100">
        <v>8.1</v>
      </c>
      <c r="L100">
        <v>582</v>
      </c>
      <c r="M100">
        <v>14.9</v>
      </c>
      <c r="N100">
        <v>27.4</v>
      </c>
    </row>
    <row r="101" spans="1:14" x14ac:dyDescent="0.3">
      <c r="A101" s="57">
        <v>42269</v>
      </c>
      <c r="B101">
        <v>300</v>
      </c>
      <c r="C101">
        <v>100.9</v>
      </c>
      <c r="D101">
        <v>11</v>
      </c>
      <c r="E101">
        <v>3.82</v>
      </c>
      <c r="F101">
        <v>11.3</v>
      </c>
      <c r="G101">
        <v>0.1</v>
      </c>
      <c r="H101">
        <v>1.4</v>
      </c>
      <c r="I101">
        <v>6.6</v>
      </c>
      <c r="J101">
        <v>23.5</v>
      </c>
      <c r="K101">
        <v>8.1999999999999993</v>
      </c>
      <c r="L101">
        <v>572</v>
      </c>
      <c r="M101">
        <v>11.9</v>
      </c>
      <c r="N101">
        <v>26.8</v>
      </c>
    </row>
    <row r="102" spans="1:14" x14ac:dyDescent="0.3">
      <c r="A102" s="57">
        <v>42300</v>
      </c>
      <c r="B102">
        <v>308</v>
      </c>
      <c r="C102">
        <v>108.4</v>
      </c>
      <c r="D102">
        <v>21.2</v>
      </c>
      <c r="E102">
        <v>5.43</v>
      </c>
      <c r="F102">
        <v>7.4</v>
      </c>
      <c r="G102">
        <v>0.13</v>
      </c>
      <c r="H102">
        <v>2.2999999999999998</v>
      </c>
      <c r="I102">
        <v>10.4</v>
      </c>
      <c r="J102">
        <v>43.6</v>
      </c>
      <c r="K102">
        <v>8.1999999999999993</v>
      </c>
      <c r="L102">
        <v>628</v>
      </c>
      <c r="M102">
        <v>10.5</v>
      </c>
      <c r="N102">
        <v>29.3</v>
      </c>
    </row>
    <row r="103" spans="1:14" x14ac:dyDescent="0.3">
      <c r="A103" s="57">
        <v>42332</v>
      </c>
      <c r="B103">
        <v>296</v>
      </c>
      <c r="C103">
        <v>102.9</v>
      </c>
      <c r="D103">
        <v>9.5</v>
      </c>
      <c r="E103">
        <v>2.88</v>
      </c>
      <c r="F103">
        <v>11.7</v>
      </c>
      <c r="G103">
        <v>0.08</v>
      </c>
      <c r="H103">
        <v>1</v>
      </c>
      <c r="I103">
        <v>5.6</v>
      </c>
      <c r="J103">
        <v>15.7</v>
      </c>
      <c r="K103">
        <v>8.3000000000000007</v>
      </c>
      <c r="L103">
        <v>536</v>
      </c>
      <c r="M103">
        <v>8.1</v>
      </c>
      <c r="N103">
        <v>26.9</v>
      </c>
    </row>
    <row r="104" spans="1:14" x14ac:dyDescent="0.3">
      <c r="A104" s="57">
        <v>42355</v>
      </c>
      <c r="B104">
        <v>306</v>
      </c>
      <c r="C104">
        <v>105.5</v>
      </c>
      <c r="D104">
        <v>13.2</v>
      </c>
      <c r="E104">
        <v>4.3600000000000003</v>
      </c>
      <c r="F104">
        <v>8</v>
      </c>
      <c r="G104">
        <v>7.0000000000000007E-2</v>
      </c>
      <c r="H104">
        <v>1.6</v>
      </c>
      <c r="I104">
        <v>7.6</v>
      </c>
      <c r="J104">
        <v>25.5</v>
      </c>
      <c r="K104">
        <v>8.3000000000000007</v>
      </c>
      <c r="L104">
        <v>572</v>
      </c>
      <c r="M104">
        <v>9.1999999999999993</v>
      </c>
      <c r="N104">
        <v>28.2</v>
      </c>
    </row>
    <row r="105" spans="1:14" x14ac:dyDescent="0.3">
      <c r="A105" s="56">
        <v>42391</v>
      </c>
      <c r="B105">
        <v>309</v>
      </c>
      <c r="C105">
        <v>104.5</v>
      </c>
      <c r="D105">
        <v>10.8</v>
      </c>
      <c r="E105">
        <v>3.83</v>
      </c>
      <c r="F105">
        <v>9.4</v>
      </c>
      <c r="G105">
        <v>7.0000000000000007E-2</v>
      </c>
      <c r="H105">
        <v>1</v>
      </c>
      <c r="I105">
        <v>7.1</v>
      </c>
      <c r="J105">
        <v>18.600000000000001</v>
      </c>
      <c r="K105">
        <v>8.3000000000000007</v>
      </c>
      <c r="L105">
        <v>546</v>
      </c>
      <c r="M105">
        <v>7.7</v>
      </c>
      <c r="N105">
        <v>27.7</v>
      </c>
    </row>
    <row r="106" spans="1:14" x14ac:dyDescent="0.3">
      <c r="A106" s="56">
        <v>42419</v>
      </c>
      <c r="B106">
        <v>300</v>
      </c>
      <c r="C106">
        <v>106.4</v>
      </c>
      <c r="D106">
        <v>7.4</v>
      </c>
      <c r="E106">
        <v>3.24</v>
      </c>
      <c r="F106">
        <v>7.6</v>
      </c>
      <c r="G106">
        <v>0.06</v>
      </c>
      <c r="H106">
        <v>0.8</v>
      </c>
      <c r="I106">
        <v>4.8</v>
      </c>
      <c r="J106">
        <v>15</v>
      </c>
      <c r="K106">
        <v>8.1999999999999993</v>
      </c>
      <c r="L106">
        <v>514</v>
      </c>
      <c r="M106">
        <v>8.6999999999999993</v>
      </c>
      <c r="N106">
        <v>27.9</v>
      </c>
    </row>
    <row r="107" spans="1:14" x14ac:dyDescent="0.3">
      <c r="A107" s="56">
        <v>42450</v>
      </c>
      <c r="B107">
        <v>289</v>
      </c>
      <c r="C107">
        <v>92.9</v>
      </c>
      <c r="D107">
        <v>9.9</v>
      </c>
      <c r="E107">
        <v>3.27</v>
      </c>
      <c r="F107">
        <v>6.8</v>
      </c>
      <c r="G107">
        <v>0.04</v>
      </c>
      <c r="H107">
        <v>0.7</v>
      </c>
      <c r="I107">
        <v>5.9</v>
      </c>
      <c r="J107">
        <v>20.9</v>
      </c>
      <c r="K107">
        <v>8.3000000000000007</v>
      </c>
      <c r="L107">
        <v>512</v>
      </c>
      <c r="M107">
        <v>9.3000000000000007</v>
      </c>
      <c r="N107">
        <v>24.6</v>
      </c>
    </row>
    <row r="108" spans="1:14" x14ac:dyDescent="0.3">
      <c r="A108" s="56">
        <v>42481</v>
      </c>
      <c r="B108">
        <v>296</v>
      </c>
      <c r="C108">
        <v>86.6</v>
      </c>
      <c r="D108">
        <v>9.9</v>
      </c>
      <c r="E108">
        <v>2.75</v>
      </c>
      <c r="F108">
        <v>7.1</v>
      </c>
      <c r="G108">
        <v>0.06</v>
      </c>
      <c r="H108">
        <v>1.2</v>
      </c>
      <c r="I108">
        <v>5.7</v>
      </c>
      <c r="J108">
        <v>13.6</v>
      </c>
      <c r="K108">
        <v>8.1999999999999993</v>
      </c>
      <c r="L108">
        <v>510</v>
      </c>
      <c r="M108">
        <v>10.8</v>
      </c>
      <c r="N108">
        <v>22.8</v>
      </c>
    </row>
    <row r="109" spans="1:14" x14ac:dyDescent="0.3">
      <c r="A109" s="56">
        <v>42514</v>
      </c>
      <c r="B109">
        <v>300</v>
      </c>
      <c r="C109">
        <v>90.3</v>
      </c>
      <c r="D109">
        <v>6.7</v>
      </c>
      <c r="E109">
        <v>3.01</v>
      </c>
      <c r="F109">
        <v>5.4</v>
      </c>
      <c r="G109">
        <v>0.06</v>
      </c>
      <c r="H109">
        <v>0.8</v>
      </c>
      <c r="I109">
        <v>4.4000000000000004</v>
      </c>
      <c r="J109">
        <v>14.6</v>
      </c>
      <c r="K109">
        <v>8.1999999999999993</v>
      </c>
      <c r="L109">
        <v>512</v>
      </c>
      <c r="M109">
        <v>10.4</v>
      </c>
      <c r="N109">
        <v>23.8</v>
      </c>
    </row>
    <row r="110" spans="1:14" x14ac:dyDescent="0.3">
      <c r="A110" s="56">
        <v>42541</v>
      </c>
      <c r="B110">
        <v>308</v>
      </c>
      <c r="C110">
        <v>98.4</v>
      </c>
      <c r="D110">
        <v>6.7</v>
      </c>
      <c r="E110">
        <v>3.05</v>
      </c>
      <c r="F110">
        <v>6.6</v>
      </c>
      <c r="G110">
        <v>0.06</v>
      </c>
      <c r="H110">
        <v>0.8</v>
      </c>
      <c r="I110">
        <v>4.7</v>
      </c>
      <c r="J110">
        <v>14.3</v>
      </c>
      <c r="K110">
        <v>8.1999999999999993</v>
      </c>
      <c r="L110">
        <v>523</v>
      </c>
      <c r="M110">
        <v>11</v>
      </c>
      <c r="N110">
        <v>25.9</v>
      </c>
    </row>
    <row r="111" spans="1:14" x14ac:dyDescent="0.3">
      <c r="A111" s="56">
        <v>42576</v>
      </c>
      <c r="B111">
        <v>281</v>
      </c>
      <c r="C111">
        <v>98.3</v>
      </c>
      <c r="D111">
        <v>25.5</v>
      </c>
      <c r="E111">
        <v>4.9800000000000004</v>
      </c>
      <c r="F111">
        <v>7</v>
      </c>
      <c r="G111">
        <v>0.06</v>
      </c>
      <c r="H111">
        <v>1.2</v>
      </c>
      <c r="I111">
        <v>10.1</v>
      </c>
      <c r="J111">
        <v>37.9</v>
      </c>
      <c r="K111">
        <v>8.1999999999999993</v>
      </c>
      <c r="L111">
        <v>560</v>
      </c>
      <c r="M111">
        <v>16.399999999999999</v>
      </c>
      <c r="N111">
        <v>26.6</v>
      </c>
    </row>
    <row r="112" spans="1:14" x14ac:dyDescent="0.3">
      <c r="A112" s="56">
        <v>42601</v>
      </c>
      <c r="B112">
        <v>245</v>
      </c>
      <c r="C112">
        <v>90.3</v>
      </c>
      <c r="D112">
        <v>15</v>
      </c>
      <c r="E112">
        <v>5.37</v>
      </c>
      <c r="F112">
        <v>5.9</v>
      </c>
      <c r="G112">
        <v>0.08</v>
      </c>
      <c r="H112">
        <v>2</v>
      </c>
      <c r="I112">
        <v>10</v>
      </c>
      <c r="J112">
        <v>46.7</v>
      </c>
      <c r="K112">
        <v>7.9</v>
      </c>
      <c r="L112">
        <v>519</v>
      </c>
      <c r="M112">
        <v>16</v>
      </c>
      <c r="N112">
        <v>24.8</v>
      </c>
    </row>
    <row r="113" spans="1:14" x14ac:dyDescent="0.3">
      <c r="A113" s="56">
        <v>42636</v>
      </c>
      <c r="B113">
        <v>295</v>
      </c>
      <c r="C113">
        <v>99</v>
      </c>
      <c r="D113">
        <v>14.9</v>
      </c>
      <c r="E113">
        <v>4.9400000000000004</v>
      </c>
      <c r="F113">
        <v>10.199999999999999</v>
      </c>
      <c r="G113">
        <v>0.12</v>
      </c>
      <c r="H113">
        <v>1.5</v>
      </c>
      <c r="I113">
        <v>10.1</v>
      </c>
      <c r="J113">
        <v>31.6</v>
      </c>
      <c r="K113">
        <v>8</v>
      </c>
      <c r="L113">
        <v>578</v>
      </c>
      <c r="M113">
        <v>13.4</v>
      </c>
      <c r="N113">
        <v>26.8</v>
      </c>
    </row>
    <row r="114" spans="1:14" x14ac:dyDescent="0.3">
      <c r="A114" s="56">
        <v>42664</v>
      </c>
      <c r="B114">
        <v>304</v>
      </c>
      <c r="C114">
        <v>105</v>
      </c>
      <c r="D114">
        <v>22.4</v>
      </c>
      <c r="E114">
        <v>5.45</v>
      </c>
      <c r="F114">
        <v>8.1999999999999993</v>
      </c>
      <c r="G114">
        <v>0.12</v>
      </c>
      <c r="H114">
        <v>1.6</v>
      </c>
      <c r="I114">
        <v>14</v>
      </c>
      <c r="J114">
        <v>41.3</v>
      </c>
      <c r="K114">
        <v>8.1</v>
      </c>
      <c r="L114">
        <v>605</v>
      </c>
      <c r="M114">
        <v>11</v>
      </c>
      <c r="N114">
        <v>28.5</v>
      </c>
    </row>
    <row r="115" spans="1:14" x14ac:dyDescent="0.3">
      <c r="A115" s="56">
        <v>42697</v>
      </c>
      <c r="B115">
        <v>307</v>
      </c>
      <c r="C115">
        <v>101.6</v>
      </c>
      <c r="D115">
        <v>6.7</v>
      </c>
      <c r="E115">
        <v>3.11</v>
      </c>
      <c r="F115">
        <v>9</v>
      </c>
      <c r="G115">
        <v>7.0000000000000007E-2</v>
      </c>
      <c r="H115">
        <v>0.8</v>
      </c>
      <c r="I115">
        <v>4.5</v>
      </c>
      <c r="J115">
        <v>12.2</v>
      </c>
      <c r="K115">
        <v>8.1999999999999993</v>
      </c>
      <c r="L115">
        <v>519</v>
      </c>
      <c r="M115">
        <v>10.3</v>
      </c>
      <c r="N115">
        <v>26.7</v>
      </c>
    </row>
    <row r="116" spans="1:14" x14ac:dyDescent="0.3">
      <c r="A116" s="56">
        <v>42723</v>
      </c>
      <c r="B116">
        <v>309</v>
      </c>
      <c r="C116">
        <v>105.2</v>
      </c>
      <c r="D116">
        <v>16</v>
      </c>
      <c r="E116">
        <v>5.19</v>
      </c>
      <c r="F116">
        <v>9.1</v>
      </c>
      <c r="G116">
        <v>0.09</v>
      </c>
      <c r="H116">
        <v>1.1000000000000001</v>
      </c>
      <c r="I116">
        <v>10.1</v>
      </c>
      <c r="J116">
        <v>37.299999999999997</v>
      </c>
      <c r="K116">
        <v>8.1999999999999993</v>
      </c>
      <c r="L116">
        <v>596</v>
      </c>
      <c r="M116">
        <v>6.3</v>
      </c>
      <c r="N116">
        <v>28.4</v>
      </c>
    </row>
    <row r="117" spans="1:14" x14ac:dyDescent="0.3">
      <c r="A117" s="57">
        <v>42787</v>
      </c>
      <c r="F117">
        <v>8.3000000000000007</v>
      </c>
      <c r="G117">
        <v>0.06</v>
      </c>
      <c r="K117">
        <v>8.1999999999999993</v>
      </c>
      <c r="L117">
        <v>545</v>
      </c>
      <c r="M117">
        <v>9.1999999999999993</v>
      </c>
    </row>
    <row r="118" spans="1:14" x14ac:dyDescent="0.3">
      <c r="A118" s="57">
        <v>42844</v>
      </c>
      <c r="B118">
        <v>279</v>
      </c>
      <c r="C118">
        <v>97.2</v>
      </c>
      <c r="D118">
        <v>7.9</v>
      </c>
      <c r="E118">
        <v>4.17</v>
      </c>
      <c r="F118">
        <v>6.9</v>
      </c>
      <c r="G118">
        <v>0.08</v>
      </c>
      <c r="H118">
        <v>1.1000000000000001</v>
      </c>
      <c r="I118">
        <v>4.9000000000000004</v>
      </c>
      <c r="J118">
        <v>31.4</v>
      </c>
      <c r="K118">
        <v>8.4</v>
      </c>
      <c r="L118">
        <v>518</v>
      </c>
      <c r="M118">
        <v>8.9</v>
      </c>
      <c r="N118">
        <v>26</v>
      </c>
    </row>
    <row r="119" spans="1:14" x14ac:dyDescent="0.3">
      <c r="A119" s="57">
        <v>42908</v>
      </c>
      <c r="F119">
        <v>13.6</v>
      </c>
      <c r="G119">
        <v>0.69</v>
      </c>
      <c r="K119">
        <v>8.1</v>
      </c>
      <c r="L119">
        <v>548</v>
      </c>
      <c r="M119">
        <v>18.600000000000001</v>
      </c>
    </row>
    <row r="120" spans="1:14" x14ac:dyDescent="0.3">
      <c r="A120" s="57">
        <v>42972</v>
      </c>
      <c r="F120">
        <v>5.3</v>
      </c>
      <c r="G120">
        <v>0.17</v>
      </c>
      <c r="K120">
        <v>8.1</v>
      </c>
      <c r="L120">
        <v>575</v>
      </c>
      <c r="M120">
        <v>18.3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6"/>
  <sheetViews>
    <sheetView workbookViewId="0">
      <selection sqref="A1:XFD15"/>
    </sheetView>
  </sheetViews>
  <sheetFormatPr baseColWidth="10" defaultRowHeight="14.4" x14ac:dyDescent="0.3"/>
  <cols>
    <col min="1" max="1" width="12.6640625" customWidth="1"/>
    <col min="2" max="2" width="15.33203125" customWidth="1"/>
    <col min="3" max="3" width="15" customWidth="1"/>
    <col min="4" max="4" width="13.109375" customWidth="1"/>
    <col min="5" max="5" width="15.109375" customWidth="1"/>
    <col min="6" max="6" width="13.5546875" customWidth="1"/>
    <col min="7" max="7" width="16.44140625" customWidth="1"/>
    <col min="8" max="8" width="15.33203125" customWidth="1"/>
    <col min="9" max="9" width="17.33203125" customWidth="1"/>
    <col min="10" max="10" width="24.88671875" bestFit="1" customWidth="1"/>
    <col min="11" max="11" width="28.44140625" bestFit="1" customWidth="1"/>
  </cols>
  <sheetData>
    <row r="1" spans="1:13" x14ac:dyDescent="0.3">
      <c r="A1" s="2" t="s">
        <v>35</v>
      </c>
      <c r="B1" t="s">
        <v>51</v>
      </c>
      <c r="C1" t="s">
        <v>52</v>
      </c>
      <c r="D1" t="s">
        <v>53</v>
      </c>
      <c r="E1" t="s">
        <v>54</v>
      </c>
      <c r="F1" t="s">
        <v>55</v>
      </c>
      <c r="G1" t="s">
        <v>56</v>
      </c>
      <c r="H1" t="s">
        <v>57</v>
      </c>
      <c r="I1" t="s">
        <v>58</v>
      </c>
      <c r="J1" t="s">
        <v>59</v>
      </c>
      <c r="K1" t="s">
        <v>60</v>
      </c>
      <c r="L1" t="s">
        <v>61</v>
      </c>
      <c r="M1" t="s">
        <v>62</v>
      </c>
    </row>
    <row r="2" spans="1:13" x14ac:dyDescent="0.3">
      <c r="A2" s="3" t="s">
        <v>37</v>
      </c>
      <c r="B2" s="4">
        <v>4550</v>
      </c>
      <c r="C2" s="4">
        <v>2275</v>
      </c>
      <c r="D2" s="4">
        <v>197.46121297602255</v>
      </c>
      <c r="E2" s="4">
        <v>339.13043478260869</v>
      </c>
      <c r="F2" s="4">
        <v>116.12903225806451</v>
      </c>
      <c r="G2" s="4">
        <v>0</v>
      </c>
      <c r="H2" s="4">
        <v>0</v>
      </c>
      <c r="I2" s="4">
        <v>0</v>
      </c>
      <c r="J2" s="4">
        <v>7.8</v>
      </c>
      <c r="K2" s="4">
        <v>16</v>
      </c>
      <c r="L2" s="4">
        <v>0.61</v>
      </c>
      <c r="M2" s="4">
        <v>-2.4300000000000002</v>
      </c>
    </row>
    <row r="3" spans="1:13" x14ac:dyDescent="0.3">
      <c r="A3" s="3" t="s">
        <v>38</v>
      </c>
      <c r="B3" s="4">
        <v>4869.6475946584878</v>
      </c>
      <c r="C3" s="4">
        <v>2550</v>
      </c>
      <c r="D3" s="4">
        <v>279.26657263751758</v>
      </c>
      <c r="E3" s="4">
        <v>182.60869565217391</v>
      </c>
      <c r="F3" s="4">
        <v>66.129032258064512</v>
      </c>
      <c r="G3" s="4">
        <v>58.974358974358971</v>
      </c>
      <c r="H3" s="4">
        <v>430.43478260869563</v>
      </c>
      <c r="I3" s="4">
        <v>369.79166666666669</v>
      </c>
      <c r="J3" s="4">
        <v>8</v>
      </c>
      <c r="K3" s="4">
        <v>19.7</v>
      </c>
      <c r="L3" s="4">
        <v>0.91</v>
      </c>
      <c r="M3" s="4">
        <v>-2.59</v>
      </c>
    </row>
    <row r="4" spans="1:13" x14ac:dyDescent="0.3">
      <c r="A4" s="3" t="s">
        <v>39</v>
      </c>
      <c r="B4" s="4">
        <v>4442.622950819672</v>
      </c>
      <c r="C4" s="4">
        <v>2525</v>
      </c>
      <c r="D4" s="4">
        <v>346.9675599435825</v>
      </c>
      <c r="E4" s="4">
        <v>104.34782608695652</v>
      </c>
      <c r="F4" s="4">
        <v>100</v>
      </c>
      <c r="G4" s="4">
        <v>46.153846153846153</v>
      </c>
      <c r="H4" s="4">
        <v>276.08695652173913</v>
      </c>
      <c r="I4" s="4">
        <v>218.75</v>
      </c>
      <c r="J4" s="4">
        <v>8.3999999999999986</v>
      </c>
      <c r="K4" s="4">
        <v>13.149999999999999</v>
      </c>
      <c r="L4">
        <v>1.17</v>
      </c>
      <c r="M4">
        <v>-3.07</v>
      </c>
    </row>
    <row r="5" spans="1:13" x14ac:dyDescent="0.3">
      <c r="A5" s="3" t="s">
        <v>40</v>
      </c>
      <c r="B5" s="4">
        <v>4688.5245901639346</v>
      </c>
      <c r="C5" s="4">
        <v>2537.5</v>
      </c>
      <c r="D5" s="4">
        <v>133.99153737658673</v>
      </c>
      <c r="E5" s="4">
        <v>132.60869565217394</v>
      </c>
      <c r="F5" s="4">
        <v>97.58064516129032</v>
      </c>
      <c r="G5" s="4">
        <v>25.641025641025642</v>
      </c>
      <c r="H5" s="4">
        <v>147.82608695652175</v>
      </c>
      <c r="I5" s="4">
        <v>161.97916666666669</v>
      </c>
      <c r="J5" s="4">
        <v>8.3000000000000007</v>
      </c>
      <c r="K5" s="4">
        <v>10.850000000000001</v>
      </c>
      <c r="L5">
        <v>1.07</v>
      </c>
      <c r="M5">
        <v>-2.96</v>
      </c>
    </row>
    <row r="6" spans="1:13" x14ac:dyDescent="0.3">
      <c r="A6" s="3" t="s">
        <v>41</v>
      </c>
      <c r="B6" s="4">
        <v>4821.6081400455578</v>
      </c>
      <c r="C6" s="4">
        <v>2462.5</v>
      </c>
      <c r="D6" s="4">
        <v>153.73765867418899</v>
      </c>
      <c r="E6" s="4">
        <v>141.30434782608694</v>
      </c>
      <c r="F6" s="4">
        <v>87.903225806451616</v>
      </c>
      <c r="G6" s="4">
        <v>23.076923076923077</v>
      </c>
      <c r="H6" s="4">
        <v>156.52173913043478</v>
      </c>
      <c r="I6" s="4">
        <v>161.97916666666666</v>
      </c>
      <c r="J6" s="4">
        <v>8.1999999999999993</v>
      </c>
      <c r="K6" s="4">
        <v>10.15</v>
      </c>
      <c r="L6" s="4">
        <v>0.96</v>
      </c>
      <c r="M6" s="4">
        <v>-2.84</v>
      </c>
    </row>
    <row r="7" spans="1:13" s="7" customFormat="1" x14ac:dyDescent="0.3">
      <c r="A7" s="5" t="s">
        <v>42</v>
      </c>
      <c r="B7" s="6">
        <v>4723.6372559093215</v>
      </c>
      <c r="C7" s="6">
        <v>2537.5</v>
      </c>
      <c r="D7" s="6">
        <v>472.49647390691109</v>
      </c>
      <c r="E7" s="6">
        <v>180.43478260869566</v>
      </c>
      <c r="F7" s="6">
        <v>86.290322580645167</v>
      </c>
      <c r="G7" s="6">
        <v>37.179487179487182</v>
      </c>
      <c r="H7" s="6">
        <v>450</v>
      </c>
      <c r="I7" s="6">
        <v>320.3125</v>
      </c>
      <c r="J7" s="6">
        <v>8.1999999999999993</v>
      </c>
      <c r="K7" s="6">
        <v>12.45</v>
      </c>
      <c r="L7" s="7">
        <v>0.99</v>
      </c>
      <c r="M7" s="7">
        <v>-2.84</v>
      </c>
    </row>
    <row r="8" spans="1:13" s="7" customFormat="1" x14ac:dyDescent="0.3">
      <c r="A8" s="5" t="s">
        <v>43</v>
      </c>
      <c r="B8" s="6">
        <v>4745.9016393442616</v>
      </c>
      <c r="C8" s="6">
        <v>2262.5</v>
      </c>
      <c r="D8" s="6">
        <v>200.28208744710858</v>
      </c>
      <c r="E8" s="6">
        <v>176.08695652173913</v>
      </c>
      <c r="F8" s="6">
        <v>119.35483870967741</v>
      </c>
      <c r="G8" s="6">
        <v>26.923076923076923</v>
      </c>
      <c r="H8" s="6">
        <v>180.43478260869566</v>
      </c>
      <c r="I8" s="6">
        <v>223.95833333333334</v>
      </c>
      <c r="J8" s="6">
        <v>8.1499999999999986</v>
      </c>
      <c r="K8" s="6">
        <v>10.85</v>
      </c>
      <c r="L8" s="7">
        <v>0.88</v>
      </c>
      <c r="M8" s="7">
        <v>-2.79</v>
      </c>
    </row>
    <row r="9" spans="1:13" s="7" customFormat="1" x14ac:dyDescent="0.3">
      <c r="A9" s="5" t="s">
        <v>44</v>
      </c>
      <c r="B9" s="6">
        <v>4557.377049180328</v>
      </c>
      <c r="C9" s="6">
        <v>2425</v>
      </c>
      <c r="D9" s="6">
        <v>236.95345557122707</v>
      </c>
      <c r="E9" s="6">
        <v>210.86956521739131</v>
      </c>
      <c r="F9" s="6">
        <v>111.29032258064515</v>
      </c>
      <c r="G9" s="6">
        <v>34.615384615384613</v>
      </c>
      <c r="H9" s="6">
        <v>223.91304347826087</v>
      </c>
      <c r="I9" s="6">
        <v>298.95833333333331</v>
      </c>
      <c r="J9" s="6">
        <v>8.3500000000000014</v>
      </c>
      <c r="K9" s="6">
        <v>12.55</v>
      </c>
      <c r="L9" s="7">
        <v>1.1000000000000001</v>
      </c>
      <c r="M9" s="7">
        <v>-3.01</v>
      </c>
    </row>
    <row r="10" spans="1:13" s="7" customFormat="1" x14ac:dyDescent="0.3">
      <c r="A10" s="5" t="s">
        <v>45</v>
      </c>
      <c r="B10" s="6">
        <v>4778.688524590164</v>
      </c>
      <c r="C10" s="6">
        <v>2476.25</v>
      </c>
      <c r="D10" s="6">
        <v>129.76022566995766</v>
      </c>
      <c r="E10" s="6">
        <v>150.43478260869566</v>
      </c>
      <c r="F10" s="6">
        <v>100.80645161290323</v>
      </c>
      <c r="G10" s="6">
        <v>24.358974358974358</v>
      </c>
      <c r="H10" s="6">
        <v>121.73913043478261</v>
      </c>
      <c r="I10" s="6">
        <v>150</v>
      </c>
      <c r="J10" s="6">
        <v>8.1999999999999993</v>
      </c>
      <c r="K10" s="6">
        <v>9.5500000000000007</v>
      </c>
      <c r="L10" s="7">
        <v>0.95</v>
      </c>
      <c r="M10" s="7">
        <v>-2.85</v>
      </c>
    </row>
    <row r="11" spans="1:13" s="7" customFormat="1" x14ac:dyDescent="0.3">
      <c r="A11" s="5" t="s">
        <v>46</v>
      </c>
      <c r="B11" s="6">
        <v>4811.4754098360654</v>
      </c>
      <c r="C11" s="6">
        <v>2463.75</v>
      </c>
      <c r="D11" s="6">
        <v>277.8561354019746</v>
      </c>
      <c r="E11" s="6">
        <v>168.91304347826087</v>
      </c>
      <c r="F11" s="6">
        <v>100.80645161290323</v>
      </c>
      <c r="G11" s="6">
        <v>26.923076923076923</v>
      </c>
      <c r="H11" s="6">
        <v>252.17391304347825</v>
      </c>
      <c r="I11" s="6">
        <v>240.10416666666669</v>
      </c>
      <c r="J11" s="6">
        <v>8.3500000000000014</v>
      </c>
      <c r="K11" s="6">
        <v>12.215</v>
      </c>
      <c r="L11" s="7">
        <v>1.1299999999999999</v>
      </c>
      <c r="M11" s="7">
        <v>-2.99</v>
      </c>
    </row>
    <row r="12" spans="1:13" s="7" customFormat="1" x14ac:dyDescent="0.3">
      <c r="A12" s="5" t="s">
        <v>47</v>
      </c>
      <c r="B12" s="6">
        <v>4524.5901639344265</v>
      </c>
      <c r="C12" s="6">
        <v>2307.5</v>
      </c>
      <c r="D12" s="6">
        <v>146.68547249647389</v>
      </c>
      <c r="E12" s="6">
        <v>226.52173913043478</v>
      </c>
      <c r="F12" s="6">
        <v>98.387096774193552</v>
      </c>
      <c r="G12" s="6">
        <v>35.897435897435898</v>
      </c>
      <c r="H12" s="6">
        <v>150</v>
      </c>
      <c r="I12" s="6">
        <v>267.70833333333331</v>
      </c>
      <c r="J12" s="6">
        <v>8.1</v>
      </c>
      <c r="K12" s="6">
        <v>12.05</v>
      </c>
      <c r="L12" s="7">
        <v>0.84</v>
      </c>
      <c r="M12" s="7">
        <v>-2.76</v>
      </c>
    </row>
    <row r="13" spans="1:13" s="7" customFormat="1" x14ac:dyDescent="0.3">
      <c r="A13" s="5" t="s">
        <v>48</v>
      </c>
      <c r="B13" s="6">
        <v>4803.2786885245905</v>
      </c>
      <c r="C13" s="6">
        <v>2524.375</v>
      </c>
      <c r="D13" s="6">
        <v>343.44146685472492</v>
      </c>
      <c r="E13" s="6">
        <v>183.0797101449275</v>
      </c>
      <c r="F13" s="6">
        <v>109.27419354838709</v>
      </c>
      <c r="G13" s="6">
        <v>35.042735042735039</v>
      </c>
      <c r="H13" s="6">
        <v>321.73913043478262</v>
      </c>
      <c r="I13" s="6">
        <v>290.27777777777777</v>
      </c>
      <c r="J13" s="6">
        <v>8.2416666666666671</v>
      </c>
      <c r="K13" s="6">
        <v>11.375</v>
      </c>
      <c r="L13" s="7">
        <v>1.02</v>
      </c>
      <c r="M13" s="7">
        <v>-2.88</v>
      </c>
    </row>
    <row r="14" spans="1:13" s="7" customFormat="1" x14ac:dyDescent="0.3">
      <c r="A14" s="5" t="s">
        <v>49</v>
      </c>
      <c r="B14" s="6">
        <v>4840.1639344262294</v>
      </c>
      <c r="C14" s="6">
        <v>2455.2083333333335</v>
      </c>
      <c r="D14" s="6">
        <v>357.07569346497411</v>
      </c>
      <c r="E14" s="6">
        <v>174.60144927536234</v>
      </c>
      <c r="F14" s="6">
        <v>124.05913978494624</v>
      </c>
      <c r="G14" s="6">
        <v>28.84615384615385</v>
      </c>
      <c r="H14" s="6">
        <v>331.15942028985506</v>
      </c>
      <c r="I14" s="6">
        <v>263.88888888888891</v>
      </c>
      <c r="J14" s="6">
        <v>8.1666666666666679</v>
      </c>
      <c r="K14" s="6">
        <v>10.941666666666668</v>
      </c>
      <c r="L14" s="7">
        <v>0.94</v>
      </c>
      <c r="M14" s="7">
        <v>-2.81</v>
      </c>
    </row>
    <row r="15" spans="1:13" s="7" customFormat="1" x14ac:dyDescent="0.3">
      <c r="A15" s="5" t="s">
        <v>50</v>
      </c>
      <c r="B15" s="6">
        <v>4573.7704918032787</v>
      </c>
      <c r="C15" s="6">
        <v>2430</v>
      </c>
      <c r="D15" s="6">
        <v>222.84908321579687</v>
      </c>
      <c r="E15" s="6">
        <v>181.30434782608697</v>
      </c>
      <c r="F15" s="6">
        <v>111.29032258064517</v>
      </c>
      <c r="G15" s="6">
        <v>28.205128205128204</v>
      </c>
      <c r="H15" s="6">
        <v>213.04347826086956</v>
      </c>
      <c r="I15" s="6">
        <v>327.08333333333331</v>
      </c>
      <c r="J15" s="6">
        <v>8.4</v>
      </c>
      <c r="K15" s="6">
        <v>8.9</v>
      </c>
      <c r="L15" s="7">
        <v>1.1000000000000001</v>
      </c>
      <c r="M15" s="7">
        <v>-3.08</v>
      </c>
    </row>
    <row r="16" spans="1:13" x14ac:dyDescent="0.3">
      <c r="A16" s="3" t="s">
        <v>36</v>
      </c>
      <c r="B16" s="4">
        <v>4753.4129113226454</v>
      </c>
      <c r="C16" s="4">
        <v>2466.7777777777778</v>
      </c>
      <c r="D16" s="4">
        <v>295.62764456981671</v>
      </c>
      <c r="E16" s="4">
        <v>177.29468599033811</v>
      </c>
      <c r="F16" s="4">
        <v>108.85304659498208</v>
      </c>
      <c r="G16" s="4">
        <v>31.452991452991458</v>
      </c>
      <c r="H16" s="4">
        <v>275.45893719806753</v>
      </c>
      <c r="I16" s="4">
        <v>254.09722222222226</v>
      </c>
      <c r="J16" s="4">
        <v>8.2133333333333312</v>
      </c>
      <c r="K16" s="4">
        <v>11.556222222222219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5"/>
  <sheetViews>
    <sheetView workbookViewId="0">
      <selection activeCell="L18" sqref="L18"/>
    </sheetView>
  </sheetViews>
  <sheetFormatPr baseColWidth="10" defaultRowHeight="14.4" x14ac:dyDescent="0.3"/>
  <sheetData>
    <row r="1" spans="1:13" x14ac:dyDescent="0.3">
      <c r="A1" t="s">
        <v>63</v>
      </c>
      <c r="B1" t="s">
        <v>51</v>
      </c>
      <c r="C1" t="s">
        <v>52</v>
      </c>
      <c r="D1" t="s">
        <v>53</v>
      </c>
      <c r="E1" t="s">
        <v>54</v>
      </c>
      <c r="F1" t="s">
        <v>55</v>
      </c>
      <c r="G1" t="s">
        <v>56</v>
      </c>
      <c r="H1" t="s">
        <v>57</v>
      </c>
      <c r="I1" t="s">
        <v>58</v>
      </c>
      <c r="J1" t="s">
        <v>59</v>
      </c>
      <c r="K1" t="s">
        <v>60</v>
      </c>
      <c r="L1" t="s">
        <v>61</v>
      </c>
      <c r="M1" t="s">
        <v>62</v>
      </c>
    </row>
    <row r="2" spans="1:13" x14ac:dyDescent="0.3">
      <c r="A2" s="3" t="s">
        <v>37</v>
      </c>
      <c r="B2" s="10">
        <v>4550</v>
      </c>
      <c r="C2" s="10">
        <v>2275</v>
      </c>
      <c r="D2" s="10">
        <v>197.46121297602255</v>
      </c>
      <c r="E2" s="10">
        <v>339.13043478260869</v>
      </c>
      <c r="F2" s="10">
        <v>116.12903225806451</v>
      </c>
      <c r="G2" s="10">
        <v>0</v>
      </c>
      <c r="H2" s="10">
        <v>0</v>
      </c>
      <c r="I2" s="10">
        <v>0</v>
      </c>
      <c r="J2" s="10">
        <v>7.8</v>
      </c>
      <c r="K2" s="10">
        <v>16</v>
      </c>
      <c r="L2" s="10">
        <v>0.61</v>
      </c>
      <c r="M2" s="10">
        <v>-2.4300000000000002</v>
      </c>
    </row>
    <row r="3" spans="1:13" x14ac:dyDescent="0.3">
      <c r="A3" s="3" t="s">
        <v>38</v>
      </c>
      <c r="B3" s="10">
        <v>4869.6475946584878</v>
      </c>
      <c r="C3" s="10">
        <v>2550</v>
      </c>
      <c r="D3" s="10">
        <v>279.26657263751758</v>
      </c>
      <c r="E3" s="10">
        <v>182.60869565217391</v>
      </c>
      <c r="F3" s="10">
        <v>66.129032258064512</v>
      </c>
      <c r="G3" s="10">
        <v>58.974358974358971</v>
      </c>
      <c r="H3" s="10">
        <v>430.43478260869563</v>
      </c>
      <c r="I3" s="10">
        <v>369.79166666666669</v>
      </c>
      <c r="J3" s="10">
        <v>8</v>
      </c>
      <c r="K3" s="10">
        <v>19.7</v>
      </c>
      <c r="L3" s="10">
        <v>0.91</v>
      </c>
      <c r="M3" s="10">
        <v>-2.59</v>
      </c>
    </row>
    <row r="4" spans="1:13" x14ac:dyDescent="0.3">
      <c r="A4" s="3" t="s">
        <v>39</v>
      </c>
      <c r="B4" s="10">
        <v>4442.622950819672</v>
      </c>
      <c r="C4" s="10">
        <v>2525</v>
      </c>
      <c r="D4" s="10">
        <v>346.9675599435825</v>
      </c>
      <c r="E4" s="10">
        <v>104.34782608695652</v>
      </c>
      <c r="F4" s="10">
        <v>100</v>
      </c>
      <c r="G4" s="10">
        <v>46.153846153846153</v>
      </c>
      <c r="H4" s="10">
        <v>276.08695652173913</v>
      </c>
      <c r="I4" s="10">
        <v>218.75</v>
      </c>
      <c r="J4" s="10">
        <v>8.3999999999999986</v>
      </c>
      <c r="K4" s="10">
        <v>13.149999999999999</v>
      </c>
      <c r="L4" s="10">
        <v>1.17</v>
      </c>
      <c r="M4" s="10">
        <v>-3.07</v>
      </c>
    </row>
    <row r="5" spans="1:13" x14ac:dyDescent="0.3">
      <c r="A5" s="3" t="s">
        <v>40</v>
      </c>
      <c r="B5" s="10">
        <v>4688.5245901639346</v>
      </c>
      <c r="C5" s="10">
        <v>2537.5</v>
      </c>
      <c r="D5" s="10">
        <v>133.99153737658673</v>
      </c>
      <c r="E5" s="10">
        <v>132.60869565217394</v>
      </c>
      <c r="F5" s="10">
        <v>97.58064516129032</v>
      </c>
      <c r="G5" s="10">
        <v>25.641025641025642</v>
      </c>
      <c r="H5" s="10">
        <v>147.82608695652175</v>
      </c>
      <c r="I5" s="10">
        <v>161.97916666666669</v>
      </c>
      <c r="J5" s="10">
        <v>8.3000000000000007</v>
      </c>
      <c r="K5" s="10">
        <v>10.850000000000001</v>
      </c>
      <c r="L5" s="10">
        <v>1.07</v>
      </c>
      <c r="M5" s="10">
        <v>-2.96</v>
      </c>
    </row>
    <row r="6" spans="1:13" x14ac:dyDescent="0.3">
      <c r="A6" s="3" t="s">
        <v>41</v>
      </c>
      <c r="B6" s="10">
        <v>4821.6081400455578</v>
      </c>
      <c r="C6" s="10">
        <v>2462.5</v>
      </c>
      <c r="D6" s="10">
        <v>153.73765867418899</v>
      </c>
      <c r="E6" s="10">
        <v>141.30434782608694</v>
      </c>
      <c r="F6" s="10">
        <v>87.903225806451616</v>
      </c>
      <c r="G6" s="10">
        <v>23.076923076923077</v>
      </c>
      <c r="H6" s="10">
        <v>156.52173913043478</v>
      </c>
      <c r="I6" s="10">
        <v>161.97916666666666</v>
      </c>
      <c r="J6" s="10">
        <v>8.1999999999999993</v>
      </c>
      <c r="K6" s="10">
        <v>10.15</v>
      </c>
      <c r="L6" s="10">
        <v>0.96</v>
      </c>
      <c r="M6" s="10">
        <v>-2.84</v>
      </c>
    </row>
    <row r="7" spans="1:13" s="9" customFormat="1" x14ac:dyDescent="0.3">
      <c r="A7" s="8" t="s">
        <v>42</v>
      </c>
      <c r="B7" s="11">
        <v>4723.6372559093215</v>
      </c>
      <c r="C7" s="11">
        <v>2537.5</v>
      </c>
      <c r="D7" s="11">
        <v>472.49647390691109</v>
      </c>
      <c r="E7" s="11">
        <v>180.43478260869566</v>
      </c>
      <c r="F7" s="11">
        <v>86.290322580645167</v>
      </c>
      <c r="G7" s="11">
        <v>37.179487179487182</v>
      </c>
      <c r="H7" s="11">
        <v>450</v>
      </c>
      <c r="I7" s="11">
        <v>320.3125</v>
      </c>
      <c r="J7" s="11">
        <v>8.1999999999999993</v>
      </c>
      <c r="K7" s="11">
        <v>12.45</v>
      </c>
      <c r="L7" s="11">
        <v>0.99</v>
      </c>
      <c r="M7" s="11">
        <v>-2.84</v>
      </c>
    </row>
    <row r="8" spans="1:13" s="9" customFormat="1" x14ac:dyDescent="0.3">
      <c r="A8" s="8" t="s">
        <v>43</v>
      </c>
      <c r="B8" s="11">
        <v>4745.9016393442616</v>
      </c>
      <c r="C8" s="11">
        <v>2262.5</v>
      </c>
      <c r="D8" s="11">
        <v>200.28208744710858</v>
      </c>
      <c r="E8" s="11">
        <v>176.08695652173913</v>
      </c>
      <c r="F8" s="11">
        <v>119.35483870967741</v>
      </c>
      <c r="G8" s="11">
        <v>26.923076923076923</v>
      </c>
      <c r="H8" s="11">
        <v>180.43478260869566</v>
      </c>
      <c r="I8" s="11">
        <v>223.95833333333334</v>
      </c>
      <c r="J8" s="11">
        <v>8.1499999999999986</v>
      </c>
      <c r="K8" s="11">
        <v>10.85</v>
      </c>
      <c r="L8" s="11">
        <v>0.88</v>
      </c>
      <c r="M8" s="11">
        <v>-2.79</v>
      </c>
    </row>
    <row r="9" spans="1:13" s="9" customFormat="1" x14ac:dyDescent="0.3">
      <c r="A9" s="8" t="s">
        <v>44</v>
      </c>
      <c r="B9" s="11">
        <v>4557.377049180328</v>
      </c>
      <c r="C9" s="11">
        <v>2425</v>
      </c>
      <c r="D9" s="11">
        <v>236.95345557122707</v>
      </c>
      <c r="E9" s="11">
        <v>210.86956521739131</v>
      </c>
      <c r="F9" s="11">
        <v>111.29032258064515</v>
      </c>
      <c r="G9" s="11">
        <v>34.615384615384613</v>
      </c>
      <c r="H9" s="11">
        <v>223.91304347826087</v>
      </c>
      <c r="I9" s="11">
        <v>298.95833333333331</v>
      </c>
      <c r="J9" s="11">
        <v>8.3500000000000014</v>
      </c>
      <c r="K9" s="11">
        <v>12.55</v>
      </c>
      <c r="L9" s="11">
        <v>1.1000000000000001</v>
      </c>
      <c r="M9" s="11">
        <v>-3.01</v>
      </c>
    </row>
    <row r="10" spans="1:13" s="9" customFormat="1" x14ac:dyDescent="0.3">
      <c r="A10" s="8" t="s">
        <v>45</v>
      </c>
      <c r="B10" s="11">
        <v>4778.688524590164</v>
      </c>
      <c r="C10" s="11">
        <v>2476.25</v>
      </c>
      <c r="D10" s="11">
        <v>129.76022566995766</v>
      </c>
      <c r="E10" s="11">
        <v>150.43478260869566</v>
      </c>
      <c r="F10" s="11">
        <v>100.80645161290323</v>
      </c>
      <c r="G10" s="11">
        <v>24.358974358974358</v>
      </c>
      <c r="H10" s="11">
        <v>121.73913043478261</v>
      </c>
      <c r="I10" s="11">
        <v>150</v>
      </c>
      <c r="J10" s="11">
        <v>8.1999999999999993</v>
      </c>
      <c r="K10" s="11">
        <v>9.5500000000000007</v>
      </c>
      <c r="L10" s="11">
        <v>0.95</v>
      </c>
      <c r="M10" s="11">
        <v>-2.85</v>
      </c>
    </row>
    <row r="11" spans="1:13" s="9" customFormat="1" x14ac:dyDescent="0.3">
      <c r="A11" s="8" t="s">
        <v>46</v>
      </c>
      <c r="B11" s="11">
        <v>4811.4754098360654</v>
      </c>
      <c r="C11" s="11">
        <v>2463.75</v>
      </c>
      <c r="D11" s="11">
        <v>277.8561354019746</v>
      </c>
      <c r="E11" s="11">
        <v>168.91304347826087</v>
      </c>
      <c r="F11" s="11">
        <v>100.80645161290323</v>
      </c>
      <c r="G11" s="11">
        <v>26.923076923076923</v>
      </c>
      <c r="H11" s="11">
        <v>252.17391304347825</v>
      </c>
      <c r="I11" s="11">
        <v>240.10416666666669</v>
      </c>
      <c r="J11" s="11">
        <v>8.3500000000000014</v>
      </c>
      <c r="K11" s="11">
        <v>12.215</v>
      </c>
      <c r="L11" s="11">
        <v>1.1299999999999999</v>
      </c>
      <c r="M11" s="11">
        <v>-2.99</v>
      </c>
    </row>
    <row r="12" spans="1:13" s="9" customFormat="1" x14ac:dyDescent="0.3">
      <c r="A12" s="8" t="s">
        <v>47</v>
      </c>
      <c r="B12" s="11">
        <v>4524.5901639344265</v>
      </c>
      <c r="C12" s="11">
        <v>2307.5</v>
      </c>
      <c r="D12" s="11">
        <v>146.68547249647389</v>
      </c>
      <c r="E12" s="11">
        <v>226.52173913043478</v>
      </c>
      <c r="F12" s="11">
        <v>98.387096774193552</v>
      </c>
      <c r="G12" s="11">
        <v>35.897435897435898</v>
      </c>
      <c r="H12" s="11">
        <v>150</v>
      </c>
      <c r="I12" s="11">
        <v>267.70833333333331</v>
      </c>
      <c r="J12" s="11">
        <v>8.1</v>
      </c>
      <c r="K12" s="11">
        <v>12.05</v>
      </c>
      <c r="L12" s="11">
        <v>0.84</v>
      </c>
      <c r="M12" s="11">
        <v>-2.76</v>
      </c>
    </row>
    <row r="13" spans="1:13" s="9" customFormat="1" x14ac:dyDescent="0.3">
      <c r="A13" s="8" t="s">
        <v>48</v>
      </c>
      <c r="B13" s="11">
        <v>4803.2786885245905</v>
      </c>
      <c r="C13" s="11">
        <v>2524.375</v>
      </c>
      <c r="D13" s="11">
        <v>343.44146685472492</v>
      </c>
      <c r="E13" s="11">
        <v>183.0797101449275</v>
      </c>
      <c r="F13" s="11">
        <v>109.27419354838709</v>
      </c>
      <c r="G13" s="11">
        <v>35.042735042735039</v>
      </c>
      <c r="H13" s="11">
        <v>321.73913043478262</v>
      </c>
      <c r="I13" s="11">
        <v>290.27777777777777</v>
      </c>
      <c r="J13" s="11">
        <v>8.2416666666666671</v>
      </c>
      <c r="K13" s="11">
        <v>11.375</v>
      </c>
      <c r="L13" s="11">
        <v>1.02</v>
      </c>
      <c r="M13" s="11">
        <v>-2.88</v>
      </c>
    </row>
    <row r="14" spans="1:13" s="9" customFormat="1" x14ac:dyDescent="0.3">
      <c r="A14" s="8" t="s">
        <v>49</v>
      </c>
      <c r="B14" s="11">
        <v>4840.1639344262294</v>
      </c>
      <c r="C14" s="11">
        <v>2455.2083333333335</v>
      </c>
      <c r="D14" s="11">
        <v>357.07569346497411</v>
      </c>
      <c r="E14" s="11">
        <v>174.60144927536234</v>
      </c>
      <c r="F14" s="11">
        <v>124.05913978494624</v>
      </c>
      <c r="G14" s="11">
        <v>28.84615384615385</v>
      </c>
      <c r="H14" s="11">
        <v>331.15942028985506</v>
      </c>
      <c r="I14" s="11">
        <v>263.88888888888891</v>
      </c>
      <c r="J14" s="11">
        <v>8.1666666666666679</v>
      </c>
      <c r="K14" s="11">
        <v>10.941666666666668</v>
      </c>
      <c r="L14" s="11">
        <v>0.94</v>
      </c>
      <c r="M14" s="11">
        <v>-2.81</v>
      </c>
    </row>
    <row r="15" spans="1:13" s="9" customFormat="1" x14ac:dyDescent="0.3">
      <c r="A15" s="8" t="s">
        <v>50</v>
      </c>
      <c r="B15" s="11">
        <v>4573.7704918032787</v>
      </c>
      <c r="C15" s="11">
        <v>2430</v>
      </c>
      <c r="D15" s="11">
        <v>222.84908321579687</v>
      </c>
      <c r="E15" s="11">
        <v>181.30434782608697</v>
      </c>
      <c r="F15" s="11">
        <v>111.29032258064517</v>
      </c>
      <c r="G15" s="11">
        <v>28.205128205128204</v>
      </c>
      <c r="H15" s="11">
        <v>213.04347826086956</v>
      </c>
      <c r="I15" s="11">
        <v>327.08333333333331</v>
      </c>
      <c r="J15" s="11">
        <v>8.4</v>
      </c>
      <c r="K15" s="11">
        <v>8.9</v>
      </c>
      <c r="L15" s="11">
        <v>1.1000000000000001</v>
      </c>
      <c r="M15" s="11">
        <v>-3.08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46"/>
  <sheetViews>
    <sheetView topLeftCell="A13" workbookViewId="0">
      <selection sqref="A1:K46"/>
    </sheetView>
  </sheetViews>
  <sheetFormatPr baseColWidth="10" defaultRowHeight="14.4" x14ac:dyDescent="0.3"/>
  <sheetData>
    <row r="1" spans="1:11" x14ac:dyDescent="0.3">
      <c r="A1" t="s">
        <v>34</v>
      </c>
      <c r="B1" t="s">
        <v>15</v>
      </c>
      <c r="C1" t="s">
        <v>16</v>
      </c>
      <c r="D1" t="s">
        <v>17</v>
      </c>
      <c r="E1" t="s">
        <v>18</v>
      </c>
      <c r="F1" t="s">
        <v>19</v>
      </c>
      <c r="G1" t="s">
        <v>20</v>
      </c>
      <c r="H1" t="s">
        <v>21</v>
      </c>
      <c r="I1" t="s">
        <v>14</v>
      </c>
      <c r="J1" t="s">
        <v>10</v>
      </c>
      <c r="K1" t="s">
        <v>12</v>
      </c>
    </row>
    <row r="2" spans="1:11" x14ac:dyDescent="0.3">
      <c r="A2" s="1">
        <v>27625</v>
      </c>
      <c r="B2">
        <f>2*C2</f>
        <v>4550</v>
      </c>
      <c r="C2">
        <f>Feuil1!C2*10^3/40</f>
        <v>2275</v>
      </c>
      <c r="D2">
        <f>Feuil1!D2*10^3/35.45</f>
        <v>197.46121297602255</v>
      </c>
      <c r="E2">
        <f>Feuil1!E2*10^3/23</f>
        <v>339.13043478260869</v>
      </c>
      <c r="F2">
        <f>Feuil1!F2*10^3/(3*16+14)</f>
        <v>116.12903225806451</v>
      </c>
      <c r="G2">
        <f>Feuil1!H2*10^3/39</f>
        <v>0</v>
      </c>
      <c r="H2">
        <f>Feuil1!I2*10^3/23</f>
        <v>0</v>
      </c>
      <c r="I2">
        <f>Feuil1!J2*10^3/(32+4*16)</f>
        <v>0</v>
      </c>
      <c r="J2">
        <v>7.8</v>
      </c>
      <c r="K2">
        <v>16</v>
      </c>
    </row>
    <row r="3" spans="1:11" x14ac:dyDescent="0.3">
      <c r="A3" s="1">
        <v>27953</v>
      </c>
      <c r="B3">
        <f>2*C3+2*E3+G3+H3-(D3+F3+2*I3)</f>
        <v>4869.6475946584878</v>
      </c>
      <c r="C3">
        <f>Feuil1!C3*10^3/40</f>
        <v>2550</v>
      </c>
      <c r="D3">
        <f>Feuil1!D3*10^3/35.45</f>
        <v>279.26657263751758</v>
      </c>
      <c r="E3">
        <f>Feuil1!E3*10^3/23</f>
        <v>182.60869565217391</v>
      </c>
      <c r="F3">
        <f>Feuil1!F3*10^3/(3*16+14)</f>
        <v>66.129032258064512</v>
      </c>
      <c r="G3">
        <f>Feuil1!H3*10^3/39</f>
        <v>58.974358974358971</v>
      </c>
      <c r="H3">
        <f>Feuil1!I3*10^3/23</f>
        <v>430.43478260869563</v>
      </c>
      <c r="I3">
        <f>Feuil1!J3*10^3/(32+4*16)</f>
        <v>369.79166666666669</v>
      </c>
      <c r="J3">
        <v>8</v>
      </c>
      <c r="K3">
        <v>19.7</v>
      </c>
    </row>
    <row r="4" spans="1:11" x14ac:dyDescent="0.3">
      <c r="A4" s="1">
        <v>34051</v>
      </c>
      <c r="B4">
        <f>Feuil1!B12*10^3/(1+12+3*16)</f>
        <v>4360.6557377049185</v>
      </c>
      <c r="C4">
        <f>Feuil1!C12*10^3/40</f>
        <v>2425</v>
      </c>
      <c r="D4">
        <f>Feuil1!D12*10^3/35.45</f>
        <v>358.25105782792662</v>
      </c>
      <c r="E4">
        <f>Feuil1!E12*10^3/23</f>
        <v>182.60869565217391</v>
      </c>
      <c r="F4">
        <f>Feuil1!F12*10^3/(3*16+14)</f>
        <v>93.548387096774192</v>
      </c>
      <c r="G4">
        <f>Feuil1!H12*10^3/39</f>
        <v>56.410256410256409</v>
      </c>
      <c r="H4">
        <f>Feuil1!I12*10^3/23</f>
        <v>347.82608695652175</v>
      </c>
      <c r="I4">
        <f>Feuil1!J12*10^3/(32+4*16)</f>
        <v>354.16666666666669</v>
      </c>
      <c r="J4">
        <v>8.1999999999999993</v>
      </c>
      <c r="K4">
        <v>11.1</v>
      </c>
    </row>
    <row r="5" spans="1:11" x14ac:dyDescent="0.3">
      <c r="A5" s="1">
        <v>34233</v>
      </c>
      <c r="B5">
        <f>Feuil1!B16*10^3/(1+12+3*16)</f>
        <v>4524.5901639344265</v>
      </c>
      <c r="C5">
        <f>Feuil1!C16*10^3/40</f>
        <v>2625</v>
      </c>
      <c r="D5">
        <f>Feuil1!D16*10^3/35.45</f>
        <v>335.68406205923833</v>
      </c>
      <c r="E5">
        <f>Feuil1!E16*10^3/23</f>
        <v>26.086956521739129</v>
      </c>
      <c r="F5">
        <f>Feuil1!F16*10^3/(3*16+14)</f>
        <v>106.45161290322581</v>
      </c>
      <c r="G5">
        <f>Feuil1!H16*10^3/39</f>
        <v>35.897435897435898</v>
      </c>
      <c r="H5">
        <f>Feuil1!I16*10^3/23</f>
        <v>204.34782608695653</v>
      </c>
      <c r="I5">
        <f>Feuil1!J16*10^3/(32+4*16)</f>
        <v>83.333333333333329</v>
      </c>
      <c r="J5">
        <v>8.6</v>
      </c>
      <c r="K5">
        <v>15.2</v>
      </c>
    </row>
    <row r="6" spans="1:11" x14ac:dyDescent="0.3">
      <c r="A6" s="1">
        <v>39155</v>
      </c>
      <c r="B6">
        <f>Feuil1!B26*10^3/(1+12+3*16)</f>
        <v>4540.9836065573772</v>
      </c>
      <c r="C6">
        <f>Feuil1!C26*10^3/40</f>
        <v>2500</v>
      </c>
      <c r="D6">
        <f>Feuil1!D26*10^3/35.45</f>
        <v>135.40197461212975</v>
      </c>
      <c r="E6">
        <f>Feuil1!E26*10^3/23</f>
        <v>134.78260869565219</v>
      </c>
      <c r="F6">
        <f>Feuil1!F26*10^3/(3*16+14)</f>
        <v>93.548387096774192</v>
      </c>
      <c r="G6">
        <f>Feuil1!H26*10^3/39</f>
        <v>20.512820512820515</v>
      </c>
      <c r="H6">
        <f>Feuil1!I26*10^3/23</f>
        <v>143.47826086956522</v>
      </c>
      <c r="I6">
        <f>Feuil1!J26*10^3/(32+4*16)</f>
        <v>192.70833333333334</v>
      </c>
      <c r="J6">
        <v>8.3000000000000007</v>
      </c>
      <c r="K6">
        <v>10.8</v>
      </c>
    </row>
    <row r="7" spans="1:11" x14ac:dyDescent="0.3">
      <c r="A7" s="1">
        <v>39344</v>
      </c>
      <c r="B7">
        <f>Feuil1!B29*10^3/(1+12+3*16)</f>
        <v>4836.0655737704919</v>
      </c>
      <c r="C7">
        <f>Feuil1!C29*10^3/40</f>
        <v>2575</v>
      </c>
      <c r="D7">
        <f>Feuil1!D29*10^3/35.45</f>
        <v>132.58110014104372</v>
      </c>
      <c r="E7">
        <f>Feuil1!E29*10^3/23</f>
        <v>130.43478260869566</v>
      </c>
      <c r="F7">
        <f>Feuil1!F29*10^3/(3*16+14)</f>
        <v>101.61290322580645</v>
      </c>
      <c r="G7">
        <f>Feuil1!H29*10^3/39</f>
        <v>30.76923076923077</v>
      </c>
      <c r="H7">
        <f>Feuil1!I29*10^3/23</f>
        <v>152.17391304347825</v>
      </c>
      <c r="I7">
        <f>Feuil1!J29*10^3/(32+4*16)</f>
        <v>131.25</v>
      </c>
      <c r="J7">
        <v>8.3000000000000007</v>
      </c>
      <c r="K7">
        <v>10.9</v>
      </c>
    </row>
    <row r="8" spans="1:11" x14ac:dyDescent="0.3">
      <c r="A8" s="1">
        <v>39526</v>
      </c>
      <c r="B8">
        <f>2*C8+2*E8+G8+H8-(D8+F8+2*I8)</f>
        <v>4983.3407613089475</v>
      </c>
      <c r="C8">
        <f>Feuil1!C33*10^3/40</f>
        <v>2500</v>
      </c>
      <c r="D8">
        <f>Feuil1!D33*10^3/35.45</f>
        <v>110.01410437235542</v>
      </c>
      <c r="E8">
        <f>Feuil1!E33*10^3/23</f>
        <v>126.08695652173913</v>
      </c>
      <c r="F8">
        <f>Feuil1!F33*10^3/(3*16+14)</f>
        <v>79.032258064516128</v>
      </c>
      <c r="G8">
        <f>Feuil1!H33*10^3/39</f>
        <v>17.948717948717949</v>
      </c>
      <c r="H8">
        <f>Feuil1!I33*10^3/23</f>
        <v>104.34782608695652</v>
      </c>
      <c r="I8">
        <f>Feuil1!J33*10^3/(32+4*16)</f>
        <v>101.04166666666667</v>
      </c>
      <c r="J8">
        <v>8.1999999999999993</v>
      </c>
      <c r="K8">
        <v>8.3000000000000007</v>
      </c>
    </row>
    <row r="9" spans="1:11" x14ac:dyDescent="0.3">
      <c r="A9" s="1">
        <v>39715</v>
      </c>
      <c r="B9">
        <f t="shared" ref="B9:B11" si="0">2*C9+2*E9+G9+H9-(D9+F9+2*I9)</f>
        <v>4659.875518782168</v>
      </c>
      <c r="C9">
        <f>Feuil1!C38*10^3/40</f>
        <v>2425</v>
      </c>
      <c r="D9">
        <f>Feuil1!D38*10^3/35.45</f>
        <v>197.46121297602255</v>
      </c>
      <c r="E9">
        <f>Feuil1!E38*10^3/23</f>
        <v>156.52173913043478</v>
      </c>
      <c r="F9">
        <f>Feuil1!F38*10^3/(3*16+14)</f>
        <v>96.774193548387103</v>
      </c>
      <c r="G9">
        <f>Feuil1!H38*10^3/39</f>
        <v>28.205128205128204</v>
      </c>
      <c r="H9">
        <f>Feuil1!I38*10^3/23</f>
        <v>208.69565217391303</v>
      </c>
      <c r="I9">
        <f>Feuil1!J38*10^3/(32+4*16)</f>
        <v>222.91666666666666</v>
      </c>
      <c r="J9">
        <v>8.1999999999999993</v>
      </c>
      <c r="K9">
        <v>12</v>
      </c>
    </row>
    <row r="10" spans="1:11" x14ac:dyDescent="0.3">
      <c r="A10" s="1">
        <v>39891</v>
      </c>
      <c r="B10">
        <f t="shared" si="0"/>
        <v>4469.6736672301413</v>
      </c>
      <c r="C10">
        <f>Feuil1!C42*10^3/40</f>
        <v>2350</v>
      </c>
      <c r="D10">
        <f>Feuil1!D42*10^3/35.45</f>
        <v>279.26657263751758</v>
      </c>
      <c r="E10">
        <f>Feuil1!E42*10^3/23</f>
        <v>134.78260869565219</v>
      </c>
      <c r="F10">
        <f>Feuil1!F42*10^3/(3*16+14)</f>
        <v>90.322580645161295</v>
      </c>
      <c r="G10">
        <f>Feuil1!H42*10^3/39</f>
        <v>20.512820512820515</v>
      </c>
      <c r="H10">
        <f>Feuil1!I42*10^3/23</f>
        <v>230.43478260869566</v>
      </c>
      <c r="I10">
        <f>Feuil1!J42*10^3/(32+4*16)</f>
        <v>190.625</v>
      </c>
      <c r="J10">
        <v>8.1999999999999993</v>
      </c>
      <c r="K10">
        <v>9.5</v>
      </c>
    </row>
    <row r="11" spans="1:11" x14ac:dyDescent="0.3">
      <c r="A11" s="1">
        <v>40066</v>
      </c>
      <c r="B11">
        <f t="shared" si="0"/>
        <v>4977.6008445885027</v>
      </c>
      <c r="C11">
        <f>Feuil1!C48*10^3/40</f>
        <v>2725</v>
      </c>
      <c r="D11">
        <f>Feuil1!D48*10^3/35.45</f>
        <v>665.7263751763046</v>
      </c>
      <c r="E11">
        <f>Feuil1!E48*10^3/23</f>
        <v>226.08695652173913</v>
      </c>
      <c r="F11">
        <f>Feuil1!F48*10^3/(3*16+14)</f>
        <v>82.258064516129039</v>
      </c>
      <c r="G11">
        <f>Feuil1!H48*10^3/39</f>
        <v>53.846153846153847</v>
      </c>
      <c r="H11">
        <f>Feuil1!I48*10^3/23</f>
        <v>669.56521739130437</v>
      </c>
      <c r="I11">
        <f>Feuil1!J48*10^3/(32+4*16)</f>
        <v>450</v>
      </c>
      <c r="J11">
        <v>8.1999999999999993</v>
      </c>
      <c r="K11">
        <v>15.4</v>
      </c>
    </row>
    <row r="12" spans="1:11" x14ac:dyDescent="0.3">
      <c r="A12" s="1">
        <v>40294</v>
      </c>
      <c r="B12">
        <f>Feuil1!B54*10^3/(1+12+3*16)</f>
        <v>4442.622950819672</v>
      </c>
      <c r="C12">
        <f>Feuil1!C54*10^3/40</f>
        <v>2175</v>
      </c>
      <c r="D12">
        <f>Feuil1!D54*10^3/35.45</f>
        <v>222.84908321579687</v>
      </c>
      <c r="E12">
        <f>Feuil1!E54*10^3/23</f>
        <v>200</v>
      </c>
      <c r="F12">
        <f>Feuil1!F54*10^3/(3*16+14)</f>
        <v>82.258064516129039</v>
      </c>
      <c r="G12">
        <f>Feuil1!H54*10^3/39</f>
        <v>25.641025641025642</v>
      </c>
      <c r="H12">
        <f>Feuil1!I54*10^3/23</f>
        <v>191.30434782608697</v>
      </c>
      <c r="I12">
        <f>Feuil1!J54*10^3/(32+4*16)</f>
        <v>313.54166666666669</v>
      </c>
      <c r="J12">
        <v>8.1999999999999993</v>
      </c>
      <c r="K12">
        <v>12.6</v>
      </c>
    </row>
    <row r="13" spans="1:11" x14ac:dyDescent="0.3">
      <c r="A13" s="1">
        <v>40476</v>
      </c>
      <c r="B13">
        <f>Feuil1!B60*10^3/(1+12+3*16)</f>
        <v>5049.1803278688521</v>
      </c>
      <c r="C13">
        <f>Feuil1!C60*10^3/40</f>
        <v>2350</v>
      </c>
      <c r="D13">
        <f>Feuil1!D60*10^3/35.45</f>
        <v>177.71509167842029</v>
      </c>
      <c r="E13">
        <f>Feuil1!E60*10^3/23</f>
        <v>152.17391304347825</v>
      </c>
      <c r="F13">
        <f>Feuil1!F60*10^3/(3*16+14)</f>
        <v>156.45161290322579</v>
      </c>
      <c r="G13">
        <f>Feuil1!H60*10^3/39</f>
        <v>28.205128205128204</v>
      </c>
      <c r="H13">
        <f>Feuil1!I60*10^3/23</f>
        <v>169.56521739130434</v>
      </c>
      <c r="I13">
        <f>Feuil1!J60*10^3/(32+4*16)</f>
        <v>134.375</v>
      </c>
      <c r="J13">
        <v>8.1</v>
      </c>
      <c r="K13">
        <v>9.1</v>
      </c>
    </row>
    <row r="14" spans="1:11" x14ac:dyDescent="0.3">
      <c r="A14" s="1">
        <v>40659</v>
      </c>
      <c r="B14">
        <f>Feuil1!B64*10^3/(1+12+3*16)</f>
        <v>4295.0819672131147</v>
      </c>
      <c r="C14">
        <f>Feuil1!C64*10^3/40</f>
        <v>2350</v>
      </c>
      <c r="D14">
        <f>Feuil1!D64*10^3/35.45</f>
        <v>239.7743300423131</v>
      </c>
      <c r="E14">
        <f>Feuil1!E64*10^3/23</f>
        <v>186.95652173913044</v>
      </c>
      <c r="F14">
        <f>Feuil1!F64*10^3/(3*16+14)</f>
        <v>80.645161290322577</v>
      </c>
      <c r="G14">
        <f>Feuil1!H64*10^3/39</f>
        <v>30.76923076923077</v>
      </c>
      <c r="H14">
        <f>Feuil1!I64*10^3/23</f>
        <v>226.08695652173913</v>
      </c>
      <c r="I14">
        <f>Feuil1!J64*10^3/(32+4*16)</f>
        <v>320.83333333333331</v>
      </c>
      <c r="J14">
        <v>8.3000000000000007</v>
      </c>
      <c r="K14">
        <v>13.5</v>
      </c>
    </row>
    <row r="15" spans="1:11" x14ac:dyDescent="0.3">
      <c r="A15" s="1">
        <v>40842</v>
      </c>
      <c r="B15">
        <f>Feuil1!B67*10^3/(1+12+3*16)</f>
        <v>4819.6721311475412</v>
      </c>
      <c r="C15">
        <f>Feuil1!C67*10^3/40</f>
        <v>2500</v>
      </c>
      <c r="D15">
        <f>Feuil1!D67*10^3/35.45</f>
        <v>234.13258110014104</v>
      </c>
      <c r="E15">
        <f>Feuil1!E67*10^3/23</f>
        <v>234.78260869565219</v>
      </c>
      <c r="F15">
        <f>Feuil1!F67*10^3/(3*16+14)</f>
        <v>141.93548387096774</v>
      </c>
      <c r="G15">
        <f>Feuil1!H67*10^3/39</f>
        <v>38.46153846153846</v>
      </c>
      <c r="H15">
        <f>Feuil1!I67*10^3/23</f>
        <v>221.7391304347826</v>
      </c>
      <c r="I15">
        <f>Feuil1!J67*10^3/(32+4*16)</f>
        <v>277.08333333333331</v>
      </c>
      <c r="J15">
        <v>8.4</v>
      </c>
      <c r="K15">
        <v>11.6</v>
      </c>
    </row>
    <row r="16" spans="1:11" x14ac:dyDescent="0.3">
      <c r="A16" s="1">
        <v>41017</v>
      </c>
      <c r="B16">
        <f>Feuil1!B70*10^3/(1+12+3*16)</f>
        <v>4524.5901639344265</v>
      </c>
      <c r="C16">
        <f>Feuil1!C70*10^3/40</f>
        <v>2460</v>
      </c>
      <c r="D16">
        <f>Feuil1!D70*10^3/35.45</f>
        <v>138.22284908321578</v>
      </c>
      <c r="E16">
        <f>Feuil1!E70*10^3/23</f>
        <v>144.34782608695653</v>
      </c>
      <c r="F16">
        <f>Feuil1!F70*10^3/(3*16+14)</f>
        <v>93.548387096774192</v>
      </c>
      <c r="G16">
        <f>Feuil1!H70*10^3/39</f>
        <v>23.076923076923077</v>
      </c>
      <c r="H16">
        <f>Feuil1!I70*10^3/23</f>
        <v>126.08695652173913</v>
      </c>
      <c r="I16">
        <f>Feuil1!J70*10^3/(32+4*16)</f>
        <v>144.79166666666666</v>
      </c>
      <c r="J16">
        <v>8.1</v>
      </c>
      <c r="K16">
        <v>8.8000000000000007</v>
      </c>
    </row>
    <row r="17" spans="1:11" x14ac:dyDescent="0.3">
      <c r="A17" s="1">
        <v>41199</v>
      </c>
      <c r="B17">
        <f>Feuil1!B73*10^3/(1+12+3*16)</f>
        <v>5032.7868852459014</v>
      </c>
      <c r="C17">
        <f>Feuil1!C73*10^3/40</f>
        <v>2492.5</v>
      </c>
      <c r="D17">
        <f>Feuil1!D73*10^3/35.45</f>
        <v>121.29760225669956</v>
      </c>
      <c r="E17">
        <f>Feuil1!E73*10^3/23</f>
        <v>156.52173913043478</v>
      </c>
      <c r="F17">
        <f>Feuil1!F73*10^3/(3*16+14)</f>
        <v>108.06451612903226</v>
      </c>
      <c r="G17">
        <f>Feuil1!H73*10^3/39</f>
        <v>25.641025641025642</v>
      </c>
      <c r="H17">
        <f>Feuil1!I73*10^3/23</f>
        <v>117.39130434782609</v>
      </c>
      <c r="I17">
        <f>Feuil1!J73*10^3/(32+4*16)</f>
        <v>155.20833333333334</v>
      </c>
      <c r="J17">
        <v>8.3000000000000007</v>
      </c>
      <c r="K17">
        <v>10.3</v>
      </c>
    </row>
    <row r="18" spans="1:11" x14ac:dyDescent="0.3">
      <c r="A18" s="1">
        <v>41388</v>
      </c>
      <c r="B18">
        <f>Feuil1!B78*10^3/(1+12+3*16)</f>
        <v>4475.4098360655735</v>
      </c>
      <c r="C18">
        <f>Feuil1!C78*10^3/40</f>
        <v>2230</v>
      </c>
      <c r="D18">
        <f>Feuil1!D78*10^3/35.45</f>
        <v>279.26657263751758</v>
      </c>
      <c r="E18">
        <f>Feuil1!E78*10^3/23</f>
        <v>177.82608695652175</v>
      </c>
      <c r="F18">
        <f>Feuil1!F78*10^3/(3*16+14)</f>
        <v>88.709677419354833</v>
      </c>
      <c r="G18">
        <f>Feuil1!H78*10^3/39</f>
        <v>23.076923076923077</v>
      </c>
      <c r="H18">
        <f>Feuil1!I78*10^3/23</f>
        <v>265.21739130434781</v>
      </c>
      <c r="I18">
        <f>Feuil1!J78*10^3/(32+4*16)</f>
        <v>272.91666666666669</v>
      </c>
      <c r="J18">
        <v>8.4</v>
      </c>
      <c r="K18">
        <v>12.56</v>
      </c>
    </row>
    <row r="19" spans="1:11" x14ac:dyDescent="0.3">
      <c r="A19" s="1">
        <v>41569</v>
      </c>
      <c r="B19">
        <f>Feuil1!B84*10^3/(1+12+3*16)</f>
        <v>5147.5409836065573</v>
      </c>
      <c r="C19">
        <f>Feuil1!C84*10^3/40</f>
        <v>2697.5</v>
      </c>
      <c r="D19">
        <f>Feuil1!D84*10^3/35.45</f>
        <v>276.44569816643155</v>
      </c>
      <c r="E19">
        <f>Feuil1!E84*10^3/23</f>
        <v>160</v>
      </c>
      <c r="F19">
        <f>Feuil1!F84*10^3/(3*16+14)</f>
        <v>112.90322580645162</v>
      </c>
      <c r="G19">
        <f>Feuil1!H84*10^3/39</f>
        <v>30.76923076923077</v>
      </c>
      <c r="H19">
        <f>Feuil1!I84*10^3/23</f>
        <v>239.13043478260869</v>
      </c>
      <c r="I19">
        <f>Feuil1!J84*10^3/(32+4*16)</f>
        <v>207.29166666666666</v>
      </c>
      <c r="J19">
        <v>8.3000000000000007</v>
      </c>
      <c r="K19">
        <v>11.87</v>
      </c>
    </row>
    <row r="20" spans="1:11" x14ac:dyDescent="0.3">
      <c r="A20" s="1">
        <v>41757</v>
      </c>
      <c r="B20">
        <f>Feuil1!B88*10^3/(1+12+3*16)</f>
        <v>4262.2950819672133</v>
      </c>
      <c r="C20">
        <f>Feuil1!C88*10^3/40</f>
        <v>2135</v>
      </c>
      <c r="D20">
        <f>Feuil1!D88*10^3/35.45</f>
        <v>203.10296191819464</v>
      </c>
      <c r="E20">
        <f>Feuil1!E88*10^3/23</f>
        <v>187.82608695652175</v>
      </c>
      <c r="F20">
        <f>Feuil1!F88*10^3/(3*16+14)</f>
        <v>70.967741935483872</v>
      </c>
      <c r="G20">
        <f>Feuil1!H88*10^3/39</f>
        <v>33.333333333333336</v>
      </c>
      <c r="H20">
        <f>Feuil1!I88*10^3/23</f>
        <v>191.30434782608697</v>
      </c>
      <c r="I20">
        <f>Feuil1!J88*10^3/(32+4*16)</f>
        <v>406.25</v>
      </c>
      <c r="J20">
        <v>8.1999999999999993</v>
      </c>
      <c r="K20">
        <v>11.8</v>
      </c>
    </row>
    <row r="21" spans="1:11" x14ac:dyDescent="0.3">
      <c r="A21" s="1">
        <v>41934</v>
      </c>
      <c r="B21">
        <f>Feuil1!B91*10^3/(1+12+3*16)</f>
        <v>4786.8852459016398</v>
      </c>
      <c r="C21">
        <f>Feuil1!C91*10^3/40</f>
        <v>2480</v>
      </c>
      <c r="D21">
        <f>Feuil1!D91*10^3/35.45</f>
        <v>90.267983074753161</v>
      </c>
      <c r="E21">
        <f>Feuil1!E91*10^3/23</f>
        <v>265.21739130434781</v>
      </c>
      <c r="F21">
        <f>Feuil1!F91*10^3/(3*16+14)</f>
        <v>125.80645161290323</v>
      </c>
      <c r="G21">
        <f>Feuil1!H91*10^3/39</f>
        <v>38.46153846153846</v>
      </c>
      <c r="H21">
        <f>Feuil1!I91*10^3/23</f>
        <v>108.69565217391305</v>
      </c>
      <c r="I21">
        <f>Feuil1!J91*10^3/(32+4*16)</f>
        <v>129.16666666666666</v>
      </c>
      <c r="J21">
        <v>8</v>
      </c>
      <c r="K21">
        <v>12.3</v>
      </c>
    </row>
    <row r="22" spans="1:11" x14ac:dyDescent="0.3">
      <c r="A22" s="1">
        <v>42033</v>
      </c>
      <c r="B22">
        <f>Feuil1!B93*10^3/(1+12+3*16)</f>
        <v>4622.9508196721308</v>
      </c>
      <c r="C22">
        <f>Feuil1!C93*10^3/40</f>
        <v>2342.5</v>
      </c>
      <c r="D22">
        <f>Feuil1!D93*10^3/35.45</f>
        <v>211.56558533145272</v>
      </c>
      <c r="E22">
        <f>Feuil1!E93*10^3/23</f>
        <v>165.21739130434781</v>
      </c>
      <c r="F22">
        <f>Feuil1!F93*10^3/(3*16+14)</f>
        <v>50</v>
      </c>
      <c r="G22">
        <f>Feuil1!H93*10^3/39</f>
        <v>33.333333333333336</v>
      </c>
      <c r="H22">
        <f>Feuil1!I93*10^3/23</f>
        <v>200</v>
      </c>
      <c r="I22">
        <f>Feuil1!J93*10^3/(32+4*16)</f>
        <v>141.66666666666666</v>
      </c>
      <c r="J22">
        <v>8.1</v>
      </c>
      <c r="K22">
        <v>7.7</v>
      </c>
    </row>
    <row r="23" spans="1:11" x14ac:dyDescent="0.3">
      <c r="A23" s="1">
        <v>42055</v>
      </c>
      <c r="B23">
        <f>Feuil1!B94*10^3/(1+12+3*16)</f>
        <v>4934.4262295081971</v>
      </c>
      <c r="C23">
        <f>Feuil1!C94*10^3/40</f>
        <v>2525</v>
      </c>
      <c r="D23">
        <f>Feuil1!D94*10^3/35.45</f>
        <v>121.29760225669956</v>
      </c>
      <c r="E23">
        <f>Feuil1!E94*10^3/23</f>
        <v>113.91304347826087</v>
      </c>
      <c r="F23">
        <f>Feuil1!F94*10^3/(3*16+14)</f>
        <v>87.096774193548384</v>
      </c>
      <c r="G23">
        <f>Feuil1!H94*10^3/39</f>
        <v>20.512820512820515</v>
      </c>
      <c r="H23">
        <f>Feuil1!I94*10^3/23</f>
        <v>121.73913043478261</v>
      </c>
      <c r="I23">
        <f>Feuil1!J94*10^3/(32+4*16)</f>
        <v>161.45833333333334</v>
      </c>
      <c r="J23">
        <v>8.4</v>
      </c>
      <c r="K23">
        <v>7.9</v>
      </c>
    </row>
    <row r="24" spans="1:11" x14ac:dyDescent="0.3">
      <c r="A24" s="1">
        <v>42083</v>
      </c>
      <c r="B24">
        <f>Feuil1!B95*10^3/(1+12+3*16)</f>
        <v>4803.2786885245905</v>
      </c>
      <c r="C24">
        <f>Feuil1!C95*10^3/40</f>
        <v>2607.5</v>
      </c>
      <c r="D24">
        <f>Feuil1!D95*10^3/35.45</f>
        <v>344.14668547249647</v>
      </c>
      <c r="E24">
        <f>Feuil1!E95*10^3/23</f>
        <v>188.69565217391303</v>
      </c>
      <c r="F24">
        <f>Feuil1!F95*10^3/(3*16+14)</f>
        <v>96.774193548387103</v>
      </c>
      <c r="G24">
        <f>Feuil1!H95*10^3/39</f>
        <v>25.641025641025642</v>
      </c>
      <c r="H24">
        <f>Feuil1!I95*10^3/23</f>
        <v>334.78260869565219</v>
      </c>
      <c r="I24">
        <f>Feuil1!J95*10^3/(32+4*16)</f>
        <v>304.16666666666669</v>
      </c>
      <c r="J24">
        <v>8.3000000000000007</v>
      </c>
      <c r="K24">
        <v>9.9</v>
      </c>
    </row>
    <row r="25" spans="1:11" x14ac:dyDescent="0.3">
      <c r="A25" s="1">
        <v>42117</v>
      </c>
      <c r="B25">
        <f>Feuil1!B96*10^3/(1+12+3*16)</f>
        <v>4786.8852459016398</v>
      </c>
      <c r="C25">
        <f>Feuil1!C96*10^3/40</f>
        <v>2395</v>
      </c>
      <c r="D25">
        <f>Feuil1!D96*10^3/35.45</f>
        <v>321.57968970380813</v>
      </c>
      <c r="E25">
        <f>Feuil1!E96*10^3/23</f>
        <v>170.43478260869566</v>
      </c>
      <c r="F25">
        <f>Feuil1!F96*10^3/(3*16+14)</f>
        <v>80.645161290322577</v>
      </c>
      <c r="G25">
        <f>Feuil1!H96*10^3/39</f>
        <v>28.205128205128204</v>
      </c>
      <c r="H25">
        <f>Feuil1!I96*10^3/23</f>
        <v>334.78260869565219</v>
      </c>
      <c r="I25">
        <f>Feuil1!J96*10^3/(32+4*16)</f>
        <v>242.70833333333334</v>
      </c>
      <c r="J25">
        <v>8.4</v>
      </c>
      <c r="K25">
        <v>12.1</v>
      </c>
    </row>
    <row r="26" spans="1:11" x14ac:dyDescent="0.3">
      <c r="A26" s="1">
        <v>42152</v>
      </c>
      <c r="B26">
        <f>Feuil1!B97*10^3/(1+12+3*16)</f>
        <v>4836.0655737704919</v>
      </c>
      <c r="C26">
        <f>Feuil1!C97*10^3/40</f>
        <v>2585</v>
      </c>
      <c r="D26">
        <f>Feuil1!D97*10^3/35.45</f>
        <v>361.07193229901264</v>
      </c>
      <c r="E26">
        <f>Feuil1!E97*10^3/23</f>
        <v>197.82608695652175</v>
      </c>
      <c r="F26">
        <f>Feuil1!F97*10^3/(3*16+14)</f>
        <v>93.548387096774192</v>
      </c>
      <c r="G26">
        <f>Feuil1!H97*10^3/39</f>
        <v>25.641025641025642</v>
      </c>
      <c r="H26">
        <f>Feuil1!I97*10^3/23</f>
        <v>352.17391304347825</v>
      </c>
      <c r="I26">
        <f>Feuil1!J97*10^3/(32+4*16)</f>
        <v>298.95833333333331</v>
      </c>
      <c r="J26">
        <v>8.1999999999999993</v>
      </c>
      <c r="K26">
        <v>12.4</v>
      </c>
    </row>
    <row r="27" spans="1:11" x14ac:dyDescent="0.3">
      <c r="A27" s="1">
        <v>42178</v>
      </c>
      <c r="B27">
        <f>Feuil1!B98*10^3/(1+12+3*16)</f>
        <v>4540.9836065573772</v>
      </c>
      <c r="C27">
        <f>Feuil1!C98*10^3/40</f>
        <v>2402.5</v>
      </c>
      <c r="D27">
        <f>Feuil1!D98*10^3/35.45</f>
        <v>349.78843441466853</v>
      </c>
      <c r="E27">
        <f>Feuil1!E98*10^3/23</f>
        <v>198.69565217391303</v>
      </c>
      <c r="F27">
        <f>Feuil1!F98*10^3/(3*16+14)</f>
        <v>93.548387096774192</v>
      </c>
      <c r="G27">
        <f>Feuil1!H98*10^3/39</f>
        <v>35.897435897435898</v>
      </c>
      <c r="H27">
        <f>Feuil1!I98*10^3/23</f>
        <v>352.17391304347825</v>
      </c>
      <c r="I27">
        <f>Feuil1!J98*10^3/(32+4*16)</f>
        <v>345.83333333333331</v>
      </c>
      <c r="J27">
        <v>8.1999999999999993</v>
      </c>
      <c r="K27">
        <v>15.4</v>
      </c>
    </row>
    <row r="28" spans="1:11" x14ac:dyDescent="0.3">
      <c r="A28" s="1">
        <v>42212</v>
      </c>
      <c r="B28">
        <f>Feuil1!B99*10^3/(1+12+3*16)</f>
        <v>4655.7377049180332</v>
      </c>
      <c r="C28">
        <f>Feuil1!C99*10^3/40</f>
        <v>2480</v>
      </c>
      <c r="D28">
        <f>Feuil1!D99*10^3/35.45</f>
        <v>423.13117066290545</v>
      </c>
      <c r="E28">
        <f>Feuil1!E99*10^3/23</f>
        <v>209.56521739130434</v>
      </c>
      <c r="F28">
        <f>Feuil1!F99*10^3/(3*16+14)</f>
        <v>91.935483870967744</v>
      </c>
      <c r="G28">
        <f>Feuil1!H99*10^3/39</f>
        <v>41.025641025641029</v>
      </c>
      <c r="H28">
        <f>Feuil1!I99*10^3/23</f>
        <v>404.3478260869565</v>
      </c>
      <c r="I28">
        <f>Feuil1!J99*10^3/(32+4*16)</f>
        <v>378.125</v>
      </c>
      <c r="J28">
        <v>8.1999999999999993</v>
      </c>
      <c r="K28">
        <v>16.5</v>
      </c>
    </row>
    <row r="29" spans="1:11" x14ac:dyDescent="0.3">
      <c r="A29" s="1">
        <v>42241</v>
      </c>
      <c r="B29">
        <f>Feuil1!B100*10^3/(1+12+3*16)</f>
        <v>4622.9508196721308</v>
      </c>
      <c r="C29">
        <f>Feuil1!C100*10^3/40</f>
        <v>2512.5</v>
      </c>
      <c r="D29">
        <f>Feuil1!D100*10^3/35.45</f>
        <v>440.05641748942168</v>
      </c>
      <c r="E29">
        <f>Feuil1!E100*10^3/23</f>
        <v>235.65217391304347</v>
      </c>
      <c r="F29">
        <f>Feuil1!F100*10^3/(3*16+14)</f>
        <v>98.387096774193552</v>
      </c>
      <c r="G29">
        <f>Feuil1!H100*10^3/39</f>
        <v>48.717948717948715</v>
      </c>
      <c r="H29">
        <f>Feuil1!I100*10^3/23</f>
        <v>447.82608695652175</v>
      </c>
      <c r="I29">
        <f>Feuil1!J100*10^3/(32+4*16)</f>
        <v>482.29166666666669</v>
      </c>
      <c r="J29">
        <v>8.1</v>
      </c>
      <c r="K29">
        <v>14.9</v>
      </c>
    </row>
    <row r="30" spans="1:11" x14ac:dyDescent="0.3">
      <c r="A30" s="1">
        <v>42269</v>
      </c>
      <c r="B30">
        <f>Feuil1!B101*10^3/(1+12+3*16)</f>
        <v>4918.0327868852455</v>
      </c>
      <c r="C30">
        <f>Feuil1!C101*10^3/40</f>
        <v>2522.5</v>
      </c>
      <c r="D30">
        <f>Feuil1!D101*10^3/35.45</f>
        <v>310.29619181946401</v>
      </c>
      <c r="E30">
        <f>Feuil1!E101*10^3/23</f>
        <v>166.08695652173913</v>
      </c>
      <c r="F30">
        <f>Feuil1!F101*10^3/(3*16+14)</f>
        <v>182.25806451612902</v>
      </c>
      <c r="G30">
        <f>Feuil1!H101*10^3/39</f>
        <v>35.897435897435898</v>
      </c>
      <c r="H30">
        <f>Feuil1!I101*10^3/23</f>
        <v>286.95652173913044</v>
      </c>
      <c r="I30">
        <f>Feuil1!J101*10^3/(32+4*16)</f>
        <v>244.79166666666666</v>
      </c>
      <c r="J30">
        <v>8.1999999999999993</v>
      </c>
      <c r="K30">
        <v>11.9</v>
      </c>
    </row>
    <row r="31" spans="1:11" x14ac:dyDescent="0.3">
      <c r="A31" s="1">
        <v>42300</v>
      </c>
      <c r="B31">
        <f>Feuil1!B102*10^3/(1+12+3*16)</f>
        <v>5049.1803278688521</v>
      </c>
      <c r="C31">
        <f>Feuil1!C102*10^3/40</f>
        <v>2710</v>
      </c>
      <c r="D31">
        <f>Feuil1!D102*10^3/35.45</f>
        <v>598.02538787023968</v>
      </c>
      <c r="E31">
        <f>Feuil1!E102*10^3/23</f>
        <v>236.08695652173913</v>
      </c>
      <c r="F31">
        <f>Feuil1!F102*10^3/(3*16+14)</f>
        <v>119.35483870967742</v>
      </c>
      <c r="G31">
        <f>Feuil1!H102*10^3/39</f>
        <v>58.974358974358971</v>
      </c>
      <c r="H31">
        <f>Feuil1!I102*10^3/23</f>
        <v>452.17391304347825</v>
      </c>
      <c r="I31">
        <f>Feuil1!J102*10^3/(32+4*16)</f>
        <v>454.16666666666669</v>
      </c>
      <c r="J31">
        <v>8.1999999999999993</v>
      </c>
      <c r="K31">
        <v>10.5</v>
      </c>
    </row>
    <row r="32" spans="1:11" x14ac:dyDescent="0.3">
      <c r="A32" s="1">
        <v>42332</v>
      </c>
      <c r="B32">
        <f>Feuil1!B103*10^3/(1+12+3*16)</f>
        <v>4852.4590163934427</v>
      </c>
      <c r="C32">
        <f>Feuil1!C103*10^3/40</f>
        <v>2572.5</v>
      </c>
      <c r="D32">
        <f>Feuil1!D103*10^3/35.45</f>
        <v>267.98307475317347</v>
      </c>
      <c r="E32">
        <f>Feuil1!E103*10^3/23</f>
        <v>125.21739130434783</v>
      </c>
      <c r="F32">
        <f>Feuil1!F103*10^3/(3*16+14)</f>
        <v>188.70967741935485</v>
      </c>
      <c r="G32">
        <f>Feuil1!H103*10^3/39</f>
        <v>25.641025641025642</v>
      </c>
      <c r="H32">
        <f>Feuil1!I103*10^3/23</f>
        <v>243.47826086956522</v>
      </c>
      <c r="I32">
        <f>Feuil1!J103*10^3/(32+4*16)</f>
        <v>163.54166666666666</v>
      </c>
      <c r="J32">
        <v>8.3000000000000007</v>
      </c>
      <c r="K32">
        <v>8.1</v>
      </c>
    </row>
    <row r="33" spans="1:11" x14ac:dyDescent="0.3">
      <c r="A33" s="1">
        <v>42355</v>
      </c>
      <c r="B33">
        <f>Feuil1!B104*10^3/(1+12+3*16)</f>
        <v>5016.3934426229507</v>
      </c>
      <c r="C33">
        <f>Feuil1!C104*10^3/40</f>
        <v>2637.5</v>
      </c>
      <c r="D33">
        <f>Feuil1!D104*10^3/35.45</f>
        <v>372.35543018335682</v>
      </c>
      <c r="E33">
        <f>Feuil1!E104*10^3/23</f>
        <v>189.56521739130434</v>
      </c>
      <c r="F33">
        <f>Feuil1!F104*10^3/(3*16+14)</f>
        <v>129.03225806451613</v>
      </c>
      <c r="G33">
        <f>Feuil1!H104*10^3/39</f>
        <v>41.025641025641029</v>
      </c>
      <c r="H33">
        <f>Feuil1!I104*10^3/23</f>
        <v>330.43478260869563</v>
      </c>
      <c r="I33">
        <f>Feuil1!J104*10^3/(32+4*16)</f>
        <v>265.625</v>
      </c>
      <c r="J33">
        <v>8.3000000000000007</v>
      </c>
      <c r="K33">
        <v>9.1999999999999993</v>
      </c>
    </row>
    <row r="34" spans="1:11" x14ac:dyDescent="0.3">
      <c r="A34" s="1">
        <v>42391</v>
      </c>
      <c r="B34">
        <f>Feuil1!B105*10^3/(1+12+3*16)</f>
        <v>5065.5737704918029</v>
      </c>
      <c r="C34">
        <f>Feuil1!C105*10^3/40</f>
        <v>2612.5</v>
      </c>
      <c r="D34">
        <f>Feuil1!D105*10^3/35.45</f>
        <v>304.65444287729196</v>
      </c>
      <c r="E34">
        <f>Feuil1!E105*10^3/23</f>
        <v>166.52173913043478</v>
      </c>
      <c r="F34">
        <f>Feuil1!F105*10^3/(3*16+14)</f>
        <v>151.61290322580646</v>
      </c>
      <c r="G34">
        <f>Feuil1!H105*10^3/39</f>
        <v>25.641025641025642</v>
      </c>
      <c r="H34">
        <f>Feuil1!I105*10^3/23</f>
        <v>308.69565217391306</v>
      </c>
      <c r="I34">
        <f>Feuil1!J105*10^3/(32+4*16)</f>
        <v>193.75</v>
      </c>
      <c r="J34">
        <v>8.3000000000000007</v>
      </c>
      <c r="K34">
        <v>7.7</v>
      </c>
    </row>
    <row r="35" spans="1:11" x14ac:dyDescent="0.3">
      <c r="A35" s="1">
        <v>42419</v>
      </c>
      <c r="B35">
        <f>Feuil1!B106*10^3/(1+12+3*16)</f>
        <v>4918.0327868852455</v>
      </c>
      <c r="C35">
        <f>Feuil1!C106*10^3/40</f>
        <v>2660</v>
      </c>
      <c r="D35">
        <f>Feuil1!D106*10^3/35.45</f>
        <v>208.74471086036669</v>
      </c>
      <c r="E35">
        <f>Feuil1!E106*10^3/23</f>
        <v>140.86956521739131</v>
      </c>
      <c r="F35">
        <f>Feuil1!F106*10^3/(3*16+14)</f>
        <v>122.58064516129032</v>
      </c>
      <c r="G35">
        <f>Feuil1!H106*10^3/39</f>
        <v>20.512820512820515</v>
      </c>
      <c r="H35">
        <f>Feuil1!I106*10^3/23</f>
        <v>208.69565217391303</v>
      </c>
      <c r="I35">
        <f>Feuil1!J106*10^3/(32+4*16)</f>
        <v>156.25</v>
      </c>
      <c r="J35">
        <v>8.1999999999999993</v>
      </c>
      <c r="K35">
        <v>8.6999999999999993</v>
      </c>
    </row>
    <row r="36" spans="1:11" x14ac:dyDescent="0.3">
      <c r="A36" s="1">
        <v>42450</v>
      </c>
      <c r="B36">
        <f>Feuil1!B107*10^3/(1+12+3*16)</f>
        <v>4737.7049180327867</v>
      </c>
      <c r="C36">
        <f>Feuil1!C107*10^3/40</f>
        <v>2322.5</v>
      </c>
      <c r="D36">
        <f>Feuil1!D107*10^3/35.45</f>
        <v>279.26657263751758</v>
      </c>
      <c r="E36">
        <f>Feuil1!E107*10^3/23</f>
        <v>142.17391304347825</v>
      </c>
      <c r="F36">
        <f>Feuil1!F107*10^3/(3*16+14)</f>
        <v>109.6774193548387</v>
      </c>
      <c r="G36">
        <f>Feuil1!H107*10^3/39</f>
        <v>17.948717948717949</v>
      </c>
      <c r="H36">
        <f>Feuil1!I107*10^3/23</f>
        <v>256.52173913043481</v>
      </c>
      <c r="I36">
        <f>Feuil1!J107*10^3/(32+4*16)</f>
        <v>217.70833333333334</v>
      </c>
      <c r="J36">
        <v>8.3000000000000007</v>
      </c>
      <c r="K36">
        <v>9.3000000000000007</v>
      </c>
    </row>
    <row r="37" spans="1:11" x14ac:dyDescent="0.3">
      <c r="A37" s="1">
        <v>42481</v>
      </c>
      <c r="B37">
        <f>Feuil1!B108*10^3/(1+12+3*16)</f>
        <v>4852.4590163934427</v>
      </c>
      <c r="C37">
        <f>Feuil1!C108*10^3/40</f>
        <v>2165</v>
      </c>
      <c r="D37">
        <f>Feuil1!D108*10^3/35.45</f>
        <v>279.26657263751758</v>
      </c>
      <c r="E37">
        <f>Feuil1!E108*10^3/23</f>
        <v>119.56521739130434</v>
      </c>
      <c r="F37">
        <f>Feuil1!F108*10^3/(3*16+14)</f>
        <v>114.51612903225806</v>
      </c>
      <c r="G37">
        <f>Feuil1!H108*10^3/39</f>
        <v>30.76923076923077</v>
      </c>
      <c r="H37">
        <f>Feuil1!I108*10^3/23</f>
        <v>247.82608695652175</v>
      </c>
      <c r="I37">
        <f>Feuil1!J108*10^3/(32+4*16)</f>
        <v>141.66666666666666</v>
      </c>
      <c r="J37">
        <v>8.1999999999999993</v>
      </c>
      <c r="K37">
        <v>10.8</v>
      </c>
    </row>
    <row r="38" spans="1:11" x14ac:dyDescent="0.3">
      <c r="A38" s="1">
        <v>42514</v>
      </c>
      <c r="B38">
        <f>Feuil1!B109*10^3/(1+12+3*16)</f>
        <v>4918.0327868852455</v>
      </c>
      <c r="C38">
        <f>Feuil1!C109*10^3/40</f>
        <v>2257.5</v>
      </c>
      <c r="D38">
        <f>Feuil1!D109*10^3/35.45</f>
        <v>188.99858956276444</v>
      </c>
      <c r="E38">
        <f>Feuil1!E109*10^3/23</f>
        <v>130.86956521739131</v>
      </c>
      <c r="F38">
        <f>Feuil1!F109*10^3/(3*16+14)</f>
        <v>87.096774193548384</v>
      </c>
      <c r="G38">
        <f>Feuil1!H109*10^3/39</f>
        <v>20.512820512820515</v>
      </c>
      <c r="H38">
        <f>Feuil1!I109*10^3/23</f>
        <v>191.30434782608697</v>
      </c>
      <c r="I38">
        <f>Feuil1!J109*10^3/(32+4*16)</f>
        <v>152.08333333333334</v>
      </c>
      <c r="J38">
        <v>8.1999999999999993</v>
      </c>
      <c r="K38">
        <v>10.4</v>
      </c>
    </row>
    <row r="39" spans="1:11" x14ac:dyDescent="0.3">
      <c r="A39" s="1">
        <v>42541</v>
      </c>
      <c r="B39">
        <f>Feuil1!B110*10^3/(1+12+3*16)</f>
        <v>5049.1803278688521</v>
      </c>
      <c r="C39">
        <f>Feuil1!C110*10^3/40</f>
        <v>2460</v>
      </c>
      <c r="D39">
        <f>Feuil1!D110*10^3/35.45</f>
        <v>188.99858956276444</v>
      </c>
      <c r="E39">
        <f>Feuil1!E110*10^3/23</f>
        <v>132.60869565217391</v>
      </c>
      <c r="F39">
        <f>Feuil1!F110*10^3/(3*16+14)</f>
        <v>106.45161290322581</v>
      </c>
      <c r="G39">
        <f>Feuil1!H110*10^3/39</f>
        <v>20.512820512820515</v>
      </c>
      <c r="H39">
        <f>Feuil1!I110*10^3/23</f>
        <v>204.34782608695653</v>
      </c>
      <c r="I39">
        <f>Feuil1!J110*10^3/(32+4*16)</f>
        <v>148.95833333333334</v>
      </c>
      <c r="J39">
        <v>8.1999999999999993</v>
      </c>
      <c r="K39">
        <v>11</v>
      </c>
    </row>
    <row r="40" spans="1:11" x14ac:dyDescent="0.3">
      <c r="A40" s="1">
        <v>42576</v>
      </c>
      <c r="B40">
        <f>Feuil1!B111*10^3/(1+12+3*16)</f>
        <v>4606.5573770491801</v>
      </c>
      <c r="C40">
        <f>Feuil1!C111*10^3/40</f>
        <v>2457.5</v>
      </c>
      <c r="D40">
        <f>Feuil1!D111*10^3/35.45</f>
        <v>719.32299012693932</v>
      </c>
      <c r="E40">
        <f>Feuil1!E111*10^3/23</f>
        <v>216.52173913043478</v>
      </c>
      <c r="F40">
        <f>Feuil1!F111*10^3/(3*16+14)</f>
        <v>112.90322580645162</v>
      </c>
      <c r="G40">
        <f>Feuil1!H111*10^3/39</f>
        <v>30.76923076923077</v>
      </c>
      <c r="H40">
        <f>Feuil1!I111*10^3/23</f>
        <v>439.13043478260869</v>
      </c>
      <c r="I40">
        <f>Feuil1!J111*10^3/(32+4*16)</f>
        <v>394.79166666666669</v>
      </c>
      <c r="J40">
        <v>8.1999999999999993</v>
      </c>
      <c r="K40">
        <v>16.399999999999999</v>
      </c>
    </row>
    <row r="41" spans="1:11" x14ac:dyDescent="0.3">
      <c r="A41" s="1">
        <v>42601</v>
      </c>
      <c r="B41">
        <f>Feuil1!B112*10^3/(1+12+3*16)</f>
        <v>4016.3934426229507</v>
      </c>
      <c r="C41">
        <f>Feuil1!C112*10^3/40</f>
        <v>2257.5</v>
      </c>
      <c r="D41">
        <f>Feuil1!D112*10^3/35.45</f>
        <v>423.13117066290545</v>
      </c>
      <c r="E41">
        <f>Feuil1!E112*10^3/23</f>
        <v>233.47826086956522</v>
      </c>
      <c r="F41">
        <f>Feuil1!F112*10^3/(3*16+14)</f>
        <v>95.161290322580641</v>
      </c>
      <c r="G41">
        <f>Feuil1!H112*10^3/39</f>
        <v>51.282051282051285</v>
      </c>
      <c r="H41">
        <f>Feuil1!I112*10^3/23</f>
        <v>434.78260869565219</v>
      </c>
      <c r="I41">
        <f>Feuil1!J112*10^3/(32+4*16)</f>
        <v>486.45833333333331</v>
      </c>
      <c r="J41">
        <v>7.9</v>
      </c>
      <c r="K41">
        <v>16</v>
      </c>
    </row>
    <row r="42" spans="1:11" x14ac:dyDescent="0.3">
      <c r="A42" s="1">
        <v>42636</v>
      </c>
      <c r="B42">
        <f>Feuil1!B113*10^3/(1+12+3*16)</f>
        <v>4836.0655737704919</v>
      </c>
      <c r="C42">
        <f>Feuil1!C113*10^3/40</f>
        <v>2475</v>
      </c>
      <c r="D42">
        <f>Feuil1!D113*10^3/35.45</f>
        <v>420.31029619181942</v>
      </c>
      <c r="E42">
        <f>Feuil1!E113*10^3/23</f>
        <v>214.78260869565219</v>
      </c>
      <c r="F42">
        <f>Feuil1!F113*10^3/(3*16+14)</f>
        <v>164.51612903225808</v>
      </c>
      <c r="G42">
        <f>Feuil1!H113*10^3/39</f>
        <v>38.46153846153846</v>
      </c>
      <c r="H42">
        <f>Feuil1!I113*10^3/23</f>
        <v>439.13043478260869</v>
      </c>
      <c r="I42">
        <f>Feuil1!J113*10^3/(32+4*16)</f>
        <v>329.16666666666669</v>
      </c>
      <c r="J42">
        <v>8</v>
      </c>
      <c r="K42">
        <v>13.4</v>
      </c>
    </row>
    <row r="43" spans="1:11" x14ac:dyDescent="0.3">
      <c r="A43" s="1">
        <v>42664</v>
      </c>
      <c r="B43">
        <f>Feuil1!B114*10^3/(1+12+3*16)</f>
        <v>4983.6065573770493</v>
      </c>
      <c r="C43">
        <f>Feuil1!C114*10^3/40</f>
        <v>2625</v>
      </c>
      <c r="D43">
        <f>Feuil1!D114*10^3/35.45</f>
        <v>631.87588152327214</v>
      </c>
      <c r="E43">
        <f>Feuil1!E114*10^3/23</f>
        <v>236.95652173913044</v>
      </c>
      <c r="F43">
        <f>Feuil1!F114*10^3/(3*16+14)</f>
        <v>132.25806451612902</v>
      </c>
      <c r="G43">
        <f>Feuil1!H114*10^3/39</f>
        <v>41.025641025641029</v>
      </c>
      <c r="H43">
        <f>Feuil1!I114*10^3/23</f>
        <v>608.695652173913</v>
      </c>
      <c r="I43">
        <f>Feuil1!J114*10^3/(32+4*16)</f>
        <v>430.20833333333331</v>
      </c>
      <c r="J43">
        <v>8.1</v>
      </c>
      <c r="K43">
        <v>11</v>
      </c>
    </row>
    <row r="44" spans="1:11" x14ac:dyDescent="0.3">
      <c r="A44" s="1">
        <v>42697</v>
      </c>
      <c r="B44">
        <f>Feuil1!B115*10^3/(1+12+3*16)</f>
        <v>5032.7868852459014</v>
      </c>
      <c r="C44">
        <f>Feuil1!C115*10^3/40</f>
        <v>2540</v>
      </c>
      <c r="D44">
        <f>Feuil1!D115*10^3/35.45</f>
        <v>188.99858956276444</v>
      </c>
      <c r="E44">
        <f>Feuil1!E115*10^3/23</f>
        <v>135.21739130434781</v>
      </c>
      <c r="F44">
        <f>Feuil1!F115*10^3/(3*16+14)</f>
        <v>145.16129032258064</v>
      </c>
      <c r="G44">
        <f>Feuil1!H115*10^3/39</f>
        <v>20.512820512820515</v>
      </c>
      <c r="H44">
        <f>Feuil1!I115*10^3/23</f>
        <v>195.65217391304347</v>
      </c>
      <c r="I44">
        <f>Feuil1!J115*10^3/(32+4*16)</f>
        <v>127.08333333333333</v>
      </c>
      <c r="J44">
        <v>8.1999999999999993</v>
      </c>
      <c r="K44">
        <v>10.3</v>
      </c>
    </row>
    <row r="45" spans="1:11" x14ac:dyDescent="0.3">
      <c r="A45" s="1">
        <v>42723</v>
      </c>
      <c r="B45">
        <f>Feuil1!B116*10^3/(1+12+3*16)</f>
        <v>5065.5737704918029</v>
      </c>
      <c r="C45">
        <f>Feuil1!C116*10^3/40</f>
        <v>2630</v>
      </c>
      <c r="D45">
        <f>Feuil1!D116*10^3/35.45</f>
        <v>451.33991537376585</v>
      </c>
      <c r="E45">
        <f>Feuil1!E116*10^3/23</f>
        <v>225.65217391304347</v>
      </c>
      <c r="F45">
        <f>Feuil1!F116*10^3/(3*16+14)</f>
        <v>146.7741935483871</v>
      </c>
      <c r="G45">
        <f>Feuil1!H116*10^3/39</f>
        <v>28.205128205128204</v>
      </c>
      <c r="H45">
        <f>Feuil1!I116*10^3/23</f>
        <v>439.13043478260869</v>
      </c>
      <c r="I45">
        <f>Feuil1!J116*10^3/(32+4*16)</f>
        <v>388.54166666666669</v>
      </c>
      <c r="J45">
        <v>8.1999999999999993</v>
      </c>
      <c r="K45">
        <v>6.3</v>
      </c>
    </row>
    <row r="46" spans="1:11" x14ac:dyDescent="0.3">
      <c r="A46" s="1">
        <v>42844</v>
      </c>
      <c r="B46">
        <f>Feuil1!B118*10^3/(1+12+3*16)</f>
        <v>4573.7704918032787</v>
      </c>
      <c r="C46">
        <f>Feuil1!C118*10^3/40</f>
        <v>2430</v>
      </c>
      <c r="D46">
        <f>Feuil1!D118*10^3/35.45</f>
        <v>222.84908321579687</v>
      </c>
      <c r="E46">
        <f>Feuil1!E118*10^3/23</f>
        <v>181.30434782608697</v>
      </c>
      <c r="F46">
        <f>Feuil1!F118*10^3/(3*16+14)</f>
        <v>111.29032258064517</v>
      </c>
      <c r="G46">
        <f>Feuil1!H118*10^3/39</f>
        <v>28.205128205128204</v>
      </c>
      <c r="H46">
        <f>Feuil1!I118*10^3/23</f>
        <v>213.04347826086956</v>
      </c>
      <c r="I46">
        <f>Feuil1!J118*10^3/(32+4*16)</f>
        <v>327.08333333333331</v>
      </c>
      <c r="J46">
        <v>8.4</v>
      </c>
      <c r="K46">
        <v>8.9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51"/>
  <sheetViews>
    <sheetView zoomScaleNormal="100" workbookViewId="0">
      <selection activeCell="J48" sqref="J48"/>
    </sheetView>
  </sheetViews>
  <sheetFormatPr baseColWidth="10" defaultRowHeight="14.4" x14ac:dyDescent="0.3"/>
  <sheetData>
    <row r="1" spans="1:9" x14ac:dyDescent="0.3">
      <c r="A1" t="s">
        <v>0</v>
      </c>
      <c r="B1" t="s">
        <v>15</v>
      </c>
      <c r="C1" t="s">
        <v>16</v>
      </c>
      <c r="D1" t="s">
        <v>17</v>
      </c>
      <c r="E1" t="s">
        <v>18</v>
      </c>
      <c r="F1" t="s">
        <v>19</v>
      </c>
      <c r="G1" t="s">
        <v>20</v>
      </c>
      <c r="H1" t="s">
        <v>21</v>
      </c>
      <c r="I1" t="s">
        <v>22</v>
      </c>
    </row>
    <row r="2" spans="1:9" x14ac:dyDescent="0.3">
      <c r="A2" s="1">
        <v>27953</v>
      </c>
      <c r="B2">
        <f>C2</f>
        <v>5100</v>
      </c>
      <c r="C2">
        <f>2*Feuil1!C3*10^3/40</f>
        <v>5100</v>
      </c>
      <c r="D2">
        <v>279.26657263751758</v>
      </c>
      <c r="E2">
        <f>2*Feuil1!E3*10^3/23</f>
        <v>365.21739130434781</v>
      </c>
      <c r="F2">
        <v>66.129032258064512</v>
      </c>
      <c r="G2">
        <v>58.974358974358971</v>
      </c>
      <c r="H2">
        <v>430.43478260869563</v>
      </c>
      <c r="I2">
        <f>2*Feuil2!I2</f>
        <v>0</v>
      </c>
    </row>
    <row r="3" spans="1:9" x14ac:dyDescent="0.3">
      <c r="A3" s="1">
        <v>34051</v>
      </c>
      <c r="B3">
        <v>4360.6557377049185</v>
      </c>
      <c r="C3">
        <f>2*Feuil1!C12*10^3/40</f>
        <v>4850</v>
      </c>
      <c r="D3">
        <v>358.25105782792662</v>
      </c>
      <c r="E3">
        <f>2*Feuil1!E12*10^3/23</f>
        <v>365.21739130434781</v>
      </c>
      <c r="F3">
        <v>93.548387096774192</v>
      </c>
      <c r="G3">
        <v>56.410256410256409</v>
      </c>
      <c r="H3">
        <v>347.82608695652175</v>
      </c>
      <c r="I3">
        <f>2*Feuil2!I3</f>
        <v>739.58333333333337</v>
      </c>
    </row>
    <row r="4" spans="1:9" x14ac:dyDescent="0.3">
      <c r="A4" s="1">
        <v>34233</v>
      </c>
      <c r="B4">
        <v>4524.5901639344265</v>
      </c>
      <c r="C4">
        <f>2*Feuil1!C16*10^3/40</f>
        <v>5250</v>
      </c>
      <c r="D4">
        <v>335.68406205923833</v>
      </c>
      <c r="E4">
        <f>2*Feuil1!E16*10^3/23</f>
        <v>52.173913043478258</v>
      </c>
      <c r="F4">
        <v>106.45161290322581</v>
      </c>
      <c r="G4">
        <v>35.897435897435898</v>
      </c>
      <c r="H4">
        <v>204.34782608695653</v>
      </c>
      <c r="I4" t="e">
        <f>2*Feuil2!#REF!</f>
        <v>#REF!</v>
      </c>
    </row>
    <row r="5" spans="1:9" x14ac:dyDescent="0.3">
      <c r="A5" s="1">
        <v>39155</v>
      </c>
      <c r="B5">
        <v>4540.9836065573772</v>
      </c>
      <c r="C5">
        <f>2*Feuil1!C26*10^3/40</f>
        <v>5000</v>
      </c>
      <c r="D5">
        <v>135.40197461212975</v>
      </c>
      <c r="E5">
        <f>2*Feuil1!E26*10^3/23</f>
        <v>269.56521739130437</v>
      </c>
      <c r="F5">
        <v>93.548387096774192</v>
      </c>
      <c r="G5">
        <v>20.512820512820515</v>
      </c>
      <c r="H5">
        <v>143.47826086956522</v>
      </c>
      <c r="I5" t="e">
        <f>2*Feuil2!#REF!</f>
        <v>#REF!</v>
      </c>
    </row>
    <row r="6" spans="1:9" x14ac:dyDescent="0.3">
      <c r="A6" s="1">
        <v>39344</v>
      </c>
      <c r="B6">
        <v>4836.0655737704919</v>
      </c>
      <c r="C6">
        <f>2*Feuil1!C29*10^3/40</f>
        <v>5150</v>
      </c>
      <c r="D6">
        <v>132.58110014104372</v>
      </c>
      <c r="E6">
        <f>2*Feuil1!E29*10^3/23</f>
        <v>260.86956521739131</v>
      </c>
      <c r="F6">
        <v>101.61290322580645</v>
      </c>
      <c r="G6">
        <v>30.76923076923077</v>
      </c>
      <c r="H6">
        <v>152.17391304347825</v>
      </c>
      <c r="I6" t="e">
        <f>2*Feuil2!#REF!</f>
        <v>#REF!</v>
      </c>
    </row>
    <row r="7" spans="1:9" x14ac:dyDescent="0.3">
      <c r="A7" s="1">
        <v>39526</v>
      </c>
      <c r="B7">
        <f>C7</f>
        <v>5000</v>
      </c>
      <c r="C7">
        <f>2*Feuil1!C33*10^3/40</f>
        <v>5000</v>
      </c>
      <c r="D7">
        <v>110.01410437235542</v>
      </c>
      <c r="E7">
        <f>2*Feuil1!E33*10^3/23</f>
        <v>252.17391304347825</v>
      </c>
      <c r="F7">
        <v>79.032258064516128</v>
      </c>
      <c r="G7">
        <v>17.948717948717949</v>
      </c>
      <c r="H7">
        <v>104.34782608695652</v>
      </c>
      <c r="I7" t="e">
        <f>2*Feuil2!#REF!</f>
        <v>#REF!</v>
      </c>
    </row>
    <row r="8" spans="1:9" x14ac:dyDescent="0.3">
      <c r="A8" s="1">
        <v>39715</v>
      </c>
      <c r="B8">
        <f>C8</f>
        <v>4850</v>
      </c>
      <c r="C8">
        <f>2*Feuil1!C38*10^3/40</f>
        <v>4850</v>
      </c>
      <c r="D8">
        <v>197.46121297602255</v>
      </c>
      <c r="E8">
        <f>2*Feuil1!E38*10^3/23</f>
        <v>313.04347826086956</v>
      </c>
      <c r="F8">
        <v>96.774193548387103</v>
      </c>
      <c r="G8">
        <v>28.205128205128204</v>
      </c>
      <c r="H8">
        <v>208.69565217391303</v>
      </c>
      <c r="I8" t="e">
        <f>2*Feuil2!#REF!</f>
        <v>#REF!</v>
      </c>
    </row>
    <row r="9" spans="1:9" x14ac:dyDescent="0.3">
      <c r="A9" s="1">
        <v>39891</v>
      </c>
      <c r="B9">
        <f>C9</f>
        <v>4700</v>
      </c>
      <c r="C9">
        <f>2*Feuil1!C42*10^3/40</f>
        <v>4700</v>
      </c>
      <c r="D9">
        <v>279.26657263751758</v>
      </c>
      <c r="E9">
        <f>2*Feuil1!E42*10^3/23</f>
        <v>269.56521739130437</v>
      </c>
      <c r="F9">
        <v>90.322580645161295</v>
      </c>
      <c r="G9">
        <v>20.512820512820515</v>
      </c>
      <c r="H9">
        <v>230.43478260869566</v>
      </c>
      <c r="I9" t="e">
        <f>2*Feuil2!#REF!</f>
        <v>#REF!</v>
      </c>
    </row>
    <row r="10" spans="1:9" x14ac:dyDescent="0.3">
      <c r="A10" s="1">
        <v>40066</v>
      </c>
      <c r="B10">
        <f>C10</f>
        <v>5450</v>
      </c>
      <c r="C10">
        <f>2*Feuil1!C48*10^3/40</f>
        <v>5450</v>
      </c>
      <c r="D10">
        <v>665.7263751763046</v>
      </c>
      <c r="E10">
        <f>2*Feuil1!E48*10^3/23</f>
        <v>452.17391304347825</v>
      </c>
      <c r="F10">
        <v>82.258064516129039</v>
      </c>
      <c r="G10">
        <v>53.846153846153847</v>
      </c>
      <c r="H10">
        <v>669.56521739130437</v>
      </c>
      <c r="I10" t="e">
        <f>2*Feuil2!#REF!</f>
        <v>#REF!</v>
      </c>
    </row>
    <row r="11" spans="1:9" x14ac:dyDescent="0.3">
      <c r="A11" s="1">
        <v>40294</v>
      </c>
      <c r="B11">
        <v>4442.622950819672</v>
      </c>
      <c r="C11">
        <f>2*Feuil1!C54*10^3/40</f>
        <v>4350</v>
      </c>
      <c r="D11">
        <v>222.84908321579687</v>
      </c>
      <c r="E11">
        <f>2*Feuil1!E54*10^3/23</f>
        <v>400</v>
      </c>
      <c r="F11">
        <v>82.258064516129039</v>
      </c>
      <c r="G11">
        <v>25.641025641025642</v>
      </c>
      <c r="H11">
        <v>191.30434782608697</v>
      </c>
      <c r="I11" t="e">
        <f>2*Feuil2!#REF!</f>
        <v>#REF!</v>
      </c>
    </row>
    <row r="12" spans="1:9" x14ac:dyDescent="0.3">
      <c r="A12" s="1">
        <v>40476</v>
      </c>
      <c r="B12">
        <v>5049.1803278688521</v>
      </c>
      <c r="C12">
        <f>2*Feuil1!C60*10^3/40</f>
        <v>4700</v>
      </c>
      <c r="D12">
        <v>177.71509167842029</v>
      </c>
      <c r="E12">
        <f>2*Feuil1!E60*10^3/23</f>
        <v>304.3478260869565</v>
      </c>
      <c r="F12">
        <v>156.45161290322579</v>
      </c>
      <c r="G12">
        <v>28.205128205128204</v>
      </c>
      <c r="H12">
        <v>169.56521739130434</v>
      </c>
      <c r="I12">
        <f>2*Feuil2!I4</f>
        <v>708.33333333333337</v>
      </c>
    </row>
    <row r="13" spans="1:9" x14ac:dyDescent="0.3">
      <c r="A13" s="1">
        <v>40659</v>
      </c>
      <c r="B13">
        <v>4295.0819672131147</v>
      </c>
      <c r="C13">
        <f>2*Feuil1!C64*10^3/40</f>
        <v>4700</v>
      </c>
      <c r="D13">
        <v>239.7743300423131</v>
      </c>
      <c r="E13">
        <f>2*Feuil1!E64*10^3/23</f>
        <v>373.91304347826087</v>
      </c>
      <c r="F13">
        <v>80.645161290322577</v>
      </c>
      <c r="G13">
        <v>30.76923076923077</v>
      </c>
      <c r="H13">
        <v>226.08695652173913</v>
      </c>
      <c r="I13" t="e">
        <f>2*Feuil2!#REF!</f>
        <v>#REF!</v>
      </c>
    </row>
    <row r="14" spans="1:9" x14ac:dyDescent="0.3">
      <c r="A14" s="1">
        <v>40842</v>
      </c>
      <c r="B14">
        <v>4819.6721311475412</v>
      </c>
      <c r="C14">
        <f>2*Feuil1!C67*10^3/40</f>
        <v>5000</v>
      </c>
      <c r="D14">
        <v>234.13258110014104</v>
      </c>
      <c r="E14">
        <f>2*Feuil1!E67*10^3/23</f>
        <v>469.56521739130437</v>
      </c>
      <c r="F14">
        <v>141.93548387096774</v>
      </c>
      <c r="G14">
        <v>38.46153846153846</v>
      </c>
      <c r="H14">
        <v>221.7391304347826</v>
      </c>
      <c r="I14" t="e">
        <f>2*Feuil2!#REF!</f>
        <v>#REF!</v>
      </c>
    </row>
    <row r="15" spans="1:9" x14ac:dyDescent="0.3">
      <c r="A15" s="1">
        <v>41017</v>
      </c>
      <c r="B15">
        <v>4524.5901639344265</v>
      </c>
      <c r="C15">
        <f>2*Feuil1!C70*10^3/40</f>
        <v>4920</v>
      </c>
      <c r="D15">
        <v>138.22284908321578</v>
      </c>
      <c r="E15">
        <f>2*Feuil1!E70*10^3/23</f>
        <v>288.69565217391306</v>
      </c>
      <c r="F15">
        <v>93.548387096774192</v>
      </c>
      <c r="G15">
        <v>23.076923076923077</v>
      </c>
      <c r="H15">
        <v>126.08695652173913</v>
      </c>
      <c r="I15" t="e">
        <f>2*Feuil2!#REF!</f>
        <v>#REF!</v>
      </c>
    </row>
    <row r="16" spans="1:9" x14ac:dyDescent="0.3">
      <c r="A16" s="1">
        <v>41199</v>
      </c>
      <c r="B16">
        <v>5032.7868852459014</v>
      </c>
      <c r="C16">
        <f>2*Feuil1!C73*10^3/40</f>
        <v>4985</v>
      </c>
      <c r="D16">
        <v>121.29760225669956</v>
      </c>
      <c r="E16">
        <f>2*Feuil1!E73*10^3/23</f>
        <v>313.04347826086956</v>
      </c>
      <c r="F16">
        <v>108.06451612903226</v>
      </c>
      <c r="G16">
        <v>25.641025641025642</v>
      </c>
      <c r="H16">
        <v>117.39130434782609</v>
      </c>
      <c r="I16">
        <f>2*Feuil2!I5</f>
        <v>166.66666666666666</v>
      </c>
    </row>
    <row r="17" spans="1:9" x14ac:dyDescent="0.3">
      <c r="A17" s="1">
        <v>41388</v>
      </c>
      <c r="B17">
        <v>4475.4098360655735</v>
      </c>
      <c r="C17">
        <f>2*Feuil1!C78*10^3/40</f>
        <v>4460</v>
      </c>
      <c r="D17">
        <v>279.26657263751758</v>
      </c>
      <c r="E17">
        <f>2*Feuil1!E78*10^3/23</f>
        <v>355.6521739130435</v>
      </c>
      <c r="F17">
        <v>88.709677419354833</v>
      </c>
      <c r="G17">
        <v>23.076923076923077</v>
      </c>
      <c r="H17">
        <v>265.21739130434781</v>
      </c>
      <c r="I17" t="e">
        <f>2*Feuil2!#REF!</f>
        <v>#REF!</v>
      </c>
    </row>
    <row r="18" spans="1:9" x14ac:dyDescent="0.3">
      <c r="A18" s="1">
        <v>41569</v>
      </c>
      <c r="B18">
        <v>5147.5409836065573</v>
      </c>
      <c r="C18">
        <f>2*Feuil1!C84*10^3/40</f>
        <v>5395</v>
      </c>
      <c r="D18">
        <v>276.44569816643155</v>
      </c>
      <c r="E18">
        <f>2*Feuil1!E84*10^3/23</f>
        <v>320</v>
      </c>
      <c r="F18">
        <v>112.90322580645162</v>
      </c>
      <c r="G18">
        <v>30.76923076923077</v>
      </c>
      <c r="H18">
        <v>239.13043478260869</v>
      </c>
      <c r="I18" t="e">
        <f>2*Feuil2!#REF!</f>
        <v>#REF!</v>
      </c>
    </row>
    <row r="19" spans="1:9" x14ac:dyDescent="0.3">
      <c r="A19" s="1">
        <v>41757</v>
      </c>
      <c r="B19">
        <v>4262.2950819672133</v>
      </c>
      <c r="C19">
        <f>2*Feuil1!C88*10^3/40</f>
        <v>4270</v>
      </c>
      <c r="D19">
        <v>203.10296191819464</v>
      </c>
      <c r="E19">
        <f>2*Feuil1!E88*10^3/23</f>
        <v>375.6521739130435</v>
      </c>
      <c r="F19">
        <v>70.967741935483872</v>
      </c>
      <c r="G19">
        <v>33.333333333333336</v>
      </c>
      <c r="H19">
        <v>191.30434782608697</v>
      </c>
      <c r="I19" t="e">
        <f>2*Feuil2!#REF!</f>
        <v>#REF!</v>
      </c>
    </row>
    <row r="20" spans="1:9" x14ac:dyDescent="0.3">
      <c r="A20" s="1">
        <v>41934</v>
      </c>
      <c r="B20">
        <v>4786.8852459016398</v>
      </c>
      <c r="C20">
        <f>2*Feuil1!C91*10^3/40</f>
        <v>4960</v>
      </c>
      <c r="D20">
        <v>90.267983074753161</v>
      </c>
      <c r="E20">
        <f>2*Feuil1!E91*10^3/23</f>
        <v>530.43478260869563</v>
      </c>
      <c r="F20">
        <v>125.80645161290323</v>
      </c>
      <c r="G20">
        <v>38.46153846153846</v>
      </c>
      <c r="H20">
        <v>108.69565217391305</v>
      </c>
      <c r="I20" t="e">
        <f>2*Feuil2!#REF!</f>
        <v>#REF!</v>
      </c>
    </row>
    <row r="21" spans="1:9" x14ac:dyDescent="0.3">
      <c r="A21" s="1">
        <v>42033</v>
      </c>
      <c r="B21">
        <v>4622.9508196721308</v>
      </c>
      <c r="C21">
        <f>2*Feuil1!C93*10^3/40</f>
        <v>4685</v>
      </c>
      <c r="D21">
        <v>211.56558533145272</v>
      </c>
      <c r="E21">
        <f>2*Feuil1!E93*10^3/23</f>
        <v>330.43478260869563</v>
      </c>
      <c r="F21">
        <v>50</v>
      </c>
      <c r="G21">
        <v>33.333333333333336</v>
      </c>
      <c r="H21">
        <v>200</v>
      </c>
      <c r="I21" t="e">
        <f>2*Feuil2!#REF!</f>
        <v>#REF!</v>
      </c>
    </row>
    <row r="22" spans="1:9" x14ac:dyDescent="0.3">
      <c r="A22" s="1">
        <v>42055</v>
      </c>
      <c r="B22">
        <v>4934.4262295081971</v>
      </c>
      <c r="C22">
        <f>2*Feuil1!C94*10^3/40</f>
        <v>5050</v>
      </c>
      <c r="D22">
        <v>121.29760225669956</v>
      </c>
      <c r="E22">
        <f>2*Feuil1!E94*10^3/23</f>
        <v>227.82608695652175</v>
      </c>
      <c r="F22">
        <v>87.096774193548384</v>
      </c>
      <c r="G22">
        <v>20.512820512820515</v>
      </c>
      <c r="H22">
        <v>121.73913043478261</v>
      </c>
      <c r="I22" t="e">
        <f>2*Feuil2!#REF!</f>
        <v>#REF!</v>
      </c>
    </row>
    <row r="23" spans="1:9" x14ac:dyDescent="0.3">
      <c r="A23" s="1">
        <v>42083</v>
      </c>
      <c r="B23">
        <v>4803.2786885245905</v>
      </c>
      <c r="C23">
        <f>2*Feuil1!C95*10^3/40</f>
        <v>5215</v>
      </c>
      <c r="D23">
        <v>344.14668547249647</v>
      </c>
      <c r="E23">
        <f>2*Feuil1!E95*10^3/23</f>
        <v>377.39130434782606</v>
      </c>
      <c r="F23">
        <v>96.774193548387103</v>
      </c>
      <c r="G23">
        <v>25.641025641025642</v>
      </c>
      <c r="H23">
        <v>334.78260869565219</v>
      </c>
      <c r="I23" t="e">
        <f>2*Feuil2!#REF!</f>
        <v>#REF!</v>
      </c>
    </row>
    <row r="24" spans="1:9" x14ac:dyDescent="0.3">
      <c r="A24" s="1">
        <v>42117</v>
      </c>
      <c r="B24">
        <v>4786.8852459016398</v>
      </c>
      <c r="C24">
        <f>2*Feuil1!C96*10^3/40</f>
        <v>4790</v>
      </c>
      <c r="D24">
        <v>321.57968970380813</v>
      </c>
      <c r="E24">
        <f>2*Feuil1!E96*10^3/23</f>
        <v>340.86956521739131</v>
      </c>
      <c r="F24">
        <v>80.645161290322577</v>
      </c>
      <c r="G24">
        <v>28.205128205128204</v>
      </c>
      <c r="H24">
        <v>334.78260869565219</v>
      </c>
      <c r="I24" t="e">
        <f>2*Feuil2!#REF!</f>
        <v>#REF!</v>
      </c>
    </row>
    <row r="25" spans="1:9" x14ac:dyDescent="0.3">
      <c r="A25" s="1">
        <v>42152</v>
      </c>
      <c r="B25">
        <v>4836.0655737704919</v>
      </c>
      <c r="C25">
        <f>2*Feuil1!C97*10^3/40</f>
        <v>5170</v>
      </c>
      <c r="D25">
        <v>361.07193229901264</v>
      </c>
      <c r="E25">
        <f>2*Feuil1!E97*10^3/23</f>
        <v>395.6521739130435</v>
      </c>
      <c r="F25">
        <v>93.548387096774192</v>
      </c>
      <c r="G25">
        <v>25.641025641025642</v>
      </c>
      <c r="H25">
        <v>352.17391304347825</v>
      </c>
      <c r="I25" t="e">
        <f>2*Feuil2!#REF!</f>
        <v>#REF!</v>
      </c>
    </row>
    <row r="26" spans="1:9" x14ac:dyDescent="0.3">
      <c r="A26" s="1">
        <v>42178</v>
      </c>
      <c r="B26">
        <v>4540.9836065573772</v>
      </c>
      <c r="C26">
        <f>2*Feuil1!C98*10^3/40</f>
        <v>4805</v>
      </c>
      <c r="D26">
        <v>349.78843441466853</v>
      </c>
      <c r="E26">
        <f>2*Feuil1!E98*10^3/23</f>
        <v>397.39130434782606</v>
      </c>
      <c r="F26">
        <v>93.548387096774192</v>
      </c>
      <c r="G26">
        <v>35.897435897435898</v>
      </c>
      <c r="H26">
        <v>352.17391304347825</v>
      </c>
      <c r="I26">
        <f>2*Feuil2!I6</f>
        <v>385.41666666666669</v>
      </c>
    </row>
    <row r="27" spans="1:9" x14ac:dyDescent="0.3">
      <c r="A27" s="1">
        <v>42212</v>
      </c>
      <c r="B27">
        <v>4655.7377049180332</v>
      </c>
      <c r="C27">
        <f>2*Feuil1!C99*10^3/40</f>
        <v>4960</v>
      </c>
      <c r="D27">
        <v>423.13117066290545</v>
      </c>
      <c r="E27">
        <f>2*Feuil1!E99*10^3/23</f>
        <v>419.13043478260869</v>
      </c>
      <c r="F27">
        <v>91.935483870967744</v>
      </c>
      <c r="G27">
        <v>41.025641025641029</v>
      </c>
      <c r="H27">
        <v>404.3478260869565</v>
      </c>
      <c r="I27" t="e">
        <f>2*Feuil2!#REF!</f>
        <v>#REF!</v>
      </c>
    </row>
    <row r="28" spans="1:9" x14ac:dyDescent="0.3">
      <c r="A28" s="1">
        <v>42241</v>
      </c>
      <c r="B28">
        <v>4622.9508196721308</v>
      </c>
      <c r="C28">
        <f>2*Feuil1!C100*10^3/40</f>
        <v>5025</v>
      </c>
      <c r="D28">
        <v>440.05641748942168</v>
      </c>
      <c r="E28">
        <f>2*Feuil1!E100*10^3/23</f>
        <v>471.30434782608694</v>
      </c>
      <c r="F28">
        <v>98.387096774193552</v>
      </c>
      <c r="G28">
        <v>48.717948717948715</v>
      </c>
      <c r="H28">
        <v>447.82608695652175</v>
      </c>
      <c r="I28" t="e">
        <f>2*Feuil2!#REF!</f>
        <v>#REF!</v>
      </c>
    </row>
    <row r="29" spans="1:9" x14ac:dyDescent="0.3">
      <c r="A29" s="1">
        <v>42269</v>
      </c>
      <c r="B29">
        <v>4918.0327868852455</v>
      </c>
      <c r="C29">
        <f>2*Feuil1!C101*10^3/40</f>
        <v>5045</v>
      </c>
      <c r="D29">
        <v>310.29619181946401</v>
      </c>
      <c r="E29">
        <f>2*Feuil1!E101*10^3/23</f>
        <v>332.17391304347825</v>
      </c>
      <c r="F29">
        <v>182.25806451612902</v>
      </c>
      <c r="G29">
        <v>35.897435897435898</v>
      </c>
      <c r="H29">
        <v>286.95652173913044</v>
      </c>
      <c r="I29">
        <f>2*Feuil2!I7</f>
        <v>262.5</v>
      </c>
    </row>
    <row r="30" spans="1:9" x14ac:dyDescent="0.3">
      <c r="A30" s="1">
        <v>42300</v>
      </c>
      <c r="B30">
        <v>5049.1803278688521</v>
      </c>
      <c r="C30">
        <f>2*Feuil1!C102*10^3/40</f>
        <v>5420</v>
      </c>
      <c r="D30">
        <v>598.02538787023968</v>
      </c>
      <c r="E30">
        <f>2*Feuil1!E102*10^3/23</f>
        <v>472.17391304347825</v>
      </c>
      <c r="F30">
        <v>119.35483870967742</v>
      </c>
      <c r="G30">
        <v>58.974358974358971</v>
      </c>
      <c r="H30">
        <v>452.17391304347825</v>
      </c>
      <c r="I30" t="e">
        <f>2*Feuil2!#REF!</f>
        <v>#REF!</v>
      </c>
    </row>
    <row r="31" spans="1:9" x14ac:dyDescent="0.3">
      <c r="A31" s="1">
        <v>42332</v>
      </c>
      <c r="B31">
        <v>4852.4590163934427</v>
      </c>
      <c r="C31">
        <f>2*Feuil1!C103*10^3/40</f>
        <v>5145</v>
      </c>
      <c r="D31">
        <v>267.98307475317347</v>
      </c>
      <c r="E31">
        <f>2*Feuil1!E103*10^3/23</f>
        <v>250.43478260869566</v>
      </c>
      <c r="F31">
        <v>188.70967741935485</v>
      </c>
      <c r="G31">
        <v>25.641025641025642</v>
      </c>
      <c r="H31">
        <v>243.47826086956522</v>
      </c>
      <c r="I31" t="e">
        <f>2*Feuil2!#REF!</f>
        <v>#REF!</v>
      </c>
    </row>
    <row r="32" spans="1:9" x14ac:dyDescent="0.3">
      <c r="A32" s="1">
        <v>42355</v>
      </c>
      <c r="B32">
        <v>5016.3934426229507</v>
      </c>
      <c r="C32">
        <f>2*Feuil1!C104*10^3/40</f>
        <v>5275</v>
      </c>
      <c r="D32">
        <v>372.35543018335682</v>
      </c>
      <c r="E32">
        <f>2*Feuil1!E104*10^3/23</f>
        <v>379.13043478260869</v>
      </c>
      <c r="F32">
        <v>129.03225806451613</v>
      </c>
      <c r="G32">
        <v>41.025641025641029</v>
      </c>
      <c r="H32">
        <v>330.43478260869563</v>
      </c>
      <c r="I32" t="e">
        <f>2*Feuil2!#REF!</f>
        <v>#REF!</v>
      </c>
    </row>
    <row r="33" spans="1:10" x14ac:dyDescent="0.3">
      <c r="A33" s="1">
        <v>42391</v>
      </c>
      <c r="B33">
        <v>5065.5737704918029</v>
      </c>
      <c r="C33">
        <f>2*Feuil1!C105*10^3/40</f>
        <v>5225</v>
      </c>
      <c r="D33">
        <v>304.65444287729196</v>
      </c>
      <c r="E33">
        <f>2*Feuil1!E105*10^3/23</f>
        <v>333.04347826086956</v>
      </c>
      <c r="F33">
        <v>151.61290322580646</v>
      </c>
      <c r="G33">
        <v>25.641025641025642</v>
      </c>
      <c r="H33">
        <v>308.69565217391306</v>
      </c>
      <c r="I33">
        <f>2*Feuil2!I8</f>
        <v>202.08333333333334</v>
      </c>
    </row>
    <row r="34" spans="1:10" x14ac:dyDescent="0.3">
      <c r="A34" s="1">
        <v>42419</v>
      </c>
      <c r="B34">
        <v>4918.0327868852455</v>
      </c>
      <c r="C34">
        <f>2*Feuil1!C106*10^3/40</f>
        <v>5320</v>
      </c>
      <c r="D34">
        <v>208.74471086036669</v>
      </c>
      <c r="E34">
        <f>2*Feuil1!E106*10^3/23</f>
        <v>281.73913043478262</v>
      </c>
      <c r="F34">
        <v>122.58064516129032</v>
      </c>
      <c r="G34">
        <v>20.512820512820515</v>
      </c>
      <c r="H34">
        <v>208.69565217391303</v>
      </c>
      <c r="I34" t="e">
        <f>2*Feuil2!#REF!</f>
        <v>#REF!</v>
      </c>
    </row>
    <row r="35" spans="1:10" x14ac:dyDescent="0.3">
      <c r="A35" s="1">
        <v>42450</v>
      </c>
      <c r="B35">
        <v>4737.7049180327867</v>
      </c>
      <c r="C35">
        <f>2*Feuil1!C107*10^3/40</f>
        <v>4645</v>
      </c>
      <c r="D35">
        <v>279.26657263751758</v>
      </c>
      <c r="E35">
        <f>2*Feuil1!E107*10^3/23</f>
        <v>284.3478260869565</v>
      </c>
      <c r="F35">
        <v>109.6774193548387</v>
      </c>
      <c r="G35">
        <v>17.948717948717949</v>
      </c>
      <c r="H35">
        <v>256.52173913043481</v>
      </c>
      <c r="I35" t="e">
        <f>2*Feuil2!#REF!</f>
        <v>#REF!</v>
      </c>
    </row>
    <row r="36" spans="1:10" x14ac:dyDescent="0.3">
      <c r="A36" s="1">
        <v>42481</v>
      </c>
      <c r="B36">
        <v>4852.4590163934427</v>
      </c>
      <c r="C36">
        <f>2*Feuil1!C108*10^3/40</f>
        <v>4330</v>
      </c>
      <c r="D36">
        <v>279.26657263751758</v>
      </c>
      <c r="E36">
        <f>2*Feuil1!E108*10^3/23</f>
        <v>239.13043478260869</v>
      </c>
      <c r="F36">
        <v>114.51612903225806</v>
      </c>
      <c r="G36">
        <v>30.76923076923077</v>
      </c>
      <c r="H36">
        <v>247.82608695652175</v>
      </c>
      <c r="I36" t="e">
        <f>2*Feuil2!#REF!</f>
        <v>#REF!</v>
      </c>
    </row>
    <row r="37" spans="1:10" x14ac:dyDescent="0.3">
      <c r="A37" s="1">
        <v>42514</v>
      </c>
      <c r="B37">
        <v>4918.0327868852455</v>
      </c>
      <c r="C37">
        <f>2*Feuil1!C109*10^3/40</f>
        <v>4515</v>
      </c>
      <c r="D37">
        <v>188.99858956276444</v>
      </c>
      <c r="E37">
        <f>2*Feuil1!E109*10^3/23</f>
        <v>261.73913043478262</v>
      </c>
      <c r="F37">
        <v>87.096774193548384</v>
      </c>
      <c r="G37">
        <v>20.512820512820515</v>
      </c>
      <c r="H37">
        <v>191.30434782608697</v>
      </c>
      <c r="I37" t="e">
        <f>2*Feuil2!#REF!</f>
        <v>#REF!</v>
      </c>
    </row>
    <row r="38" spans="1:10" x14ac:dyDescent="0.3">
      <c r="A38" s="1">
        <v>42541</v>
      </c>
      <c r="B38">
        <v>5049.1803278688521</v>
      </c>
      <c r="C38">
        <f>2*Feuil1!C110*10^3/40</f>
        <v>4920</v>
      </c>
      <c r="D38">
        <v>188.99858956276444</v>
      </c>
      <c r="E38">
        <f>2*Feuil1!E110*10^3/23</f>
        <v>265.21739130434781</v>
      </c>
      <c r="F38">
        <v>106.45161290322581</v>
      </c>
      <c r="G38">
        <v>20.512820512820515</v>
      </c>
      <c r="H38">
        <v>204.34782608695653</v>
      </c>
      <c r="I38">
        <f>2*Feuil2!I9</f>
        <v>445.83333333333331</v>
      </c>
    </row>
    <row r="39" spans="1:10" x14ac:dyDescent="0.3">
      <c r="A39" s="1">
        <v>42576</v>
      </c>
      <c r="B39">
        <v>4606.5573770491801</v>
      </c>
      <c r="C39">
        <f>2*Feuil1!C111*10^3/40</f>
        <v>4915</v>
      </c>
      <c r="D39">
        <v>719.32299012693932</v>
      </c>
      <c r="E39">
        <f>2*Feuil1!E111*10^3/23</f>
        <v>433.04347826086956</v>
      </c>
      <c r="F39">
        <v>112.90322580645162</v>
      </c>
      <c r="G39">
        <v>30.76923076923077</v>
      </c>
      <c r="H39">
        <v>439.13043478260869</v>
      </c>
      <c r="I39" t="e">
        <f>2*Feuil2!#REF!</f>
        <v>#REF!</v>
      </c>
    </row>
    <row r="40" spans="1:10" x14ac:dyDescent="0.3">
      <c r="A40" s="1">
        <v>42601</v>
      </c>
      <c r="B40">
        <v>4016.3934426229507</v>
      </c>
      <c r="C40">
        <f>2*Feuil1!C112*10^3/40</f>
        <v>4515</v>
      </c>
      <c r="D40">
        <v>423.13117066290545</v>
      </c>
      <c r="E40">
        <f>2*Feuil1!E112*10^3/23</f>
        <v>466.95652173913044</v>
      </c>
      <c r="F40">
        <v>95.161290322580641</v>
      </c>
      <c r="G40">
        <v>51.282051282051285</v>
      </c>
      <c r="H40">
        <v>434.78260869565219</v>
      </c>
      <c r="I40" t="e">
        <f>2*Feuil2!#REF!</f>
        <v>#REF!</v>
      </c>
    </row>
    <row r="41" spans="1:10" x14ac:dyDescent="0.3">
      <c r="A41" s="1">
        <v>42636</v>
      </c>
      <c r="B41">
        <v>4836.0655737704919</v>
      </c>
      <c r="C41">
        <f>2*Feuil1!C113*10^3/40</f>
        <v>4950</v>
      </c>
      <c r="D41">
        <v>420.31029619181942</v>
      </c>
      <c r="E41">
        <f>2*Feuil1!E113*10^3/23</f>
        <v>429.56521739130437</v>
      </c>
      <c r="F41">
        <v>164.51612903225808</v>
      </c>
      <c r="G41">
        <v>38.46153846153846</v>
      </c>
      <c r="H41">
        <v>439.13043478260869</v>
      </c>
      <c r="I41" t="e">
        <f>2*Feuil2!#REF!</f>
        <v>#REF!</v>
      </c>
    </row>
    <row r="42" spans="1:10" x14ac:dyDescent="0.3">
      <c r="A42" s="1">
        <v>42664</v>
      </c>
      <c r="B42">
        <v>4983.6065573770493</v>
      </c>
      <c r="C42">
        <f>2*Feuil1!C114*10^3/40</f>
        <v>5250</v>
      </c>
      <c r="D42">
        <v>631.87588152327214</v>
      </c>
      <c r="E42">
        <f>2*Feuil1!E114*10^3/23</f>
        <v>473.91304347826087</v>
      </c>
      <c r="F42">
        <v>132.25806451612902</v>
      </c>
      <c r="G42">
        <v>41.025641025641029</v>
      </c>
      <c r="H42">
        <v>608.695652173913</v>
      </c>
      <c r="I42">
        <f>2*Feuil2!I10</f>
        <v>381.25</v>
      </c>
    </row>
    <row r="43" spans="1:10" x14ac:dyDescent="0.3">
      <c r="A43" s="1">
        <v>42697</v>
      </c>
      <c r="B43">
        <v>5032.7868852459014</v>
      </c>
      <c r="C43">
        <f>2*Feuil1!C115*10^3/40</f>
        <v>5080</v>
      </c>
      <c r="D43">
        <v>188.99858956276444</v>
      </c>
      <c r="E43">
        <f>2*Feuil1!E115*10^3/23</f>
        <v>270.43478260869563</v>
      </c>
      <c r="F43">
        <v>145.16129032258064</v>
      </c>
      <c r="G43">
        <v>20.512820512820515</v>
      </c>
      <c r="H43">
        <v>195.65217391304347</v>
      </c>
      <c r="I43" t="e">
        <f>2*Feuil2!#REF!</f>
        <v>#REF!</v>
      </c>
    </row>
    <row r="44" spans="1:10" x14ac:dyDescent="0.3">
      <c r="A44" s="1">
        <v>42723</v>
      </c>
      <c r="B44">
        <v>5065.5737704918029</v>
      </c>
      <c r="C44">
        <f>2*Feuil1!C116*10^3/40</f>
        <v>5260</v>
      </c>
      <c r="D44">
        <v>451.33991537376585</v>
      </c>
      <c r="E44">
        <f>2*Feuil1!E116*10^3/23</f>
        <v>451.30434782608694</v>
      </c>
      <c r="F44">
        <v>146.7741935483871</v>
      </c>
      <c r="G44">
        <v>28.205128205128204</v>
      </c>
      <c r="H44">
        <v>439.13043478260869</v>
      </c>
      <c r="I44" t="e">
        <f>2*Feuil2!#REF!</f>
        <v>#REF!</v>
      </c>
    </row>
    <row r="45" spans="1:10" x14ac:dyDescent="0.3">
      <c r="A45" s="1">
        <v>42844</v>
      </c>
      <c r="B45">
        <v>4573.7704918032787</v>
      </c>
      <c r="C45">
        <f>2*Feuil1!C118*10^3/40</f>
        <v>4860</v>
      </c>
      <c r="D45">
        <v>222.84908321579687</v>
      </c>
      <c r="E45">
        <f>2*Feuil1!E118*10^3/23</f>
        <v>362.60869565217394</v>
      </c>
      <c r="F45">
        <v>111.29032258064517</v>
      </c>
      <c r="G45">
        <v>28.205128205128204</v>
      </c>
      <c r="H45">
        <v>213.04347826086956</v>
      </c>
      <c r="I45" t="e">
        <f>2*Feuil2!#REF!</f>
        <v>#REF!</v>
      </c>
    </row>
    <row r="46" spans="1:10" x14ac:dyDescent="0.3">
      <c r="B46" t="s">
        <v>23</v>
      </c>
      <c r="C46" t="s">
        <v>24</v>
      </c>
      <c r="D46" t="s">
        <v>25</v>
      </c>
      <c r="E46" t="s">
        <v>26</v>
      </c>
      <c r="F46" t="s">
        <v>27</v>
      </c>
      <c r="G46" t="s">
        <v>28</v>
      </c>
      <c r="H46" t="s">
        <v>29</v>
      </c>
      <c r="I46" t="s">
        <v>30</v>
      </c>
    </row>
    <row r="47" spans="1:10" x14ac:dyDescent="0.3">
      <c r="B47">
        <f t="shared" ref="B47:I47" si="0">AVERAGE(B2:B45)</f>
        <v>4783.9418777943356</v>
      </c>
      <c r="C47">
        <f t="shared" si="0"/>
        <v>4942.272727272727</v>
      </c>
      <c r="D47">
        <f t="shared" si="0"/>
        <v>297.85869983331207</v>
      </c>
      <c r="E47">
        <f t="shared" si="0"/>
        <v>347.23320158102757</v>
      </c>
      <c r="F47">
        <f t="shared" si="0"/>
        <v>108.68768328445745</v>
      </c>
      <c r="G47">
        <f t="shared" si="0"/>
        <v>32.167832167832174</v>
      </c>
      <c r="H47">
        <f t="shared" si="0"/>
        <v>281.7193675889327</v>
      </c>
      <c r="I47" t="e">
        <f t="shared" si="0"/>
        <v>#REF!</v>
      </c>
    </row>
    <row r="48" spans="1:10" x14ac:dyDescent="0.3">
      <c r="B48" t="e">
        <f>B47*100/$B$51</f>
        <v>#REF!</v>
      </c>
      <c r="C48">
        <f>C47*100/$D$51</f>
        <v>88.201427489316075</v>
      </c>
      <c r="D48" t="e">
        <f t="shared" ref="D48:I48" si="1">D47*100/$B$51</f>
        <v>#REF!</v>
      </c>
      <c r="E48">
        <f>E47*100/$D$51</f>
        <v>6.1968381231022329</v>
      </c>
      <c r="F48" t="e">
        <f t="shared" si="1"/>
        <v>#REF!</v>
      </c>
      <c r="G48">
        <f>G47*100/$D$51</f>
        <v>0.57407773164416309</v>
      </c>
      <c r="H48">
        <f>H47*100/$D$51</f>
        <v>5.0276566559375242</v>
      </c>
      <c r="I48" t="e">
        <f t="shared" si="1"/>
        <v>#REF!</v>
      </c>
      <c r="J48" t="s">
        <v>33</v>
      </c>
    </row>
    <row r="51" spans="1:4" x14ac:dyDescent="0.3">
      <c r="A51" t="s">
        <v>31</v>
      </c>
      <c r="B51" t="e">
        <f>SUM(B47,D47,F47,I47)</f>
        <v>#REF!</v>
      </c>
      <c r="C51" t="s">
        <v>32</v>
      </c>
      <c r="D51">
        <f>SUM(C47,E47,G47,H47)</f>
        <v>5603.3931286105199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X458"/>
  <sheetViews>
    <sheetView tabSelected="1" zoomScale="70" zoomScaleNormal="70" workbookViewId="0">
      <selection activeCell="X31" sqref="X31"/>
    </sheetView>
  </sheetViews>
  <sheetFormatPr baseColWidth="10" defaultRowHeight="14.4" x14ac:dyDescent="0.3"/>
  <cols>
    <col min="19" max="19" width="23.109375" bestFit="1" customWidth="1"/>
    <col min="22" max="22" width="13.44140625" customWidth="1"/>
  </cols>
  <sheetData>
    <row r="1" spans="1:24" ht="15" thickBot="1" x14ac:dyDescent="0.35">
      <c r="A1" s="90" t="s">
        <v>68</v>
      </c>
      <c r="B1" s="90"/>
      <c r="C1" s="90"/>
      <c r="D1" s="90" t="s">
        <v>69</v>
      </c>
      <c r="E1" s="90"/>
      <c r="J1" s="91" t="s">
        <v>73</v>
      </c>
      <c r="K1" s="92"/>
      <c r="L1" s="91" t="s">
        <v>74</v>
      </c>
      <c r="M1" s="92"/>
    </row>
    <row r="2" spans="1:24" ht="15" thickBot="1" x14ac:dyDescent="0.35">
      <c r="A2" s="12" t="s">
        <v>64</v>
      </c>
      <c r="B2" s="13" t="s">
        <v>65</v>
      </c>
      <c r="C2" s="14" t="s">
        <v>66</v>
      </c>
      <c r="G2" s="73" t="s">
        <v>72</v>
      </c>
      <c r="H2" s="80"/>
      <c r="I2" s="14" t="s">
        <v>64</v>
      </c>
      <c r="J2" s="81" t="s">
        <v>70</v>
      </c>
      <c r="K2" s="82" t="s">
        <v>71</v>
      </c>
      <c r="L2" s="81" t="s">
        <v>70</v>
      </c>
      <c r="M2" s="82" t="s">
        <v>71</v>
      </c>
      <c r="S2" s="93" t="s">
        <v>75</v>
      </c>
      <c r="T2" s="93"/>
      <c r="U2" s="93"/>
      <c r="V2" s="7"/>
      <c r="W2" s="7"/>
      <c r="X2" s="7"/>
    </row>
    <row r="3" spans="1:24" x14ac:dyDescent="0.3">
      <c r="A3" s="15">
        <v>29221</v>
      </c>
      <c r="B3" s="16"/>
      <c r="C3" s="17"/>
      <c r="G3" t="str">
        <f ca="1">IF(CodeCouleur(B3)=3,"sans chimie",IF(CodeCouleur(B3)=-4142,"sans chimie",IF(CodeCouleur(B3)=44,"avec chimie","code couleur inconnu")))</f>
        <v>sans chimie</v>
      </c>
      <c r="I3" s="86">
        <v>29221</v>
      </c>
      <c r="J3" s="83">
        <f ca="1">IF(G3=$J$2,B3,"")</f>
        <v>0</v>
      </c>
      <c r="K3" s="75" t="str">
        <f ca="1">IF(G3=$K$2,B3,"")</f>
        <v/>
      </c>
      <c r="L3" s="74"/>
      <c r="M3" s="75"/>
      <c r="S3" t="e">
        <f>_xlfn.FORECAST.ETS(A3,B:B,A:A)</f>
        <v>#NUM!</v>
      </c>
      <c r="U3" t="s">
        <v>76</v>
      </c>
      <c r="V3" s="94" t="e">
        <f>SUMPRODUCT((MONTH($A$2:$A$457)=1)*$B$2:$B$457)</f>
        <v>#VALUE!</v>
      </c>
    </row>
    <row r="4" spans="1:24" x14ac:dyDescent="0.3">
      <c r="A4" s="18">
        <v>29252</v>
      </c>
      <c r="B4" s="19"/>
      <c r="C4" s="20"/>
      <c r="G4" t="str">
        <f ca="1">IF(CodeCouleur(B4)=3,"sans chimie",IF(CodeCouleur(B4)=-4142,"sans chimie",IF(CodeCouleur(B4)=44,"avec chimie","code couleur inconnu")))</f>
        <v>sans chimie</v>
      </c>
      <c r="I4" s="87">
        <v>29252</v>
      </c>
      <c r="J4" s="84">
        <f t="shared" ref="J4:J67" ca="1" si="0">IF(G4=$J$2,B4,"")</f>
        <v>0</v>
      </c>
      <c r="K4" s="77" t="str">
        <f t="shared" ref="K4:K67" ca="1" si="1">IF(G4=$K$2,B4,"")</f>
        <v/>
      </c>
      <c r="L4" s="76"/>
      <c r="M4" s="77"/>
      <c r="S4" t="e">
        <f t="shared" ref="S4:S16" si="2">_xlfn.FORECAST.ETS(A4,B:B,A:A)</f>
        <v>#NUM!</v>
      </c>
      <c r="U4" t="s">
        <v>77</v>
      </c>
      <c r="V4" s="94" t="e">
        <f t="shared" ref="V4:V14" si="3">SUMPRODUCT((MONTH($A$2:$A$457)=1)*$B$2:$B$457)</f>
        <v>#VALUE!</v>
      </c>
    </row>
    <row r="5" spans="1:24" x14ac:dyDescent="0.3">
      <c r="A5" s="18">
        <v>29281</v>
      </c>
      <c r="B5" s="19"/>
      <c r="C5" s="20"/>
      <c r="G5" t="str">
        <f ca="1">IF(CodeCouleur(B5)=3,"sans chimie",IF(CodeCouleur(B5)=-4142,"sans chimie",IF(CodeCouleur(B5)=44,"avec chimie","code couleur inconnu")))</f>
        <v>sans chimie</v>
      </c>
      <c r="I5" s="87">
        <v>29281</v>
      </c>
      <c r="J5" s="84">
        <f t="shared" ca="1" si="0"/>
        <v>0</v>
      </c>
      <c r="K5" s="77" t="str">
        <f t="shared" ca="1" si="1"/>
        <v/>
      </c>
      <c r="L5" s="76"/>
      <c r="M5" s="77"/>
      <c r="S5" t="e">
        <f t="shared" si="2"/>
        <v>#NUM!</v>
      </c>
      <c r="U5" t="s">
        <v>78</v>
      </c>
      <c r="V5" s="94" t="e">
        <f t="shared" si="3"/>
        <v>#VALUE!</v>
      </c>
    </row>
    <row r="6" spans="1:24" ht="15" thickBot="1" x14ac:dyDescent="0.35">
      <c r="A6" s="18">
        <v>29312</v>
      </c>
      <c r="B6" s="19"/>
      <c r="C6" s="20"/>
      <c r="G6" t="str">
        <f ca="1">IF(CodeCouleur(B6)=3,"sans chimie",IF(CodeCouleur(B6)=-4142,"sans chimie",IF(CodeCouleur(B6)=44,"avec chimie","code couleur inconnu")))</f>
        <v>sans chimie</v>
      </c>
      <c r="I6" s="87">
        <v>29312</v>
      </c>
      <c r="J6" s="84">
        <f t="shared" ca="1" si="0"/>
        <v>0</v>
      </c>
      <c r="K6" s="77" t="str">
        <f t="shared" ca="1" si="1"/>
        <v/>
      </c>
      <c r="L6" s="76"/>
      <c r="M6" s="77"/>
      <c r="S6" t="e">
        <f t="shared" si="2"/>
        <v>#NUM!</v>
      </c>
      <c r="U6" t="s">
        <v>79</v>
      </c>
      <c r="V6" s="94" t="e">
        <f t="shared" si="3"/>
        <v>#VALUE!</v>
      </c>
    </row>
    <row r="7" spans="1:24" ht="15" thickBot="1" x14ac:dyDescent="0.35">
      <c r="A7" s="18">
        <v>29342</v>
      </c>
      <c r="B7" s="19"/>
      <c r="C7" s="20"/>
      <c r="G7" t="str">
        <f ca="1">IF(CodeCouleur(B7)=3,"sans chimie",IF(CodeCouleur(B7)=-4142,"sans chimie",IF(CodeCouleur(B7)=44,"avec chimie","code couleur inconnu")))</f>
        <v>sans chimie</v>
      </c>
      <c r="I7" s="87">
        <v>29342</v>
      </c>
      <c r="J7" s="84">
        <f t="shared" ca="1" si="0"/>
        <v>0</v>
      </c>
      <c r="K7" s="77" t="str">
        <f t="shared" ca="1" si="1"/>
        <v/>
      </c>
      <c r="L7" s="76"/>
      <c r="M7" s="77"/>
      <c r="P7" s="21" t="s">
        <v>63</v>
      </c>
      <c r="Q7" s="21" t="s">
        <v>67</v>
      </c>
      <c r="S7" t="e">
        <f t="shared" si="2"/>
        <v>#NUM!</v>
      </c>
      <c r="U7" t="s">
        <v>80</v>
      </c>
      <c r="V7" s="94" t="e">
        <f t="shared" si="3"/>
        <v>#VALUE!</v>
      </c>
    </row>
    <row r="8" spans="1:24" ht="15" thickBot="1" x14ac:dyDescent="0.35">
      <c r="A8" s="18">
        <v>29373</v>
      </c>
      <c r="B8" s="19"/>
      <c r="C8" s="20"/>
      <c r="G8" t="str">
        <f ca="1">IF(CodeCouleur(B8)=3,"sans chimie",IF(CodeCouleur(B8)=-4142,"sans chimie",IF(CodeCouleur(B8)=44,"avec chimie","code couleur inconnu")))</f>
        <v>sans chimie</v>
      </c>
      <c r="I8" s="87">
        <v>29373</v>
      </c>
      <c r="J8" s="84">
        <f t="shared" ca="1" si="0"/>
        <v>0</v>
      </c>
      <c r="K8" s="77" t="str">
        <f t="shared" ca="1" si="1"/>
        <v/>
      </c>
      <c r="L8" s="76"/>
      <c r="M8" s="77"/>
      <c r="P8" s="22">
        <v>1980</v>
      </c>
      <c r="Q8" s="23"/>
      <c r="S8" t="e">
        <f t="shared" si="2"/>
        <v>#NUM!</v>
      </c>
      <c r="U8" t="s">
        <v>81</v>
      </c>
      <c r="V8" s="94" t="e">
        <f t="shared" si="3"/>
        <v>#VALUE!</v>
      </c>
    </row>
    <row r="9" spans="1:24" ht="15" thickBot="1" x14ac:dyDescent="0.35">
      <c r="A9" s="24">
        <v>29403</v>
      </c>
      <c r="B9" s="25">
        <v>4.74</v>
      </c>
      <c r="C9" s="26">
        <v>4.74</v>
      </c>
      <c r="G9" t="str">
        <f ca="1">IF(CodeCouleur(B9)=3,"sans chimie",IF(CodeCouleur(B9)=-4142,"sans chimie",IF(CodeCouleur(B9)=44,"avec chimie","code couleur inconnu")))</f>
        <v>sans chimie</v>
      </c>
      <c r="I9" s="87">
        <v>29403</v>
      </c>
      <c r="J9" s="84">
        <f t="shared" ca="1" si="0"/>
        <v>4.74</v>
      </c>
      <c r="K9" s="77" t="str">
        <f t="shared" ca="1" si="1"/>
        <v/>
      </c>
      <c r="L9" s="76"/>
      <c r="M9" s="77"/>
      <c r="P9" s="22">
        <v>1981</v>
      </c>
      <c r="Q9" s="27">
        <f>SUM(B15:B26)/12</f>
        <v>4.056</v>
      </c>
      <c r="S9">
        <f t="shared" si="2"/>
        <v>1.7047397144717167</v>
      </c>
      <c r="U9" t="s">
        <v>82</v>
      </c>
      <c r="V9" s="94" t="e">
        <f t="shared" si="3"/>
        <v>#VALUE!</v>
      </c>
    </row>
    <row r="10" spans="1:24" ht="15" thickBot="1" x14ac:dyDescent="0.35">
      <c r="A10" s="24">
        <v>29434</v>
      </c>
      <c r="B10" s="25">
        <v>0.67300000000000004</v>
      </c>
      <c r="C10" s="26">
        <v>0.67300000000000004</v>
      </c>
      <c r="G10" t="str">
        <f ca="1">IF(CodeCouleur(B10)=3,"sans chimie",IF(CodeCouleur(B10)=-4142,"sans chimie",IF(CodeCouleur(B10)=44,"avec chimie","code couleur inconnu")))</f>
        <v>sans chimie</v>
      </c>
      <c r="I10" s="87">
        <v>29434</v>
      </c>
      <c r="J10" s="84">
        <f t="shared" ca="1" si="0"/>
        <v>0.67300000000000004</v>
      </c>
      <c r="K10" s="77" t="str">
        <f t="shared" ca="1" si="1"/>
        <v/>
      </c>
      <c r="L10" s="76"/>
      <c r="M10" s="77"/>
      <c r="P10" s="22">
        <f>P9+1</f>
        <v>1982</v>
      </c>
      <c r="Q10" s="27">
        <f>SUM(B27:B38)/12</f>
        <v>4.0728333333333335</v>
      </c>
      <c r="S10">
        <f t="shared" si="2"/>
        <v>1.2921732706823059</v>
      </c>
      <c r="U10" t="s">
        <v>83</v>
      </c>
      <c r="V10" s="94" t="e">
        <f t="shared" si="3"/>
        <v>#VALUE!</v>
      </c>
    </row>
    <row r="11" spans="1:24" ht="15" thickBot="1" x14ac:dyDescent="0.35">
      <c r="A11" s="24">
        <v>29465</v>
      </c>
      <c r="B11" s="50">
        <v>1.1100000000000001</v>
      </c>
      <c r="C11" s="51">
        <v>1.1100000000000001</v>
      </c>
      <c r="G11" t="str">
        <f ca="1">IF(CodeCouleur(B11)=3,"sans chimie",IF(CodeCouleur(B11)=-4142,"sans chimie",IF(CodeCouleur(B11)=44,"avec chimie","code couleur inconnu")))</f>
        <v>sans chimie</v>
      </c>
      <c r="I11" s="87">
        <v>29465</v>
      </c>
      <c r="J11" s="84">
        <f t="shared" ca="1" si="0"/>
        <v>1.1100000000000001</v>
      </c>
      <c r="K11" s="77" t="str">
        <f t="shared" ca="1" si="1"/>
        <v/>
      </c>
      <c r="L11" s="76"/>
      <c r="M11" s="77"/>
      <c r="P11" s="22">
        <f t="shared" ref="P11:P45" si="4">P10+1</f>
        <v>1983</v>
      </c>
      <c r="Q11" s="27">
        <f>SUM(B39:B50)/12</f>
        <v>4.481416666666667</v>
      </c>
      <c r="S11">
        <f t="shared" si="2"/>
        <v>1.3083753002601846</v>
      </c>
      <c r="U11" t="s">
        <v>84</v>
      </c>
      <c r="V11" s="94" t="e">
        <f t="shared" si="3"/>
        <v>#VALUE!</v>
      </c>
    </row>
    <row r="12" spans="1:24" ht="15" thickBot="1" x14ac:dyDescent="0.35">
      <c r="A12" s="24">
        <v>29495</v>
      </c>
      <c r="B12" s="50">
        <v>4.25</v>
      </c>
      <c r="C12" s="51">
        <v>4.25</v>
      </c>
      <c r="G12" t="str">
        <f ca="1">IF(CodeCouleur(B12)=3,"sans chimie",IF(CodeCouleur(B12)=-4142,"sans chimie",IF(CodeCouleur(B12)=44,"avec chimie","code couleur inconnu")))</f>
        <v>sans chimie</v>
      </c>
      <c r="I12" s="87">
        <v>29495</v>
      </c>
      <c r="J12" s="84">
        <f t="shared" ca="1" si="0"/>
        <v>4.25</v>
      </c>
      <c r="K12" s="77" t="str">
        <f t="shared" ca="1" si="1"/>
        <v/>
      </c>
      <c r="L12" s="76"/>
      <c r="M12" s="77"/>
      <c r="P12" s="22">
        <f t="shared" si="4"/>
        <v>1984</v>
      </c>
      <c r="Q12" s="27">
        <f>SUM(B51:B62)/12</f>
        <v>3.4210833333333333</v>
      </c>
      <c r="S12">
        <f t="shared" si="2"/>
        <v>2.1997825142305718</v>
      </c>
      <c r="U12" t="s">
        <v>85</v>
      </c>
      <c r="V12" s="94" t="e">
        <f t="shared" si="3"/>
        <v>#VALUE!</v>
      </c>
    </row>
    <row r="13" spans="1:24" ht="15" thickBot="1" x14ac:dyDescent="0.35">
      <c r="A13" s="24">
        <v>29526</v>
      </c>
      <c r="B13" s="50">
        <v>1.25</v>
      </c>
      <c r="C13" s="51">
        <v>1.25</v>
      </c>
      <c r="G13" t="str">
        <f ca="1">IF(CodeCouleur(B13)=3,"sans chimie",IF(CodeCouleur(B13)=-4142,"sans chimie",IF(CodeCouleur(B13)=44,"avec chimie","code couleur inconnu")))</f>
        <v>sans chimie</v>
      </c>
      <c r="I13" s="87">
        <v>29526</v>
      </c>
      <c r="J13" s="84">
        <f t="shared" ca="1" si="0"/>
        <v>1.25</v>
      </c>
      <c r="K13" s="77" t="str">
        <f t="shared" ca="1" si="1"/>
        <v/>
      </c>
      <c r="L13" s="76"/>
      <c r="M13" s="77"/>
      <c r="P13" s="22">
        <f t="shared" si="4"/>
        <v>1985</v>
      </c>
      <c r="Q13" s="27">
        <f>SUM(B63:B74)/12</f>
        <v>2.5931666666666664</v>
      </c>
      <c r="S13">
        <f t="shared" si="2"/>
        <v>4.6473754392256321</v>
      </c>
      <c r="U13" t="s">
        <v>86</v>
      </c>
      <c r="V13" s="94" t="e">
        <f t="shared" si="3"/>
        <v>#VALUE!</v>
      </c>
    </row>
    <row r="14" spans="1:24" ht="15" thickBot="1" x14ac:dyDescent="0.35">
      <c r="A14" s="31">
        <v>29556</v>
      </c>
      <c r="B14" s="52">
        <v>6.51</v>
      </c>
      <c r="C14" s="53">
        <v>6.51</v>
      </c>
      <c r="G14" t="str">
        <f ca="1">IF(CodeCouleur(B14)=3,"sans chimie",IF(CodeCouleur(B14)=-4142,"sans chimie",IF(CodeCouleur(B14)=44,"avec chimie","code couleur inconnu")))</f>
        <v>sans chimie</v>
      </c>
      <c r="I14" s="87">
        <v>29556</v>
      </c>
      <c r="J14" s="84">
        <f t="shared" ca="1" si="0"/>
        <v>6.51</v>
      </c>
      <c r="K14" s="77" t="str">
        <f t="shared" ca="1" si="1"/>
        <v/>
      </c>
      <c r="L14" s="76"/>
      <c r="M14" s="77"/>
      <c r="P14" s="22">
        <f t="shared" si="4"/>
        <v>1986</v>
      </c>
      <c r="Q14" s="27">
        <f>SUM(B75:B86)/12</f>
        <v>3.2456666666666667</v>
      </c>
      <c r="S14">
        <f t="shared" si="2"/>
        <v>4.2754679434298151</v>
      </c>
      <c r="U14" t="s">
        <v>87</v>
      </c>
      <c r="V14" s="94" t="e">
        <f t="shared" si="3"/>
        <v>#VALUE!</v>
      </c>
    </row>
    <row r="15" spans="1:24" ht="15" thickBot="1" x14ac:dyDescent="0.35">
      <c r="A15" s="34">
        <v>29587</v>
      </c>
      <c r="B15" s="54">
        <v>5.5</v>
      </c>
      <c r="C15" s="55">
        <v>5.5</v>
      </c>
      <c r="G15" t="str">
        <f ca="1">IF(CodeCouleur(B15)=3,"sans chimie",IF(CodeCouleur(B15)=-4142,"sans chimie",IF(CodeCouleur(B15)=44,"avec chimie","code couleur inconnu")))</f>
        <v>sans chimie</v>
      </c>
      <c r="I15" s="87">
        <v>29587</v>
      </c>
      <c r="J15" s="84">
        <f t="shared" ca="1" si="0"/>
        <v>5.5</v>
      </c>
      <c r="K15" s="77" t="str">
        <f t="shared" ca="1" si="1"/>
        <v/>
      </c>
      <c r="L15" s="76"/>
      <c r="M15" s="77"/>
      <c r="P15" s="22">
        <f t="shared" si="4"/>
        <v>1987</v>
      </c>
      <c r="Q15" s="27">
        <f>SUM(B87:B98)/12</f>
        <v>3.9624999999999999</v>
      </c>
      <c r="S15">
        <f t="shared" si="2"/>
        <v>4.7095412551039093</v>
      </c>
    </row>
    <row r="16" spans="1:24" ht="15" thickBot="1" x14ac:dyDescent="0.35">
      <c r="A16" s="24">
        <v>29618</v>
      </c>
      <c r="B16" s="50">
        <v>3.86</v>
      </c>
      <c r="C16" s="51">
        <v>3.86</v>
      </c>
      <c r="G16" t="str">
        <f ca="1">IF(CodeCouleur(B16)=3,"sans chimie",IF(CodeCouleur(B16)=-4142,"sans chimie",IF(CodeCouleur(B16)=44,"avec chimie","code couleur inconnu")))</f>
        <v>sans chimie</v>
      </c>
      <c r="I16" s="87">
        <v>29618</v>
      </c>
      <c r="J16" s="84">
        <f t="shared" ca="1" si="0"/>
        <v>3.86</v>
      </c>
      <c r="K16" s="77" t="str">
        <f t="shared" ca="1" si="1"/>
        <v/>
      </c>
      <c r="L16" s="76"/>
      <c r="M16" s="77"/>
      <c r="P16" s="22">
        <f t="shared" si="4"/>
        <v>1988</v>
      </c>
      <c r="Q16" s="27">
        <f>SUM(B99:B110)/12</f>
        <v>3.5983333333333332</v>
      </c>
      <c r="S16">
        <f t="shared" si="2"/>
        <v>5.6926947238362384</v>
      </c>
    </row>
    <row r="17" spans="1:23" ht="15" thickBot="1" x14ac:dyDescent="0.35">
      <c r="A17" s="24">
        <v>29646</v>
      </c>
      <c r="B17" s="50">
        <v>7.92</v>
      </c>
      <c r="C17" s="51">
        <v>7.92</v>
      </c>
      <c r="G17" t="str">
        <f ca="1">IF(CodeCouleur(B17)=3,"sans chimie",IF(CodeCouleur(B17)=-4142,"sans chimie",IF(CodeCouleur(B17)=44,"avec chimie","code couleur inconnu")))</f>
        <v>sans chimie</v>
      </c>
      <c r="I17" s="87">
        <v>29646</v>
      </c>
      <c r="J17" s="84">
        <f t="shared" ca="1" si="0"/>
        <v>7.92</v>
      </c>
      <c r="K17" s="77" t="str">
        <f t="shared" ca="1" si="1"/>
        <v/>
      </c>
      <c r="L17" s="76"/>
      <c r="M17" s="77"/>
      <c r="P17" s="22">
        <f t="shared" si="4"/>
        <v>1989</v>
      </c>
      <c r="Q17" s="27">
        <f>SUM(B111:B122)/12</f>
        <v>2.325416666666666</v>
      </c>
    </row>
    <row r="18" spans="1:23" ht="15" thickBot="1" x14ac:dyDescent="0.35">
      <c r="A18" s="35">
        <v>29677</v>
      </c>
      <c r="B18" s="50">
        <v>1.65</v>
      </c>
      <c r="C18" s="51">
        <v>1.65</v>
      </c>
      <c r="G18" t="str">
        <f ca="1">IF(CodeCouleur(B18)=3,"sans chimie",IF(CodeCouleur(B18)=-4142,"sans chimie",IF(CodeCouleur(B18)=44,"avec chimie","code couleur inconnu")))</f>
        <v>sans chimie</v>
      </c>
      <c r="I18" s="88">
        <v>29677</v>
      </c>
      <c r="J18" s="84">
        <f t="shared" ca="1" si="0"/>
        <v>1.65</v>
      </c>
      <c r="K18" s="77" t="str">
        <f t="shared" ca="1" si="1"/>
        <v/>
      </c>
      <c r="L18" s="76"/>
      <c r="M18" s="77"/>
      <c r="P18" s="22">
        <f t="shared" si="4"/>
        <v>1990</v>
      </c>
      <c r="Q18" s="27">
        <f>SUM(B123:B134)/12</f>
        <v>2.550416666666667</v>
      </c>
      <c r="S18" s="95"/>
      <c r="T18" s="96"/>
      <c r="U18" s="96"/>
      <c r="V18" s="96"/>
      <c r="W18" s="97"/>
    </row>
    <row r="19" spans="1:23" ht="15" thickBot="1" x14ac:dyDescent="0.35">
      <c r="A19" s="24">
        <v>29707</v>
      </c>
      <c r="B19" s="50">
        <v>2.88</v>
      </c>
      <c r="C19" s="51">
        <v>2.88</v>
      </c>
      <c r="G19" t="str">
        <f ca="1">IF(CodeCouleur(B19)=3,"sans chimie",IF(CodeCouleur(B19)=-4142,"sans chimie",IF(CodeCouleur(B19)=44,"avec chimie","code couleur inconnu")))</f>
        <v>sans chimie</v>
      </c>
      <c r="I19" s="87">
        <v>29707</v>
      </c>
      <c r="J19" s="84">
        <f t="shared" ca="1" si="0"/>
        <v>2.88</v>
      </c>
      <c r="K19" s="77" t="str">
        <f t="shared" ca="1" si="1"/>
        <v/>
      </c>
      <c r="L19" s="76"/>
      <c r="M19" s="77"/>
      <c r="P19" s="22">
        <f t="shared" si="4"/>
        <v>1991</v>
      </c>
      <c r="Q19" s="27">
        <f>SUM(B135:B146)/12</f>
        <v>3.0835833333333333</v>
      </c>
      <c r="S19" s="98"/>
      <c r="T19" s="99"/>
      <c r="U19" s="99"/>
      <c r="V19" s="99"/>
      <c r="W19" s="100"/>
    </row>
    <row r="20" spans="1:23" ht="15" thickBot="1" x14ac:dyDescent="0.35">
      <c r="A20" s="35">
        <v>29738</v>
      </c>
      <c r="B20" s="50">
        <v>1.51</v>
      </c>
      <c r="C20" s="51">
        <v>1.51</v>
      </c>
      <c r="G20" t="str">
        <f ca="1">IF(CodeCouleur(B20)=3,"sans chimie",IF(CodeCouleur(B20)=-4142,"sans chimie",IF(CodeCouleur(B20)=44,"avec chimie","code couleur inconnu")))</f>
        <v>sans chimie</v>
      </c>
      <c r="I20" s="88">
        <v>29738</v>
      </c>
      <c r="J20" s="84">
        <f t="shared" ca="1" si="0"/>
        <v>1.51</v>
      </c>
      <c r="K20" s="77" t="str">
        <f t="shared" ca="1" si="1"/>
        <v/>
      </c>
      <c r="L20" s="76"/>
      <c r="M20" s="77"/>
      <c r="P20" s="22">
        <f t="shared" si="4"/>
        <v>1992</v>
      </c>
      <c r="Q20" s="27">
        <f>SUM(B147:B158)/12</f>
        <v>3.4578333333333333</v>
      </c>
      <c r="S20" s="104" t="s">
        <v>88</v>
      </c>
      <c r="T20" s="99"/>
      <c r="U20" s="99"/>
      <c r="V20" s="99"/>
      <c r="W20" s="100"/>
    </row>
    <row r="21" spans="1:23" ht="15" thickBot="1" x14ac:dyDescent="0.35">
      <c r="A21" s="24">
        <v>29768</v>
      </c>
      <c r="B21" s="50">
        <v>3.1</v>
      </c>
      <c r="C21" s="51">
        <v>3.1</v>
      </c>
      <c r="G21" t="str">
        <f ca="1">IF(CodeCouleur(B21)=3,"sans chimie",IF(CodeCouleur(B21)=-4142,"sans chimie",IF(CodeCouleur(B21)=44,"avec chimie","code couleur inconnu")))</f>
        <v>sans chimie</v>
      </c>
      <c r="I21" s="87">
        <v>29768</v>
      </c>
      <c r="J21" s="84">
        <f t="shared" ca="1" si="0"/>
        <v>3.1</v>
      </c>
      <c r="K21" s="77" t="str">
        <f t="shared" ca="1" si="1"/>
        <v/>
      </c>
      <c r="L21" s="76"/>
      <c r="M21" s="77"/>
      <c r="P21" s="22">
        <f t="shared" si="4"/>
        <v>1993</v>
      </c>
      <c r="Q21" s="27">
        <f>SUM(B159:B170)/12</f>
        <v>3.2684999999999995</v>
      </c>
      <c r="S21" s="104"/>
      <c r="T21" s="99"/>
      <c r="U21" s="99"/>
      <c r="V21" s="99"/>
      <c r="W21" s="100"/>
    </row>
    <row r="22" spans="1:23" ht="15" thickBot="1" x14ac:dyDescent="0.35">
      <c r="A22" s="35">
        <v>29799</v>
      </c>
      <c r="B22" s="50">
        <v>0.90200000000000002</v>
      </c>
      <c r="C22" s="51">
        <v>0.90200000000000002</v>
      </c>
      <c r="G22" t="str">
        <f ca="1">IF(CodeCouleur(B22)=3,"sans chimie",IF(CodeCouleur(B22)=-4142,"sans chimie",IF(CodeCouleur(B22)=44,"avec chimie","code couleur inconnu")))</f>
        <v>sans chimie</v>
      </c>
      <c r="I22" s="88">
        <v>29799</v>
      </c>
      <c r="J22" s="84">
        <f t="shared" ca="1" si="0"/>
        <v>0.90200000000000002</v>
      </c>
      <c r="K22" s="77" t="str">
        <f t="shared" ca="1" si="1"/>
        <v/>
      </c>
      <c r="L22" s="76"/>
      <c r="M22" s="77"/>
      <c r="P22" s="22">
        <f t="shared" si="4"/>
        <v>1994</v>
      </c>
      <c r="Q22" s="27">
        <f>SUM(B171:B182)/12</f>
        <v>3.9947499999999998</v>
      </c>
      <c r="S22" s="104" t="s">
        <v>89</v>
      </c>
      <c r="T22" s="99"/>
      <c r="U22" s="99"/>
      <c r="V22" s="99"/>
      <c r="W22" s="100"/>
    </row>
    <row r="23" spans="1:23" ht="15" thickBot="1" x14ac:dyDescent="0.35">
      <c r="A23" s="24">
        <v>29830</v>
      </c>
      <c r="B23" s="50">
        <v>2.0099999999999998</v>
      </c>
      <c r="C23" s="51">
        <v>2.0099999999999998</v>
      </c>
      <c r="G23" t="str">
        <f ca="1">IF(CodeCouleur(B23)=3,"sans chimie",IF(CodeCouleur(B23)=-4142,"sans chimie",IF(CodeCouleur(B23)=44,"avec chimie","code couleur inconnu")))</f>
        <v>sans chimie</v>
      </c>
      <c r="I23" s="87">
        <v>29830</v>
      </c>
      <c r="J23" s="84">
        <f t="shared" ca="1" si="0"/>
        <v>2.0099999999999998</v>
      </c>
      <c r="K23" s="77" t="str">
        <f t="shared" ca="1" si="1"/>
        <v/>
      </c>
      <c r="L23" s="76"/>
      <c r="M23" s="77"/>
      <c r="P23" s="22">
        <f t="shared" si="4"/>
        <v>1995</v>
      </c>
      <c r="Q23" s="27">
        <f>SUM(B183:B194)/12</f>
        <v>4.2007499999999993</v>
      </c>
      <c r="S23" s="104"/>
      <c r="T23" s="99"/>
      <c r="U23" s="99"/>
      <c r="V23" s="99"/>
      <c r="W23" s="100"/>
    </row>
    <row r="24" spans="1:23" ht="15" thickBot="1" x14ac:dyDescent="0.35">
      <c r="A24" s="24">
        <v>29860</v>
      </c>
      <c r="B24" s="50">
        <v>5.54</v>
      </c>
      <c r="C24" s="51">
        <v>5.54</v>
      </c>
      <c r="G24" t="str">
        <f ca="1">IF(CodeCouleur(B24)=3,"sans chimie",IF(CodeCouleur(B24)=-4142,"sans chimie",IF(CodeCouleur(B24)=44,"avec chimie","code couleur inconnu")))</f>
        <v>sans chimie</v>
      </c>
      <c r="I24" s="87">
        <v>29860</v>
      </c>
      <c r="J24" s="84">
        <f t="shared" ca="1" si="0"/>
        <v>5.54</v>
      </c>
      <c r="K24" s="77" t="str">
        <f t="shared" ca="1" si="1"/>
        <v/>
      </c>
      <c r="L24" s="76"/>
      <c r="M24" s="77"/>
      <c r="P24" s="22">
        <f t="shared" si="4"/>
        <v>1996</v>
      </c>
      <c r="Q24" s="27">
        <f>SUM(B195:B206)/12</f>
        <v>2.8050833333333336</v>
      </c>
      <c r="S24" s="104" t="s">
        <v>90</v>
      </c>
      <c r="T24" s="99"/>
      <c r="U24" s="99"/>
      <c r="V24" s="99"/>
      <c r="W24" s="100"/>
    </row>
    <row r="25" spans="1:23" ht="15" thickBot="1" x14ac:dyDescent="0.35">
      <c r="A25" s="35">
        <v>29891</v>
      </c>
      <c r="B25" s="50">
        <v>2.4</v>
      </c>
      <c r="C25" s="51">
        <v>2.4</v>
      </c>
      <c r="G25" t="str">
        <f ca="1">IF(CodeCouleur(B25)=3,"sans chimie",IF(CodeCouleur(B25)=-4142,"sans chimie",IF(CodeCouleur(B25)=44,"avec chimie","code couleur inconnu")))</f>
        <v>sans chimie</v>
      </c>
      <c r="I25" s="88">
        <v>29891</v>
      </c>
      <c r="J25" s="84">
        <f t="shared" ca="1" si="0"/>
        <v>2.4</v>
      </c>
      <c r="K25" s="77" t="str">
        <f t="shared" ca="1" si="1"/>
        <v/>
      </c>
      <c r="L25" s="76"/>
      <c r="M25" s="77"/>
      <c r="P25" s="22">
        <f t="shared" si="4"/>
        <v>1997</v>
      </c>
      <c r="Q25" s="27">
        <f>SUM(B207:B218)/12</f>
        <v>2.5277499999999997</v>
      </c>
      <c r="S25" s="98"/>
      <c r="T25" s="99"/>
      <c r="U25" s="99"/>
      <c r="V25" s="99"/>
      <c r="W25" s="100"/>
    </row>
    <row r="26" spans="1:23" ht="15" thickBot="1" x14ac:dyDescent="0.35">
      <c r="A26" s="31">
        <v>29921</v>
      </c>
      <c r="B26" s="52">
        <v>11.4</v>
      </c>
      <c r="C26" s="53">
        <v>11.4</v>
      </c>
      <c r="G26" t="str">
        <f ca="1">IF(CodeCouleur(B26)=3,"sans chimie",IF(CodeCouleur(B26)=-4142,"sans chimie",IF(CodeCouleur(B26)=44,"avec chimie","code couleur inconnu")))</f>
        <v>sans chimie</v>
      </c>
      <c r="I26" s="87">
        <v>29921</v>
      </c>
      <c r="J26" s="84">
        <f t="shared" ca="1" si="0"/>
        <v>11.4</v>
      </c>
      <c r="K26" s="77" t="str">
        <f t="shared" ca="1" si="1"/>
        <v/>
      </c>
      <c r="L26" s="76"/>
      <c r="M26" s="77"/>
      <c r="P26" s="22">
        <f t="shared" si="4"/>
        <v>1998</v>
      </c>
      <c r="Q26" s="27">
        <f>SUM(B219:B230)/12</f>
        <v>3.3096666666666668</v>
      </c>
      <c r="S26" s="98"/>
      <c r="T26" s="99"/>
      <c r="U26" s="99"/>
      <c r="V26" s="99"/>
      <c r="W26" s="100"/>
    </row>
    <row r="27" spans="1:23" ht="15" thickBot="1" x14ac:dyDescent="0.35">
      <c r="A27" s="34">
        <v>29952</v>
      </c>
      <c r="B27" s="54">
        <v>6.08</v>
      </c>
      <c r="C27" s="55">
        <v>6.08</v>
      </c>
      <c r="G27" t="str">
        <f ca="1">IF(CodeCouleur(B27)=3,"sans chimie",IF(CodeCouleur(B27)=-4142,"sans chimie",IF(CodeCouleur(B27)=44,"avec chimie","code couleur inconnu")))</f>
        <v>sans chimie</v>
      </c>
      <c r="I27" s="87">
        <v>29952</v>
      </c>
      <c r="J27" s="84">
        <f t="shared" ca="1" si="0"/>
        <v>6.08</v>
      </c>
      <c r="K27" s="77" t="str">
        <f t="shared" ca="1" si="1"/>
        <v/>
      </c>
      <c r="L27" s="76"/>
      <c r="M27" s="77"/>
      <c r="P27" s="22">
        <f t="shared" si="4"/>
        <v>1999</v>
      </c>
      <c r="Q27" s="27">
        <f>SUM(B231:B242)/12</f>
        <v>4.2326666666666668</v>
      </c>
      <c r="S27" s="98"/>
      <c r="T27" s="99"/>
      <c r="U27" s="99"/>
      <c r="V27" s="99"/>
      <c r="W27" s="100"/>
    </row>
    <row r="28" spans="1:23" ht="15" thickBot="1" x14ac:dyDescent="0.35">
      <c r="A28" s="24">
        <v>29983</v>
      </c>
      <c r="B28" s="50">
        <v>2.56</v>
      </c>
      <c r="C28" s="51">
        <v>2.56</v>
      </c>
      <c r="G28" t="str">
        <f ca="1">IF(CodeCouleur(B28)=3,"sans chimie",IF(CodeCouleur(B28)=-4142,"sans chimie",IF(CodeCouleur(B28)=44,"avec chimie","code couleur inconnu")))</f>
        <v>sans chimie</v>
      </c>
      <c r="I28" s="87">
        <v>29983</v>
      </c>
      <c r="J28" s="84">
        <f t="shared" ca="1" si="0"/>
        <v>2.56</v>
      </c>
      <c r="K28" s="77" t="str">
        <f t="shared" ca="1" si="1"/>
        <v/>
      </c>
      <c r="L28" s="76"/>
      <c r="M28" s="77"/>
      <c r="P28" s="22">
        <f t="shared" si="4"/>
        <v>2000</v>
      </c>
      <c r="Q28" s="27">
        <f>SUM(B243:B254)/12</f>
        <v>2.9440000000000004</v>
      </c>
      <c r="S28" s="98"/>
      <c r="T28" s="99"/>
      <c r="U28" s="99"/>
      <c r="V28" s="99"/>
      <c r="W28" s="100"/>
    </row>
    <row r="29" spans="1:23" ht="15" thickBot="1" x14ac:dyDescent="0.35">
      <c r="A29" s="24">
        <v>30011</v>
      </c>
      <c r="B29" s="50">
        <v>4.47</v>
      </c>
      <c r="C29" s="51">
        <v>4.47</v>
      </c>
      <c r="G29" t="str">
        <f ca="1">IF(CodeCouleur(B29)=3,"sans chimie",IF(CodeCouleur(B29)=-4142,"sans chimie",IF(CodeCouleur(B29)=44,"avec chimie","code couleur inconnu")))</f>
        <v>sans chimie</v>
      </c>
      <c r="I29" s="87">
        <v>30011</v>
      </c>
      <c r="J29" s="84">
        <f t="shared" ca="1" si="0"/>
        <v>4.47</v>
      </c>
      <c r="K29" s="77" t="str">
        <f t="shared" ca="1" si="1"/>
        <v/>
      </c>
      <c r="L29" s="76"/>
      <c r="M29" s="77"/>
      <c r="P29" s="22">
        <f t="shared" si="4"/>
        <v>2001</v>
      </c>
      <c r="Q29" s="27">
        <f>SUM(B255:B266)/12</f>
        <v>3.8208333333333342</v>
      </c>
      <c r="S29" s="98"/>
      <c r="T29" s="99"/>
      <c r="U29" s="99"/>
      <c r="V29" s="99"/>
      <c r="W29" s="100"/>
    </row>
    <row r="30" spans="1:23" ht="15" thickBot="1" x14ac:dyDescent="0.35">
      <c r="A30" s="24">
        <v>30042</v>
      </c>
      <c r="B30" s="50">
        <v>1.43</v>
      </c>
      <c r="C30" s="51">
        <v>1.43</v>
      </c>
      <c r="G30" t="str">
        <f ca="1">IF(CodeCouleur(B30)=3,"sans chimie",IF(CodeCouleur(B30)=-4142,"sans chimie",IF(CodeCouleur(B30)=44,"avec chimie","code couleur inconnu")))</f>
        <v>sans chimie</v>
      </c>
      <c r="I30" s="87">
        <v>30042</v>
      </c>
      <c r="J30" s="84">
        <f t="shared" ca="1" si="0"/>
        <v>1.43</v>
      </c>
      <c r="K30" s="77" t="str">
        <f t="shared" ca="1" si="1"/>
        <v/>
      </c>
      <c r="L30" s="76"/>
      <c r="M30" s="77"/>
      <c r="P30" s="22">
        <f t="shared" si="4"/>
        <v>2002</v>
      </c>
      <c r="Q30" s="23"/>
      <c r="S30" s="101"/>
      <c r="T30" s="102"/>
      <c r="U30" s="102"/>
      <c r="V30" s="102"/>
      <c r="W30" s="103"/>
    </row>
    <row r="31" spans="1:23" ht="15" thickBot="1" x14ac:dyDescent="0.35">
      <c r="A31" s="24">
        <v>30072</v>
      </c>
      <c r="B31" s="50">
        <v>0.99399999999999999</v>
      </c>
      <c r="C31" s="51">
        <v>0.99399999999999999</v>
      </c>
      <c r="G31" t="str">
        <f ca="1">IF(CodeCouleur(B31)=3,"sans chimie",IF(CodeCouleur(B31)=-4142,"sans chimie",IF(CodeCouleur(B31)=44,"avec chimie","code couleur inconnu")))</f>
        <v>sans chimie</v>
      </c>
      <c r="I31" s="87">
        <v>30072</v>
      </c>
      <c r="J31" s="84">
        <f t="shared" ca="1" si="0"/>
        <v>0.99399999999999999</v>
      </c>
      <c r="K31" s="77" t="str">
        <f t="shared" ca="1" si="1"/>
        <v/>
      </c>
      <c r="L31" s="76"/>
      <c r="M31" s="77"/>
      <c r="P31" s="22">
        <f t="shared" si="4"/>
        <v>2003</v>
      </c>
      <c r="Q31" s="27">
        <f>SUM(B279:B290)/12</f>
        <v>2.0658333333333334</v>
      </c>
    </row>
    <row r="32" spans="1:23" ht="15" thickBot="1" x14ac:dyDescent="0.35">
      <c r="A32" s="24">
        <v>30103</v>
      </c>
      <c r="B32" s="50">
        <v>3.5</v>
      </c>
      <c r="C32" s="51">
        <v>3.5</v>
      </c>
      <c r="G32" t="str">
        <f ca="1">IF(CodeCouleur(B32)=3,"sans chimie",IF(CodeCouleur(B32)=-4142,"sans chimie",IF(CodeCouleur(B32)=44,"avec chimie","code couleur inconnu")))</f>
        <v>sans chimie</v>
      </c>
      <c r="I32" s="87">
        <v>30103</v>
      </c>
      <c r="J32" s="84">
        <f t="shared" ca="1" si="0"/>
        <v>3.5</v>
      </c>
      <c r="K32" s="77" t="str">
        <f t="shared" ca="1" si="1"/>
        <v/>
      </c>
      <c r="L32" s="76"/>
      <c r="M32" s="77"/>
      <c r="P32" s="22">
        <f t="shared" si="4"/>
        <v>2004</v>
      </c>
      <c r="Q32" s="27">
        <f>SUM(B291:B302)/12</f>
        <v>3.1384166666666666</v>
      </c>
    </row>
    <row r="33" spans="1:18" ht="15" thickBot="1" x14ac:dyDescent="0.35">
      <c r="A33" s="24">
        <v>30133</v>
      </c>
      <c r="B33" s="50">
        <v>1.47</v>
      </c>
      <c r="C33" s="51">
        <v>1.47</v>
      </c>
      <c r="G33" t="str">
        <f ca="1">IF(CodeCouleur(B33)=3,"sans chimie",IF(CodeCouleur(B33)=-4142,"sans chimie",IF(CodeCouleur(B33)=44,"avec chimie","code couleur inconnu")))</f>
        <v>sans chimie</v>
      </c>
      <c r="I33" s="87">
        <v>30133</v>
      </c>
      <c r="J33" s="84">
        <f t="shared" ca="1" si="0"/>
        <v>1.47</v>
      </c>
      <c r="K33" s="77" t="str">
        <f t="shared" ca="1" si="1"/>
        <v/>
      </c>
      <c r="L33" s="76"/>
      <c r="M33" s="77"/>
      <c r="P33" s="22">
        <f>P32+1</f>
        <v>2005</v>
      </c>
      <c r="Q33" s="27">
        <f>SUM(B303:B314)/12</f>
        <v>2.8384166666666668</v>
      </c>
    </row>
    <row r="34" spans="1:18" ht="15" thickBot="1" x14ac:dyDescent="0.35">
      <c r="A34" s="24">
        <v>30164</v>
      </c>
      <c r="B34" s="50">
        <v>2.46</v>
      </c>
      <c r="C34" s="51">
        <v>2.46</v>
      </c>
      <c r="G34" t="str">
        <f ca="1">IF(CodeCouleur(B34)=3,"sans chimie",IF(CodeCouleur(B34)=-4142,"sans chimie",IF(CodeCouleur(B34)=44,"avec chimie","code couleur inconnu")))</f>
        <v>sans chimie</v>
      </c>
      <c r="I34" s="87">
        <v>30164</v>
      </c>
      <c r="J34" s="84">
        <f t="shared" ca="1" si="0"/>
        <v>2.46</v>
      </c>
      <c r="K34" s="77" t="str">
        <f t="shared" ca="1" si="1"/>
        <v/>
      </c>
      <c r="L34" s="76"/>
      <c r="M34" s="77"/>
      <c r="P34" s="22">
        <f t="shared" si="4"/>
        <v>2006</v>
      </c>
      <c r="Q34" s="27">
        <f>SUM(B315:B326)/12</f>
        <v>3.7474166666666666</v>
      </c>
    </row>
    <row r="35" spans="1:18" ht="15" thickBot="1" x14ac:dyDescent="0.35">
      <c r="A35" s="24">
        <v>30195</v>
      </c>
      <c r="B35" s="50">
        <v>1.67</v>
      </c>
      <c r="C35" s="51">
        <v>1.67</v>
      </c>
      <c r="G35" t="str">
        <f ca="1">IF(CodeCouleur(B35)=3,"sans chimie",IF(CodeCouleur(B35)=-4142,"sans chimie",IF(CodeCouleur(B35)=44,"avec chimie","code couleur inconnu")))</f>
        <v>sans chimie</v>
      </c>
      <c r="I35" s="87">
        <v>30195</v>
      </c>
      <c r="J35" s="84">
        <f t="shared" ca="1" si="0"/>
        <v>1.67</v>
      </c>
      <c r="K35" s="77" t="str">
        <f t="shared" ca="1" si="1"/>
        <v/>
      </c>
      <c r="L35" s="76"/>
      <c r="M35" s="77"/>
      <c r="P35" s="22">
        <f t="shared" si="4"/>
        <v>2007</v>
      </c>
      <c r="Q35" s="23"/>
    </row>
    <row r="36" spans="1:18" ht="15" thickBot="1" x14ac:dyDescent="0.35">
      <c r="A36" s="24">
        <v>30225</v>
      </c>
      <c r="B36" s="50">
        <v>6.74</v>
      </c>
      <c r="C36" s="51">
        <v>6.74</v>
      </c>
      <c r="G36" t="str">
        <f ca="1">IF(CodeCouleur(B36)=3,"sans chimie",IF(CodeCouleur(B36)=-4142,"sans chimie",IF(CodeCouleur(B36)=44,"avec chimie","code couleur inconnu")))</f>
        <v>sans chimie</v>
      </c>
      <c r="I36" s="87">
        <v>30225</v>
      </c>
      <c r="J36" s="84">
        <f t="shared" ca="1" si="0"/>
        <v>6.74</v>
      </c>
      <c r="K36" s="77" t="str">
        <f t="shared" ca="1" si="1"/>
        <v/>
      </c>
      <c r="L36" s="76"/>
      <c r="M36" s="77"/>
      <c r="P36" s="22">
        <f t="shared" si="4"/>
        <v>2008</v>
      </c>
      <c r="Q36" s="23"/>
    </row>
    <row r="37" spans="1:18" ht="15" thickBot="1" x14ac:dyDescent="0.35">
      <c r="A37" s="24">
        <v>30256</v>
      </c>
      <c r="B37" s="50">
        <v>6.6</v>
      </c>
      <c r="C37" s="51">
        <v>6.6</v>
      </c>
      <c r="G37" t="str">
        <f ca="1">IF(CodeCouleur(B37)=3,"sans chimie",IF(CodeCouleur(B37)=-4142,"sans chimie",IF(CodeCouleur(B37)=44,"avec chimie","code couleur inconnu")))</f>
        <v>sans chimie</v>
      </c>
      <c r="I37" s="87">
        <v>30256</v>
      </c>
      <c r="J37" s="84">
        <f t="shared" ca="1" si="0"/>
        <v>6.6</v>
      </c>
      <c r="K37" s="77" t="str">
        <f t="shared" ca="1" si="1"/>
        <v/>
      </c>
      <c r="L37" s="76"/>
      <c r="M37" s="77"/>
      <c r="P37" s="22">
        <f t="shared" si="4"/>
        <v>2009</v>
      </c>
      <c r="Q37" s="27">
        <f>SUM(B351:B362)/12</f>
        <v>2.1316666666666664</v>
      </c>
    </row>
    <row r="38" spans="1:18" ht="15" thickBot="1" x14ac:dyDescent="0.35">
      <c r="A38" s="31">
        <v>30286</v>
      </c>
      <c r="B38" s="52">
        <v>10.9</v>
      </c>
      <c r="C38" s="53">
        <v>10.9</v>
      </c>
      <c r="G38" t="str">
        <f ca="1">IF(CodeCouleur(B38)=3,"sans chimie",IF(CodeCouleur(B38)=-4142,"sans chimie",IF(CodeCouleur(B38)=44,"avec chimie","code couleur inconnu")))</f>
        <v>sans chimie</v>
      </c>
      <c r="I38" s="87">
        <v>30286</v>
      </c>
      <c r="J38" s="84">
        <f t="shared" ca="1" si="0"/>
        <v>10.9</v>
      </c>
      <c r="K38" s="77" t="str">
        <f t="shared" ca="1" si="1"/>
        <v/>
      </c>
      <c r="L38" s="76"/>
      <c r="M38" s="77"/>
      <c r="P38" s="22">
        <f t="shared" si="4"/>
        <v>2010</v>
      </c>
      <c r="Q38" s="27">
        <f>SUM(B363:B374)/12</f>
        <v>2.7698333333333331</v>
      </c>
    </row>
    <row r="39" spans="1:18" ht="15" thickBot="1" x14ac:dyDescent="0.35">
      <c r="A39" s="34">
        <v>30317</v>
      </c>
      <c r="B39" s="54">
        <v>5.69</v>
      </c>
      <c r="C39" s="55">
        <v>5.69</v>
      </c>
      <c r="G39" t="str">
        <f ca="1">IF(CodeCouleur(B39)=3,"sans chimie",IF(CodeCouleur(B39)=-4142,"sans chimie",IF(CodeCouleur(B39)=44,"avec chimie","code couleur inconnu")))</f>
        <v>sans chimie</v>
      </c>
      <c r="I39" s="87">
        <v>30317</v>
      </c>
      <c r="J39" s="84">
        <f t="shared" ca="1" si="0"/>
        <v>5.69</v>
      </c>
      <c r="K39" s="77" t="str">
        <f t="shared" ca="1" si="1"/>
        <v/>
      </c>
      <c r="L39" s="76"/>
      <c r="M39" s="77"/>
      <c r="P39" s="22">
        <f t="shared" si="4"/>
        <v>2011</v>
      </c>
      <c r="Q39" s="27">
        <f>SUM(B375:B386)/12</f>
        <v>1.8458333333333332</v>
      </c>
    </row>
    <row r="40" spans="1:18" ht="15" thickBot="1" x14ac:dyDescent="0.35">
      <c r="A40" s="24">
        <v>30348</v>
      </c>
      <c r="B40" s="50">
        <v>5.87</v>
      </c>
      <c r="C40" s="51">
        <v>5.87</v>
      </c>
      <c r="G40" t="str">
        <f ca="1">IF(CodeCouleur(B40)=3,"sans chimie",IF(CodeCouleur(B40)=-4142,"sans chimie",IF(CodeCouleur(B40)=44,"avec chimie","code couleur inconnu")))</f>
        <v>sans chimie</v>
      </c>
      <c r="I40" s="87">
        <v>30348</v>
      </c>
      <c r="J40" s="84">
        <f t="shared" ca="1" si="0"/>
        <v>5.87</v>
      </c>
      <c r="K40" s="77" t="str">
        <f t="shared" ca="1" si="1"/>
        <v/>
      </c>
      <c r="L40" s="76"/>
      <c r="M40" s="77"/>
      <c r="P40" s="22">
        <f t="shared" si="4"/>
        <v>2012</v>
      </c>
      <c r="Q40" s="27">
        <f>SUM(B387:B398)/12</f>
        <v>4.3150000000000004</v>
      </c>
    </row>
    <row r="41" spans="1:18" ht="15" thickBot="1" x14ac:dyDescent="0.35">
      <c r="A41" s="24">
        <v>30376</v>
      </c>
      <c r="B41" s="50">
        <v>5.14</v>
      </c>
      <c r="C41" s="51">
        <v>5.14</v>
      </c>
      <c r="G41" t="str">
        <f ca="1">IF(CodeCouleur(B41)=3,"sans chimie",IF(CodeCouleur(B41)=-4142,"sans chimie",IF(CodeCouleur(B41)=44,"avec chimie","code couleur inconnu")))</f>
        <v>sans chimie</v>
      </c>
      <c r="I41" s="87">
        <v>30376</v>
      </c>
      <c r="J41" s="84">
        <f t="shared" ca="1" si="0"/>
        <v>5.14</v>
      </c>
      <c r="K41" s="77" t="str">
        <f t="shared" ca="1" si="1"/>
        <v/>
      </c>
      <c r="L41" s="76"/>
      <c r="M41" s="77"/>
      <c r="P41" s="22">
        <f t="shared" si="4"/>
        <v>2013</v>
      </c>
      <c r="Q41" s="69">
        <f>SUM(B399:B410)/12</f>
        <v>4.1843333333333339</v>
      </c>
      <c r="R41" s="71"/>
    </row>
    <row r="42" spans="1:18" ht="15" thickBot="1" x14ac:dyDescent="0.35">
      <c r="A42" s="24">
        <v>30407</v>
      </c>
      <c r="B42" s="50">
        <v>10.6</v>
      </c>
      <c r="C42" s="51">
        <v>10.6</v>
      </c>
      <c r="G42" t="str">
        <f ca="1">IF(CodeCouleur(B42)=3,"sans chimie",IF(CodeCouleur(B42)=-4142,"sans chimie",IF(CodeCouleur(B42)=44,"avec chimie","code couleur inconnu")))</f>
        <v>sans chimie</v>
      </c>
      <c r="I42" s="87">
        <v>30407</v>
      </c>
      <c r="J42" s="84">
        <f t="shared" ca="1" si="0"/>
        <v>10.6</v>
      </c>
      <c r="K42" s="77" t="str">
        <f t="shared" ca="1" si="1"/>
        <v/>
      </c>
      <c r="L42" s="76"/>
      <c r="M42" s="77"/>
      <c r="P42" s="22">
        <f t="shared" si="4"/>
        <v>2014</v>
      </c>
      <c r="Q42" s="69">
        <f>SUM(B411:B422)/12</f>
        <v>2.9273333333333333</v>
      </c>
      <c r="R42" s="71"/>
    </row>
    <row r="43" spans="1:18" ht="15" thickBot="1" x14ac:dyDescent="0.35">
      <c r="A43" s="24">
        <v>30437</v>
      </c>
      <c r="B43" s="50">
        <v>13.7</v>
      </c>
      <c r="C43" s="51">
        <v>13.7</v>
      </c>
      <c r="G43" t="str">
        <f ca="1">IF(CodeCouleur(B43)=3,"sans chimie",IF(CodeCouleur(B43)=-4142,"sans chimie",IF(CodeCouleur(B43)=44,"avec chimie","code couleur inconnu")))</f>
        <v>sans chimie</v>
      </c>
      <c r="I43" s="87">
        <v>30437</v>
      </c>
      <c r="J43" s="84">
        <f t="shared" ca="1" si="0"/>
        <v>13.7</v>
      </c>
      <c r="K43" s="77" t="str">
        <f t="shared" ca="1" si="1"/>
        <v/>
      </c>
      <c r="L43" s="76"/>
      <c r="M43" s="77"/>
      <c r="P43" s="22">
        <f>P42+1</f>
        <v>2015</v>
      </c>
      <c r="Q43" s="69">
        <f>SUM(B423:B434)/12</f>
        <v>2.4190833333333335</v>
      </c>
      <c r="R43" s="23"/>
    </row>
    <row r="44" spans="1:18" ht="15" thickBot="1" x14ac:dyDescent="0.35">
      <c r="A44" s="24">
        <v>30468</v>
      </c>
      <c r="B44" s="50">
        <v>1.7</v>
      </c>
      <c r="C44" s="51">
        <v>1.7</v>
      </c>
      <c r="G44" t="str">
        <f ca="1">IF(CodeCouleur(B44)=3,"sans chimie",IF(CodeCouleur(B44)=-4142,"sans chimie",IF(CodeCouleur(B44)=44,"avec chimie","code couleur inconnu")))</f>
        <v>sans chimie</v>
      </c>
      <c r="I44" s="87">
        <v>30468</v>
      </c>
      <c r="J44" s="84">
        <f t="shared" ca="1" si="0"/>
        <v>1.7</v>
      </c>
      <c r="K44" s="77" t="str">
        <f t="shared" ca="1" si="1"/>
        <v/>
      </c>
      <c r="L44" s="76"/>
      <c r="M44" s="77"/>
      <c r="P44" s="22">
        <f t="shared" si="4"/>
        <v>2016</v>
      </c>
      <c r="Q44" s="69">
        <f>SUM(B435:B446)/12</f>
        <v>3.6778333333333326</v>
      </c>
      <c r="R44" s="27">
        <f>SUM(D435:D446)/12</f>
        <v>6.1563333333333325</v>
      </c>
    </row>
    <row r="45" spans="1:18" ht="15" thickBot="1" x14ac:dyDescent="0.35">
      <c r="A45" s="24">
        <v>30498</v>
      </c>
      <c r="B45" s="50">
        <v>0.74199999999999999</v>
      </c>
      <c r="C45" s="51">
        <v>0.74199999999999999</v>
      </c>
      <c r="G45" t="str">
        <f ca="1">IF(CodeCouleur(B45)=3,"sans chimie",IF(CodeCouleur(B45)=-4142,"sans chimie",IF(CodeCouleur(B45)=44,"avec chimie","code couleur inconnu")))</f>
        <v>sans chimie</v>
      </c>
      <c r="I45" s="87">
        <v>30498</v>
      </c>
      <c r="J45" s="84">
        <f t="shared" ca="1" si="0"/>
        <v>0.74199999999999999</v>
      </c>
      <c r="K45" s="77" t="str">
        <f t="shared" ca="1" si="1"/>
        <v/>
      </c>
      <c r="L45" s="76"/>
      <c r="M45" s="77"/>
      <c r="P45" s="22">
        <f t="shared" si="4"/>
        <v>2017</v>
      </c>
      <c r="Q45" s="70"/>
      <c r="R45" s="72"/>
    </row>
    <row r="46" spans="1:18" x14ac:dyDescent="0.3">
      <c r="A46" s="24">
        <v>30529</v>
      </c>
      <c r="B46" s="50">
        <v>0.52500000000000002</v>
      </c>
      <c r="C46" s="51">
        <v>0.52500000000000002</v>
      </c>
      <c r="G46" t="str">
        <f ca="1">IF(CodeCouleur(B46)=3,"sans chimie",IF(CodeCouleur(B46)=-4142,"sans chimie",IF(CodeCouleur(B46)=44,"avec chimie","code couleur inconnu")))</f>
        <v>sans chimie</v>
      </c>
      <c r="I46" s="87">
        <v>30529</v>
      </c>
      <c r="J46" s="84">
        <f t="shared" ca="1" si="0"/>
        <v>0.52500000000000002</v>
      </c>
      <c r="K46" s="77" t="str">
        <f t="shared" ca="1" si="1"/>
        <v/>
      </c>
      <c r="L46" s="76"/>
      <c r="M46" s="77"/>
    </row>
    <row r="47" spans="1:18" x14ac:dyDescent="0.3">
      <c r="A47" s="24">
        <v>30560</v>
      </c>
      <c r="B47" s="50">
        <v>1.5</v>
      </c>
      <c r="C47" s="51">
        <v>1.5</v>
      </c>
      <c r="G47" t="str">
        <f ca="1">IF(CodeCouleur(B47)=3,"sans chimie",IF(CodeCouleur(B47)=-4142,"sans chimie",IF(CodeCouleur(B47)=44,"avec chimie","code couleur inconnu")))</f>
        <v>sans chimie</v>
      </c>
      <c r="I47" s="87">
        <v>30560</v>
      </c>
      <c r="J47" s="84">
        <f t="shared" ca="1" si="0"/>
        <v>1.5</v>
      </c>
      <c r="K47" s="77" t="str">
        <f t="shared" ca="1" si="1"/>
        <v/>
      </c>
      <c r="L47" s="76"/>
      <c r="M47" s="77"/>
    </row>
    <row r="48" spans="1:18" x14ac:dyDescent="0.3">
      <c r="A48" s="24">
        <v>30590</v>
      </c>
      <c r="B48" s="50">
        <v>1.79</v>
      </c>
      <c r="C48" s="51">
        <v>1.79</v>
      </c>
      <c r="G48" t="str">
        <f ca="1">IF(CodeCouleur(B48)=3,"sans chimie",IF(CodeCouleur(B48)=-4142,"sans chimie",IF(CodeCouleur(B48)=44,"avec chimie","code couleur inconnu")))</f>
        <v>sans chimie</v>
      </c>
      <c r="I48" s="87">
        <v>30590</v>
      </c>
      <c r="J48" s="84">
        <f t="shared" ca="1" si="0"/>
        <v>1.79</v>
      </c>
      <c r="K48" s="77" t="str">
        <f t="shared" ca="1" si="1"/>
        <v/>
      </c>
      <c r="L48" s="76"/>
      <c r="M48" s="77"/>
    </row>
    <row r="49" spans="1:13" x14ac:dyDescent="0.3">
      <c r="A49" s="24">
        <v>30621</v>
      </c>
      <c r="B49" s="50">
        <v>2.63</v>
      </c>
      <c r="C49" s="51">
        <v>2.63</v>
      </c>
      <c r="G49" t="str">
        <f ca="1">IF(CodeCouleur(B49)=3,"sans chimie",IF(CodeCouleur(B49)=-4142,"sans chimie",IF(CodeCouleur(B49)=44,"avec chimie","code couleur inconnu")))</f>
        <v>sans chimie</v>
      </c>
      <c r="I49" s="87">
        <v>30621</v>
      </c>
      <c r="J49" s="84">
        <f t="shared" ca="1" si="0"/>
        <v>2.63</v>
      </c>
      <c r="K49" s="77" t="str">
        <f t="shared" ca="1" si="1"/>
        <v/>
      </c>
      <c r="L49" s="76"/>
      <c r="M49" s="77"/>
    </row>
    <row r="50" spans="1:13" ht="15" thickBot="1" x14ac:dyDescent="0.35">
      <c r="A50" s="31">
        <v>30651</v>
      </c>
      <c r="B50" s="52">
        <v>3.89</v>
      </c>
      <c r="C50" s="53">
        <v>3.89</v>
      </c>
      <c r="G50" t="str">
        <f ca="1">IF(CodeCouleur(B50)=3,"sans chimie",IF(CodeCouleur(B50)=-4142,"sans chimie",IF(CodeCouleur(B50)=44,"avec chimie","code couleur inconnu")))</f>
        <v>sans chimie</v>
      </c>
      <c r="I50" s="87">
        <v>30651</v>
      </c>
      <c r="J50" s="84">
        <f t="shared" ca="1" si="0"/>
        <v>3.89</v>
      </c>
      <c r="K50" s="77" t="str">
        <f t="shared" ca="1" si="1"/>
        <v/>
      </c>
      <c r="L50" s="76"/>
      <c r="M50" s="77"/>
    </row>
    <row r="51" spans="1:13" x14ac:dyDescent="0.3">
      <c r="A51" s="34">
        <v>30682</v>
      </c>
      <c r="B51" s="54">
        <v>6.46</v>
      </c>
      <c r="C51" s="55">
        <v>6.46</v>
      </c>
      <c r="G51" t="str">
        <f ca="1">IF(CodeCouleur(B51)=3,"sans chimie",IF(CodeCouleur(B51)=-4142,"sans chimie",IF(CodeCouleur(B51)=44,"avec chimie","code couleur inconnu")))</f>
        <v>sans chimie</v>
      </c>
      <c r="I51" s="87">
        <v>30682</v>
      </c>
      <c r="J51" s="84">
        <f t="shared" ca="1" si="0"/>
        <v>6.46</v>
      </c>
      <c r="K51" s="77" t="str">
        <f t="shared" ca="1" si="1"/>
        <v/>
      </c>
      <c r="L51" s="76"/>
      <c r="M51" s="77"/>
    </row>
    <row r="52" spans="1:13" x14ac:dyDescent="0.3">
      <c r="A52" s="24">
        <v>30713</v>
      </c>
      <c r="B52" s="50">
        <v>6.23</v>
      </c>
      <c r="C52" s="51">
        <v>6.23</v>
      </c>
      <c r="G52" t="str">
        <f ca="1">IF(CodeCouleur(B52)=3,"sans chimie",IF(CodeCouleur(B52)=-4142,"sans chimie",IF(CodeCouleur(B52)=44,"avec chimie","code couleur inconnu")))</f>
        <v>sans chimie</v>
      </c>
      <c r="I52" s="87">
        <v>30713</v>
      </c>
      <c r="J52" s="84">
        <f t="shared" ca="1" si="0"/>
        <v>6.23</v>
      </c>
      <c r="K52" s="77" t="str">
        <f t="shared" ca="1" si="1"/>
        <v/>
      </c>
      <c r="L52" s="76"/>
      <c r="M52" s="77"/>
    </row>
    <row r="53" spans="1:13" x14ac:dyDescent="0.3">
      <c r="A53" s="24">
        <v>30742</v>
      </c>
      <c r="B53" s="50">
        <v>2.82</v>
      </c>
      <c r="C53" s="51">
        <v>2.82</v>
      </c>
      <c r="G53" t="str">
        <f ca="1">IF(CodeCouleur(B53)=3,"sans chimie",IF(CodeCouleur(B53)=-4142,"sans chimie",IF(CodeCouleur(B53)=44,"avec chimie","code couleur inconnu")))</f>
        <v>sans chimie</v>
      </c>
      <c r="I53" s="87">
        <v>30742</v>
      </c>
      <c r="J53" s="84">
        <f t="shared" ca="1" si="0"/>
        <v>2.82</v>
      </c>
      <c r="K53" s="77" t="str">
        <f t="shared" ca="1" si="1"/>
        <v/>
      </c>
      <c r="L53" s="76"/>
      <c r="M53" s="77"/>
    </row>
    <row r="54" spans="1:13" x14ac:dyDescent="0.3">
      <c r="A54" s="24">
        <v>30773</v>
      </c>
      <c r="B54" s="50">
        <v>2.2400000000000002</v>
      </c>
      <c r="C54" s="51">
        <v>2.2400000000000002</v>
      </c>
      <c r="G54" t="str">
        <f ca="1">IF(CodeCouleur(B54)=3,"sans chimie",IF(CodeCouleur(B54)=-4142,"sans chimie",IF(CodeCouleur(B54)=44,"avec chimie","code couleur inconnu")))</f>
        <v>sans chimie</v>
      </c>
      <c r="I54" s="87">
        <v>30773</v>
      </c>
      <c r="J54" s="84">
        <f t="shared" ca="1" si="0"/>
        <v>2.2400000000000002</v>
      </c>
      <c r="K54" s="77" t="str">
        <f t="shared" ca="1" si="1"/>
        <v/>
      </c>
      <c r="L54" s="76"/>
      <c r="M54" s="77"/>
    </row>
    <row r="55" spans="1:13" x14ac:dyDescent="0.3">
      <c r="A55" s="24">
        <v>30803</v>
      </c>
      <c r="B55" s="50">
        <v>3.42</v>
      </c>
      <c r="C55" s="51">
        <v>3.42</v>
      </c>
      <c r="G55" t="str">
        <f ca="1">IF(CodeCouleur(B55)=3,"sans chimie",IF(CodeCouleur(B55)=-4142,"sans chimie",IF(CodeCouleur(B55)=44,"avec chimie","code couleur inconnu")))</f>
        <v>sans chimie</v>
      </c>
      <c r="I55" s="87">
        <v>30803</v>
      </c>
      <c r="J55" s="84">
        <f t="shared" ca="1" si="0"/>
        <v>3.42</v>
      </c>
      <c r="K55" s="77" t="str">
        <f t="shared" ca="1" si="1"/>
        <v/>
      </c>
      <c r="L55" s="76"/>
      <c r="M55" s="77"/>
    </row>
    <row r="56" spans="1:13" x14ac:dyDescent="0.3">
      <c r="A56" s="24">
        <v>30834</v>
      </c>
      <c r="B56" s="50">
        <v>2.0099999999999998</v>
      </c>
      <c r="C56" s="51">
        <v>2.0099999999999998</v>
      </c>
      <c r="G56" t="str">
        <f ca="1">IF(CodeCouleur(B56)=3,"sans chimie",IF(CodeCouleur(B56)=-4142,"sans chimie",IF(CodeCouleur(B56)=44,"avec chimie","code couleur inconnu")))</f>
        <v>sans chimie</v>
      </c>
      <c r="I56" s="87">
        <v>30834</v>
      </c>
      <c r="J56" s="84">
        <f t="shared" ca="1" si="0"/>
        <v>2.0099999999999998</v>
      </c>
      <c r="K56" s="77" t="str">
        <f t="shared" ca="1" si="1"/>
        <v/>
      </c>
      <c r="L56" s="76"/>
      <c r="M56" s="77"/>
    </row>
    <row r="57" spans="1:13" x14ac:dyDescent="0.3">
      <c r="A57" s="24">
        <v>30864</v>
      </c>
      <c r="B57" s="50">
        <v>0.57899999999999996</v>
      </c>
      <c r="C57" s="51">
        <v>0.57899999999999996</v>
      </c>
      <c r="G57" t="str">
        <f ca="1">IF(CodeCouleur(B57)=3,"sans chimie",IF(CodeCouleur(B57)=-4142,"sans chimie",IF(CodeCouleur(B57)=44,"avec chimie","code couleur inconnu")))</f>
        <v>sans chimie</v>
      </c>
      <c r="I57" s="87">
        <v>30864</v>
      </c>
      <c r="J57" s="84">
        <f t="shared" ca="1" si="0"/>
        <v>0.57899999999999996</v>
      </c>
      <c r="K57" s="77" t="str">
        <f t="shared" ca="1" si="1"/>
        <v/>
      </c>
      <c r="L57" s="76"/>
      <c r="M57" s="77"/>
    </row>
    <row r="58" spans="1:13" x14ac:dyDescent="0.3">
      <c r="A58" s="24">
        <v>30895</v>
      </c>
      <c r="B58" s="50">
        <v>0.35399999999999998</v>
      </c>
      <c r="C58" s="51">
        <v>0.35399999999999998</v>
      </c>
      <c r="G58" t="str">
        <f ca="1">IF(CodeCouleur(B58)=3,"sans chimie",IF(CodeCouleur(B58)=-4142,"sans chimie",IF(CodeCouleur(B58)=44,"avec chimie","code couleur inconnu")))</f>
        <v>sans chimie</v>
      </c>
      <c r="I58" s="87">
        <v>30895</v>
      </c>
      <c r="J58" s="84">
        <f t="shared" ca="1" si="0"/>
        <v>0.35399999999999998</v>
      </c>
      <c r="K58" s="77" t="str">
        <f t="shared" ca="1" si="1"/>
        <v/>
      </c>
      <c r="L58" s="76"/>
      <c r="M58" s="77"/>
    </row>
    <row r="59" spans="1:13" x14ac:dyDescent="0.3">
      <c r="A59" s="24">
        <v>30926</v>
      </c>
      <c r="B59" s="50">
        <v>3.08</v>
      </c>
      <c r="C59" s="51">
        <v>3.08</v>
      </c>
      <c r="G59" t="str">
        <f ca="1">IF(CodeCouleur(B59)=3,"sans chimie",IF(CodeCouleur(B59)=-4142,"sans chimie",IF(CodeCouleur(B59)=44,"avec chimie","code couleur inconnu")))</f>
        <v>sans chimie</v>
      </c>
      <c r="I59" s="87">
        <v>30926</v>
      </c>
      <c r="J59" s="84">
        <f t="shared" ca="1" si="0"/>
        <v>3.08</v>
      </c>
      <c r="K59" s="77" t="str">
        <f t="shared" ca="1" si="1"/>
        <v/>
      </c>
      <c r="L59" s="76"/>
      <c r="M59" s="77"/>
    </row>
    <row r="60" spans="1:13" x14ac:dyDescent="0.3">
      <c r="A60" s="24">
        <v>30956</v>
      </c>
      <c r="B60" s="50">
        <v>4.29</v>
      </c>
      <c r="C60" s="51">
        <v>4.29</v>
      </c>
      <c r="G60" t="str">
        <f ca="1">IF(CodeCouleur(B60)=3,"sans chimie",IF(CodeCouleur(B60)=-4142,"sans chimie",IF(CodeCouleur(B60)=44,"avec chimie","code couleur inconnu")))</f>
        <v>sans chimie</v>
      </c>
      <c r="I60" s="87">
        <v>30956</v>
      </c>
      <c r="J60" s="84">
        <f t="shared" ca="1" si="0"/>
        <v>4.29</v>
      </c>
      <c r="K60" s="77" t="str">
        <f t="shared" ca="1" si="1"/>
        <v/>
      </c>
      <c r="L60" s="76"/>
      <c r="M60" s="77"/>
    </row>
    <row r="61" spans="1:13" x14ac:dyDescent="0.3">
      <c r="A61" s="24">
        <v>30987</v>
      </c>
      <c r="B61" s="50">
        <v>4.91</v>
      </c>
      <c r="C61" s="51">
        <v>4.91</v>
      </c>
      <c r="G61" t="str">
        <f ca="1">IF(CodeCouleur(B61)=3,"sans chimie",IF(CodeCouleur(B61)=-4142,"sans chimie",IF(CodeCouleur(B61)=44,"avec chimie","code couleur inconnu")))</f>
        <v>sans chimie</v>
      </c>
      <c r="I61" s="87">
        <v>30987</v>
      </c>
      <c r="J61" s="84">
        <f t="shared" ca="1" si="0"/>
        <v>4.91</v>
      </c>
      <c r="K61" s="77" t="str">
        <f t="shared" ca="1" si="1"/>
        <v/>
      </c>
      <c r="L61" s="76"/>
      <c r="M61" s="77"/>
    </row>
    <row r="62" spans="1:13" ht="15" thickBot="1" x14ac:dyDescent="0.35">
      <c r="A62" s="31">
        <v>31017</v>
      </c>
      <c r="B62" s="52">
        <v>4.66</v>
      </c>
      <c r="C62" s="53">
        <v>4.66</v>
      </c>
      <c r="G62" t="str">
        <f ca="1">IF(CodeCouleur(B62)=3,"sans chimie",IF(CodeCouleur(B62)=-4142,"sans chimie",IF(CodeCouleur(B62)=44,"avec chimie","code couleur inconnu")))</f>
        <v>sans chimie</v>
      </c>
      <c r="I62" s="87">
        <v>31017</v>
      </c>
      <c r="J62" s="84">
        <f t="shared" ca="1" si="0"/>
        <v>4.66</v>
      </c>
      <c r="K62" s="77" t="str">
        <f t="shared" ca="1" si="1"/>
        <v/>
      </c>
      <c r="L62" s="76"/>
      <c r="M62" s="77"/>
    </row>
    <row r="63" spans="1:13" x14ac:dyDescent="0.3">
      <c r="A63" s="34">
        <v>31048</v>
      </c>
      <c r="B63" s="54">
        <v>4.22</v>
      </c>
      <c r="C63" s="55">
        <v>4.22</v>
      </c>
      <c r="G63" t="str">
        <f ca="1">IF(CodeCouleur(B63)=3,"sans chimie",IF(CodeCouleur(B63)=-4142,"sans chimie",IF(CodeCouleur(B63)=44,"avec chimie","code couleur inconnu")))</f>
        <v>sans chimie</v>
      </c>
      <c r="I63" s="87">
        <v>31048</v>
      </c>
      <c r="J63" s="84">
        <f t="shared" ca="1" si="0"/>
        <v>4.22</v>
      </c>
      <c r="K63" s="77" t="str">
        <f t="shared" ca="1" si="1"/>
        <v/>
      </c>
      <c r="L63" s="76"/>
      <c r="M63" s="77"/>
    </row>
    <row r="64" spans="1:13" x14ac:dyDescent="0.3">
      <c r="A64" s="24">
        <v>31079</v>
      </c>
      <c r="B64" s="50">
        <v>5.78</v>
      </c>
      <c r="C64" s="51">
        <v>5.78</v>
      </c>
      <c r="G64" t="str">
        <f ca="1">IF(CodeCouleur(B64)=3,"sans chimie",IF(CodeCouleur(B64)=-4142,"sans chimie",IF(CodeCouleur(B64)=44,"avec chimie","code couleur inconnu")))</f>
        <v>sans chimie</v>
      </c>
      <c r="I64" s="87">
        <v>31079</v>
      </c>
      <c r="J64" s="84">
        <f t="shared" ca="1" si="0"/>
        <v>5.78</v>
      </c>
      <c r="K64" s="77" t="str">
        <f t="shared" ca="1" si="1"/>
        <v/>
      </c>
      <c r="L64" s="76"/>
      <c r="M64" s="77"/>
    </row>
    <row r="65" spans="1:13" x14ac:dyDescent="0.3">
      <c r="A65" s="24">
        <v>31107</v>
      </c>
      <c r="B65" s="50">
        <v>3.35</v>
      </c>
      <c r="C65" s="51">
        <v>3.35</v>
      </c>
      <c r="G65" t="str">
        <f ca="1">IF(CodeCouleur(B65)=3,"sans chimie",IF(CodeCouleur(B65)=-4142,"sans chimie",IF(CodeCouleur(B65)=44,"avec chimie","code couleur inconnu")))</f>
        <v>sans chimie</v>
      </c>
      <c r="I65" s="87">
        <v>31107</v>
      </c>
      <c r="J65" s="84">
        <f t="shared" ca="1" si="0"/>
        <v>3.35</v>
      </c>
      <c r="K65" s="77" t="str">
        <f t="shared" ca="1" si="1"/>
        <v/>
      </c>
      <c r="L65" s="76"/>
      <c r="M65" s="77"/>
    </row>
    <row r="66" spans="1:13" x14ac:dyDescent="0.3">
      <c r="A66" s="24">
        <v>31138</v>
      </c>
      <c r="B66" s="50">
        <v>4.38</v>
      </c>
      <c r="C66" s="51">
        <v>4.38</v>
      </c>
      <c r="G66" t="str">
        <f ca="1">IF(CodeCouleur(B66)=3,"sans chimie",IF(CodeCouleur(B66)=-4142,"sans chimie",IF(CodeCouleur(B66)=44,"avec chimie","code couleur inconnu")))</f>
        <v>sans chimie</v>
      </c>
      <c r="I66" s="87">
        <v>31138</v>
      </c>
      <c r="J66" s="84">
        <f t="shared" ca="1" si="0"/>
        <v>4.38</v>
      </c>
      <c r="K66" s="77" t="str">
        <f t="shared" ca="1" si="1"/>
        <v/>
      </c>
      <c r="L66" s="76"/>
      <c r="M66" s="77"/>
    </row>
    <row r="67" spans="1:13" x14ac:dyDescent="0.3">
      <c r="A67" s="24">
        <v>31168</v>
      </c>
      <c r="B67" s="50">
        <v>6.31</v>
      </c>
      <c r="C67" s="51">
        <v>6.31</v>
      </c>
      <c r="G67" t="str">
        <f ca="1">IF(CodeCouleur(B67)=3,"sans chimie",IF(CodeCouleur(B67)=-4142,"sans chimie",IF(CodeCouleur(B67)=44,"avec chimie","code couleur inconnu")))</f>
        <v>sans chimie</v>
      </c>
      <c r="I67" s="87">
        <v>31168</v>
      </c>
      <c r="J67" s="84">
        <f t="shared" ca="1" si="0"/>
        <v>6.31</v>
      </c>
      <c r="K67" s="77" t="str">
        <f t="shared" ca="1" si="1"/>
        <v/>
      </c>
      <c r="L67" s="76"/>
      <c r="M67" s="77"/>
    </row>
    <row r="68" spans="1:13" x14ac:dyDescent="0.3">
      <c r="A68" s="24">
        <v>31199</v>
      </c>
      <c r="B68" s="50">
        <v>1.77</v>
      </c>
      <c r="C68" s="51">
        <v>1.77</v>
      </c>
      <c r="G68" t="str">
        <f ca="1">IF(CodeCouleur(B68)=3,"sans chimie",IF(CodeCouleur(B68)=-4142,"sans chimie",IF(CodeCouleur(B68)=44,"avec chimie","code couleur inconnu")))</f>
        <v>sans chimie</v>
      </c>
      <c r="I68" s="87">
        <v>31199</v>
      </c>
      <c r="J68" s="84">
        <f t="shared" ref="J68:J131" ca="1" si="5">IF(G68=$J$2,B68,"")</f>
        <v>1.77</v>
      </c>
      <c r="K68" s="77" t="str">
        <f t="shared" ref="K68:K131" ca="1" si="6">IF(G68=$K$2,B68,"")</f>
        <v/>
      </c>
      <c r="L68" s="76"/>
      <c r="M68" s="77"/>
    </row>
    <row r="69" spans="1:13" x14ac:dyDescent="0.3">
      <c r="A69" s="24">
        <v>31229</v>
      </c>
      <c r="B69" s="50">
        <v>1.85</v>
      </c>
      <c r="C69" s="51">
        <v>1.85</v>
      </c>
      <c r="G69" t="str">
        <f ca="1">IF(CodeCouleur(B69)=3,"sans chimie",IF(CodeCouleur(B69)=-4142,"sans chimie",IF(CodeCouleur(B69)=44,"avec chimie","code couleur inconnu")))</f>
        <v>sans chimie</v>
      </c>
      <c r="I69" s="87">
        <v>31229</v>
      </c>
      <c r="J69" s="84">
        <f t="shared" ca="1" si="5"/>
        <v>1.85</v>
      </c>
      <c r="K69" s="77" t="str">
        <f t="shared" ca="1" si="6"/>
        <v/>
      </c>
      <c r="L69" s="76"/>
      <c r="M69" s="77"/>
    </row>
    <row r="70" spans="1:13" x14ac:dyDescent="0.3">
      <c r="A70" s="24">
        <v>31260</v>
      </c>
      <c r="B70" s="50">
        <v>0.65800000000000003</v>
      </c>
      <c r="C70" s="51">
        <v>0.65800000000000003</v>
      </c>
      <c r="G70" t="str">
        <f ca="1">IF(CodeCouleur(B70)=3,"sans chimie",IF(CodeCouleur(B70)=-4142,"sans chimie",IF(CodeCouleur(B70)=44,"avec chimie","code couleur inconnu")))</f>
        <v>sans chimie</v>
      </c>
      <c r="I70" s="87">
        <v>31260</v>
      </c>
      <c r="J70" s="84">
        <f t="shared" ca="1" si="5"/>
        <v>0.65800000000000003</v>
      </c>
      <c r="K70" s="77" t="str">
        <f t="shared" ca="1" si="6"/>
        <v/>
      </c>
      <c r="L70" s="76"/>
      <c r="M70" s="77"/>
    </row>
    <row r="71" spans="1:13" x14ac:dyDescent="0.3">
      <c r="A71" s="24">
        <v>31291</v>
      </c>
      <c r="B71" s="50">
        <v>0.39800000000000002</v>
      </c>
      <c r="C71" s="51">
        <v>0.39800000000000002</v>
      </c>
      <c r="G71" t="str">
        <f ca="1">IF(CodeCouleur(B71)=3,"sans chimie",IF(CodeCouleur(B71)=-4142,"sans chimie",IF(CodeCouleur(B71)=44,"avec chimie","code couleur inconnu")))</f>
        <v>sans chimie</v>
      </c>
      <c r="I71" s="87">
        <v>31291</v>
      </c>
      <c r="J71" s="84">
        <f t="shared" ca="1" si="5"/>
        <v>0.39800000000000002</v>
      </c>
      <c r="K71" s="77" t="str">
        <f t="shared" ca="1" si="6"/>
        <v/>
      </c>
      <c r="L71" s="76"/>
      <c r="M71" s="77"/>
    </row>
    <row r="72" spans="1:13" x14ac:dyDescent="0.3">
      <c r="A72" s="24">
        <v>31321</v>
      </c>
      <c r="B72" s="50">
        <v>0.307</v>
      </c>
      <c r="C72" s="51">
        <v>0.307</v>
      </c>
      <c r="G72" t="str">
        <f ca="1">IF(CodeCouleur(B72)=3,"sans chimie",IF(CodeCouleur(B72)=-4142,"sans chimie",IF(CodeCouleur(B72)=44,"avec chimie","code couleur inconnu")))</f>
        <v>sans chimie</v>
      </c>
      <c r="I72" s="87">
        <v>31321</v>
      </c>
      <c r="J72" s="84">
        <f t="shared" ca="1" si="5"/>
        <v>0.307</v>
      </c>
      <c r="K72" s="77" t="str">
        <f t="shared" ca="1" si="6"/>
        <v/>
      </c>
      <c r="L72" s="76"/>
      <c r="M72" s="77"/>
    </row>
    <row r="73" spans="1:13" x14ac:dyDescent="0.3">
      <c r="A73" s="24">
        <v>31352</v>
      </c>
      <c r="B73" s="50">
        <v>0.36499999999999999</v>
      </c>
      <c r="C73" s="51">
        <v>0.36499999999999999</v>
      </c>
      <c r="G73" t="str">
        <f ca="1">IF(CodeCouleur(B73)=3,"sans chimie",IF(CodeCouleur(B73)=-4142,"sans chimie",IF(CodeCouleur(B73)=44,"avec chimie","code couleur inconnu")))</f>
        <v>sans chimie</v>
      </c>
      <c r="I73" s="87">
        <v>31352</v>
      </c>
      <c r="J73" s="84">
        <f t="shared" ca="1" si="5"/>
        <v>0.36499999999999999</v>
      </c>
      <c r="K73" s="77" t="str">
        <f t="shared" ca="1" si="6"/>
        <v/>
      </c>
      <c r="L73" s="76"/>
      <c r="M73" s="77"/>
    </row>
    <row r="74" spans="1:13" ht="15" thickBot="1" x14ac:dyDescent="0.35">
      <c r="A74" s="31">
        <v>31382</v>
      </c>
      <c r="B74" s="52">
        <v>1.73</v>
      </c>
      <c r="C74" s="53">
        <v>1.73</v>
      </c>
      <c r="G74" t="str">
        <f ca="1">IF(CodeCouleur(B74)=3,"sans chimie",IF(CodeCouleur(B74)=-4142,"sans chimie",IF(CodeCouleur(B74)=44,"avec chimie","code couleur inconnu")))</f>
        <v>sans chimie</v>
      </c>
      <c r="I74" s="87">
        <v>31382</v>
      </c>
      <c r="J74" s="84">
        <f t="shared" ca="1" si="5"/>
        <v>1.73</v>
      </c>
      <c r="K74" s="77" t="str">
        <f t="shared" ca="1" si="6"/>
        <v/>
      </c>
      <c r="L74" s="76"/>
      <c r="M74" s="77"/>
    </row>
    <row r="75" spans="1:13" x14ac:dyDescent="0.3">
      <c r="A75" s="34">
        <v>31413</v>
      </c>
      <c r="B75" s="54">
        <v>7.48</v>
      </c>
      <c r="C75" s="55">
        <v>7.48</v>
      </c>
      <c r="G75" t="str">
        <f ca="1">IF(CodeCouleur(B75)=3,"sans chimie",IF(CodeCouleur(B75)=-4142,"sans chimie",IF(CodeCouleur(B75)=44,"avec chimie","code couleur inconnu")))</f>
        <v>sans chimie</v>
      </c>
      <c r="I75" s="87">
        <v>31413</v>
      </c>
      <c r="J75" s="84">
        <f t="shared" ca="1" si="5"/>
        <v>7.48</v>
      </c>
      <c r="K75" s="77" t="str">
        <f t="shared" ca="1" si="6"/>
        <v/>
      </c>
      <c r="L75" s="76"/>
      <c r="M75" s="77"/>
    </row>
    <row r="76" spans="1:13" x14ac:dyDescent="0.3">
      <c r="A76" s="24">
        <v>31444</v>
      </c>
      <c r="B76" s="50">
        <v>2.58</v>
      </c>
      <c r="C76" s="51">
        <v>2.58</v>
      </c>
      <c r="G76" t="str">
        <f ca="1">IF(CodeCouleur(B76)=3,"sans chimie",IF(CodeCouleur(B76)=-4142,"sans chimie",IF(CodeCouleur(B76)=44,"avec chimie","code couleur inconnu")))</f>
        <v>sans chimie</v>
      </c>
      <c r="I76" s="87">
        <v>31444</v>
      </c>
      <c r="J76" s="84">
        <f t="shared" ca="1" si="5"/>
        <v>2.58</v>
      </c>
      <c r="K76" s="77" t="str">
        <f t="shared" ca="1" si="6"/>
        <v/>
      </c>
      <c r="L76" s="76"/>
      <c r="M76" s="77"/>
    </row>
    <row r="77" spans="1:13" x14ac:dyDescent="0.3">
      <c r="A77" s="24">
        <v>31472</v>
      </c>
      <c r="B77" s="50">
        <v>4.0199999999999996</v>
      </c>
      <c r="C77" s="51">
        <v>4.0199999999999996</v>
      </c>
      <c r="G77" t="str">
        <f ca="1">IF(CodeCouleur(B77)=3,"sans chimie",IF(CodeCouleur(B77)=-4142,"sans chimie",IF(CodeCouleur(B77)=44,"avec chimie","code couleur inconnu")))</f>
        <v>sans chimie</v>
      </c>
      <c r="I77" s="87">
        <v>31472</v>
      </c>
      <c r="J77" s="84">
        <f t="shared" ca="1" si="5"/>
        <v>4.0199999999999996</v>
      </c>
      <c r="K77" s="77" t="str">
        <f t="shared" ca="1" si="6"/>
        <v/>
      </c>
      <c r="L77" s="76"/>
      <c r="M77" s="77"/>
    </row>
    <row r="78" spans="1:13" x14ac:dyDescent="0.3">
      <c r="A78" s="24">
        <v>31503</v>
      </c>
      <c r="B78" s="50">
        <v>7.54</v>
      </c>
      <c r="C78" s="51">
        <v>7.54</v>
      </c>
      <c r="G78" t="str">
        <f ca="1">IF(CodeCouleur(B78)=3,"sans chimie",IF(CodeCouleur(B78)=-4142,"sans chimie",IF(CodeCouleur(B78)=44,"avec chimie","code couleur inconnu")))</f>
        <v>sans chimie</v>
      </c>
      <c r="I78" s="87">
        <v>31503</v>
      </c>
      <c r="J78" s="84">
        <f t="shared" ca="1" si="5"/>
        <v>7.54</v>
      </c>
      <c r="K78" s="77" t="str">
        <f t="shared" ca="1" si="6"/>
        <v/>
      </c>
      <c r="L78" s="76"/>
      <c r="M78" s="77"/>
    </row>
    <row r="79" spans="1:13" x14ac:dyDescent="0.3">
      <c r="A79" s="24">
        <v>31533</v>
      </c>
      <c r="B79" s="50">
        <v>3.96</v>
      </c>
      <c r="C79" s="51">
        <v>3.96</v>
      </c>
      <c r="G79" t="str">
        <f ca="1">IF(CodeCouleur(B79)=3,"sans chimie",IF(CodeCouleur(B79)=-4142,"sans chimie",IF(CodeCouleur(B79)=44,"avec chimie","code couleur inconnu")))</f>
        <v>sans chimie</v>
      </c>
      <c r="I79" s="87">
        <v>31533</v>
      </c>
      <c r="J79" s="84">
        <f t="shared" ca="1" si="5"/>
        <v>3.96</v>
      </c>
      <c r="K79" s="77" t="str">
        <f t="shared" ca="1" si="6"/>
        <v/>
      </c>
      <c r="L79" s="76"/>
      <c r="M79" s="77"/>
    </row>
    <row r="80" spans="1:13" x14ac:dyDescent="0.3">
      <c r="A80" s="24">
        <v>31564</v>
      </c>
      <c r="B80" s="50">
        <v>2.5099999999999998</v>
      </c>
      <c r="C80" s="51">
        <v>2.5099999999999998</v>
      </c>
      <c r="G80" t="str">
        <f ca="1">IF(CodeCouleur(B80)=3,"sans chimie",IF(CodeCouleur(B80)=-4142,"sans chimie",IF(CodeCouleur(B80)=44,"avec chimie","code couleur inconnu")))</f>
        <v>sans chimie</v>
      </c>
      <c r="I80" s="87">
        <v>31564</v>
      </c>
      <c r="J80" s="84">
        <f t="shared" ca="1" si="5"/>
        <v>2.5099999999999998</v>
      </c>
      <c r="K80" s="77" t="str">
        <f t="shared" ca="1" si="6"/>
        <v/>
      </c>
      <c r="L80" s="76"/>
      <c r="M80" s="77"/>
    </row>
    <row r="81" spans="1:13" x14ac:dyDescent="0.3">
      <c r="A81" s="24">
        <v>31594</v>
      </c>
      <c r="B81" s="50">
        <v>0.85099999999999998</v>
      </c>
      <c r="C81" s="51">
        <v>0.85099999999999998</v>
      </c>
      <c r="G81" t="str">
        <f ca="1">IF(CodeCouleur(B81)=3,"sans chimie",IF(CodeCouleur(B81)=-4142,"sans chimie",IF(CodeCouleur(B81)=44,"avec chimie","code couleur inconnu")))</f>
        <v>sans chimie</v>
      </c>
      <c r="I81" s="87">
        <v>31594</v>
      </c>
      <c r="J81" s="84">
        <f t="shared" ca="1" si="5"/>
        <v>0.85099999999999998</v>
      </c>
      <c r="K81" s="77" t="str">
        <f t="shared" ca="1" si="6"/>
        <v/>
      </c>
      <c r="L81" s="76"/>
      <c r="M81" s="77"/>
    </row>
    <row r="82" spans="1:13" x14ac:dyDescent="0.3">
      <c r="A82" s="24">
        <v>31625</v>
      </c>
      <c r="B82" s="50">
        <v>0.45300000000000001</v>
      </c>
      <c r="C82" s="51">
        <v>0.45300000000000001</v>
      </c>
      <c r="G82" t="str">
        <f ca="1">IF(CodeCouleur(B82)=3,"sans chimie",IF(CodeCouleur(B82)=-4142,"sans chimie",IF(CodeCouleur(B82)=44,"avec chimie","code couleur inconnu")))</f>
        <v>sans chimie</v>
      </c>
      <c r="I82" s="87">
        <v>31625</v>
      </c>
      <c r="J82" s="84">
        <f t="shared" ca="1" si="5"/>
        <v>0.45300000000000001</v>
      </c>
      <c r="K82" s="77" t="str">
        <f t="shared" ca="1" si="6"/>
        <v/>
      </c>
      <c r="L82" s="76"/>
      <c r="M82" s="77"/>
    </row>
    <row r="83" spans="1:13" x14ac:dyDescent="0.3">
      <c r="A83" s="24">
        <v>31656</v>
      </c>
      <c r="B83" s="50">
        <v>0.40400000000000003</v>
      </c>
      <c r="C83" s="51">
        <v>0.40400000000000003</v>
      </c>
      <c r="G83" t="str">
        <f ca="1">IF(CodeCouleur(B83)=3,"sans chimie",IF(CodeCouleur(B83)=-4142,"sans chimie",IF(CodeCouleur(B83)=44,"avec chimie","code couleur inconnu")))</f>
        <v>sans chimie</v>
      </c>
      <c r="I83" s="87">
        <v>31656</v>
      </c>
      <c r="J83" s="84">
        <f t="shared" ca="1" si="5"/>
        <v>0.40400000000000003</v>
      </c>
      <c r="K83" s="77" t="str">
        <f t="shared" ca="1" si="6"/>
        <v/>
      </c>
      <c r="L83" s="76"/>
      <c r="M83" s="77"/>
    </row>
    <row r="84" spans="1:13" x14ac:dyDescent="0.3">
      <c r="A84" s="24">
        <v>31686</v>
      </c>
      <c r="B84" s="50">
        <v>1.27</v>
      </c>
      <c r="C84" s="51">
        <v>1.27</v>
      </c>
      <c r="G84" t="str">
        <f ca="1">IF(CodeCouleur(B84)=3,"sans chimie",IF(CodeCouleur(B84)=-4142,"sans chimie",IF(CodeCouleur(B84)=44,"avec chimie","code couleur inconnu")))</f>
        <v>sans chimie</v>
      </c>
      <c r="I84" s="87">
        <v>31686</v>
      </c>
      <c r="J84" s="84">
        <f t="shared" ca="1" si="5"/>
        <v>1.27</v>
      </c>
      <c r="K84" s="77" t="str">
        <f t="shared" ca="1" si="6"/>
        <v/>
      </c>
      <c r="L84" s="76"/>
      <c r="M84" s="77"/>
    </row>
    <row r="85" spans="1:13" x14ac:dyDescent="0.3">
      <c r="A85" s="24">
        <v>31717</v>
      </c>
      <c r="B85" s="50">
        <v>2.91</v>
      </c>
      <c r="C85" s="51">
        <v>2.91</v>
      </c>
      <c r="G85" t="str">
        <f ca="1">IF(CodeCouleur(B85)=3,"sans chimie",IF(CodeCouleur(B85)=-4142,"sans chimie",IF(CodeCouleur(B85)=44,"avec chimie","code couleur inconnu")))</f>
        <v>sans chimie</v>
      </c>
      <c r="I85" s="87">
        <v>31717</v>
      </c>
      <c r="J85" s="84">
        <f t="shared" ca="1" si="5"/>
        <v>2.91</v>
      </c>
      <c r="K85" s="77" t="str">
        <f t="shared" ca="1" si="6"/>
        <v/>
      </c>
      <c r="L85" s="76"/>
      <c r="M85" s="77"/>
    </row>
    <row r="86" spans="1:13" ht="15" thickBot="1" x14ac:dyDescent="0.35">
      <c r="A86" s="31">
        <v>31747</v>
      </c>
      <c r="B86" s="52">
        <v>4.97</v>
      </c>
      <c r="C86" s="53">
        <v>4.97</v>
      </c>
      <c r="G86" t="str">
        <f ca="1">IF(CodeCouleur(B86)=3,"sans chimie",IF(CodeCouleur(B86)=-4142,"sans chimie",IF(CodeCouleur(B86)=44,"avec chimie","code couleur inconnu")))</f>
        <v>sans chimie</v>
      </c>
      <c r="I86" s="87">
        <v>31747</v>
      </c>
      <c r="J86" s="84">
        <f t="shared" ca="1" si="5"/>
        <v>4.97</v>
      </c>
      <c r="K86" s="77" t="str">
        <f t="shared" ca="1" si="6"/>
        <v/>
      </c>
      <c r="L86" s="76"/>
      <c r="M86" s="77"/>
    </row>
    <row r="87" spans="1:13" x14ac:dyDescent="0.3">
      <c r="A87" s="34">
        <v>31778</v>
      </c>
      <c r="B87" s="54">
        <v>4.5599999999999996</v>
      </c>
      <c r="C87" s="55">
        <v>4.5599999999999996</v>
      </c>
      <c r="G87" t="str">
        <f ca="1">IF(CodeCouleur(B87)=3,"sans chimie",IF(CodeCouleur(B87)=-4142,"sans chimie",IF(CodeCouleur(B87)=44,"avec chimie","code couleur inconnu")))</f>
        <v>sans chimie</v>
      </c>
      <c r="I87" s="87">
        <v>31778</v>
      </c>
      <c r="J87" s="84">
        <f t="shared" ca="1" si="5"/>
        <v>4.5599999999999996</v>
      </c>
      <c r="K87" s="77" t="str">
        <f t="shared" ca="1" si="6"/>
        <v/>
      </c>
      <c r="L87" s="76"/>
      <c r="M87" s="77"/>
    </row>
    <row r="88" spans="1:13" x14ac:dyDescent="0.3">
      <c r="A88" s="24">
        <v>31809</v>
      </c>
      <c r="B88" s="50">
        <v>5.48</v>
      </c>
      <c r="C88" s="51">
        <v>5.48</v>
      </c>
      <c r="G88" t="str">
        <f ca="1">IF(CodeCouleur(B88)=3,"sans chimie",IF(CodeCouleur(B88)=-4142,"sans chimie",IF(CodeCouleur(B88)=44,"avec chimie","code couleur inconnu")))</f>
        <v>sans chimie</v>
      </c>
      <c r="I88" s="87">
        <v>31809</v>
      </c>
      <c r="J88" s="84">
        <f t="shared" ca="1" si="5"/>
        <v>5.48</v>
      </c>
      <c r="K88" s="77" t="str">
        <f t="shared" ca="1" si="6"/>
        <v/>
      </c>
      <c r="L88" s="76"/>
      <c r="M88" s="77"/>
    </row>
    <row r="89" spans="1:13" x14ac:dyDescent="0.3">
      <c r="A89" s="35">
        <v>31837</v>
      </c>
      <c r="B89" s="50">
        <v>4.62</v>
      </c>
      <c r="C89" s="51">
        <v>4.62</v>
      </c>
      <c r="G89" t="str">
        <f ca="1">IF(CodeCouleur(B89)=3,"sans chimie",IF(CodeCouleur(B89)=-4142,"sans chimie",IF(CodeCouleur(B89)=44,"avec chimie","code couleur inconnu")))</f>
        <v>sans chimie</v>
      </c>
      <c r="I89" s="88">
        <v>31837</v>
      </c>
      <c r="J89" s="84">
        <f t="shared" ca="1" si="5"/>
        <v>4.62</v>
      </c>
      <c r="K89" s="77" t="str">
        <f t="shared" ca="1" si="6"/>
        <v/>
      </c>
      <c r="L89" s="76"/>
      <c r="M89" s="77"/>
    </row>
    <row r="90" spans="1:13" x14ac:dyDescent="0.3">
      <c r="A90" s="24">
        <v>31868</v>
      </c>
      <c r="B90" s="50">
        <v>3.98</v>
      </c>
      <c r="C90" s="51">
        <v>3.98</v>
      </c>
      <c r="G90" t="str">
        <f ca="1">IF(CodeCouleur(B90)=3,"sans chimie",IF(CodeCouleur(B90)=-4142,"sans chimie",IF(CodeCouleur(B90)=44,"avec chimie","code couleur inconnu")))</f>
        <v>sans chimie</v>
      </c>
      <c r="I90" s="87">
        <v>31868</v>
      </c>
      <c r="J90" s="84">
        <f t="shared" ca="1" si="5"/>
        <v>3.98</v>
      </c>
      <c r="K90" s="77" t="str">
        <f t="shared" ca="1" si="6"/>
        <v/>
      </c>
      <c r="L90" s="76"/>
      <c r="M90" s="77"/>
    </row>
    <row r="91" spans="1:13" x14ac:dyDescent="0.3">
      <c r="A91" s="24">
        <v>31898</v>
      </c>
      <c r="B91" s="50">
        <v>3.79</v>
      </c>
      <c r="C91" s="51">
        <v>3.79</v>
      </c>
      <c r="G91" t="str">
        <f ca="1">IF(CodeCouleur(B91)=3,"sans chimie",IF(CodeCouleur(B91)=-4142,"sans chimie",IF(CodeCouleur(B91)=44,"avec chimie","code couleur inconnu")))</f>
        <v>sans chimie</v>
      </c>
      <c r="I91" s="87">
        <v>31898</v>
      </c>
      <c r="J91" s="84">
        <f t="shared" ca="1" si="5"/>
        <v>3.79</v>
      </c>
      <c r="K91" s="77" t="str">
        <f t="shared" ca="1" si="6"/>
        <v/>
      </c>
      <c r="L91" s="76"/>
      <c r="M91" s="77"/>
    </row>
    <row r="92" spans="1:13" x14ac:dyDescent="0.3">
      <c r="A92" s="35">
        <v>31929</v>
      </c>
      <c r="B92" s="50">
        <v>7.84</v>
      </c>
      <c r="C92" s="51">
        <v>7.84</v>
      </c>
      <c r="G92" t="str">
        <f ca="1">IF(CodeCouleur(B92)=3,"sans chimie",IF(CodeCouleur(B92)=-4142,"sans chimie",IF(CodeCouleur(B92)=44,"avec chimie","code couleur inconnu")))</f>
        <v>sans chimie</v>
      </c>
      <c r="I92" s="88">
        <v>31929</v>
      </c>
      <c r="J92" s="84">
        <f t="shared" ca="1" si="5"/>
        <v>7.84</v>
      </c>
      <c r="K92" s="77" t="str">
        <f t="shared" ca="1" si="6"/>
        <v/>
      </c>
      <c r="L92" s="76"/>
      <c r="M92" s="77"/>
    </row>
    <row r="93" spans="1:13" x14ac:dyDescent="0.3">
      <c r="A93" s="24">
        <v>31959</v>
      </c>
      <c r="B93" s="50">
        <v>2.35</v>
      </c>
      <c r="C93" s="51">
        <v>2.35</v>
      </c>
      <c r="G93" t="str">
        <f ca="1">IF(CodeCouleur(B93)=3,"sans chimie",IF(CodeCouleur(B93)=-4142,"sans chimie",IF(CodeCouleur(B93)=44,"avec chimie","code couleur inconnu")))</f>
        <v>sans chimie</v>
      </c>
      <c r="I93" s="87">
        <v>31959</v>
      </c>
      <c r="J93" s="84">
        <f t="shared" ca="1" si="5"/>
        <v>2.35</v>
      </c>
      <c r="K93" s="77" t="str">
        <f t="shared" ca="1" si="6"/>
        <v/>
      </c>
      <c r="L93" s="76"/>
      <c r="M93" s="77"/>
    </row>
    <row r="94" spans="1:13" x14ac:dyDescent="0.3">
      <c r="A94" s="35">
        <v>31990</v>
      </c>
      <c r="B94" s="50">
        <v>1.2</v>
      </c>
      <c r="C94" s="51">
        <v>1.2</v>
      </c>
      <c r="G94" t="str">
        <f ca="1">IF(CodeCouleur(B94)=3,"sans chimie",IF(CodeCouleur(B94)=-4142,"sans chimie",IF(CodeCouleur(B94)=44,"avec chimie","code couleur inconnu")))</f>
        <v>sans chimie</v>
      </c>
      <c r="I94" s="88">
        <v>31990</v>
      </c>
      <c r="J94" s="84">
        <f t="shared" ca="1" si="5"/>
        <v>1.2</v>
      </c>
      <c r="K94" s="77" t="str">
        <f t="shared" ca="1" si="6"/>
        <v/>
      </c>
      <c r="L94" s="76"/>
      <c r="M94" s="77"/>
    </row>
    <row r="95" spans="1:13" x14ac:dyDescent="0.3">
      <c r="A95" s="35">
        <v>32021</v>
      </c>
      <c r="B95" s="50">
        <v>1.75</v>
      </c>
      <c r="C95" s="51">
        <v>1.75</v>
      </c>
      <c r="G95" t="str">
        <f ca="1">IF(CodeCouleur(B95)=3,"sans chimie",IF(CodeCouleur(B95)=-4142,"sans chimie",IF(CodeCouleur(B95)=44,"avec chimie","code couleur inconnu")))</f>
        <v>sans chimie</v>
      </c>
      <c r="I95" s="88">
        <v>32021</v>
      </c>
      <c r="J95" s="84">
        <f t="shared" ca="1" si="5"/>
        <v>1.75</v>
      </c>
      <c r="K95" s="77" t="str">
        <f t="shared" ca="1" si="6"/>
        <v/>
      </c>
      <c r="L95" s="76"/>
      <c r="M95" s="77"/>
    </row>
    <row r="96" spans="1:13" x14ac:dyDescent="0.3">
      <c r="A96" s="35">
        <v>32051</v>
      </c>
      <c r="B96" s="50">
        <v>3.39</v>
      </c>
      <c r="C96" s="51">
        <v>3.39</v>
      </c>
      <c r="G96" t="str">
        <f ca="1">IF(CodeCouleur(B96)=3,"sans chimie",IF(CodeCouleur(B96)=-4142,"sans chimie",IF(CodeCouleur(B96)=44,"avec chimie","code couleur inconnu")))</f>
        <v>sans chimie</v>
      </c>
      <c r="I96" s="88">
        <v>32051</v>
      </c>
      <c r="J96" s="84">
        <f t="shared" ca="1" si="5"/>
        <v>3.39</v>
      </c>
      <c r="K96" s="77" t="str">
        <f t="shared" ca="1" si="6"/>
        <v/>
      </c>
      <c r="L96" s="76"/>
      <c r="M96" s="77"/>
    </row>
    <row r="97" spans="1:13" x14ac:dyDescent="0.3">
      <c r="A97" s="24">
        <v>32082</v>
      </c>
      <c r="B97" s="50">
        <v>4.32</v>
      </c>
      <c r="C97" s="51">
        <v>4.32</v>
      </c>
      <c r="G97" t="str">
        <f ca="1">IF(CodeCouleur(B97)=3,"sans chimie",IF(CodeCouleur(B97)=-4142,"sans chimie",IF(CodeCouleur(B97)=44,"avec chimie","code couleur inconnu")))</f>
        <v>sans chimie</v>
      </c>
      <c r="I97" s="87">
        <v>32082</v>
      </c>
      <c r="J97" s="84">
        <f t="shared" ca="1" si="5"/>
        <v>4.32</v>
      </c>
      <c r="K97" s="77" t="str">
        <f t="shared" ca="1" si="6"/>
        <v/>
      </c>
      <c r="L97" s="76"/>
      <c r="M97" s="77"/>
    </row>
    <row r="98" spans="1:13" ht="15" thickBot="1" x14ac:dyDescent="0.35">
      <c r="A98" s="36">
        <v>32112</v>
      </c>
      <c r="B98" s="52">
        <v>4.2699999999999996</v>
      </c>
      <c r="C98" s="53">
        <v>4.2699999999999996</v>
      </c>
      <c r="G98" t="str">
        <f ca="1">IF(CodeCouleur(B98)=3,"sans chimie",IF(CodeCouleur(B98)=-4142,"sans chimie",IF(CodeCouleur(B98)=44,"avec chimie","code couleur inconnu")))</f>
        <v>sans chimie</v>
      </c>
      <c r="I98" s="88">
        <v>32112</v>
      </c>
      <c r="J98" s="84">
        <f t="shared" ca="1" si="5"/>
        <v>4.2699999999999996</v>
      </c>
      <c r="K98" s="77" t="str">
        <f t="shared" ca="1" si="6"/>
        <v/>
      </c>
      <c r="L98" s="76"/>
      <c r="M98" s="77"/>
    </row>
    <row r="99" spans="1:13" x14ac:dyDescent="0.3">
      <c r="A99" s="34">
        <v>32143</v>
      </c>
      <c r="B99" s="54">
        <v>5.94</v>
      </c>
      <c r="C99" s="55">
        <v>5.94</v>
      </c>
      <c r="G99" t="str">
        <f ca="1">IF(CodeCouleur(B99)=3,"sans chimie",IF(CodeCouleur(B99)=-4142,"sans chimie",IF(CodeCouleur(B99)=44,"avec chimie","code couleur inconnu")))</f>
        <v>sans chimie</v>
      </c>
      <c r="I99" s="87">
        <v>32143</v>
      </c>
      <c r="J99" s="84">
        <f t="shared" ca="1" si="5"/>
        <v>5.94</v>
      </c>
      <c r="K99" s="77" t="str">
        <f t="shared" ca="1" si="6"/>
        <v/>
      </c>
      <c r="L99" s="76"/>
      <c r="M99" s="77"/>
    </row>
    <row r="100" spans="1:13" x14ac:dyDescent="0.3">
      <c r="A100" s="24">
        <v>32174</v>
      </c>
      <c r="B100" s="50">
        <v>5.65</v>
      </c>
      <c r="C100" s="51">
        <v>5.65</v>
      </c>
      <c r="G100" t="str">
        <f ca="1">IF(CodeCouleur(B100)=3,"sans chimie",IF(CodeCouleur(B100)=-4142,"sans chimie",IF(CodeCouleur(B100)=44,"avec chimie","code couleur inconnu")))</f>
        <v>sans chimie</v>
      </c>
      <c r="I100" s="87">
        <v>32174</v>
      </c>
      <c r="J100" s="84">
        <f t="shared" ca="1" si="5"/>
        <v>5.65</v>
      </c>
      <c r="K100" s="77" t="str">
        <f t="shared" ca="1" si="6"/>
        <v/>
      </c>
      <c r="L100" s="76"/>
      <c r="M100" s="77"/>
    </row>
    <row r="101" spans="1:13" x14ac:dyDescent="0.3">
      <c r="A101" s="24">
        <v>32203</v>
      </c>
      <c r="B101" s="50">
        <v>9.41</v>
      </c>
      <c r="C101" s="51">
        <v>9.41</v>
      </c>
      <c r="G101" t="str">
        <f ca="1">IF(CodeCouleur(B101)=3,"sans chimie",IF(CodeCouleur(B101)=-4142,"sans chimie",IF(CodeCouleur(B101)=44,"avec chimie","code couleur inconnu")))</f>
        <v>sans chimie</v>
      </c>
      <c r="I101" s="87">
        <v>32203</v>
      </c>
      <c r="J101" s="84">
        <f t="shared" ca="1" si="5"/>
        <v>9.41</v>
      </c>
      <c r="K101" s="77" t="str">
        <f t="shared" ca="1" si="6"/>
        <v/>
      </c>
      <c r="L101" s="76"/>
      <c r="M101" s="77"/>
    </row>
    <row r="102" spans="1:13" x14ac:dyDescent="0.3">
      <c r="A102" s="24">
        <v>32234</v>
      </c>
      <c r="B102" s="50">
        <v>2.59</v>
      </c>
      <c r="C102" s="51">
        <v>2.59</v>
      </c>
      <c r="G102" t="str">
        <f ca="1">IF(CodeCouleur(B102)=3,"sans chimie",IF(CodeCouleur(B102)=-4142,"sans chimie",IF(CodeCouleur(B102)=44,"avec chimie","code couleur inconnu")))</f>
        <v>sans chimie</v>
      </c>
      <c r="I102" s="87">
        <v>32234</v>
      </c>
      <c r="J102" s="84">
        <f t="shared" ca="1" si="5"/>
        <v>2.59</v>
      </c>
      <c r="K102" s="77" t="str">
        <f t="shared" ca="1" si="6"/>
        <v/>
      </c>
      <c r="L102" s="76"/>
      <c r="M102" s="77"/>
    </row>
    <row r="103" spans="1:13" x14ac:dyDescent="0.3">
      <c r="A103" s="24">
        <v>32264</v>
      </c>
      <c r="B103" s="50">
        <v>3.25</v>
      </c>
      <c r="C103" s="51">
        <v>3.25</v>
      </c>
      <c r="G103" t="str">
        <f ca="1">IF(CodeCouleur(B103)=3,"sans chimie",IF(CodeCouleur(B103)=-4142,"sans chimie",IF(CodeCouleur(B103)=44,"avec chimie","code couleur inconnu")))</f>
        <v>sans chimie</v>
      </c>
      <c r="I103" s="87">
        <v>32264</v>
      </c>
      <c r="J103" s="84">
        <f t="shared" ca="1" si="5"/>
        <v>3.25</v>
      </c>
      <c r="K103" s="77" t="str">
        <f t="shared" ca="1" si="6"/>
        <v/>
      </c>
      <c r="L103" s="76"/>
      <c r="M103" s="77"/>
    </row>
    <row r="104" spans="1:13" x14ac:dyDescent="0.3">
      <c r="A104" s="24">
        <v>32295</v>
      </c>
      <c r="B104" s="50">
        <v>2.94</v>
      </c>
      <c r="C104" s="51">
        <v>2.94</v>
      </c>
      <c r="G104" t="str">
        <f ca="1">IF(CodeCouleur(B104)=3,"sans chimie",IF(CodeCouleur(B104)=-4142,"sans chimie",IF(CodeCouleur(B104)=44,"avec chimie","code couleur inconnu")))</f>
        <v>sans chimie</v>
      </c>
      <c r="I104" s="87">
        <v>32295</v>
      </c>
      <c r="J104" s="84">
        <f t="shared" ca="1" si="5"/>
        <v>2.94</v>
      </c>
      <c r="K104" s="77" t="str">
        <f t="shared" ca="1" si="6"/>
        <v/>
      </c>
      <c r="L104" s="76"/>
      <c r="M104" s="77"/>
    </row>
    <row r="105" spans="1:13" x14ac:dyDescent="0.3">
      <c r="A105" s="24">
        <v>32325</v>
      </c>
      <c r="B105" s="50">
        <v>1.73</v>
      </c>
      <c r="C105" s="51">
        <v>1.73</v>
      </c>
      <c r="G105" t="str">
        <f ca="1">IF(CodeCouleur(B105)=3,"sans chimie",IF(CodeCouleur(B105)=-4142,"sans chimie",IF(CodeCouleur(B105)=44,"avec chimie","code couleur inconnu")))</f>
        <v>sans chimie</v>
      </c>
      <c r="I105" s="87">
        <v>32325</v>
      </c>
      <c r="J105" s="84">
        <f t="shared" ca="1" si="5"/>
        <v>1.73</v>
      </c>
      <c r="K105" s="77" t="str">
        <f t="shared" ca="1" si="6"/>
        <v/>
      </c>
      <c r="L105" s="76"/>
      <c r="M105" s="77"/>
    </row>
    <row r="106" spans="1:13" x14ac:dyDescent="0.3">
      <c r="A106" s="24">
        <v>32356</v>
      </c>
      <c r="B106" s="50">
        <v>0.40600000000000003</v>
      </c>
      <c r="C106" s="51">
        <v>0.40600000000000003</v>
      </c>
      <c r="G106" t="str">
        <f ca="1">IF(CodeCouleur(B106)=3,"sans chimie",IF(CodeCouleur(B106)=-4142,"sans chimie",IF(CodeCouleur(B106)=44,"avec chimie","code couleur inconnu")))</f>
        <v>sans chimie</v>
      </c>
      <c r="I106" s="87">
        <v>32356</v>
      </c>
      <c r="J106" s="84">
        <f t="shared" ca="1" si="5"/>
        <v>0.40600000000000003</v>
      </c>
      <c r="K106" s="77" t="str">
        <f t="shared" ca="1" si="6"/>
        <v/>
      </c>
      <c r="L106" s="76"/>
      <c r="M106" s="77"/>
    </row>
    <row r="107" spans="1:13" x14ac:dyDescent="0.3">
      <c r="A107" s="24">
        <v>32387</v>
      </c>
      <c r="B107" s="50">
        <v>0.34399999999999997</v>
      </c>
      <c r="C107" s="51">
        <v>0.34399999999999997</v>
      </c>
      <c r="G107" t="str">
        <f ca="1">IF(CodeCouleur(B107)=3,"sans chimie",IF(CodeCouleur(B107)=-4142,"sans chimie",IF(CodeCouleur(B107)=44,"avec chimie","code couleur inconnu")))</f>
        <v>sans chimie</v>
      </c>
      <c r="I107" s="87">
        <v>32387</v>
      </c>
      <c r="J107" s="84">
        <f t="shared" ca="1" si="5"/>
        <v>0.34399999999999997</v>
      </c>
      <c r="K107" s="77" t="str">
        <f t="shared" ca="1" si="6"/>
        <v/>
      </c>
      <c r="L107" s="76"/>
      <c r="M107" s="77"/>
    </row>
    <row r="108" spans="1:13" x14ac:dyDescent="0.3">
      <c r="A108" s="24">
        <v>32417</v>
      </c>
      <c r="B108" s="50">
        <v>3.77</v>
      </c>
      <c r="C108" s="51">
        <v>3.77</v>
      </c>
      <c r="G108" t="str">
        <f ca="1">IF(CodeCouleur(B108)=3,"sans chimie",IF(CodeCouleur(B108)=-4142,"sans chimie",IF(CodeCouleur(B108)=44,"avec chimie","code couleur inconnu")))</f>
        <v>sans chimie</v>
      </c>
      <c r="I108" s="87">
        <v>32417</v>
      </c>
      <c r="J108" s="84">
        <f t="shared" ca="1" si="5"/>
        <v>3.77</v>
      </c>
      <c r="K108" s="77" t="str">
        <f t="shared" ca="1" si="6"/>
        <v/>
      </c>
      <c r="L108" s="76"/>
      <c r="M108" s="77"/>
    </row>
    <row r="109" spans="1:13" x14ac:dyDescent="0.3">
      <c r="A109" s="24">
        <v>32448</v>
      </c>
      <c r="B109" s="50">
        <v>1.3</v>
      </c>
      <c r="C109" s="51">
        <v>1.3</v>
      </c>
      <c r="G109" t="str">
        <f ca="1">IF(CodeCouleur(B109)=3,"sans chimie",IF(CodeCouleur(B109)=-4142,"sans chimie",IF(CodeCouleur(B109)=44,"avec chimie","code couleur inconnu")))</f>
        <v>sans chimie</v>
      </c>
      <c r="I109" s="87">
        <v>32448</v>
      </c>
      <c r="J109" s="84">
        <f t="shared" ca="1" si="5"/>
        <v>1.3</v>
      </c>
      <c r="K109" s="77" t="str">
        <f t="shared" ca="1" si="6"/>
        <v/>
      </c>
      <c r="L109" s="76"/>
      <c r="M109" s="77"/>
    </row>
    <row r="110" spans="1:13" ht="15" thickBot="1" x14ac:dyDescent="0.35">
      <c r="A110" s="31">
        <v>32478</v>
      </c>
      <c r="B110" s="52">
        <v>5.85</v>
      </c>
      <c r="C110" s="53">
        <v>5.85</v>
      </c>
      <c r="G110" t="str">
        <f ca="1">IF(CodeCouleur(B110)=3,"sans chimie",IF(CodeCouleur(B110)=-4142,"sans chimie",IF(CodeCouleur(B110)=44,"avec chimie","code couleur inconnu")))</f>
        <v>sans chimie</v>
      </c>
      <c r="I110" s="87">
        <v>32478</v>
      </c>
      <c r="J110" s="84">
        <f t="shared" ca="1" si="5"/>
        <v>5.85</v>
      </c>
      <c r="K110" s="77" t="str">
        <f t="shared" ca="1" si="6"/>
        <v/>
      </c>
      <c r="L110" s="76"/>
      <c r="M110" s="77"/>
    </row>
    <row r="111" spans="1:13" x14ac:dyDescent="0.3">
      <c r="A111" s="34">
        <v>32509</v>
      </c>
      <c r="B111" s="54">
        <v>1.29</v>
      </c>
      <c r="C111" s="55">
        <v>1.29</v>
      </c>
      <c r="G111" t="str">
        <f ca="1">IF(CodeCouleur(B111)=3,"sans chimie",IF(CodeCouleur(B111)=-4142,"sans chimie",IF(CodeCouleur(B111)=44,"avec chimie","code couleur inconnu")))</f>
        <v>sans chimie</v>
      </c>
      <c r="I111" s="87">
        <v>32509</v>
      </c>
      <c r="J111" s="84">
        <f t="shared" ca="1" si="5"/>
        <v>1.29</v>
      </c>
      <c r="K111" s="77" t="str">
        <f t="shared" ca="1" si="6"/>
        <v/>
      </c>
      <c r="L111" s="76"/>
      <c r="M111" s="77"/>
    </row>
    <row r="112" spans="1:13" x14ac:dyDescent="0.3">
      <c r="A112" s="24">
        <v>32540</v>
      </c>
      <c r="B112" s="50">
        <v>2.46</v>
      </c>
      <c r="C112" s="51">
        <v>2.46</v>
      </c>
      <c r="G112" t="str">
        <f ca="1">IF(CodeCouleur(B112)=3,"sans chimie",IF(CodeCouleur(B112)=-4142,"sans chimie",IF(CodeCouleur(B112)=44,"avec chimie","code couleur inconnu")))</f>
        <v>sans chimie</v>
      </c>
      <c r="I112" s="87">
        <v>32540</v>
      </c>
      <c r="J112" s="84">
        <f t="shared" ca="1" si="5"/>
        <v>2.46</v>
      </c>
      <c r="K112" s="77" t="str">
        <f t="shared" ca="1" si="6"/>
        <v/>
      </c>
      <c r="L112" s="76"/>
      <c r="M112" s="77"/>
    </row>
    <row r="113" spans="1:13" x14ac:dyDescent="0.3">
      <c r="A113" s="24">
        <v>32568</v>
      </c>
      <c r="B113" s="50">
        <v>4.72</v>
      </c>
      <c r="C113" s="51">
        <v>4.72</v>
      </c>
      <c r="G113" t="str">
        <f ca="1">IF(CodeCouleur(B113)=3,"sans chimie",IF(CodeCouleur(B113)=-4142,"sans chimie",IF(CodeCouleur(B113)=44,"avec chimie","code couleur inconnu")))</f>
        <v>sans chimie</v>
      </c>
      <c r="I113" s="87">
        <v>32568</v>
      </c>
      <c r="J113" s="84">
        <f t="shared" ca="1" si="5"/>
        <v>4.72</v>
      </c>
      <c r="K113" s="77" t="str">
        <f t="shared" ca="1" si="6"/>
        <v/>
      </c>
      <c r="L113" s="76"/>
      <c r="M113" s="77"/>
    </row>
    <row r="114" spans="1:13" x14ac:dyDescent="0.3">
      <c r="A114" s="24">
        <v>32599</v>
      </c>
      <c r="B114" s="50">
        <v>8.2200000000000006</v>
      </c>
      <c r="C114" s="51">
        <v>8.2200000000000006</v>
      </c>
      <c r="G114" t="str">
        <f ca="1">IF(CodeCouleur(B114)=3,"sans chimie",IF(CodeCouleur(B114)=-4142,"sans chimie",IF(CodeCouleur(B114)=44,"avec chimie","code couleur inconnu")))</f>
        <v>sans chimie</v>
      </c>
      <c r="I114" s="87">
        <v>32599</v>
      </c>
      <c r="J114" s="84">
        <f t="shared" ca="1" si="5"/>
        <v>8.2200000000000006</v>
      </c>
      <c r="K114" s="77" t="str">
        <f t="shared" ca="1" si="6"/>
        <v/>
      </c>
      <c r="L114" s="76"/>
      <c r="M114" s="77"/>
    </row>
    <row r="115" spans="1:13" x14ac:dyDescent="0.3">
      <c r="A115" s="24">
        <v>32629</v>
      </c>
      <c r="B115" s="50">
        <v>1.93</v>
      </c>
      <c r="C115" s="51">
        <v>1.93</v>
      </c>
      <c r="G115" t="str">
        <f ca="1">IF(CodeCouleur(B115)=3,"sans chimie",IF(CodeCouleur(B115)=-4142,"sans chimie",IF(CodeCouleur(B115)=44,"avec chimie","code couleur inconnu")))</f>
        <v>sans chimie</v>
      </c>
      <c r="I115" s="87">
        <v>32629</v>
      </c>
      <c r="J115" s="84">
        <f t="shared" ca="1" si="5"/>
        <v>1.93</v>
      </c>
      <c r="K115" s="77" t="str">
        <f t="shared" ca="1" si="6"/>
        <v/>
      </c>
      <c r="L115" s="76"/>
      <c r="M115" s="77"/>
    </row>
    <row r="116" spans="1:13" x14ac:dyDescent="0.3">
      <c r="A116" s="24">
        <v>32660</v>
      </c>
      <c r="B116" s="50">
        <v>0.64100000000000001</v>
      </c>
      <c r="C116" s="51">
        <v>0.64100000000000001</v>
      </c>
      <c r="G116" t="str">
        <f ca="1">IF(CodeCouleur(B116)=3,"sans chimie",IF(CodeCouleur(B116)=-4142,"sans chimie",IF(CodeCouleur(B116)=44,"avec chimie","code couleur inconnu")))</f>
        <v>sans chimie</v>
      </c>
      <c r="I116" s="87">
        <v>32660</v>
      </c>
      <c r="J116" s="84">
        <f t="shared" ca="1" si="5"/>
        <v>0.64100000000000001</v>
      </c>
      <c r="K116" s="77" t="str">
        <f t="shared" ca="1" si="6"/>
        <v/>
      </c>
      <c r="L116" s="76"/>
      <c r="M116" s="77"/>
    </row>
    <row r="117" spans="1:13" x14ac:dyDescent="0.3">
      <c r="A117" s="24">
        <v>32690</v>
      </c>
      <c r="B117" s="50">
        <v>0.40100000000000002</v>
      </c>
      <c r="C117" s="51">
        <v>0.40100000000000002</v>
      </c>
      <c r="G117" t="str">
        <f ca="1">IF(CodeCouleur(B117)=3,"sans chimie",IF(CodeCouleur(B117)=-4142,"sans chimie",IF(CodeCouleur(B117)=44,"avec chimie","code couleur inconnu")))</f>
        <v>sans chimie</v>
      </c>
      <c r="I117" s="87">
        <v>32690</v>
      </c>
      <c r="J117" s="84">
        <f t="shared" ca="1" si="5"/>
        <v>0.40100000000000002</v>
      </c>
      <c r="K117" s="77" t="str">
        <f t="shared" ca="1" si="6"/>
        <v/>
      </c>
      <c r="L117" s="76"/>
      <c r="M117" s="77"/>
    </row>
    <row r="118" spans="1:13" x14ac:dyDescent="0.3">
      <c r="A118" s="24">
        <v>32721</v>
      </c>
      <c r="B118" s="50">
        <v>0.33600000000000002</v>
      </c>
      <c r="C118" s="51">
        <v>0.33600000000000002</v>
      </c>
      <c r="G118" t="str">
        <f ca="1">IF(CodeCouleur(B118)=3,"sans chimie",IF(CodeCouleur(B118)=-4142,"sans chimie",IF(CodeCouleur(B118)=44,"avec chimie","code couleur inconnu")))</f>
        <v>sans chimie</v>
      </c>
      <c r="I118" s="87">
        <v>32721</v>
      </c>
      <c r="J118" s="84">
        <f t="shared" ca="1" si="5"/>
        <v>0.33600000000000002</v>
      </c>
      <c r="K118" s="77" t="str">
        <f t="shared" ca="1" si="6"/>
        <v/>
      </c>
      <c r="L118" s="76"/>
      <c r="M118" s="77"/>
    </row>
    <row r="119" spans="1:13" x14ac:dyDescent="0.3">
      <c r="A119" s="24">
        <v>32752</v>
      </c>
      <c r="B119" s="50">
        <v>0.25600000000000001</v>
      </c>
      <c r="C119" s="51">
        <v>0.25600000000000001</v>
      </c>
      <c r="G119" t="str">
        <f ca="1">IF(CodeCouleur(B119)=3,"sans chimie",IF(CodeCouleur(B119)=-4142,"sans chimie",IF(CodeCouleur(B119)=44,"avec chimie","code couleur inconnu")))</f>
        <v>sans chimie</v>
      </c>
      <c r="I119" s="87">
        <v>32752</v>
      </c>
      <c r="J119" s="84">
        <f t="shared" ca="1" si="5"/>
        <v>0.25600000000000001</v>
      </c>
      <c r="K119" s="77" t="str">
        <f t="shared" ca="1" si="6"/>
        <v/>
      </c>
      <c r="L119" s="76"/>
      <c r="M119" s="77"/>
    </row>
    <row r="120" spans="1:13" x14ac:dyDescent="0.3">
      <c r="A120" s="24">
        <v>32782</v>
      </c>
      <c r="B120" s="50">
        <v>0.42099999999999999</v>
      </c>
      <c r="C120" s="51">
        <v>0.42099999999999999</v>
      </c>
      <c r="G120" t="str">
        <f ca="1">IF(CodeCouleur(B120)=3,"sans chimie",IF(CodeCouleur(B120)=-4142,"sans chimie",IF(CodeCouleur(B120)=44,"avec chimie","code couleur inconnu")))</f>
        <v>sans chimie</v>
      </c>
      <c r="I120" s="87">
        <v>32782</v>
      </c>
      <c r="J120" s="84">
        <f t="shared" ca="1" si="5"/>
        <v>0.42099999999999999</v>
      </c>
      <c r="K120" s="77" t="str">
        <f t="shared" ca="1" si="6"/>
        <v/>
      </c>
      <c r="L120" s="76"/>
      <c r="M120" s="77"/>
    </row>
    <row r="121" spans="1:13" x14ac:dyDescent="0.3">
      <c r="A121" s="24">
        <v>32813</v>
      </c>
      <c r="B121" s="50">
        <v>3.65</v>
      </c>
      <c r="C121" s="51">
        <v>3.65</v>
      </c>
      <c r="G121" t="str">
        <f ca="1">IF(CodeCouleur(B121)=3,"sans chimie",IF(CodeCouleur(B121)=-4142,"sans chimie",IF(CodeCouleur(B121)=44,"avec chimie","code couleur inconnu")))</f>
        <v>sans chimie</v>
      </c>
      <c r="I121" s="87">
        <v>32813</v>
      </c>
      <c r="J121" s="84">
        <f t="shared" ca="1" si="5"/>
        <v>3.65</v>
      </c>
      <c r="K121" s="77" t="str">
        <f t="shared" ca="1" si="6"/>
        <v/>
      </c>
      <c r="L121" s="76"/>
      <c r="M121" s="77"/>
    </row>
    <row r="122" spans="1:13" ht="15" thickBot="1" x14ac:dyDescent="0.35">
      <c r="A122" s="31">
        <v>32843</v>
      </c>
      <c r="B122" s="52">
        <v>3.58</v>
      </c>
      <c r="C122" s="53">
        <v>3.58</v>
      </c>
      <c r="G122" t="str">
        <f ca="1">IF(CodeCouleur(B122)=3,"sans chimie",IF(CodeCouleur(B122)=-4142,"sans chimie",IF(CodeCouleur(B122)=44,"avec chimie","code couleur inconnu")))</f>
        <v>sans chimie</v>
      </c>
      <c r="I122" s="87">
        <v>32843</v>
      </c>
      <c r="J122" s="84">
        <f t="shared" ca="1" si="5"/>
        <v>3.58</v>
      </c>
      <c r="K122" s="77" t="str">
        <f t="shared" ca="1" si="6"/>
        <v/>
      </c>
      <c r="L122" s="76"/>
      <c r="M122" s="77"/>
    </row>
    <row r="123" spans="1:13" x14ac:dyDescent="0.3">
      <c r="A123" s="34">
        <v>32874</v>
      </c>
      <c r="B123" s="54">
        <v>2.13</v>
      </c>
      <c r="C123" s="55">
        <v>2.13</v>
      </c>
      <c r="G123" t="str">
        <f ca="1">IF(CodeCouleur(B123)=3,"sans chimie",IF(CodeCouleur(B123)=-4142,"sans chimie",IF(CodeCouleur(B123)=44,"avec chimie","code couleur inconnu")))</f>
        <v>sans chimie</v>
      </c>
      <c r="I123" s="87">
        <v>32874</v>
      </c>
      <c r="J123" s="84">
        <f t="shared" ca="1" si="5"/>
        <v>2.13</v>
      </c>
      <c r="K123" s="77" t="str">
        <f t="shared" ca="1" si="6"/>
        <v/>
      </c>
      <c r="L123" s="76"/>
      <c r="M123" s="77"/>
    </row>
    <row r="124" spans="1:13" x14ac:dyDescent="0.3">
      <c r="A124" s="24">
        <v>32905</v>
      </c>
      <c r="B124" s="50">
        <v>5.42</v>
      </c>
      <c r="C124" s="51">
        <v>5.42</v>
      </c>
      <c r="G124" t="str">
        <f ca="1">IF(CodeCouleur(B124)=3,"sans chimie",IF(CodeCouleur(B124)=-4142,"sans chimie",IF(CodeCouleur(B124)=44,"avec chimie","code couleur inconnu")))</f>
        <v>sans chimie</v>
      </c>
      <c r="I124" s="87">
        <v>32905</v>
      </c>
      <c r="J124" s="84">
        <f t="shared" ca="1" si="5"/>
        <v>5.42</v>
      </c>
      <c r="K124" s="77" t="str">
        <f t="shared" ca="1" si="6"/>
        <v/>
      </c>
      <c r="L124" s="76"/>
      <c r="M124" s="77"/>
    </row>
    <row r="125" spans="1:13" x14ac:dyDescent="0.3">
      <c r="A125" s="35">
        <v>32933</v>
      </c>
      <c r="B125" s="50">
        <v>2.0699999999999998</v>
      </c>
      <c r="C125" s="51">
        <v>2.0699999999999998</v>
      </c>
      <c r="G125" t="str">
        <f ca="1">IF(CodeCouleur(B125)=3,"sans chimie",IF(CodeCouleur(B125)=-4142,"sans chimie",IF(CodeCouleur(B125)=44,"avec chimie","code couleur inconnu")))</f>
        <v>sans chimie</v>
      </c>
      <c r="I125" s="88">
        <v>32933</v>
      </c>
      <c r="J125" s="84">
        <f t="shared" ca="1" si="5"/>
        <v>2.0699999999999998</v>
      </c>
      <c r="K125" s="77" t="str">
        <f t="shared" ca="1" si="6"/>
        <v/>
      </c>
      <c r="L125" s="76"/>
      <c r="M125" s="77"/>
    </row>
    <row r="126" spans="1:13" x14ac:dyDescent="0.3">
      <c r="A126" s="24">
        <v>32964</v>
      </c>
      <c r="B126" s="50">
        <v>2.92</v>
      </c>
      <c r="C126" s="51">
        <v>2.92</v>
      </c>
      <c r="G126" t="str">
        <f ca="1">IF(CodeCouleur(B126)=3,"sans chimie",IF(CodeCouleur(B126)=-4142,"sans chimie",IF(CodeCouleur(B126)=44,"avec chimie","code couleur inconnu")))</f>
        <v>sans chimie</v>
      </c>
      <c r="I126" s="87">
        <v>32964</v>
      </c>
      <c r="J126" s="84">
        <f t="shared" ca="1" si="5"/>
        <v>2.92</v>
      </c>
      <c r="K126" s="77" t="str">
        <f t="shared" ca="1" si="6"/>
        <v/>
      </c>
      <c r="L126" s="76"/>
      <c r="M126" s="77"/>
    </row>
    <row r="127" spans="1:13" x14ac:dyDescent="0.3">
      <c r="A127" s="24">
        <v>32994</v>
      </c>
      <c r="B127" s="50">
        <v>0.872</v>
      </c>
      <c r="C127" s="51">
        <v>0.872</v>
      </c>
      <c r="G127" t="str">
        <f ca="1">IF(CodeCouleur(B127)=3,"sans chimie",IF(CodeCouleur(B127)=-4142,"sans chimie",IF(CodeCouleur(B127)=44,"avec chimie","code couleur inconnu")))</f>
        <v>sans chimie</v>
      </c>
      <c r="I127" s="87">
        <v>32994</v>
      </c>
      <c r="J127" s="84">
        <f t="shared" ca="1" si="5"/>
        <v>0.872</v>
      </c>
      <c r="K127" s="77" t="str">
        <f t="shared" ca="1" si="6"/>
        <v/>
      </c>
      <c r="L127" s="76"/>
      <c r="M127" s="77"/>
    </row>
    <row r="128" spans="1:13" x14ac:dyDescent="0.3">
      <c r="A128" s="35">
        <v>33025</v>
      </c>
      <c r="B128" s="50">
        <v>2.46</v>
      </c>
      <c r="C128" s="51">
        <v>2.46</v>
      </c>
      <c r="G128" t="str">
        <f ca="1">IF(CodeCouleur(B128)=3,"sans chimie",IF(CodeCouleur(B128)=-4142,"sans chimie",IF(CodeCouleur(B128)=44,"avec chimie","code couleur inconnu")))</f>
        <v>sans chimie</v>
      </c>
      <c r="I128" s="88">
        <v>33025</v>
      </c>
      <c r="J128" s="84">
        <f t="shared" ca="1" si="5"/>
        <v>2.46</v>
      </c>
      <c r="K128" s="77" t="str">
        <f t="shared" ca="1" si="6"/>
        <v/>
      </c>
      <c r="L128" s="76"/>
      <c r="M128" s="77"/>
    </row>
    <row r="129" spans="1:13" x14ac:dyDescent="0.3">
      <c r="A129" s="24">
        <v>33055</v>
      </c>
      <c r="B129" s="50">
        <v>1.19</v>
      </c>
      <c r="C129" s="51">
        <v>1.19</v>
      </c>
      <c r="G129" t="str">
        <f ca="1">IF(CodeCouleur(B129)=3,"sans chimie",IF(CodeCouleur(B129)=-4142,"sans chimie",IF(CodeCouleur(B129)=44,"avec chimie","code couleur inconnu")))</f>
        <v>sans chimie</v>
      </c>
      <c r="I129" s="87">
        <v>33055</v>
      </c>
      <c r="J129" s="84">
        <f t="shared" ca="1" si="5"/>
        <v>1.19</v>
      </c>
      <c r="K129" s="77" t="str">
        <f t="shared" ca="1" si="6"/>
        <v/>
      </c>
      <c r="L129" s="76"/>
      <c r="M129" s="77"/>
    </row>
    <row r="130" spans="1:13" x14ac:dyDescent="0.3">
      <c r="A130" s="35">
        <v>33086</v>
      </c>
      <c r="B130" s="50">
        <v>0.437</v>
      </c>
      <c r="C130" s="51">
        <v>0.437</v>
      </c>
      <c r="G130" t="str">
        <f ca="1">IF(CodeCouleur(B130)=3,"sans chimie",IF(CodeCouleur(B130)=-4142,"sans chimie",IF(CodeCouleur(B130)=44,"avec chimie","code couleur inconnu")))</f>
        <v>sans chimie</v>
      </c>
      <c r="I130" s="88">
        <v>33086</v>
      </c>
      <c r="J130" s="84">
        <f t="shared" ca="1" si="5"/>
        <v>0.437</v>
      </c>
      <c r="K130" s="77" t="str">
        <f t="shared" ca="1" si="6"/>
        <v/>
      </c>
      <c r="L130" s="76"/>
      <c r="M130" s="77"/>
    </row>
    <row r="131" spans="1:13" x14ac:dyDescent="0.3">
      <c r="A131" s="35">
        <v>33117</v>
      </c>
      <c r="B131" s="50">
        <v>0.48599999999999999</v>
      </c>
      <c r="C131" s="51">
        <v>0.48599999999999999</v>
      </c>
      <c r="G131" t="str">
        <f ca="1">IF(CodeCouleur(B131)=3,"sans chimie",IF(CodeCouleur(B131)=-4142,"sans chimie",IF(CodeCouleur(B131)=44,"avec chimie","code couleur inconnu")))</f>
        <v>sans chimie</v>
      </c>
      <c r="I131" s="88">
        <v>33117</v>
      </c>
      <c r="J131" s="84">
        <f t="shared" ca="1" si="5"/>
        <v>0.48599999999999999</v>
      </c>
      <c r="K131" s="77" t="str">
        <f t="shared" ca="1" si="6"/>
        <v/>
      </c>
      <c r="L131" s="76"/>
      <c r="M131" s="77"/>
    </row>
    <row r="132" spans="1:13" x14ac:dyDescent="0.3">
      <c r="A132" s="35">
        <v>33147</v>
      </c>
      <c r="B132" s="50">
        <v>2.2200000000000002</v>
      </c>
      <c r="C132" s="51">
        <v>2.2200000000000002</v>
      </c>
      <c r="G132" t="str">
        <f ca="1">IF(CodeCouleur(B132)=3,"sans chimie",IF(CodeCouleur(B132)=-4142,"sans chimie",IF(CodeCouleur(B132)=44,"avec chimie","code couleur inconnu")))</f>
        <v>sans chimie</v>
      </c>
      <c r="I132" s="88">
        <v>33147</v>
      </c>
      <c r="J132" s="84">
        <f t="shared" ref="J132:J195" ca="1" si="7">IF(G132=$J$2,B132,"")</f>
        <v>2.2200000000000002</v>
      </c>
      <c r="K132" s="77" t="str">
        <f t="shared" ref="K132:K195" ca="1" si="8">IF(G132=$K$2,B132,"")</f>
        <v/>
      </c>
      <c r="L132" s="76"/>
      <c r="M132" s="77"/>
    </row>
    <row r="133" spans="1:13" x14ac:dyDescent="0.3">
      <c r="A133" s="24">
        <v>33178</v>
      </c>
      <c r="B133" s="50">
        <v>6.48</v>
      </c>
      <c r="C133" s="51">
        <v>6.48</v>
      </c>
      <c r="G133" t="str">
        <f ca="1">IF(CodeCouleur(B133)=3,"sans chimie",IF(CodeCouleur(B133)=-4142,"sans chimie",IF(CodeCouleur(B133)=44,"avec chimie","code couleur inconnu")))</f>
        <v>sans chimie</v>
      </c>
      <c r="I133" s="87">
        <v>33178</v>
      </c>
      <c r="J133" s="84">
        <f t="shared" ca="1" si="7"/>
        <v>6.48</v>
      </c>
      <c r="K133" s="77" t="str">
        <f t="shared" ca="1" si="8"/>
        <v/>
      </c>
      <c r="L133" s="76"/>
      <c r="M133" s="77"/>
    </row>
    <row r="134" spans="1:13" ht="15" thickBot="1" x14ac:dyDescent="0.35">
      <c r="A134" s="36">
        <v>33208</v>
      </c>
      <c r="B134" s="52">
        <v>3.92</v>
      </c>
      <c r="C134" s="53">
        <v>3.92</v>
      </c>
      <c r="G134" t="str">
        <f ca="1">IF(CodeCouleur(B134)=3,"sans chimie",IF(CodeCouleur(B134)=-4142,"sans chimie",IF(CodeCouleur(B134)=44,"avec chimie","code couleur inconnu")))</f>
        <v>sans chimie</v>
      </c>
      <c r="I134" s="88">
        <v>33208</v>
      </c>
      <c r="J134" s="84">
        <f t="shared" ca="1" si="7"/>
        <v>3.92</v>
      </c>
      <c r="K134" s="77" t="str">
        <f t="shared" ca="1" si="8"/>
        <v/>
      </c>
      <c r="L134" s="76"/>
      <c r="M134" s="77"/>
    </row>
    <row r="135" spans="1:13" x14ac:dyDescent="0.3">
      <c r="A135" s="34">
        <v>33239</v>
      </c>
      <c r="B135" s="54">
        <v>5.38</v>
      </c>
      <c r="C135" s="55">
        <v>5.38</v>
      </c>
      <c r="G135" t="str">
        <f ca="1">IF(CodeCouleur(B135)=3,"sans chimie",IF(CodeCouleur(B135)=-4142,"sans chimie",IF(CodeCouleur(B135)=44,"avec chimie","code couleur inconnu")))</f>
        <v>sans chimie</v>
      </c>
      <c r="I135" s="87">
        <v>33239</v>
      </c>
      <c r="J135" s="84">
        <f t="shared" ca="1" si="7"/>
        <v>5.38</v>
      </c>
      <c r="K135" s="77" t="str">
        <f t="shared" ca="1" si="8"/>
        <v/>
      </c>
      <c r="L135" s="76"/>
      <c r="M135" s="77"/>
    </row>
    <row r="136" spans="1:13" x14ac:dyDescent="0.3">
      <c r="A136" s="24">
        <v>33270</v>
      </c>
      <c r="B136" s="50">
        <v>1.87</v>
      </c>
      <c r="C136" s="51">
        <v>1.87</v>
      </c>
      <c r="G136" t="str">
        <f ca="1">IF(CodeCouleur(B136)=3,"sans chimie",IF(CodeCouleur(B136)=-4142,"sans chimie",IF(CodeCouleur(B136)=44,"avec chimie","code couleur inconnu")))</f>
        <v>sans chimie</v>
      </c>
      <c r="I136" s="87">
        <v>33270</v>
      </c>
      <c r="J136" s="84">
        <f t="shared" ca="1" si="7"/>
        <v>1.87</v>
      </c>
      <c r="K136" s="77" t="str">
        <f t="shared" ca="1" si="8"/>
        <v/>
      </c>
      <c r="L136" s="76"/>
      <c r="M136" s="77"/>
    </row>
    <row r="137" spans="1:13" x14ac:dyDescent="0.3">
      <c r="A137" s="24">
        <v>33298</v>
      </c>
      <c r="B137" s="50">
        <v>4.42</v>
      </c>
      <c r="C137" s="51">
        <v>4.42</v>
      </c>
      <c r="G137" t="str">
        <f ca="1">IF(CodeCouleur(B137)=3,"sans chimie",IF(CodeCouleur(B137)=-4142,"sans chimie",IF(CodeCouleur(B137)=44,"avec chimie","code couleur inconnu")))</f>
        <v>sans chimie</v>
      </c>
      <c r="I137" s="87">
        <v>33298</v>
      </c>
      <c r="J137" s="84">
        <f t="shared" ca="1" si="7"/>
        <v>4.42</v>
      </c>
      <c r="K137" s="77" t="str">
        <f t="shared" ca="1" si="8"/>
        <v/>
      </c>
      <c r="L137" s="76"/>
      <c r="M137" s="77"/>
    </row>
    <row r="138" spans="1:13" x14ac:dyDescent="0.3">
      <c r="A138" s="24">
        <v>33329</v>
      </c>
      <c r="B138" s="50">
        <v>1.24</v>
      </c>
      <c r="C138" s="51">
        <v>1.24</v>
      </c>
      <c r="G138" t="str">
        <f ca="1">IF(CodeCouleur(B138)=3,"sans chimie",IF(CodeCouleur(B138)=-4142,"sans chimie",IF(CodeCouleur(B138)=44,"avec chimie","code couleur inconnu")))</f>
        <v>sans chimie</v>
      </c>
      <c r="I138" s="87">
        <v>33329</v>
      </c>
      <c r="J138" s="84">
        <f t="shared" ca="1" si="7"/>
        <v>1.24</v>
      </c>
      <c r="K138" s="77" t="str">
        <f t="shared" ca="1" si="8"/>
        <v/>
      </c>
      <c r="L138" s="76"/>
      <c r="M138" s="77"/>
    </row>
    <row r="139" spans="1:13" x14ac:dyDescent="0.3">
      <c r="A139" s="24">
        <v>33359</v>
      </c>
      <c r="B139" s="50">
        <v>1.96</v>
      </c>
      <c r="C139" s="51">
        <v>1.96</v>
      </c>
      <c r="G139" t="str">
        <f ca="1">IF(CodeCouleur(B139)=3,"sans chimie",IF(CodeCouleur(B139)=-4142,"sans chimie",IF(CodeCouleur(B139)=44,"avec chimie","code couleur inconnu")))</f>
        <v>sans chimie</v>
      </c>
      <c r="I139" s="87">
        <v>33359</v>
      </c>
      <c r="J139" s="84">
        <f t="shared" ca="1" si="7"/>
        <v>1.96</v>
      </c>
      <c r="K139" s="77" t="str">
        <f t="shared" ca="1" si="8"/>
        <v/>
      </c>
      <c r="L139" s="76"/>
      <c r="M139" s="77"/>
    </row>
    <row r="140" spans="1:13" x14ac:dyDescent="0.3">
      <c r="A140" s="24">
        <v>33390</v>
      </c>
      <c r="B140" s="50">
        <v>1.85</v>
      </c>
      <c r="C140" s="51">
        <v>1.85</v>
      </c>
      <c r="G140" t="str">
        <f ca="1">IF(CodeCouleur(B140)=3,"sans chimie",IF(CodeCouleur(B140)=-4142,"sans chimie",IF(CodeCouleur(B140)=44,"avec chimie","code couleur inconnu")))</f>
        <v>sans chimie</v>
      </c>
      <c r="I140" s="87">
        <v>33390</v>
      </c>
      <c r="J140" s="84">
        <f t="shared" ca="1" si="7"/>
        <v>1.85</v>
      </c>
      <c r="K140" s="77" t="str">
        <f t="shared" ca="1" si="8"/>
        <v/>
      </c>
      <c r="L140" s="76"/>
      <c r="M140" s="77"/>
    </row>
    <row r="141" spans="1:13" x14ac:dyDescent="0.3">
      <c r="A141" s="24">
        <v>33420</v>
      </c>
      <c r="B141" s="50">
        <v>0.81299999999999994</v>
      </c>
      <c r="C141" s="51">
        <v>0.81299999999999994</v>
      </c>
      <c r="G141" t="str">
        <f ca="1">IF(CodeCouleur(B141)=3,"sans chimie",IF(CodeCouleur(B141)=-4142,"sans chimie",IF(CodeCouleur(B141)=44,"avec chimie","code couleur inconnu")))</f>
        <v>sans chimie</v>
      </c>
      <c r="I141" s="87">
        <v>33420</v>
      </c>
      <c r="J141" s="84">
        <f t="shared" ca="1" si="7"/>
        <v>0.81299999999999994</v>
      </c>
      <c r="K141" s="77" t="str">
        <f t="shared" ca="1" si="8"/>
        <v/>
      </c>
      <c r="L141" s="76"/>
      <c r="M141" s="77"/>
    </row>
    <row r="142" spans="1:13" x14ac:dyDescent="0.3">
      <c r="A142" s="24">
        <v>33451</v>
      </c>
      <c r="B142" s="50">
        <v>0.46</v>
      </c>
      <c r="C142" s="51">
        <v>0.46</v>
      </c>
      <c r="G142" t="str">
        <f ca="1">IF(CodeCouleur(B142)=3,"sans chimie",IF(CodeCouleur(B142)=-4142,"sans chimie",IF(CodeCouleur(B142)=44,"avec chimie","code couleur inconnu")))</f>
        <v>sans chimie</v>
      </c>
      <c r="I142" s="87">
        <v>33451</v>
      </c>
      <c r="J142" s="84">
        <f t="shared" ca="1" si="7"/>
        <v>0.46</v>
      </c>
      <c r="K142" s="77" t="str">
        <f t="shared" ca="1" si="8"/>
        <v/>
      </c>
      <c r="L142" s="76"/>
      <c r="M142" s="77"/>
    </row>
    <row r="143" spans="1:13" x14ac:dyDescent="0.3">
      <c r="A143" s="24">
        <v>33482</v>
      </c>
      <c r="B143" s="50">
        <v>1.74</v>
      </c>
      <c r="C143" s="51">
        <v>1.74</v>
      </c>
      <c r="G143" t="str">
        <f ca="1">IF(CodeCouleur(B143)=3,"sans chimie",IF(CodeCouleur(B143)=-4142,"sans chimie",IF(CodeCouleur(B143)=44,"avec chimie","code couleur inconnu")))</f>
        <v>sans chimie</v>
      </c>
      <c r="I143" s="87">
        <v>33482</v>
      </c>
      <c r="J143" s="84">
        <f t="shared" ca="1" si="7"/>
        <v>1.74</v>
      </c>
      <c r="K143" s="77" t="str">
        <f t="shared" ca="1" si="8"/>
        <v/>
      </c>
      <c r="L143" s="76"/>
      <c r="M143" s="77"/>
    </row>
    <row r="144" spans="1:13" x14ac:dyDescent="0.3">
      <c r="A144" s="24">
        <v>33512</v>
      </c>
      <c r="B144" s="50">
        <v>4.41</v>
      </c>
      <c r="C144" s="51">
        <v>4.41</v>
      </c>
      <c r="G144" t="str">
        <f ca="1">IF(CodeCouleur(B144)=3,"sans chimie",IF(CodeCouleur(B144)=-4142,"sans chimie",IF(CodeCouleur(B144)=44,"avec chimie","code couleur inconnu")))</f>
        <v>sans chimie</v>
      </c>
      <c r="I144" s="87">
        <v>33512</v>
      </c>
      <c r="J144" s="84">
        <f t="shared" ca="1" si="7"/>
        <v>4.41</v>
      </c>
      <c r="K144" s="77" t="str">
        <f t="shared" ca="1" si="8"/>
        <v/>
      </c>
      <c r="L144" s="76"/>
      <c r="M144" s="77"/>
    </row>
    <row r="145" spans="1:13" x14ac:dyDescent="0.3">
      <c r="A145" s="24">
        <v>33543</v>
      </c>
      <c r="B145" s="50">
        <v>7.89</v>
      </c>
      <c r="C145" s="51">
        <v>7.89</v>
      </c>
      <c r="G145" t="str">
        <f ca="1">IF(CodeCouleur(B145)=3,"sans chimie",IF(CodeCouleur(B145)=-4142,"sans chimie",IF(CodeCouleur(B145)=44,"avec chimie","code couleur inconnu")))</f>
        <v>sans chimie</v>
      </c>
      <c r="I145" s="87">
        <v>33543</v>
      </c>
      <c r="J145" s="84">
        <f t="shared" ca="1" si="7"/>
        <v>7.89</v>
      </c>
      <c r="K145" s="77" t="str">
        <f t="shared" ca="1" si="8"/>
        <v/>
      </c>
      <c r="L145" s="76"/>
      <c r="M145" s="77"/>
    </row>
    <row r="146" spans="1:13" ht="15" thickBot="1" x14ac:dyDescent="0.35">
      <c r="A146" s="31">
        <v>33573</v>
      </c>
      <c r="B146" s="52">
        <v>4.97</v>
      </c>
      <c r="C146" s="53">
        <v>4.97</v>
      </c>
      <c r="G146" t="str">
        <f ca="1">IF(CodeCouleur(B146)=3,"sans chimie",IF(CodeCouleur(B146)=-4142,"sans chimie",IF(CodeCouleur(B146)=44,"avec chimie","code couleur inconnu")))</f>
        <v>sans chimie</v>
      </c>
      <c r="I146" s="87">
        <v>33573</v>
      </c>
      <c r="J146" s="84">
        <f t="shared" ca="1" si="7"/>
        <v>4.97</v>
      </c>
      <c r="K146" s="77" t="str">
        <f t="shared" ca="1" si="8"/>
        <v/>
      </c>
      <c r="L146" s="76"/>
      <c r="M146" s="77"/>
    </row>
    <row r="147" spans="1:13" x14ac:dyDescent="0.3">
      <c r="A147" s="37">
        <v>33604</v>
      </c>
      <c r="B147" s="54">
        <v>1.29</v>
      </c>
      <c r="C147" s="55">
        <v>1.29</v>
      </c>
      <c r="G147" t="str">
        <f ca="1">IF(CodeCouleur(B147)=3,"sans chimie",IF(CodeCouleur(B147)=-4142,"sans chimie",IF(CodeCouleur(B147)=44,"avec chimie","code couleur inconnu")))</f>
        <v>sans chimie</v>
      </c>
      <c r="I147" s="88">
        <v>33604</v>
      </c>
      <c r="J147" s="84">
        <f t="shared" ca="1" si="7"/>
        <v>1.29</v>
      </c>
      <c r="K147" s="77" t="str">
        <f t="shared" ca="1" si="8"/>
        <v/>
      </c>
      <c r="L147" s="76"/>
      <c r="M147" s="77"/>
    </row>
    <row r="148" spans="1:13" x14ac:dyDescent="0.3">
      <c r="A148" s="35">
        <v>33635</v>
      </c>
      <c r="B148" s="50">
        <v>5.33</v>
      </c>
      <c r="C148" s="51">
        <v>5.33</v>
      </c>
      <c r="G148" t="str">
        <f ca="1">IF(CodeCouleur(B148)=3,"sans chimie",IF(CodeCouleur(B148)=-4142,"sans chimie",IF(CodeCouleur(B148)=44,"avec chimie","code couleur inconnu")))</f>
        <v>sans chimie</v>
      </c>
      <c r="I148" s="88">
        <v>33635</v>
      </c>
      <c r="J148" s="84">
        <f t="shared" ca="1" si="7"/>
        <v>5.33</v>
      </c>
      <c r="K148" s="77" t="str">
        <f t="shared" ca="1" si="8"/>
        <v/>
      </c>
      <c r="L148" s="76"/>
      <c r="M148" s="77"/>
    </row>
    <row r="149" spans="1:13" x14ac:dyDescent="0.3">
      <c r="A149" s="35">
        <v>33664</v>
      </c>
      <c r="B149" s="50">
        <v>3.69</v>
      </c>
      <c r="C149" s="51">
        <v>3.69</v>
      </c>
      <c r="G149" t="str">
        <f ca="1">IF(CodeCouleur(B149)=3,"sans chimie",IF(CodeCouleur(B149)=-4142,"sans chimie",IF(CodeCouleur(B149)=44,"avec chimie","code couleur inconnu")))</f>
        <v>sans chimie</v>
      </c>
      <c r="I149" s="88">
        <v>33664</v>
      </c>
      <c r="J149" s="84">
        <f t="shared" ca="1" si="7"/>
        <v>3.69</v>
      </c>
      <c r="K149" s="77" t="str">
        <f t="shared" ca="1" si="8"/>
        <v/>
      </c>
      <c r="L149" s="76"/>
      <c r="M149" s="77"/>
    </row>
    <row r="150" spans="1:13" x14ac:dyDescent="0.3">
      <c r="A150" s="35">
        <v>33695</v>
      </c>
      <c r="B150" s="50">
        <v>3.69</v>
      </c>
      <c r="C150" s="51">
        <v>3.69</v>
      </c>
      <c r="G150" t="str">
        <f ca="1">IF(CodeCouleur(B150)=3,"sans chimie",IF(CodeCouleur(B150)=-4142,"sans chimie",IF(CodeCouleur(B150)=44,"avec chimie","code couleur inconnu")))</f>
        <v>sans chimie</v>
      </c>
      <c r="I150" s="88">
        <v>33695</v>
      </c>
      <c r="J150" s="84">
        <f t="shared" ca="1" si="7"/>
        <v>3.69</v>
      </c>
      <c r="K150" s="77" t="str">
        <f t="shared" ca="1" si="8"/>
        <v/>
      </c>
      <c r="L150" s="76"/>
      <c r="M150" s="77"/>
    </row>
    <row r="151" spans="1:13" x14ac:dyDescent="0.3">
      <c r="A151" s="35">
        <v>33725</v>
      </c>
      <c r="B151" s="50">
        <v>1.9</v>
      </c>
      <c r="C151" s="51">
        <v>1.9</v>
      </c>
      <c r="G151" t="str">
        <f ca="1">IF(CodeCouleur(B151)=3,"sans chimie",IF(CodeCouleur(B151)=-4142,"sans chimie",IF(CodeCouleur(B151)=44,"avec chimie","code couleur inconnu")))</f>
        <v>sans chimie</v>
      </c>
      <c r="I151" s="88">
        <v>33725</v>
      </c>
      <c r="J151" s="84">
        <f t="shared" ca="1" si="7"/>
        <v>1.9</v>
      </c>
      <c r="K151" s="77" t="str">
        <f t="shared" ca="1" si="8"/>
        <v/>
      </c>
      <c r="L151" s="76"/>
      <c r="M151" s="77"/>
    </row>
    <row r="152" spans="1:13" x14ac:dyDescent="0.3">
      <c r="A152" s="35">
        <v>33756</v>
      </c>
      <c r="B152" s="50">
        <v>2.16</v>
      </c>
      <c r="C152" s="51">
        <v>2.16</v>
      </c>
      <c r="G152" t="str">
        <f ca="1">IF(CodeCouleur(B152)=3,"sans chimie",IF(CodeCouleur(B152)=-4142,"sans chimie",IF(CodeCouleur(B152)=44,"avec chimie","code couleur inconnu")))</f>
        <v>sans chimie</v>
      </c>
      <c r="I152" s="88">
        <v>33756</v>
      </c>
      <c r="J152" s="84">
        <f t="shared" ca="1" si="7"/>
        <v>2.16</v>
      </c>
      <c r="K152" s="77" t="str">
        <f t="shared" ca="1" si="8"/>
        <v/>
      </c>
      <c r="L152" s="76"/>
      <c r="M152" s="77"/>
    </row>
    <row r="153" spans="1:13" x14ac:dyDescent="0.3">
      <c r="A153" s="35">
        <v>33786</v>
      </c>
      <c r="B153" s="50">
        <v>2.16</v>
      </c>
      <c r="C153" s="51">
        <v>2.16</v>
      </c>
      <c r="G153" t="str">
        <f ca="1">IF(CodeCouleur(B153)=3,"sans chimie",IF(CodeCouleur(B153)=-4142,"sans chimie",IF(CodeCouleur(B153)=44,"avec chimie","code couleur inconnu")))</f>
        <v>sans chimie</v>
      </c>
      <c r="I153" s="88">
        <v>33786</v>
      </c>
      <c r="J153" s="84">
        <f t="shared" ca="1" si="7"/>
        <v>2.16</v>
      </c>
      <c r="K153" s="77" t="str">
        <f t="shared" ca="1" si="8"/>
        <v/>
      </c>
      <c r="L153" s="76"/>
      <c r="M153" s="77"/>
    </row>
    <row r="154" spans="1:13" x14ac:dyDescent="0.3">
      <c r="A154" s="35">
        <v>33817</v>
      </c>
      <c r="B154" s="50">
        <v>0.69399999999999995</v>
      </c>
      <c r="C154" s="51">
        <v>0.69399999999999995</v>
      </c>
      <c r="G154" t="str">
        <f ca="1">IF(CodeCouleur(B154)=3,"sans chimie",IF(CodeCouleur(B154)=-4142,"sans chimie",IF(CodeCouleur(B154)=44,"avec chimie","code couleur inconnu")))</f>
        <v>sans chimie</v>
      </c>
      <c r="I154" s="88">
        <v>33817</v>
      </c>
      <c r="J154" s="84">
        <f t="shared" ca="1" si="7"/>
        <v>0.69399999999999995</v>
      </c>
      <c r="K154" s="77" t="str">
        <f t="shared" ca="1" si="8"/>
        <v/>
      </c>
      <c r="L154" s="76"/>
      <c r="M154" s="77"/>
    </row>
    <row r="155" spans="1:13" x14ac:dyDescent="0.3">
      <c r="A155" s="35">
        <v>33848</v>
      </c>
      <c r="B155" s="50">
        <v>1.26</v>
      </c>
      <c r="C155" s="51">
        <v>1.26</v>
      </c>
      <c r="G155" t="str">
        <f ca="1">IF(CodeCouleur(B155)=3,"sans chimie",IF(CodeCouleur(B155)=-4142,"sans chimie",IF(CodeCouleur(B155)=44,"avec chimie","code couleur inconnu")))</f>
        <v>sans chimie</v>
      </c>
      <c r="I155" s="88">
        <v>33848</v>
      </c>
      <c r="J155" s="84">
        <f t="shared" ca="1" si="7"/>
        <v>1.26</v>
      </c>
      <c r="K155" s="77" t="str">
        <f t="shared" ca="1" si="8"/>
        <v/>
      </c>
      <c r="L155" s="76"/>
      <c r="M155" s="77"/>
    </row>
    <row r="156" spans="1:13" x14ac:dyDescent="0.3">
      <c r="A156" s="35">
        <v>33878</v>
      </c>
      <c r="B156" s="50">
        <v>4.41</v>
      </c>
      <c r="C156" s="51">
        <v>4.41</v>
      </c>
      <c r="G156" t="str">
        <f ca="1">IF(CodeCouleur(B156)=3,"sans chimie",IF(CodeCouleur(B156)=-4142,"sans chimie",IF(CodeCouleur(B156)=44,"avec chimie","code couleur inconnu")))</f>
        <v>sans chimie</v>
      </c>
      <c r="I156" s="88">
        <v>33878</v>
      </c>
      <c r="J156" s="84">
        <f t="shared" ca="1" si="7"/>
        <v>4.41</v>
      </c>
      <c r="K156" s="77" t="str">
        <f t="shared" ca="1" si="8"/>
        <v/>
      </c>
      <c r="L156" s="76"/>
      <c r="M156" s="77"/>
    </row>
    <row r="157" spans="1:13" x14ac:dyDescent="0.3">
      <c r="A157" s="35">
        <v>33909</v>
      </c>
      <c r="B157" s="50">
        <v>9.68</v>
      </c>
      <c r="C157" s="51">
        <v>9.68</v>
      </c>
      <c r="G157" t="str">
        <f ca="1">IF(CodeCouleur(B157)=3,"sans chimie",IF(CodeCouleur(B157)=-4142,"sans chimie",IF(CodeCouleur(B157)=44,"avec chimie","code couleur inconnu")))</f>
        <v>sans chimie</v>
      </c>
      <c r="I157" s="88">
        <v>33909</v>
      </c>
      <c r="J157" s="84">
        <f t="shared" ca="1" si="7"/>
        <v>9.68</v>
      </c>
      <c r="K157" s="77" t="str">
        <f t="shared" ca="1" si="8"/>
        <v/>
      </c>
      <c r="L157" s="76"/>
      <c r="M157" s="77"/>
    </row>
    <row r="158" spans="1:13" ht="15" thickBot="1" x14ac:dyDescent="0.35">
      <c r="A158" s="36">
        <v>33939</v>
      </c>
      <c r="B158" s="52">
        <v>5.23</v>
      </c>
      <c r="C158" s="53">
        <v>5.23</v>
      </c>
      <c r="G158" t="str">
        <f ca="1">IF(CodeCouleur(B158)=3,"sans chimie",IF(CodeCouleur(B158)=-4142,"sans chimie",IF(CodeCouleur(B158)=44,"avec chimie","code couleur inconnu")))</f>
        <v>sans chimie</v>
      </c>
      <c r="I158" s="88">
        <v>33939</v>
      </c>
      <c r="J158" s="84">
        <f t="shared" ca="1" si="7"/>
        <v>5.23</v>
      </c>
      <c r="K158" s="77" t="str">
        <f t="shared" ca="1" si="8"/>
        <v/>
      </c>
      <c r="L158" s="76"/>
      <c r="M158" s="77"/>
    </row>
    <row r="159" spans="1:13" x14ac:dyDescent="0.3">
      <c r="A159" s="34">
        <v>33970</v>
      </c>
      <c r="B159" s="54">
        <v>2.7</v>
      </c>
      <c r="C159" s="55">
        <v>2.7</v>
      </c>
      <c r="G159" t="str">
        <f ca="1">IF(CodeCouleur(B159)=3,"sans chimie",IF(CodeCouleur(B159)=-4142,"sans chimie",IF(CodeCouleur(B159)=44,"avec chimie","code couleur inconnu")))</f>
        <v>sans chimie</v>
      </c>
      <c r="I159" s="87">
        <v>33970</v>
      </c>
      <c r="J159" s="84">
        <f t="shared" ca="1" si="7"/>
        <v>2.7</v>
      </c>
      <c r="K159" s="77" t="str">
        <f t="shared" ca="1" si="8"/>
        <v/>
      </c>
      <c r="L159" s="76"/>
      <c r="M159" s="77"/>
    </row>
    <row r="160" spans="1:13" x14ac:dyDescent="0.3">
      <c r="A160" s="38">
        <v>34001</v>
      </c>
      <c r="B160" s="29">
        <v>1.43</v>
      </c>
      <c r="C160" s="30">
        <v>1.43</v>
      </c>
      <c r="G160" t="str">
        <f ca="1">IF(CodeCouleur(B160)=3,"sans chimie",IF(CodeCouleur(B160)=-4142,"sans chimie",IF(CodeCouleur(B160)=44,"avec chimie","code couleur inconnu")))</f>
        <v>avec chimie</v>
      </c>
      <c r="I160" s="88">
        <v>34001</v>
      </c>
      <c r="J160" s="84" t="str">
        <f t="shared" ca="1" si="7"/>
        <v/>
      </c>
      <c r="K160" s="77">
        <f t="shared" ca="1" si="8"/>
        <v>1.43</v>
      </c>
      <c r="L160" s="76"/>
      <c r="M160" s="77"/>
    </row>
    <row r="161" spans="1:13" x14ac:dyDescent="0.3">
      <c r="A161" s="38">
        <v>34029</v>
      </c>
      <c r="B161" s="29">
        <v>0.93200000000000005</v>
      </c>
      <c r="C161" s="30">
        <v>0.93200000000000005</v>
      </c>
      <c r="G161" t="str">
        <f ca="1">IF(CodeCouleur(B161)=3,"sans chimie",IF(CodeCouleur(B161)=-4142,"sans chimie",IF(CodeCouleur(B161)=44,"avec chimie","code couleur inconnu")))</f>
        <v>avec chimie</v>
      </c>
      <c r="I161" s="88">
        <v>34029</v>
      </c>
      <c r="J161" s="84" t="str">
        <f t="shared" ca="1" si="7"/>
        <v/>
      </c>
      <c r="K161" s="77">
        <f t="shared" ca="1" si="8"/>
        <v>0.93200000000000005</v>
      </c>
      <c r="L161" s="76"/>
      <c r="M161" s="77"/>
    </row>
    <row r="162" spans="1:13" x14ac:dyDescent="0.3">
      <c r="A162" s="24">
        <v>34060</v>
      </c>
      <c r="B162" s="50">
        <v>3.26</v>
      </c>
      <c r="C162" s="51">
        <v>3.26</v>
      </c>
      <c r="G162" t="str">
        <f ca="1">IF(CodeCouleur(B162)=3,"sans chimie",IF(CodeCouleur(B162)=-4142,"sans chimie",IF(CodeCouleur(B162)=44,"avec chimie","code couleur inconnu")))</f>
        <v>sans chimie</v>
      </c>
      <c r="I162" s="87">
        <v>34060</v>
      </c>
      <c r="J162" s="84">
        <f t="shared" ca="1" si="7"/>
        <v>3.26</v>
      </c>
      <c r="K162" s="77" t="str">
        <f t="shared" ca="1" si="8"/>
        <v/>
      </c>
      <c r="L162" s="76"/>
      <c r="M162" s="77"/>
    </row>
    <row r="163" spans="1:13" x14ac:dyDescent="0.3">
      <c r="A163" s="38">
        <v>34090</v>
      </c>
      <c r="B163" s="29">
        <v>1.37</v>
      </c>
      <c r="C163" s="30">
        <v>1.37</v>
      </c>
      <c r="G163" t="str">
        <f ca="1">IF(CodeCouleur(B163)=3,"sans chimie",IF(CodeCouleur(B163)=-4142,"sans chimie",IF(CodeCouleur(B163)=44,"avec chimie","code couleur inconnu")))</f>
        <v>avec chimie</v>
      </c>
      <c r="I163" s="88">
        <v>34090</v>
      </c>
      <c r="J163" s="84" t="str">
        <f t="shared" ca="1" si="7"/>
        <v/>
      </c>
      <c r="K163" s="77">
        <f t="shared" ca="1" si="8"/>
        <v>1.37</v>
      </c>
      <c r="L163" s="76"/>
      <c r="M163" s="77"/>
    </row>
    <row r="164" spans="1:13" x14ac:dyDescent="0.3">
      <c r="A164" s="35">
        <v>34121</v>
      </c>
      <c r="B164" s="50">
        <v>3.04</v>
      </c>
      <c r="C164" s="51">
        <v>3.04</v>
      </c>
      <c r="G164" t="str">
        <f ca="1">IF(CodeCouleur(B164)=3,"sans chimie",IF(CodeCouleur(B164)=-4142,"sans chimie",IF(CodeCouleur(B164)=44,"avec chimie","code couleur inconnu")))</f>
        <v>sans chimie</v>
      </c>
      <c r="I164" s="88">
        <v>34121</v>
      </c>
      <c r="J164" s="84">
        <f t="shared" ca="1" si="7"/>
        <v>3.04</v>
      </c>
      <c r="K164" s="77" t="str">
        <f t="shared" ca="1" si="8"/>
        <v/>
      </c>
      <c r="L164" s="76"/>
      <c r="M164" s="77"/>
    </row>
    <row r="165" spans="1:13" x14ac:dyDescent="0.3">
      <c r="A165" s="28">
        <v>34151</v>
      </c>
      <c r="B165" s="29">
        <v>1.82</v>
      </c>
      <c r="C165" s="30">
        <v>1.82</v>
      </c>
      <c r="G165" t="str">
        <f ca="1">IF(CodeCouleur(B165)=3,"sans chimie",IF(CodeCouleur(B165)=-4142,"sans chimie",IF(CodeCouleur(B165)=44,"avec chimie","code couleur inconnu")))</f>
        <v>avec chimie</v>
      </c>
      <c r="I165" s="87">
        <v>34151</v>
      </c>
      <c r="J165" s="84" t="str">
        <f t="shared" ca="1" si="7"/>
        <v/>
      </c>
      <c r="K165" s="77">
        <f t="shared" ca="1" si="8"/>
        <v>1.82</v>
      </c>
      <c r="L165" s="76"/>
      <c r="M165" s="77"/>
    </row>
    <row r="166" spans="1:13" x14ac:dyDescent="0.3">
      <c r="A166" s="38">
        <v>34182</v>
      </c>
      <c r="B166" s="29">
        <v>1.96</v>
      </c>
      <c r="C166" s="30">
        <v>1.96</v>
      </c>
      <c r="G166" t="str">
        <f ca="1">IF(CodeCouleur(B166)=3,"sans chimie",IF(CodeCouleur(B166)=-4142,"sans chimie",IF(CodeCouleur(B166)=44,"avec chimie","code couleur inconnu")))</f>
        <v>avec chimie</v>
      </c>
      <c r="I166" s="88">
        <v>34182</v>
      </c>
      <c r="J166" s="84" t="str">
        <f t="shared" ca="1" si="7"/>
        <v/>
      </c>
      <c r="K166" s="77">
        <f t="shared" ca="1" si="8"/>
        <v>1.96</v>
      </c>
      <c r="L166" s="76"/>
      <c r="M166" s="77"/>
    </row>
    <row r="167" spans="1:13" x14ac:dyDescent="0.3">
      <c r="A167" s="38">
        <v>34213</v>
      </c>
      <c r="B167" s="29">
        <v>5.47</v>
      </c>
      <c r="C167" s="30">
        <v>5.47</v>
      </c>
      <c r="G167" t="str">
        <f ca="1">IF(CodeCouleur(B167)=3,"sans chimie",IF(CodeCouleur(B167)=-4142,"sans chimie",IF(CodeCouleur(B167)=44,"avec chimie","code couleur inconnu")))</f>
        <v>avec chimie</v>
      </c>
      <c r="I167" s="88">
        <v>34213</v>
      </c>
      <c r="J167" s="84" t="str">
        <f t="shared" ca="1" si="7"/>
        <v/>
      </c>
      <c r="K167" s="77">
        <f t="shared" ca="1" si="8"/>
        <v>5.47</v>
      </c>
      <c r="L167" s="76"/>
      <c r="M167" s="77"/>
    </row>
    <row r="168" spans="1:13" x14ac:dyDescent="0.3">
      <c r="A168" s="35">
        <v>34243</v>
      </c>
      <c r="B168" s="50">
        <v>8.25</v>
      </c>
      <c r="C168" s="51">
        <v>8.25</v>
      </c>
      <c r="G168" t="str">
        <f ca="1">IF(CodeCouleur(B168)=3,"sans chimie",IF(CodeCouleur(B168)=-4142,"sans chimie",IF(CodeCouleur(B168)=44,"avec chimie","code couleur inconnu")))</f>
        <v>sans chimie</v>
      </c>
      <c r="I168" s="88">
        <v>34243</v>
      </c>
      <c r="J168" s="84">
        <f t="shared" ca="1" si="7"/>
        <v>8.25</v>
      </c>
      <c r="K168" s="77" t="str">
        <f t="shared" ca="1" si="8"/>
        <v/>
      </c>
      <c r="L168" s="76"/>
      <c r="M168" s="77"/>
    </row>
    <row r="169" spans="1:13" x14ac:dyDescent="0.3">
      <c r="A169" s="28">
        <v>34274</v>
      </c>
      <c r="B169" s="29">
        <v>1.9</v>
      </c>
      <c r="C169" s="30">
        <v>1.9</v>
      </c>
      <c r="G169" t="str">
        <f ca="1">IF(CodeCouleur(B169)=3,"sans chimie",IF(CodeCouleur(B169)=-4142,"sans chimie",IF(CodeCouleur(B169)=44,"avec chimie","code couleur inconnu")))</f>
        <v>avec chimie</v>
      </c>
      <c r="I169" s="87">
        <v>34274</v>
      </c>
      <c r="J169" s="84" t="str">
        <f t="shared" ca="1" si="7"/>
        <v/>
      </c>
      <c r="K169" s="77">
        <f t="shared" ca="1" si="8"/>
        <v>1.9</v>
      </c>
      <c r="L169" s="76"/>
      <c r="M169" s="77"/>
    </row>
    <row r="170" spans="1:13" ht="15" thickBot="1" x14ac:dyDescent="0.35">
      <c r="A170" s="36">
        <v>34304</v>
      </c>
      <c r="B170" s="52">
        <v>7.09</v>
      </c>
      <c r="C170" s="53">
        <v>7.09</v>
      </c>
      <c r="G170" t="str">
        <f ca="1">IF(CodeCouleur(B170)=3,"sans chimie",IF(CodeCouleur(B170)=-4142,"sans chimie",IF(CodeCouleur(B170)=44,"avec chimie","code couleur inconnu")))</f>
        <v>sans chimie</v>
      </c>
      <c r="I170" s="88">
        <v>34304</v>
      </c>
      <c r="J170" s="84">
        <f t="shared" ca="1" si="7"/>
        <v>7.09</v>
      </c>
      <c r="K170" s="77" t="str">
        <f t="shared" ca="1" si="8"/>
        <v/>
      </c>
      <c r="L170" s="76"/>
      <c r="M170" s="77"/>
    </row>
    <row r="171" spans="1:13" x14ac:dyDescent="0.3">
      <c r="A171" s="34">
        <v>34335</v>
      </c>
      <c r="B171" s="54">
        <v>11.8</v>
      </c>
      <c r="C171" s="55">
        <v>11.8</v>
      </c>
      <c r="G171" t="str">
        <f ca="1">IF(CodeCouleur(B171)=3,"sans chimie",IF(CodeCouleur(B171)=-4142,"sans chimie",IF(CodeCouleur(B171)=44,"avec chimie","code couleur inconnu")))</f>
        <v>sans chimie</v>
      </c>
      <c r="I171" s="87">
        <v>34335</v>
      </c>
      <c r="J171" s="84">
        <f t="shared" ca="1" si="7"/>
        <v>11.8</v>
      </c>
      <c r="K171" s="77" t="str">
        <f t="shared" ca="1" si="8"/>
        <v/>
      </c>
      <c r="L171" s="76"/>
      <c r="M171" s="77"/>
    </row>
    <row r="172" spans="1:13" x14ac:dyDescent="0.3">
      <c r="A172" s="24">
        <v>34366</v>
      </c>
      <c r="B172" s="50">
        <v>4.59</v>
      </c>
      <c r="C172" s="51">
        <v>4.59</v>
      </c>
      <c r="G172" t="str">
        <f ca="1">IF(CodeCouleur(B172)=3,"sans chimie",IF(CodeCouleur(B172)=-4142,"sans chimie",IF(CodeCouleur(B172)=44,"avec chimie","code couleur inconnu")))</f>
        <v>sans chimie</v>
      </c>
      <c r="I172" s="87">
        <v>34366</v>
      </c>
      <c r="J172" s="84">
        <f t="shared" ca="1" si="7"/>
        <v>4.59</v>
      </c>
      <c r="K172" s="77" t="str">
        <f t="shared" ca="1" si="8"/>
        <v/>
      </c>
      <c r="L172" s="76"/>
      <c r="M172" s="77"/>
    </row>
    <row r="173" spans="1:13" x14ac:dyDescent="0.3">
      <c r="A173" s="24">
        <v>34394</v>
      </c>
      <c r="B173" s="50">
        <v>4</v>
      </c>
      <c r="C173" s="51">
        <v>4</v>
      </c>
      <c r="G173" t="str">
        <f ca="1">IF(CodeCouleur(B173)=3,"sans chimie",IF(CodeCouleur(B173)=-4142,"sans chimie",IF(CodeCouleur(B173)=44,"avec chimie","code couleur inconnu")))</f>
        <v>sans chimie</v>
      </c>
      <c r="I173" s="87">
        <v>34394</v>
      </c>
      <c r="J173" s="84">
        <f t="shared" ca="1" si="7"/>
        <v>4</v>
      </c>
      <c r="K173" s="77" t="str">
        <f t="shared" ca="1" si="8"/>
        <v/>
      </c>
      <c r="L173" s="76"/>
      <c r="M173" s="77"/>
    </row>
    <row r="174" spans="1:13" x14ac:dyDescent="0.3">
      <c r="A174" s="24">
        <v>34425</v>
      </c>
      <c r="B174" s="50">
        <v>5.19</v>
      </c>
      <c r="C174" s="51">
        <v>5.19</v>
      </c>
      <c r="G174" t="str">
        <f ca="1">IF(CodeCouleur(B174)=3,"sans chimie",IF(CodeCouleur(B174)=-4142,"sans chimie",IF(CodeCouleur(B174)=44,"avec chimie","code couleur inconnu")))</f>
        <v>sans chimie</v>
      </c>
      <c r="I174" s="87">
        <v>34425</v>
      </c>
      <c r="J174" s="84">
        <f t="shared" ca="1" si="7"/>
        <v>5.19</v>
      </c>
      <c r="K174" s="77" t="str">
        <f t="shared" ca="1" si="8"/>
        <v/>
      </c>
      <c r="L174" s="76"/>
      <c r="M174" s="77"/>
    </row>
    <row r="175" spans="1:13" x14ac:dyDescent="0.3">
      <c r="A175" s="24">
        <v>34455</v>
      </c>
      <c r="B175" s="50">
        <v>4.5199999999999996</v>
      </c>
      <c r="C175" s="51">
        <v>4.5199999999999996</v>
      </c>
      <c r="G175" t="str">
        <f ca="1">IF(CodeCouleur(B175)=3,"sans chimie",IF(CodeCouleur(B175)=-4142,"sans chimie",IF(CodeCouleur(B175)=44,"avec chimie","code couleur inconnu")))</f>
        <v>sans chimie</v>
      </c>
      <c r="I175" s="87">
        <v>34455</v>
      </c>
      <c r="J175" s="84">
        <f t="shared" ca="1" si="7"/>
        <v>4.5199999999999996</v>
      </c>
      <c r="K175" s="77" t="str">
        <f t="shared" ca="1" si="8"/>
        <v/>
      </c>
      <c r="L175" s="76"/>
      <c r="M175" s="77"/>
    </row>
    <row r="176" spans="1:13" x14ac:dyDescent="0.3">
      <c r="A176" s="24">
        <v>34486</v>
      </c>
      <c r="B176" s="50">
        <v>2.25</v>
      </c>
      <c r="C176" s="51">
        <v>2.25</v>
      </c>
      <c r="G176" t="str">
        <f ca="1">IF(CodeCouleur(B176)=3,"sans chimie",IF(CodeCouleur(B176)=-4142,"sans chimie",IF(CodeCouleur(B176)=44,"avec chimie","code couleur inconnu")))</f>
        <v>sans chimie</v>
      </c>
      <c r="I176" s="87">
        <v>34486</v>
      </c>
      <c r="J176" s="84">
        <f t="shared" ca="1" si="7"/>
        <v>2.25</v>
      </c>
      <c r="K176" s="77" t="str">
        <f t="shared" ca="1" si="8"/>
        <v/>
      </c>
      <c r="L176" s="76"/>
      <c r="M176" s="77"/>
    </row>
    <row r="177" spans="1:13" x14ac:dyDescent="0.3">
      <c r="A177" s="24">
        <v>34516</v>
      </c>
      <c r="B177" s="50">
        <v>0.76900000000000002</v>
      </c>
      <c r="C177" s="51">
        <v>0.76900000000000002</v>
      </c>
      <c r="G177" t="str">
        <f ca="1">IF(CodeCouleur(B177)=3,"sans chimie",IF(CodeCouleur(B177)=-4142,"sans chimie",IF(CodeCouleur(B177)=44,"avec chimie","code couleur inconnu")))</f>
        <v>sans chimie</v>
      </c>
      <c r="I177" s="87">
        <v>34516</v>
      </c>
      <c r="J177" s="84">
        <f t="shared" ca="1" si="7"/>
        <v>0.76900000000000002</v>
      </c>
      <c r="K177" s="77" t="str">
        <f t="shared" ca="1" si="8"/>
        <v/>
      </c>
      <c r="L177" s="76"/>
      <c r="M177" s="77"/>
    </row>
    <row r="178" spans="1:13" x14ac:dyDescent="0.3">
      <c r="A178" s="28">
        <v>34547</v>
      </c>
      <c r="B178" s="29">
        <v>0.39800000000000002</v>
      </c>
      <c r="C178" s="30">
        <v>0.39800000000000002</v>
      </c>
      <c r="G178" t="str">
        <f ca="1">IF(CodeCouleur(B178)=3,"sans chimie",IF(CodeCouleur(B178)=-4142,"sans chimie",IF(CodeCouleur(B178)=44,"avec chimie","code couleur inconnu")))</f>
        <v>avec chimie</v>
      </c>
      <c r="I178" s="87">
        <v>34547</v>
      </c>
      <c r="J178" s="84" t="str">
        <f t="shared" ca="1" si="7"/>
        <v/>
      </c>
      <c r="K178" s="77">
        <f t="shared" ca="1" si="8"/>
        <v>0.39800000000000002</v>
      </c>
      <c r="L178" s="76"/>
      <c r="M178" s="77"/>
    </row>
    <row r="179" spans="1:13" x14ac:dyDescent="0.3">
      <c r="A179" s="24">
        <v>34578</v>
      </c>
      <c r="B179" s="50">
        <v>4.1100000000000003</v>
      </c>
      <c r="C179" s="51">
        <v>4.1100000000000003</v>
      </c>
      <c r="G179" t="str">
        <f ca="1">IF(CodeCouleur(B179)=3,"sans chimie",IF(CodeCouleur(B179)=-4142,"sans chimie",IF(CodeCouleur(B179)=44,"avec chimie","code couleur inconnu")))</f>
        <v>sans chimie</v>
      </c>
      <c r="I179" s="87">
        <v>34578</v>
      </c>
      <c r="J179" s="84">
        <f t="shared" ca="1" si="7"/>
        <v>4.1100000000000003</v>
      </c>
      <c r="K179" s="77" t="str">
        <f t="shared" ca="1" si="8"/>
        <v/>
      </c>
      <c r="L179" s="76"/>
      <c r="M179" s="77"/>
    </row>
    <row r="180" spans="1:13" x14ac:dyDescent="0.3">
      <c r="A180" s="24">
        <v>34608</v>
      </c>
      <c r="B180" s="50">
        <v>1.65</v>
      </c>
      <c r="C180" s="51">
        <v>1.65</v>
      </c>
      <c r="G180" t="str">
        <f ca="1">IF(CodeCouleur(B180)=3,"sans chimie",IF(CodeCouleur(B180)=-4142,"sans chimie",IF(CodeCouleur(B180)=44,"avec chimie","code couleur inconnu")))</f>
        <v>sans chimie</v>
      </c>
      <c r="I180" s="87">
        <v>34608</v>
      </c>
      <c r="J180" s="84">
        <f t="shared" ca="1" si="7"/>
        <v>1.65</v>
      </c>
      <c r="K180" s="77" t="str">
        <f t="shared" ca="1" si="8"/>
        <v/>
      </c>
      <c r="L180" s="76"/>
      <c r="M180" s="77"/>
    </row>
    <row r="181" spans="1:13" x14ac:dyDescent="0.3">
      <c r="A181" s="24">
        <v>34639</v>
      </c>
      <c r="B181" s="50">
        <v>3.98</v>
      </c>
      <c r="C181" s="51">
        <v>3.98</v>
      </c>
      <c r="G181" t="str">
        <f ca="1">IF(CodeCouleur(B181)=3,"sans chimie",IF(CodeCouleur(B181)=-4142,"sans chimie",IF(CodeCouleur(B181)=44,"avec chimie","code couleur inconnu")))</f>
        <v>sans chimie</v>
      </c>
      <c r="I181" s="87">
        <v>34639</v>
      </c>
      <c r="J181" s="84">
        <f t="shared" ca="1" si="7"/>
        <v>3.98</v>
      </c>
      <c r="K181" s="77" t="str">
        <f t="shared" ca="1" si="8"/>
        <v/>
      </c>
      <c r="L181" s="76"/>
      <c r="M181" s="77"/>
    </row>
    <row r="182" spans="1:13" ht="15" thickBot="1" x14ac:dyDescent="0.35">
      <c r="A182" s="31">
        <v>34669</v>
      </c>
      <c r="B182" s="52">
        <v>4.68</v>
      </c>
      <c r="C182" s="53">
        <v>4.68</v>
      </c>
      <c r="G182" t="str">
        <f ca="1">IF(CodeCouleur(B182)=3,"sans chimie",IF(CodeCouleur(B182)=-4142,"sans chimie",IF(CodeCouleur(B182)=44,"avec chimie","code couleur inconnu")))</f>
        <v>sans chimie</v>
      </c>
      <c r="I182" s="87">
        <v>34669</v>
      </c>
      <c r="J182" s="84">
        <f t="shared" ca="1" si="7"/>
        <v>4.68</v>
      </c>
      <c r="K182" s="77" t="str">
        <f t="shared" ca="1" si="8"/>
        <v/>
      </c>
      <c r="L182" s="76"/>
      <c r="M182" s="77"/>
    </row>
    <row r="183" spans="1:13" x14ac:dyDescent="0.3">
      <c r="A183" s="34">
        <v>34700</v>
      </c>
      <c r="B183" s="54">
        <v>11.4</v>
      </c>
      <c r="C183" s="55">
        <v>11.4</v>
      </c>
      <c r="G183" t="str">
        <f ca="1">IF(CodeCouleur(B183)=3,"sans chimie",IF(CodeCouleur(B183)=-4142,"sans chimie",IF(CodeCouleur(B183)=44,"avec chimie","code couleur inconnu")))</f>
        <v>sans chimie</v>
      </c>
      <c r="I183" s="87">
        <v>34700</v>
      </c>
      <c r="J183" s="84">
        <f t="shared" ca="1" si="7"/>
        <v>11.4</v>
      </c>
      <c r="K183" s="77" t="str">
        <f t="shared" ca="1" si="8"/>
        <v/>
      </c>
      <c r="L183" s="76"/>
      <c r="M183" s="77"/>
    </row>
    <row r="184" spans="1:13" x14ac:dyDescent="0.3">
      <c r="A184" s="24">
        <v>34731</v>
      </c>
      <c r="B184" s="50">
        <v>8.2899999999999991</v>
      </c>
      <c r="C184" s="51">
        <v>8.2899999999999991</v>
      </c>
      <c r="G184" t="str">
        <f ca="1">IF(CodeCouleur(B184)=3,"sans chimie",IF(CodeCouleur(B184)=-4142,"sans chimie",IF(CodeCouleur(B184)=44,"avec chimie","code couleur inconnu")))</f>
        <v>sans chimie</v>
      </c>
      <c r="I184" s="87">
        <v>34731</v>
      </c>
      <c r="J184" s="84">
        <f t="shared" ca="1" si="7"/>
        <v>8.2899999999999991</v>
      </c>
      <c r="K184" s="77" t="str">
        <f t="shared" ca="1" si="8"/>
        <v/>
      </c>
      <c r="L184" s="76"/>
      <c r="M184" s="77"/>
    </row>
    <row r="185" spans="1:13" x14ac:dyDescent="0.3">
      <c r="A185" s="24">
        <v>34759</v>
      </c>
      <c r="B185" s="50">
        <v>6.47</v>
      </c>
      <c r="C185" s="51">
        <v>6.47</v>
      </c>
      <c r="G185" t="str">
        <f ca="1">IF(CodeCouleur(B185)=3,"sans chimie",IF(CodeCouleur(B185)=-4142,"sans chimie",IF(CodeCouleur(B185)=44,"avec chimie","code couleur inconnu")))</f>
        <v>sans chimie</v>
      </c>
      <c r="I185" s="87">
        <v>34759</v>
      </c>
      <c r="J185" s="84">
        <f t="shared" ca="1" si="7"/>
        <v>6.47</v>
      </c>
      <c r="K185" s="77" t="str">
        <f t="shared" ca="1" si="8"/>
        <v/>
      </c>
      <c r="L185" s="76"/>
      <c r="M185" s="77"/>
    </row>
    <row r="186" spans="1:13" x14ac:dyDescent="0.3">
      <c r="A186" s="24">
        <v>34790</v>
      </c>
      <c r="B186" s="50">
        <v>3.31</v>
      </c>
      <c r="C186" s="51">
        <v>3.31</v>
      </c>
      <c r="G186" t="str">
        <f ca="1">IF(CodeCouleur(B186)=3,"sans chimie",IF(CodeCouleur(B186)=-4142,"sans chimie",IF(CodeCouleur(B186)=44,"avec chimie","code couleur inconnu")))</f>
        <v>sans chimie</v>
      </c>
      <c r="I186" s="87">
        <v>34790</v>
      </c>
      <c r="J186" s="84">
        <f t="shared" ca="1" si="7"/>
        <v>3.31</v>
      </c>
      <c r="K186" s="77" t="str">
        <f t="shared" ca="1" si="8"/>
        <v/>
      </c>
      <c r="L186" s="76"/>
      <c r="M186" s="77"/>
    </row>
    <row r="187" spans="1:13" x14ac:dyDescent="0.3">
      <c r="A187" s="24">
        <v>34820</v>
      </c>
      <c r="B187" s="50">
        <v>5.24</v>
      </c>
      <c r="C187" s="51">
        <v>5.24</v>
      </c>
      <c r="G187" t="str">
        <f ca="1">IF(CodeCouleur(B187)=3,"sans chimie",IF(CodeCouleur(B187)=-4142,"sans chimie",IF(CodeCouleur(B187)=44,"avec chimie","code couleur inconnu")))</f>
        <v>sans chimie</v>
      </c>
      <c r="I187" s="87">
        <v>34820</v>
      </c>
      <c r="J187" s="84">
        <f t="shared" ca="1" si="7"/>
        <v>5.24</v>
      </c>
      <c r="K187" s="77" t="str">
        <f t="shared" ca="1" si="8"/>
        <v/>
      </c>
      <c r="L187" s="76"/>
      <c r="M187" s="77"/>
    </row>
    <row r="188" spans="1:13" x14ac:dyDescent="0.3">
      <c r="A188" s="24">
        <v>34851</v>
      </c>
      <c r="B188" s="50">
        <v>2.93</v>
      </c>
      <c r="C188" s="51">
        <v>2.93</v>
      </c>
      <c r="G188" t="str">
        <f ca="1">IF(CodeCouleur(B188)=3,"sans chimie",IF(CodeCouleur(B188)=-4142,"sans chimie",IF(CodeCouleur(B188)=44,"avec chimie","code couleur inconnu")))</f>
        <v>sans chimie</v>
      </c>
      <c r="I188" s="87">
        <v>34851</v>
      </c>
      <c r="J188" s="84">
        <f t="shared" ca="1" si="7"/>
        <v>2.93</v>
      </c>
      <c r="K188" s="77" t="str">
        <f t="shared" ca="1" si="8"/>
        <v/>
      </c>
      <c r="L188" s="76"/>
      <c r="M188" s="77"/>
    </row>
    <row r="189" spans="1:13" x14ac:dyDescent="0.3">
      <c r="A189" s="24">
        <v>34881</v>
      </c>
      <c r="B189" s="50">
        <v>0.67800000000000005</v>
      </c>
      <c r="C189" s="51">
        <v>0.67800000000000005</v>
      </c>
      <c r="G189" t="str">
        <f ca="1">IF(CodeCouleur(B189)=3,"sans chimie",IF(CodeCouleur(B189)=-4142,"sans chimie",IF(CodeCouleur(B189)=44,"avec chimie","code couleur inconnu")))</f>
        <v>sans chimie</v>
      </c>
      <c r="I189" s="87">
        <v>34881</v>
      </c>
      <c r="J189" s="84">
        <f t="shared" ca="1" si="7"/>
        <v>0.67800000000000005</v>
      </c>
      <c r="K189" s="77" t="str">
        <f t="shared" ca="1" si="8"/>
        <v/>
      </c>
      <c r="L189" s="76"/>
      <c r="M189" s="77"/>
    </row>
    <row r="190" spans="1:13" x14ac:dyDescent="0.3">
      <c r="A190" s="28">
        <v>34912</v>
      </c>
      <c r="B190" s="29">
        <v>0.46100000000000002</v>
      </c>
      <c r="C190" s="30">
        <v>0.46100000000000002</v>
      </c>
      <c r="G190" t="str">
        <f ca="1">IF(CodeCouleur(B190)=3,"sans chimie",IF(CodeCouleur(B190)=-4142,"sans chimie",IF(CodeCouleur(B190)=44,"avec chimie","code couleur inconnu")))</f>
        <v>avec chimie</v>
      </c>
      <c r="I190" s="87">
        <v>34912</v>
      </c>
      <c r="J190" s="84" t="str">
        <f t="shared" ca="1" si="7"/>
        <v/>
      </c>
      <c r="K190" s="77">
        <f t="shared" ca="1" si="8"/>
        <v>0.46100000000000002</v>
      </c>
      <c r="L190" s="76"/>
      <c r="M190" s="77"/>
    </row>
    <row r="191" spans="1:13" x14ac:dyDescent="0.3">
      <c r="A191" s="24">
        <v>34943</v>
      </c>
      <c r="B191" s="50">
        <v>2.63</v>
      </c>
      <c r="C191" s="51">
        <v>2.63</v>
      </c>
      <c r="G191" t="str">
        <f ca="1">IF(CodeCouleur(B191)=3,"sans chimie",IF(CodeCouleur(B191)=-4142,"sans chimie",IF(CodeCouleur(B191)=44,"avec chimie","code couleur inconnu")))</f>
        <v>sans chimie</v>
      </c>
      <c r="I191" s="87">
        <v>34943</v>
      </c>
      <c r="J191" s="84">
        <f t="shared" ca="1" si="7"/>
        <v>2.63</v>
      </c>
      <c r="K191" s="77" t="str">
        <f t="shared" ca="1" si="8"/>
        <v/>
      </c>
      <c r="L191" s="76"/>
      <c r="M191" s="77"/>
    </row>
    <row r="192" spans="1:13" x14ac:dyDescent="0.3">
      <c r="A192" s="28">
        <v>34973</v>
      </c>
      <c r="B192" s="29">
        <v>1.47</v>
      </c>
      <c r="C192" s="30">
        <v>1.47</v>
      </c>
      <c r="G192" t="str">
        <f ca="1">IF(CodeCouleur(B192)=3,"sans chimie",IF(CodeCouleur(B192)=-4142,"sans chimie",IF(CodeCouleur(B192)=44,"avec chimie","code couleur inconnu")))</f>
        <v>avec chimie</v>
      </c>
      <c r="I192" s="87">
        <v>34973</v>
      </c>
      <c r="J192" s="84" t="str">
        <f t="shared" ca="1" si="7"/>
        <v/>
      </c>
      <c r="K192" s="77">
        <f t="shared" ca="1" si="8"/>
        <v>1.47</v>
      </c>
      <c r="L192" s="76"/>
      <c r="M192" s="77"/>
    </row>
    <row r="193" spans="1:13" x14ac:dyDescent="0.3">
      <c r="A193" s="24">
        <v>35004</v>
      </c>
      <c r="B193" s="50">
        <v>2.5099999999999998</v>
      </c>
      <c r="C193" s="51">
        <v>2.5099999999999998</v>
      </c>
      <c r="G193" t="str">
        <f ca="1">IF(CodeCouleur(B193)=3,"sans chimie",IF(CodeCouleur(B193)=-4142,"sans chimie",IF(CodeCouleur(B193)=44,"avec chimie","code couleur inconnu")))</f>
        <v>sans chimie</v>
      </c>
      <c r="I193" s="87">
        <v>35004</v>
      </c>
      <c r="J193" s="84">
        <f t="shared" ca="1" si="7"/>
        <v>2.5099999999999998</v>
      </c>
      <c r="K193" s="77" t="str">
        <f t="shared" ca="1" si="8"/>
        <v/>
      </c>
      <c r="L193" s="76"/>
      <c r="M193" s="77"/>
    </row>
    <row r="194" spans="1:13" ht="15" thickBot="1" x14ac:dyDescent="0.35">
      <c r="A194" s="24">
        <v>35034</v>
      </c>
      <c r="B194" s="50">
        <v>5.0199999999999996</v>
      </c>
      <c r="C194" s="51">
        <v>5.0199999999999996</v>
      </c>
      <c r="G194" t="str">
        <f ca="1">IF(CodeCouleur(B194)=3,"sans chimie",IF(CodeCouleur(B194)=-4142,"sans chimie",IF(CodeCouleur(B194)=44,"avec chimie","code couleur inconnu")))</f>
        <v>sans chimie</v>
      </c>
      <c r="I194" s="87">
        <v>35034</v>
      </c>
      <c r="J194" s="84">
        <f t="shared" ca="1" si="7"/>
        <v>5.0199999999999996</v>
      </c>
      <c r="K194" s="77" t="str">
        <f t="shared" ca="1" si="8"/>
        <v/>
      </c>
      <c r="L194" s="76"/>
      <c r="M194" s="77"/>
    </row>
    <row r="195" spans="1:13" x14ac:dyDescent="0.3">
      <c r="A195" s="34">
        <v>35065</v>
      </c>
      <c r="B195" s="54">
        <v>3.26</v>
      </c>
      <c r="C195" s="55">
        <v>3.26</v>
      </c>
      <c r="G195" t="str">
        <f ca="1">IF(CodeCouleur(B195)=3,"sans chimie",IF(CodeCouleur(B195)=-4142,"sans chimie",IF(CodeCouleur(B195)=44,"avec chimie","code couleur inconnu")))</f>
        <v>sans chimie</v>
      </c>
      <c r="I195" s="87">
        <v>35065</v>
      </c>
      <c r="J195" s="84">
        <f t="shared" ca="1" si="7"/>
        <v>3.26</v>
      </c>
      <c r="K195" s="77" t="str">
        <f t="shared" ca="1" si="8"/>
        <v/>
      </c>
      <c r="L195" s="76"/>
      <c r="M195" s="77"/>
    </row>
    <row r="196" spans="1:13" x14ac:dyDescent="0.3">
      <c r="A196" s="35">
        <v>35096</v>
      </c>
      <c r="B196" s="50">
        <v>2.95</v>
      </c>
      <c r="C196" s="51">
        <v>2.95</v>
      </c>
      <c r="G196" t="str">
        <f ca="1">IF(CodeCouleur(B196)=3,"sans chimie",IF(CodeCouleur(B196)=-4142,"sans chimie",IF(CodeCouleur(B196)=44,"avec chimie","code couleur inconnu")))</f>
        <v>sans chimie</v>
      </c>
      <c r="I196" s="88">
        <v>35096</v>
      </c>
      <c r="J196" s="84">
        <f t="shared" ref="J196:J259" ca="1" si="9">IF(G196=$J$2,B196,"")</f>
        <v>2.95</v>
      </c>
      <c r="K196" s="77" t="str">
        <f t="shared" ref="K196:K259" ca="1" si="10">IF(G196=$K$2,B196,"")</f>
        <v/>
      </c>
      <c r="L196" s="76"/>
      <c r="M196" s="77"/>
    </row>
    <row r="197" spans="1:13" x14ac:dyDescent="0.3">
      <c r="A197" s="35">
        <v>35125</v>
      </c>
      <c r="B197" s="50">
        <v>1.95</v>
      </c>
      <c r="C197" s="51">
        <v>1.95</v>
      </c>
      <c r="G197" t="str">
        <f ca="1">IF(CodeCouleur(B197)=3,"sans chimie",IF(CodeCouleur(B197)=-4142,"sans chimie",IF(CodeCouleur(B197)=44,"avec chimie","code couleur inconnu")))</f>
        <v>sans chimie</v>
      </c>
      <c r="I197" s="88">
        <v>35125</v>
      </c>
      <c r="J197" s="84">
        <f t="shared" ca="1" si="9"/>
        <v>1.95</v>
      </c>
      <c r="K197" s="77" t="str">
        <f t="shared" ca="1" si="10"/>
        <v/>
      </c>
      <c r="L197" s="76"/>
      <c r="M197" s="77"/>
    </row>
    <row r="198" spans="1:13" x14ac:dyDescent="0.3">
      <c r="A198" s="24">
        <v>35156</v>
      </c>
      <c r="B198" s="50">
        <v>0.92</v>
      </c>
      <c r="C198" s="51">
        <v>0.92</v>
      </c>
      <c r="G198" t="str">
        <f ca="1">IF(CodeCouleur(B198)=3,"sans chimie",IF(CodeCouleur(B198)=-4142,"sans chimie",IF(CodeCouleur(B198)=44,"avec chimie","code couleur inconnu")))</f>
        <v>sans chimie</v>
      </c>
      <c r="I198" s="87">
        <v>35156</v>
      </c>
      <c r="J198" s="84">
        <f t="shared" ca="1" si="9"/>
        <v>0.92</v>
      </c>
      <c r="K198" s="77" t="str">
        <f t="shared" ca="1" si="10"/>
        <v/>
      </c>
      <c r="L198" s="76"/>
      <c r="M198" s="77"/>
    </row>
    <row r="199" spans="1:13" x14ac:dyDescent="0.3">
      <c r="A199" s="35">
        <v>35186</v>
      </c>
      <c r="B199" s="50">
        <v>3.14</v>
      </c>
      <c r="C199" s="51">
        <v>3.14</v>
      </c>
      <c r="G199" t="str">
        <f ca="1">IF(CodeCouleur(B199)=3,"sans chimie",IF(CodeCouleur(B199)=-4142,"sans chimie",IF(CodeCouleur(B199)=44,"avec chimie","code couleur inconnu")))</f>
        <v>sans chimie</v>
      </c>
      <c r="I199" s="88">
        <v>35186</v>
      </c>
      <c r="J199" s="84">
        <f t="shared" ca="1" si="9"/>
        <v>3.14</v>
      </c>
      <c r="K199" s="77" t="str">
        <f t="shared" ca="1" si="10"/>
        <v/>
      </c>
      <c r="L199" s="76"/>
      <c r="M199" s="77"/>
    </row>
    <row r="200" spans="1:13" x14ac:dyDescent="0.3">
      <c r="A200" s="35">
        <v>35217</v>
      </c>
      <c r="B200" s="50">
        <v>1.67</v>
      </c>
      <c r="C200" s="51">
        <v>1.67</v>
      </c>
      <c r="G200" t="str">
        <f ca="1">IF(CodeCouleur(B200)=3,"sans chimie",IF(CodeCouleur(B200)=-4142,"sans chimie",IF(CodeCouleur(B200)=44,"avec chimie","code couleur inconnu")))</f>
        <v>sans chimie</v>
      </c>
      <c r="I200" s="88">
        <v>35217</v>
      </c>
      <c r="J200" s="84">
        <f t="shared" ca="1" si="9"/>
        <v>1.67</v>
      </c>
      <c r="K200" s="77" t="str">
        <f t="shared" ca="1" si="10"/>
        <v/>
      </c>
      <c r="L200" s="76"/>
      <c r="M200" s="77"/>
    </row>
    <row r="201" spans="1:13" x14ac:dyDescent="0.3">
      <c r="A201" s="24">
        <v>35247</v>
      </c>
      <c r="B201" s="50">
        <v>2.31</v>
      </c>
      <c r="C201" s="51">
        <v>2.31</v>
      </c>
      <c r="G201" t="str">
        <f ca="1">IF(CodeCouleur(B201)=3,"sans chimie",IF(CodeCouleur(B201)=-4142,"sans chimie",IF(CodeCouleur(B201)=44,"avec chimie","code couleur inconnu")))</f>
        <v>sans chimie</v>
      </c>
      <c r="I201" s="87">
        <v>35247</v>
      </c>
      <c r="J201" s="84">
        <f t="shared" ca="1" si="9"/>
        <v>2.31</v>
      </c>
      <c r="K201" s="77" t="str">
        <f t="shared" ca="1" si="10"/>
        <v/>
      </c>
      <c r="L201" s="76"/>
      <c r="M201" s="77"/>
    </row>
    <row r="202" spans="1:13" x14ac:dyDescent="0.3">
      <c r="A202" s="35">
        <v>35278</v>
      </c>
      <c r="B202" s="50">
        <v>0.73099999999999998</v>
      </c>
      <c r="C202" s="51">
        <v>0.73099999999999998</v>
      </c>
      <c r="G202" t="str">
        <f ca="1">IF(CodeCouleur(B202)=3,"sans chimie",IF(CodeCouleur(B202)=-4142,"sans chimie",IF(CodeCouleur(B202)=44,"avec chimie","code couleur inconnu")))</f>
        <v>sans chimie</v>
      </c>
      <c r="I202" s="88">
        <v>35278</v>
      </c>
      <c r="J202" s="84">
        <f t="shared" ca="1" si="9"/>
        <v>0.73099999999999998</v>
      </c>
      <c r="K202" s="77" t="str">
        <f t="shared" ca="1" si="10"/>
        <v/>
      </c>
      <c r="L202" s="76"/>
      <c r="M202" s="77"/>
    </row>
    <row r="203" spans="1:13" x14ac:dyDescent="0.3">
      <c r="A203" s="35">
        <v>35309</v>
      </c>
      <c r="B203" s="50">
        <v>0.44</v>
      </c>
      <c r="C203" s="51">
        <v>0.44</v>
      </c>
      <c r="G203" t="str">
        <f ca="1">IF(CodeCouleur(B203)=3,"sans chimie",IF(CodeCouleur(B203)=-4142,"sans chimie",IF(CodeCouleur(B203)=44,"avec chimie","code couleur inconnu")))</f>
        <v>sans chimie</v>
      </c>
      <c r="I203" s="88">
        <v>35309</v>
      </c>
      <c r="J203" s="84">
        <f t="shared" ca="1" si="9"/>
        <v>0.44</v>
      </c>
      <c r="K203" s="77" t="str">
        <f t="shared" ca="1" si="10"/>
        <v/>
      </c>
      <c r="L203" s="76"/>
      <c r="M203" s="77"/>
    </row>
    <row r="204" spans="1:13" x14ac:dyDescent="0.3">
      <c r="A204" s="35">
        <v>35339</v>
      </c>
      <c r="B204" s="50">
        <v>1.44</v>
      </c>
      <c r="C204" s="51">
        <v>1.44</v>
      </c>
      <c r="G204" t="str">
        <f ca="1">IF(CodeCouleur(B204)=3,"sans chimie",IF(CodeCouleur(B204)=-4142,"sans chimie",IF(CodeCouleur(B204)=44,"avec chimie","code couleur inconnu")))</f>
        <v>sans chimie</v>
      </c>
      <c r="I204" s="88">
        <v>35339</v>
      </c>
      <c r="J204" s="84">
        <f t="shared" ca="1" si="9"/>
        <v>1.44</v>
      </c>
      <c r="K204" s="77" t="str">
        <f t="shared" ca="1" si="10"/>
        <v/>
      </c>
      <c r="L204" s="76"/>
      <c r="M204" s="77"/>
    </row>
    <row r="205" spans="1:13" x14ac:dyDescent="0.3">
      <c r="A205" s="24">
        <v>35370</v>
      </c>
      <c r="B205" s="50">
        <v>8.27</v>
      </c>
      <c r="C205" s="51">
        <v>8.27</v>
      </c>
      <c r="G205" t="str">
        <f ca="1">IF(CodeCouleur(B205)=3,"sans chimie",IF(CodeCouleur(B205)=-4142,"sans chimie",IF(CodeCouleur(B205)=44,"avec chimie","code couleur inconnu")))</f>
        <v>sans chimie</v>
      </c>
      <c r="I205" s="87">
        <v>35370</v>
      </c>
      <c r="J205" s="84">
        <f t="shared" ca="1" si="9"/>
        <v>8.27</v>
      </c>
      <c r="K205" s="77" t="str">
        <f t="shared" ca="1" si="10"/>
        <v/>
      </c>
      <c r="L205" s="76"/>
      <c r="M205" s="77"/>
    </row>
    <row r="206" spans="1:13" ht="15" thickBot="1" x14ac:dyDescent="0.35">
      <c r="A206" s="36">
        <v>35400</v>
      </c>
      <c r="B206" s="52">
        <v>6.58</v>
      </c>
      <c r="C206" s="53">
        <v>6.58</v>
      </c>
      <c r="G206" t="str">
        <f ca="1">IF(CodeCouleur(B206)=3,"sans chimie",IF(CodeCouleur(B206)=-4142,"sans chimie",IF(CodeCouleur(B206)=44,"avec chimie","code couleur inconnu")))</f>
        <v>sans chimie</v>
      </c>
      <c r="I206" s="88">
        <v>35400</v>
      </c>
      <c r="J206" s="84">
        <f t="shared" ca="1" si="9"/>
        <v>6.58</v>
      </c>
      <c r="K206" s="77" t="str">
        <f t="shared" ca="1" si="10"/>
        <v/>
      </c>
      <c r="L206" s="76"/>
      <c r="M206" s="77"/>
    </row>
    <row r="207" spans="1:13" x14ac:dyDescent="0.3">
      <c r="A207" s="37">
        <v>35431</v>
      </c>
      <c r="B207" s="54">
        <v>2.42</v>
      </c>
      <c r="C207" s="55">
        <v>2.42</v>
      </c>
      <c r="G207" t="str">
        <f ca="1">IF(CodeCouleur(B207)=3,"sans chimie",IF(CodeCouleur(B207)=-4142,"sans chimie",IF(CodeCouleur(B207)=44,"avec chimie","code couleur inconnu")))</f>
        <v>sans chimie</v>
      </c>
      <c r="I207" s="88">
        <v>35431</v>
      </c>
      <c r="J207" s="84">
        <f t="shared" ca="1" si="9"/>
        <v>2.42</v>
      </c>
      <c r="K207" s="77" t="str">
        <f t="shared" ca="1" si="10"/>
        <v/>
      </c>
      <c r="L207" s="76"/>
      <c r="M207" s="77"/>
    </row>
    <row r="208" spans="1:13" x14ac:dyDescent="0.3">
      <c r="A208" s="35">
        <v>35462</v>
      </c>
      <c r="B208" s="50">
        <v>4.21</v>
      </c>
      <c r="C208" s="51">
        <v>4.21</v>
      </c>
      <c r="G208" t="str">
        <f ca="1">IF(CodeCouleur(B208)=3,"sans chimie",IF(CodeCouleur(B208)=-4142,"sans chimie",IF(CodeCouleur(B208)=44,"avec chimie","code couleur inconnu")))</f>
        <v>sans chimie</v>
      </c>
      <c r="I208" s="88">
        <v>35462</v>
      </c>
      <c r="J208" s="84">
        <f t="shared" ca="1" si="9"/>
        <v>4.21</v>
      </c>
      <c r="K208" s="77" t="str">
        <f t="shared" ca="1" si="10"/>
        <v/>
      </c>
      <c r="L208" s="76"/>
      <c r="M208" s="77"/>
    </row>
    <row r="209" spans="1:13" x14ac:dyDescent="0.3">
      <c r="A209" s="35">
        <v>35490</v>
      </c>
      <c r="B209" s="50">
        <v>1.44</v>
      </c>
      <c r="C209" s="51">
        <v>1.44</v>
      </c>
      <c r="G209" t="str">
        <f ca="1">IF(CodeCouleur(B209)=3,"sans chimie",IF(CodeCouleur(B209)=-4142,"sans chimie",IF(CodeCouleur(B209)=44,"avec chimie","code couleur inconnu")))</f>
        <v>sans chimie</v>
      </c>
      <c r="I209" s="88">
        <v>35490</v>
      </c>
      <c r="J209" s="84">
        <f t="shared" ca="1" si="9"/>
        <v>1.44</v>
      </c>
      <c r="K209" s="77" t="str">
        <f t="shared" ca="1" si="10"/>
        <v/>
      </c>
      <c r="L209" s="76"/>
      <c r="M209" s="77"/>
    </row>
    <row r="210" spans="1:13" x14ac:dyDescent="0.3">
      <c r="A210" s="35">
        <v>35521</v>
      </c>
      <c r="B210" s="50">
        <v>1.46</v>
      </c>
      <c r="C210" s="51">
        <v>1.46</v>
      </c>
      <c r="G210" t="str">
        <f ca="1">IF(CodeCouleur(B210)=3,"sans chimie",IF(CodeCouleur(B210)=-4142,"sans chimie",IF(CodeCouleur(B210)=44,"avec chimie","code couleur inconnu")))</f>
        <v>sans chimie</v>
      </c>
      <c r="I210" s="88">
        <v>35521</v>
      </c>
      <c r="J210" s="84">
        <f t="shared" ca="1" si="9"/>
        <v>1.46</v>
      </c>
      <c r="K210" s="77" t="str">
        <f t="shared" ca="1" si="10"/>
        <v/>
      </c>
      <c r="L210" s="76"/>
      <c r="M210" s="77"/>
    </row>
    <row r="211" spans="1:13" x14ac:dyDescent="0.3">
      <c r="A211" s="35">
        <v>35551</v>
      </c>
      <c r="B211" s="50">
        <v>3.58</v>
      </c>
      <c r="C211" s="51">
        <v>3.58</v>
      </c>
      <c r="G211" t="str">
        <f ca="1">IF(CodeCouleur(B211)=3,"sans chimie",IF(CodeCouleur(B211)=-4142,"sans chimie",IF(CodeCouleur(B211)=44,"avec chimie","code couleur inconnu")))</f>
        <v>sans chimie</v>
      </c>
      <c r="I211" s="88">
        <v>35551</v>
      </c>
      <c r="J211" s="84">
        <f t="shared" ca="1" si="9"/>
        <v>3.58</v>
      </c>
      <c r="K211" s="77" t="str">
        <f t="shared" ca="1" si="10"/>
        <v/>
      </c>
      <c r="L211" s="76"/>
      <c r="M211" s="77"/>
    </row>
    <row r="212" spans="1:13" x14ac:dyDescent="0.3">
      <c r="A212" s="35">
        <v>35582</v>
      </c>
      <c r="B212" s="50">
        <v>2.2400000000000002</v>
      </c>
      <c r="C212" s="51">
        <v>2.2400000000000002</v>
      </c>
      <c r="G212" t="str">
        <f ca="1">IF(CodeCouleur(B212)=3,"sans chimie",IF(CodeCouleur(B212)=-4142,"sans chimie",IF(CodeCouleur(B212)=44,"avec chimie","code couleur inconnu")))</f>
        <v>sans chimie</v>
      </c>
      <c r="I212" s="88">
        <v>35582</v>
      </c>
      <c r="J212" s="84">
        <f t="shared" ca="1" si="9"/>
        <v>2.2400000000000002</v>
      </c>
      <c r="K212" s="77" t="str">
        <f t="shared" ca="1" si="10"/>
        <v/>
      </c>
      <c r="L212" s="76"/>
      <c r="M212" s="77"/>
    </row>
    <row r="213" spans="1:13" x14ac:dyDescent="0.3">
      <c r="A213" s="35">
        <v>35612</v>
      </c>
      <c r="B213" s="50">
        <v>2.3199999999999998</v>
      </c>
      <c r="C213" s="51">
        <v>2.3199999999999998</v>
      </c>
      <c r="G213" t="str">
        <f ca="1">IF(CodeCouleur(B213)=3,"sans chimie",IF(CodeCouleur(B213)=-4142,"sans chimie",IF(CodeCouleur(B213)=44,"avec chimie","code couleur inconnu")))</f>
        <v>sans chimie</v>
      </c>
      <c r="I213" s="88">
        <v>35612</v>
      </c>
      <c r="J213" s="84">
        <f t="shared" ca="1" si="9"/>
        <v>2.3199999999999998</v>
      </c>
      <c r="K213" s="77" t="str">
        <f t="shared" ca="1" si="10"/>
        <v/>
      </c>
      <c r="L213" s="76"/>
      <c r="M213" s="77"/>
    </row>
    <row r="214" spans="1:13" x14ac:dyDescent="0.3">
      <c r="A214" s="35">
        <v>35643</v>
      </c>
      <c r="B214" s="50">
        <v>0.64700000000000002</v>
      </c>
      <c r="C214" s="51">
        <v>0.64700000000000002</v>
      </c>
      <c r="G214" t="str">
        <f ca="1">IF(CodeCouleur(B214)=3,"sans chimie",IF(CodeCouleur(B214)=-4142,"sans chimie",IF(CodeCouleur(B214)=44,"avec chimie","code couleur inconnu")))</f>
        <v>sans chimie</v>
      </c>
      <c r="I214" s="88">
        <v>35643</v>
      </c>
      <c r="J214" s="84">
        <f t="shared" ca="1" si="9"/>
        <v>0.64700000000000002</v>
      </c>
      <c r="K214" s="77" t="str">
        <f t="shared" ca="1" si="10"/>
        <v/>
      </c>
      <c r="L214" s="76"/>
      <c r="M214" s="77"/>
    </row>
    <row r="215" spans="1:13" x14ac:dyDescent="0.3">
      <c r="A215" s="35">
        <v>35674</v>
      </c>
      <c r="B215" s="50">
        <v>0.38</v>
      </c>
      <c r="C215" s="51">
        <v>0.38</v>
      </c>
      <c r="G215" t="str">
        <f ca="1">IF(CodeCouleur(B215)=3,"sans chimie",IF(CodeCouleur(B215)=-4142,"sans chimie",IF(CodeCouleur(B215)=44,"avec chimie","code couleur inconnu")))</f>
        <v>sans chimie</v>
      </c>
      <c r="I215" s="88">
        <v>35674</v>
      </c>
      <c r="J215" s="84">
        <f t="shared" ca="1" si="9"/>
        <v>0.38</v>
      </c>
      <c r="K215" s="77" t="str">
        <f t="shared" ca="1" si="10"/>
        <v/>
      </c>
      <c r="L215" s="76"/>
      <c r="M215" s="77"/>
    </row>
    <row r="216" spans="1:13" x14ac:dyDescent="0.3">
      <c r="A216" s="35">
        <v>35704</v>
      </c>
      <c r="B216" s="50">
        <v>0.72599999999999998</v>
      </c>
      <c r="C216" s="51">
        <v>0.72599999999999998</v>
      </c>
      <c r="G216" t="str">
        <f ca="1">IF(CodeCouleur(B216)=3,"sans chimie",IF(CodeCouleur(B216)=-4142,"sans chimie",IF(CodeCouleur(B216)=44,"avec chimie","code couleur inconnu")))</f>
        <v>sans chimie</v>
      </c>
      <c r="I216" s="88">
        <v>35704</v>
      </c>
      <c r="J216" s="84">
        <f t="shared" ca="1" si="9"/>
        <v>0.72599999999999998</v>
      </c>
      <c r="K216" s="77" t="str">
        <f t="shared" ca="1" si="10"/>
        <v/>
      </c>
      <c r="L216" s="76"/>
      <c r="M216" s="77"/>
    </row>
    <row r="217" spans="1:13" x14ac:dyDescent="0.3">
      <c r="A217" s="35">
        <v>35735</v>
      </c>
      <c r="B217" s="50">
        <v>3.61</v>
      </c>
      <c r="C217" s="51">
        <v>3.61</v>
      </c>
      <c r="G217" t="str">
        <f ca="1">IF(CodeCouleur(B217)=3,"sans chimie",IF(CodeCouleur(B217)=-4142,"sans chimie",IF(CodeCouleur(B217)=44,"avec chimie","code couleur inconnu")))</f>
        <v>sans chimie</v>
      </c>
      <c r="I217" s="88">
        <v>35735</v>
      </c>
      <c r="J217" s="84">
        <f t="shared" ca="1" si="9"/>
        <v>3.61</v>
      </c>
      <c r="K217" s="77" t="str">
        <f t="shared" ca="1" si="10"/>
        <v/>
      </c>
      <c r="L217" s="76"/>
      <c r="M217" s="77"/>
    </row>
    <row r="218" spans="1:13" ht="15" thickBot="1" x14ac:dyDescent="0.35">
      <c r="A218" s="36">
        <v>35765</v>
      </c>
      <c r="B218" s="52">
        <v>7.3</v>
      </c>
      <c r="C218" s="53">
        <v>7.3</v>
      </c>
      <c r="G218" t="str">
        <f ca="1">IF(CodeCouleur(B218)=3,"sans chimie",IF(CodeCouleur(B218)=-4142,"sans chimie",IF(CodeCouleur(B218)=44,"avec chimie","code couleur inconnu")))</f>
        <v>sans chimie</v>
      </c>
      <c r="I218" s="88">
        <v>35765</v>
      </c>
      <c r="J218" s="84">
        <f t="shared" ca="1" si="9"/>
        <v>7.3</v>
      </c>
      <c r="K218" s="77" t="str">
        <f t="shared" ca="1" si="10"/>
        <v/>
      </c>
      <c r="L218" s="76"/>
      <c r="M218" s="77"/>
    </row>
    <row r="219" spans="1:13" x14ac:dyDescent="0.3">
      <c r="A219" s="37">
        <v>35796</v>
      </c>
      <c r="B219" s="54">
        <v>5.15</v>
      </c>
      <c r="C219" s="55">
        <v>5.15</v>
      </c>
      <c r="G219" t="str">
        <f ca="1">IF(CodeCouleur(B219)=3,"sans chimie",IF(CodeCouleur(B219)=-4142,"sans chimie",IF(CodeCouleur(B219)=44,"avec chimie","code couleur inconnu")))</f>
        <v>sans chimie</v>
      </c>
      <c r="I219" s="88">
        <v>35796</v>
      </c>
      <c r="J219" s="84">
        <f t="shared" ca="1" si="9"/>
        <v>5.15</v>
      </c>
      <c r="K219" s="77" t="str">
        <f t="shared" ca="1" si="10"/>
        <v/>
      </c>
      <c r="L219" s="76"/>
      <c r="M219" s="77"/>
    </row>
    <row r="220" spans="1:13" x14ac:dyDescent="0.3">
      <c r="A220" s="35">
        <v>35827</v>
      </c>
      <c r="B220" s="50">
        <v>2.0099999999999998</v>
      </c>
      <c r="C220" s="51">
        <v>2.0099999999999998</v>
      </c>
      <c r="G220" t="str">
        <f ca="1">IF(CodeCouleur(B220)=3,"sans chimie",IF(CodeCouleur(B220)=-4142,"sans chimie",IF(CodeCouleur(B220)=44,"avec chimie","code couleur inconnu")))</f>
        <v>sans chimie</v>
      </c>
      <c r="I220" s="88">
        <v>35827</v>
      </c>
      <c r="J220" s="84">
        <f t="shared" ca="1" si="9"/>
        <v>2.0099999999999998</v>
      </c>
      <c r="K220" s="77" t="str">
        <f t="shared" ca="1" si="10"/>
        <v/>
      </c>
      <c r="L220" s="76"/>
      <c r="M220" s="77"/>
    </row>
    <row r="221" spans="1:13" x14ac:dyDescent="0.3">
      <c r="A221" s="35">
        <v>35855</v>
      </c>
      <c r="B221" s="50">
        <v>2.56</v>
      </c>
      <c r="C221" s="51">
        <v>2.56</v>
      </c>
      <c r="G221" t="str">
        <f ca="1">IF(CodeCouleur(B221)=3,"sans chimie",IF(CodeCouleur(B221)=-4142,"sans chimie",IF(CodeCouleur(B221)=44,"avec chimie","code couleur inconnu")))</f>
        <v>sans chimie</v>
      </c>
      <c r="I221" s="88">
        <v>35855</v>
      </c>
      <c r="J221" s="84">
        <f t="shared" ca="1" si="9"/>
        <v>2.56</v>
      </c>
      <c r="K221" s="77" t="str">
        <f t="shared" ca="1" si="10"/>
        <v/>
      </c>
      <c r="L221" s="76"/>
      <c r="M221" s="77"/>
    </row>
    <row r="222" spans="1:13" x14ac:dyDescent="0.3">
      <c r="A222" s="35">
        <v>35886</v>
      </c>
      <c r="B222" s="50">
        <v>5.98</v>
      </c>
      <c r="C222" s="51">
        <v>5.98</v>
      </c>
      <c r="G222" t="str">
        <f ca="1">IF(CodeCouleur(B222)=3,"sans chimie",IF(CodeCouleur(B222)=-4142,"sans chimie",IF(CodeCouleur(B222)=44,"avec chimie","code couleur inconnu")))</f>
        <v>sans chimie</v>
      </c>
      <c r="I222" s="88">
        <v>35886</v>
      </c>
      <c r="J222" s="84">
        <f t="shared" ca="1" si="9"/>
        <v>5.98</v>
      </c>
      <c r="K222" s="77" t="str">
        <f t="shared" ca="1" si="10"/>
        <v/>
      </c>
      <c r="L222" s="76"/>
      <c r="M222" s="77"/>
    </row>
    <row r="223" spans="1:13" x14ac:dyDescent="0.3">
      <c r="A223" s="35">
        <v>35916</v>
      </c>
      <c r="B223" s="50">
        <v>5.98</v>
      </c>
      <c r="C223" s="51">
        <v>5.98</v>
      </c>
      <c r="G223" t="str">
        <f ca="1">IF(CodeCouleur(B223)=3,"sans chimie",IF(CodeCouleur(B223)=-4142,"sans chimie",IF(CodeCouleur(B223)=44,"avec chimie","code couleur inconnu")))</f>
        <v>sans chimie</v>
      </c>
      <c r="I223" s="88">
        <v>35916</v>
      </c>
      <c r="J223" s="84">
        <f t="shared" ca="1" si="9"/>
        <v>5.98</v>
      </c>
      <c r="K223" s="77" t="str">
        <f t="shared" ca="1" si="10"/>
        <v/>
      </c>
      <c r="L223" s="76"/>
      <c r="M223" s="77"/>
    </row>
    <row r="224" spans="1:13" x14ac:dyDescent="0.3">
      <c r="A224" s="35">
        <v>35947</v>
      </c>
      <c r="B224" s="50">
        <v>0.80800000000000005</v>
      </c>
      <c r="C224" s="51">
        <v>0.80800000000000005</v>
      </c>
      <c r="G224" t="str">
        <f ca="1">IF(CodeCouleur(B224)=3,"sans chimie",IF(CodeCouleur(B224)=-4142,"sans chimie",IF(CodeCouleur(B224)=44,"avec chimie","code couleur inconnu")))</f>
        <v>sans chimie</v>
      </c>
      <c r="I224" s="88">
        <v>35947</v>
      </c>
      <c r="J224" s="84">
        <f t="shared" ca="1" si="9"/>
        <v>0.80800000000000005</v>
      </c>
      <c r="K224" s="77" t="str">
        <f t="shared" ca="1" si="10"/>
        <v/>
      </c>
      <c r="L224" s="76"/>
      <c r="M224" s="77"/>
    </row>
    <row r="225" spans="1:13" x14ac:dyDescent="0.3">
      <c r="A225" s="35">
        <v>35977</v>
      </c>
      <c r="B225" s="50">
        <v>0.39900000000000002</v>
      </c>
      <c r="C225" s="51">
        <v>0.39900000000000002</v>
      </c>
      <c r="G225" t="str">
        <f ca="1">IF(CodeCouleur(B225)=3,"sans chimie",IF(CodeCouleur(B225)=-4142,"sans chimie",IF(CodeCouleur(B225)=44,"avec chimie","code couleur inconnu")))</f>
        <v>sans chimie</v>
      </c>
      <c r="I225" s="88">
        <v>35977</v>
      </c>
      <c r="J225" s="84">
        <f t="shared" ca="1" si="9"/>
        <v>0.39900000000000002</v>
      </c>
      <c r="K225" s="77" t="str">
        <f t="shared" ca="1" si="10"/>
        <v/>
      </c>
      <c r="L225" s="76"/>
      <c r="M225" s="77"/>
    </row>
    <row r="226" spans="1:13" x14ac:dyDescent="0.3">
      <c r="A226" s="35">
        <v>36008</v>
      </c>
      <c r="B226" s="50">
        <v>0.32900000000000001</v>
      </c>
      <c r="C226" s="51">
        <v>0.32900000000000001</v>
      </c>
      <c r="G226" t="str">
        <f ca="1">IF(CodeCouleur(B226)=3,"sans chimie",IF(CodeCouleur(B226)=-4142,"sans chimie",IF(CodeCouleur(B226)=44,"avec chimie","code couleur inconnu")))</f>
        <v>sans chimie</v>
      </c>
      <c r="I226" s="88">
        <v>36008</v>
      </c>
      <c r="J226" s="84">
        <f t="shared" ca="1" si="9"/>
        <v>0.32900000000000001</v>
      </c>
      <c r="K226" s="77" t="str">
        <f t="shared" ca="1" si="10"/>
        <v/>
      </c>
      <c r="L226" s="76"/>
      <c r="M226" s="77"/>
    </row>
    <row r="227" spans="1:13" x14ac:dyDescent="0.3">
      <c r="A227" s="35">
        <v>36039</v>
      </c>
      <c r="B227" s="50">
        <v>2.8</v>
      </c>
      <c r="C227" s="51">
        <v>2.8</v>
      </c>
      <c r="G227" t="str">
        <f ca="1">IF(CodeCouleur(B227)=3,"sans chimie",IF(CodeCouleur(B227)=-4142,"sans chimie",IF(CodeCouleur(B227)=44,"avec chimie","code couleur inconnu")))</f>
        <v>sans chimie</v>
      </c>
      <c r="I227" s="88">
        <v>36039</v>
      </c>
      <c r="J227" s="84">
        <f t="shared" ca="1" si="9"/>
        <v>2.8</v>
      </c>
      <c r="K227" s="77" t="str">
        <f t="shared" ca="1" si="10"/>
        <v/>
      </c>
      <c r="L227" s="76"/>
      <c r="M227" s="77"/>
    </row>
    <row r="228" spans="1:13" x14ac:dyDescent="0.3">
      <c r="A228" s="35">
        <v>36069</v>
      </c>
      <c r="B228" s="50">
        <v>4.43</v>
      </c>
      <c r="C228" s="51">
        <v>4.43</v>
      </c>
      <c r="G228" t="str">
        <f ca="1">IF(CodeCouleur(B228)=3,"sans chimie",IF(CodeCouleur(B228)=-4142,"sans chimie",IF(CodeCouleur(B228)=44,"avec chimie","code couleur inconnu")))</f>
        <v>sans chimie</v>
      </c>
      <c r="I228" s="88">
        <v>36069</v>
      </c>
      <c r="J228" s="84">
        <f t="shared" ca="1" si="9"/>
        <v>4.43</v>
      </c>
      <c r="K228" s="77" t="str">
        <f t="shared" ca="1" si="10"/>
        <v/>
      </c>
      <c r="L228" s="76"/>
      <c r="M228" s="77"/>
    </row>
    <row r="229" spans="1:13" x14ac:dyDescent="0.3">
      <c r="A229" s="35">
        <v>36100</v>
      </c>
      <c r="B229" s="50">
        <v>5.89</v>
      </c>
      <c r="C229" s="51">
        <v>5.89</v>
      </c>
      <c r="G229" t="str">
        <f ca="1">IF(CodeCouleur(B229)=3,"sans chimie",IF(CodeCouleur(B229)=-4142,"sans chimie",IF(CodeCouleur(B229)=44,"avec chimie","code couleur inconnu")))</f>
        <v>sans chimie</v>
      </c>
      <c r="I229" s="88">
        <v>36100</v>
      </c>
      <c r="J229" s="84">
        <f t="shared" ca="1" si="9"/>
        <v>5.89</v>
      </c>
      <c r="K229" s="77" t="str">
        <f t="shared" ca="1" si="10"/>
        <v/>
      </c>
      <c r="L229" s="76"/>
      <c r="M229" s="77"/>
    </row>
    <row r="230" spans="1:13" ht="15" thickBot="1" x14ac:dyDescent="0.35">
      <c r="A230" s="36">
        <v>36130</v>
      </c>
      <c r="B230" s="52">
        <v>3.38</v>
      </c>
      <c r="C230" s="53">
        <v>3.38</v>
      </c>
      <c r="G230" t="str">
        <f ca="1">IF(CodeCouleur(B230)=3,"sans chimie",IF(CodeCouleur(B230)=-4142,"sans chimie",IF(CodeCouleur(B230)=44,"avec chimie","code couleur inconnu")))</f>
        <v>sans chimie</v>
      </c>
      <c r="I230" s="88">
        <v>36130</v>
      </c>
      <c r="J230" s="84">
        <f t="shared" ca="1" si="9"/>
        <v>3.38</v>
      </c>
      <c r="K230" s="77" t="str">
        <f t="shared" ca="1" si="10"/>
        <v/>
      </c>
      <c r="L230" s="76"/>
      <c r="M230" s="77"/>
    </row>
    <row r="231" spans="1:13" x14ac:dyDescent="0.3">
      <c r="A231" s="34">
        <v>36161</v>
      </c>
      <c r="B231" s="54">
        <v>5.86</v>
      </c>
      <c r="C231" s="55">
        <v>5.86</v>
      </c>
      <c r="G231" t="str">
        <f ca="1">IF(CodeCouleur(B231)=3,"sans chimie",IF(CodeCouleur(B231)=-4142,"sans chimie",IF(CodeCouleur(B231)=44,"avec chimie","code couleur inconnu")))</f>
        <v>sans chimie</v>
      </c>
      <c r="I231" s="87">
        <v>36161</v>
      </c>
      <c r="J231" s="84">
        <f t="shared" ca="1" si="9"/>
        <v>5.86</v>
      </c>
      <c r="K231" s="77" t="str">
        <f t="shared" ca="1" si="10"/>
        <v/>
      </c>
      <c r="L231" s="76"/>
      <c r="M231" s="77"/>
    </row>
    <row r="232" spans="1:13" x14ac:dyDescent="0.3">
      <c r="A232" s="24">
        <v>36192</v>
      </c>
      <c r="B232" s="50">
        <v>10.5</v>
      </c>
      <c r="C232" s="51">
        <v>10.5</v>
      </c>
      <c r="G232" t="str">
        <f ca="1">IF(CodeCouleur(B232)=3,"sans chimie",IF(CodeCouleur(B232)=-4142,"sans chimie",IF(CodeCouleur(B232)=44,"avec chimie","code couleur inconnu")))</f>
        <v>sans chimie</v>
      </c>
      <c r="I232" s="87">
        <v>36192</v>
      </c>
      <c r="J232" s="84">
        <f t="shared" ca="1" si="9"/>
        <v>10.5</v>
      </c>
      <c r="K232" s="77" t="str">
        <f t="shared" ca="1" si="10"/>
        <v/>
      </c>
      <c r="L232" s="76"/>
      <c r="M232" s="77"/>
    </row>
    <row r="233" spans="1:13" x14ac:dyDescent="0.3">
      <c r="A233" s="24">
        <v>36220</v>
      </c>
      <c r="B233" s="50">
        <v>6.54</v>
      </c>
      <c r="C233" s="51">
        <v>6.54</v>
      </c>
      <c r="G233" t="str">
        <f ca="1">IF(CodeCouleur(B233)=3,"sans chimie",IF(CodeCouleur(B233)=-4142,"sans chimie",IF(CodeCouleur(B233)=44,"avec chimie","code couleur inconnu")))</f>
        <v>sans chimie</v>
      </c>
      <c r="I233" s="87">
        <v>36220</v>
      </c>
      <c r="J233" s="84">
        <f t="shared" ca="1" si="9"/>
        <v>6.54</v>
      </c>
      <c r="K233" s="77" t="str">
        <f t="shared" ca="1" si="10"/>
        <v/>
      </c>
      <c r="L233" s="76"/>
      <c r="M233" s="77"/>
    </row>
    <row r="234" spans="1:13" x14ac:dyDescent="0.3">
      <c r="A234" s="24">
        <v>36251</v>
      </c>
      <c r="B234" s="50">
        <v>4.79</v>
      </c>
      <c r="C234" s="51">
        <v>4.79</v>
      </c>
      <c r="G234" t="str">
        <f ca="1">IF(CodeCouleur(B234)=3,"sans chimie",IF(CodeCouleur(B234)=-4142,"sans chimie",IF(CodeCouleur(B234)=44,"avec chimie","code couleur inconnu")))</f>
        <v>sans chimie</v>
      </c>
      <c r="I234" s="87">
        <v>36251</v>
      </c>
      <c r="J234" s="84">
        <f t="shared" ca="1" si="9"/>
        <v>4.79</v>
      </c>
      <c r="K234" s="77" t="str">
        <f t="shared" ca="1" si="10"/>
        <v/>
      </c>
      <c r="L234" s="76"/>
      <c r="M234" s="77"/>
    </row>
    <row r="235" spans="1:13" x14ac:dyDescent="0.3">
      <c r="A235" s="24">
        <v>36281</v>
      </c>
      <c r="B235" s="50">
        <v>3.65</v>
      </c>
      <c r="C235" s="51">
        <v>3.65</v>
      </c>
      <c r="G235" t="str">
        <f ca="1">IF(CodeCouleur(B235)=3,"sans chimie",IF(CodeCouleur(B235)=-4142,"sans chimie",IF(CodeCouleur(B235)=44,"avec chimie","code couleur inconnu")))</f>
        <v>sans chimie</v>
      </c>
      <c r="I235" s="87">
        <v>36281</v>
      </c>
      <c r="J235" s="84">
        <f t="shared" ca="1" si="9"/>
        <v>3.65</v>
      </c>
      <c r="K235" s="77" t="str">
        <f t="shared" ca="1" si="10"/>
        <v/>
      </c>
      <c r="L235" s="76"/>
      <c r="M235" s="77"/>
    </row>
    <row r="236" spans="1:13" x14ac:dyDescent="0.3">
      <c r="A236" s="24">
        <v>36312</v>
      </c>
      <c r="B236" s="50">
        <v>0.92900000000000005</v>
      </c>
      <c r="C236" s="51">
        <v>0.92900000000000005</v>
      </c>
      <c r="G236" t="str">
        <f ca="1">IF(CodeCouleur(B236)=3,"sans chimie",IF(CodeCouleur(B236)=-4142,"sans chimie",IF(CodeCouleur(B236)=44,"avec chimie","code couleur inconnu")))</f>
        <v>sans chimie</v>
      </c>
      <c r="I236" s="87">
        <v>36312</v>
      </c>
      <c r="J236" s="84">
        <f t="shared" ca="1" si="9"/>
        <v>0.92900000000000005</v>
      </c>
      <c r="K236" s="77" t="str">
        <f t="shared" ca="1" si="10"/>
        <v/>
      </c>
      <c r="L236" s="76"/>
      <c r="M236" s="77"/>
    </row>
    <row r="237" spans="1:13" x14ac:dyDescent="0.3">
      <c r="A237" s="24">
        <v>36342</v>
      </c>
      <c r="B237" s="50">
        <v>1.0900000000000001</v>
      </c>
      <c r="C237" s="51">
        <v>1.0900000000000001</v>
      </c>
      <c r="G237" t="str">
        <f ca="1">IF(CodeCouleur(B237)=3,"sans chimie",IF(CodeCouleur(B237)=-4142,"sans chimie",IF(CodeCouleur(B237)=44,"avec chimie","code couleur inconnu")))</f>
        <v>sans chimie</v>
      </c>
      <c r="I237" s="87">
        <v>36342</v>
      </c>
      <c r="J237" s="84">
        <f t="shared" ca="1" si="9"/>
        <v>1.0900000000000001</v>
      </c>
      <c r="K237" s="77" t="str">
        <f t="shared" ca="1" si="10"/>
        <v/>
      </c>
      <c r="L237" s="76"/>
      <c r="M237" s="77"/>
    </row>
    <row r="238" spans="1:13" x14ac:dyDescent="0.3">
      <c r="A238" s="24">
        <v>36373</v>
      </c>
      <c r="B238" s="50">
        <v>0.38200000000000001</v>
      </c>
      <c r="C238" s="51">
        <v>0.38200000000000001</v>
      </c>
      <c r="G238" t="str">
        <f ca="1">IF(CodeCouleur(B238)=3,"sans chimie",IF(CodeCouleur(B238)=-4142,"sans chimie",IF(CodeCouleur(B238)=44,"avec chimie","code couleur inconnu")))</f>
        <v>sans chimie</v>
      </c>
      <c r="I238" s="87">
        <v>36373</v>
      </c>
      <c r="J238" s="84">
        <f t="shared" ca="1" si="9"/>
        <v>0.38200000000000001</v>
      </c>
      <c r="K238" s="77" t="str">
        <f t="shared" ca="1" si="10"/>
        <v/>
      </c>
      <c r="L238" s="76"/>
      <c r="M238" s="77"/>
    </row>
    <row r="239" spans="1:13" x14ac:dyDescent="0.3">
      <c r="A239" s="24">
        <v>36404</v>
      </c>
      <c r="B239" s="50">
        <v>0.39100000000000001</v>
      </c>
      <c r="C239" s="51">
        <v>0.39100000000000001</v>
      </c>
      <c r="G239" t="str">
        <f ca="1">IF(CodeCouleur(B239)=3,"sans chimie",IF(CodeCouleur(B239)=-4142,"sans chimie",IF(CodeCouleur(B239)=44,"avec chimie","code couleur inconnu")))</f>
        <v>sans chimie</v>
      </c>
      <c r="I239" s="87">
        <v>36404</v>
      </c>
      <c r="J239" s="84">
        <f t="shared" ca="1" si="9"/>
        <v>0.39100000000000001</v>
      </c>
      <c r="K239" s="77" t="str">
        <f t="shared" ca="1" si="10"/>
        <v/>
      </c>
      <c r="L239" s="76"/>
      <c r="M239" s="77"/>
    </row>
    <row r="240" spans="1:13" x14ac:dyDescent="0.3">
      <c r="A240" s="24">
        <v>36434</v>
      </c>
      <c r="B240" s="50">
        <v>6.1</v>
      </c>
      <c r="C240" s="51">
        <v>6.1</v>
      </c>
      <c r="G240" t="str">
        <f ca="1">IF(CodeCouleur(B240)=3,"sans chimie",IF(CodeCouleur(B240)=-4142,"sans chimie",IF(CodeCouleur(B240)=44,"avec chimie","code couleur inconnu")))</f>
        <v>sans chimie</v>
      </c>
      <c r="I240" s="87">
        <v>36434</v>
      </c>
      <c r="J240" s="84">
        <f t="shared" ca="1" si="9"/>
        <v>6.1</v>
      </c>
      <c r="K240" s="77" t="str">
        <f t="shared" ca="1" si="10"/>
        <v/>
      </c>
      <c r="L240" s="76"/>
      <c r="M240" s="77"/>
    </row>
    <row r="241" spans="1:13" x14ac:dyDescent="0.3">
      <c r="A241" s="24">
        <v>36465</v>
      </c>
      <c r="B241" s="50">
        <v>3.21</v>
      </c>
      <c r="C241" s="51">
        <v>3.21</v>
      </c>
      <c r="G241" t="str">
        <f ca="1">IF(CodeCouleur(B241)=3,"sans chimie",IF(CodeCouleur(B241)=-4142,"sans chimie",IF(CodeCouleur(B241)=44,"avec chimie","code couleur inconnu")))</f>
        <v>sans chimie</v>
      </c>
      <c r="I241" s="87">
        <v>36465</v>
      </c>
      <c r="J241" s="84">
        <f t="shared" ca="1" si="9"/>
        <v>3.21</v>
      </c>
      <c r="K241" s="77" t="str">
        <f t="shared" ca="1" si="10"/>
        <v/>
      </c>
      <c r="L241" s="76"/>
      <c r="M241" s="77"/>
    </row>
    <row r="242" spans="1:13" ht="15" thickBot="1" x14ac:dyDescent="0.35">
      <c r="A242" s="31">
        <v>36495</v>
      </c>
      <c r="B242" s="52">
        <v>7.35</v>
      </c>
      <c r="C242" s="53">
        <v>7.35</v>
      </c>
      <c r="G242" t="str">
        <f ca="1">IF(CodeCouleur(B242)=3,"sans chimie",IF(CodeCouleur(B242)=-4142,"sans chimie",IF(CodeCouleur(B242)=44,"avec chimie","code couleur inconnu")))</f>
        <v>sans chimie</v>
      </c>
      <c r="I242" s="87">
        <v>36495</v>
      </c>
      <c r="J242" s="84">
        <f t="shared" ca="1" si="9"/>
        <v>7.35</v>
      </c>
      <c r="K242" s="77" t="str">
        <f t="shared" ca="1" si="10"/>
        <v/>
      </c>
      <c r="L242" s="76"/>
      <c r="M242" s="77"/>
    </row>
    <row r="243" spans="1:13" x14ac:dyDescent="0.3">
      <c r="A243" s="34">
        <v>36526</v>
      </c>
      <c r="B243" s="54">
        <v>3.79</v>
      </c>
      <c r="C243" s="55">
        <v>3.79</v>
      </c>
      <c r="G243" t="str">
        <f ca="1">IF(CodeCouleur(B243)=3,"sans chimie",IF(CodeCouleur(B243)=-4142,"sans chimie",IF(CodeCouleur(B243)=44,"avec chimie","code couleur inconnu")))</f>
        <v>sans chimie</v>
      </c>
      <c r="I243" s="87">
        <v>36526</v>
      </c>
      <c r="J243" s="84">
        <f t="shared" ca="1" si="9"/>
        <v>3.79</v>
      </c>
      <c r="K243" s="77" t="str">
        <f t="shared" ca="1" si="10"/>
        <v/>
      </c>
      <c r="L243" s="76"/>
      <c r="M243" s="77"/>
    </row>
    <row r="244" spans="1:13" x14ac:dyDescent="0.3">
      <c r="A244" s="24">
        <v>36557</v>
      </c>
      <c r="B244" s="50">
        <v>7.97</v>
      </c>
      <c r="C244" s="51">
        <v>7.97</v>
      </c>
      <c r="G244" t="str">
        <f ca="1">IF(CodeCouleur(B244)=3,"sans chimie",IF(CodeCouleur(B244)=-4142,"sans chimie",IF(CodeCouleur(B244)=44,"avec chimie","code couleur inconnu")))</f>
        <v>sans chimie</v>
      </c>
      <c r="I244" s="87">
        <v>36557</v>
      </c>
      <c r="J244" s="84">
        <f t="shared" ca="1" si="9"/>
        <v>7.97</v>
      </c>
      <c r="K244" s="77" t="str">
        <f t="shared" ca="1" si="10"/>
        <v/>
      </c>
      <c r="L244" s="76"/>
      <c r="M244" s="77"/>
    </row>
    <row r="245" spans="1:13" x14ac:dyDescent="0.3">
      <c r="A245" s="24">
        <v>36586</v>
      </c>
      <c r="B245" s="50">
        <v>2.88</v>
      </c>
      <c r="C245" s="51">
        <v>2.88</v>
      </c>
      <c r="G245" t="str">
        <f ca="1">IF(CodeCouleur(B245)=3,"sans chimie",IF(CodeCouleur(B245)=-4142,"sans chimie",IF(CodeCouleur(B245)=44,"avec chimie","code couleur inconnu")))</f>
        <v>sans chimie</v>
      </c>
      <c r="I245" s="87">
        <v>36586</v>
      </c>
      <c r="J245" s="84">
        <f t="shared" ca="1" si="9"/>
        <v>2.88</v>
      </c>
      <c r="K245" s="77" t="str">
        <f t="shared" ca="1" si="10"/>
        <v/>
      </c>
      <c r="L245" s="76"/>
      <c r="M245" s="77"/>
    </row>
    <row r="246" spans="1:13" x14ac:dyDescent="0.3">
      <c r="A246" s="24">
        <v>36617</v>
      </c>
      <c r="B246" s="50">
        <v>2.57</v>
      </c>
      <c r="C246" s="51">
        <v>2.57</v>
      </c>
      <c r="G246" t="str">
        <f ca="1">IF(CodeCouleur(B246)=3,"sans chimie",IF(CodeCouleur(B246)=-4142,"sans chimie",IF(CodeCouleur(B246)=44,"avec chimie","code couleur inconnu")))</f>
        <v>sans chimie</v>
      </c>
      <c r="I246" s="87">
        <v>36617</v>
      </c>
      <c r="J246" s="84">
        <f t="shared" ca="1" si="9"/>
        <v>2.57</v>
      </c>
      <c r="K246" s="77" t="str">
        <f t="shared" ca="1" si="10"/>
        <v/>
      </c>
      <c r="L246" s="76"/>
      <c r="M246" s="77"/>
    </row>
    <row r="247" spans="1:13" x14ac:dyDescent="0.3">
      <c r="A247" s="24">
        <v>36647</v>
      </c>
      <c r="B247" s="50">
        <v>1.07</v>
      </c>
      <c r="C247" s="51">
        <v>1.07</v>
      </c>
      <c r="G247" t="str">
        <f ca="1">IF(CodeCouleur(B247)=3,"sans chimie",IF(CodeCouleur(B247)=-4142,"sans chimie",IF(CodeCouleur(B247)=44,"avec chimie","code couleur inconnu")))</f>
        <v>sans chimie</v>
      </c>
      <c r="I247" s="87">
        <v>36647</v>
      </c>
      <c r="J247" s="84">
        <f t="shared" ca="1" si="9"/>
        <v>1.07</v>
      </c>
      <c r="K247" s="77" t="str">
        <f t="shared" ca="1" si="10"/>
        <v/>
      </c>
      <c r="L247" s="76"/>
      <c r="M247" s="77"/>
    </row>
    <row r="248" spans="1:13" x14ac:dyDescent="0.3">
      <c r="A248" s="24">
        <v>36678</v>
      </c>
      <c r="B248" s="50">
        <v>0.90600000000000003</v>
      </c>
      <c r="C248" s="51">
        <v>0.90600000000000003</v>
      </c>
      <c r="G248" t="str">
        <f ca="1">IF(CodeCouleur(B248)=3,"sans chimie",IF(CodeCouleur(B248)=-4142,"sans chimie",IF(CodeCouleur(B248)=44,"avec chimie","code couleur inconnu")))</f>
        <v>sans chimie</v>
      </c>
      <c r="I248" s="87">
        <v>36678</v>
      </c>
      <c r="J248" s="84">
        <f t="shared" ca="1" si="9"/>
        <v>0.90600000000000003</v>
      </c>
      <c r="K248" s="77" t="str">
        <f t="shared" ca="1" si="10"/>
        <v/>
      </c>
      <c r="L248" s="76"/>
      <c r="M248" s="77"/>
    </row>
    <row r="249" spans="1:13" x14ac:dyDescent="0.3">
      <c r="A249" s="24">
        <v>36708</v>
      </c>
      <c r="B249" s="50">
        <v>1.58</v>
      </c>
      <c r="C249" s="51">
        <v>1.58</v>
      </c>
      <c r="G249" t="str">
        <f ca="1">IF(CodeCouleur(B249)=3,"sans chimie",IF(CodeCouleur(B249)=-4142,"sans chimie",IF(CodeCouleur(B249)=44,"avec chimie","code couleur inconnu")))</f>
        <v>sans chimie</v>
      </c>
      <c r="I249" s="87">
        <v>36708</v>
      </c>
      <c r="J249" s="84">
        <f t="shared" ca="1" si="9"/>
        <v>1.58</v>
      </c>
      <c r="K249" s="77" t="str">
        <f t="shared" ca="1" si="10"/>
        <v/>
      </c>
      <c r="L249" s="76"/>
      <c r="M249" s="77"/>
    </row>
    <row r="250" spans="1:13" x14ac:dyDescent="0.3">
      <c r="A250" s="24">
        <v>36739</v>
      </c>
      <c r="B250" s="50">
        <v>0.58499999999999996</v>
      </c>
      <c r="C250" s="51">
        <v>0.58499999999999996</v>
      </c>
      <c r="G250" t="str">
        <f ca="1">IF(CodeCouleur(B250)=3,"sans chimie",IF(CodeCouleur(B250)=-4142,"sans chimie",IF(CodeCouleur(B250)=44,"avec chimie","code couleur inconnu")))</f>
        <v>sans chimie</v>
      </c>
      <c r="I250" s="87">
        <v>36739</v>
      </c>
      <c r="J250" s="84">
        <f t="shared" ca="1" si="9"/>
        <v>0.58499999999999996</v>
      </c>
      <c r="K250" s="77" t="str">
        <f t="shared" ca="1" si="10"/>
        <v/>
      </c>
      <c r="L250" s="76"/>
      <c r="M250" s="77"/>
    </row>
    <row r="251" spans="1:13" x14ac:dyDescent="0.3">
      <c r="A251" s="24">
        <v>36770</v>
      </c>
      <c r="B251" s="50">
        <v>0.60699999999999998</v>
      </c>
      <c r="C251" s="51">
        <v>0.60699999999999998</v>
      </c>
      <c r="G251" t="str">
        <f ca="1">IF(CodeCouleur(B251)=3,"sans chimie",IF(CodeCouleur(B251)=-4142,"sans chimie",IF(CodeCouleur(B251)=44,"avec chimie","code couleur inconnu")))</f>
        <v>sans chimie</v>
      </c>
      <c r="I251" s="87">
        <v>36770</v>
      </c>
      <c r="J251" s="84">
        <f t="shared" ca="1" si="9"/>
        <v>0.60699999999999998</v>
      </c>
      <c r="K251" s="77" t="str">
        <f t="shared" ca="1" si="10"/>
        <v/>
      </c>
      <c r="L251" s="76"/>
      <c r="M251" s="77"/>
    </row>
    <row r="252" spans="1:13" x14ac:dyDescent="0.3">
      <c r="A252" s="24">
        <v>36800</v>
      </c>
      <c r="B252" s="50">
        <v>3.16</v>
      </c>
      <c r="C252" s="51">
        <v>3.16</v>
      </c>
      <c r="G252" t="str">
        <f ca="1">IF(CodeCouleur(B252)=3,"sans chimie",IF(CodeCouleur(B252)=-4142,"sans chimie",IF(CodeCouleur(B252)=44,"avec chimie","code couleur inconnu")))</f>
        <v>sans chimie</v>
      </c>
      <c r="I252" s="87">
        <v>36800</v>
      </c>
      <c r="J252" s="84">
        <f t="shared" ca="1" si="9"/>
        <v>3.16</v>
      </c>
      <c r="K252" s="77" t="str">
        <f t="shared" ca="1" si="10"/>
        <v/>
      </c>
      <c r="L252" s="76"/>
      <c r="M252" s="77"/>
    </row>
    <row r="253" spans="1:13" x14ac:dyDescent="0.3">
      <c r="A253" s="24">
        <v>36831</v>
      </c>
      <c r="B253" s="50">
        <v>7.19</v>
      </c>
      <c r="C253" s="51">
        <v>7.19</v>
      </c>
      <c r="G253" t="str">
        <f ca="1">IF(CodeCouleur(B253)=3,"sans chimie",IF(CodeCouleur(B253)=-4142,"sans chimie",IF(CodeCouleur(B253)=44,"avec chimie","code couleur inconnu")))</f>
        <v>sans chimie</v>
      </c>
      <c r="I253" s="87">
        <v>36831</v>
      </c>
      <c r="J253" s="84">
        <f t="shared" ca="1" si="9"/>
        <v>7.19</v>
      </c>
      <c r="K253" s="77" t="str">
        <f t="shared" ca="1" si="10"/>
        <v/>
      </c>
      <c r="L253" s="76"/>
      <c r="M253" s="77"/>
    </row>
    <row r="254" spans="1:13" ht="15" thickBot="1" x14ac:dyDescent="0.35">
      <c r="A254" s="31">
        <v>36861</v>
      </c>
      <c r="B254" s="52">
        <v>3.02</v>
      </c>
      <c r="C254" s="53">
        <v>3.02</v>
      </c>
      <c r="G254" t="str">
        <f ca="1">IF(CodeCouleur(B254)=3,"sans chimie",IF(CodeCouleur(B254)=-4142,"sans chimie",IF(CodeCouleur(B254)=44,"avec chimie","code couleur inconnu")))</f>
        <v>sans chimie</v>
      </c>
      <c r="I254" s="87">
        <v>36861</v>
      </c>
      <c r="J254" s="84">
        <f t="shared" ca="1" si="9"/>
        <v>3.02</v>
      </c>
      <c r="K254" s="77" t="str">
        <f t="shared" ca="1" si="10"/>
        <v/>
      </c>
      <c r="L254" s="76"/>
      <c r="M254" s="77"/>
    </row>
    <row r="255" spans="1:13" x14ac:dyDescent="0.3">
      <c r="A255" s="34">
        <v>36892</v>
      </c>
      <c r="B255" s="54">
        <v>4.6100000000000003</v>
      </c>
      <c r="C255" s="55">
        <v>4.6100000000000003</v>
      </c>
      <c r="G255" t="str">
        <f ca="1">IF(CodeCouleur(B255)=3,"sans chimie",IF(CodeCouleur(B255)=-4142,"sans chimie",IF(CodeCouleur(B255)=44,"avec chimie","code couleur inconnu")))</f>
        <v>sans chimie</v>
      </c>
      <c r="I255" s="87">
        <v>36892</v>
      </c>
      <c r="J255" s="84">
        <f t="shared" ca="1" si="9"/>
        <v>4.6100000000000003</v>
      </c>
      <c r="K255" s="77" t="str">
        <f t="shared" ca="1" si="10"/>
        <v/>
      </c>
      <c r="L255" s="76"/>
      <c r="M255" s="77"/>
    </row>
    <row r="256" spans="1:13" x14ac:dyDescent="0.3">
      <c r="A256" s="24">
        <v>36923</v>
      </c>
      <c r="B256" s="50">
        <v>3.28</v>
      </c>
      <c r="C256" s="51">
        <v>3.28</v>
      </c>
      <c r="G256" t="str">
        <f ca="1">IF(CodeCouleur(B256)=3,"sans chimie",IF(CodeCouleur(B256)=-4142,"sans chimie",IF(CodeCouleur(B256)=44,"avec chimie","code couleur inconnu")))</f>
        <v>sans chimie</v>
      </c>
      <c r="I256" s="87">
        <v>36923</v>
      </c>
      <c r="J256" s="84">
        <f t="shared" ca="1" si="9"/>
        <v>3.28</v>
      </c>
      <c r="K256" s="77" t="str">
        <f t="shared" ca="1" si="10"/>
        <v/>
      </c>
      <c r="L256" s="76"/>
      <c r="M256" s="77"/>
    </row>
    <row r="257" spans="1:13" x14ac:dyDescent="0.3">
      <c r="A257" s="24">
        <v>36951</v>
      </c>
      <c r="B257" s="50">
        <v>11.5</v>
      </c>
      <c r="C257" s="51">
        <v>11.5</v>
      </c>
      <c r="G257" t="str">
        <f ca="1">IF(CodeCouleur(B257)=3,"sans chimie",IF(CodeCouleur(B257)=-4142,"sans chimie",IF(CodeCouleur(B257)=44,"avec chimie","code couleur inconnu")))</f>
        <v>sans chimie</v>
      </c>
      <c r="I257" s="87">
        <v>36951</v>
      </c>
      <c r="J257" s="84">
        <f t="shared" ca="1" si="9"/>
        <v>11.5</v>
      </c>
      <c r="K257" s="77" t="str">
        <f t="shared" ca="1" si="10"/>
        <v/>
      </c>
      <c r="L257" s="76"/>
      <c r="M257" s="77"/>
    </row>
    <row r="258" spans="1:13" x14ac:dyDescent="0.3">
      <c r="A258" s="24">
        <v>36982</v>
      </c>
      <c r="B258" s="50">
        <v>6.65</v>
      </c>
      <c r="C258" s="51">
        <v>6.65</v>
      </c>
      <c r="G258" t="str">
        <f ca="1">IF(CodeCouleur(B258)=3,"sans chimie",IF(CodeCouleur(B258)=-4142,"sans chimie",IF(CodeCouleur(B258)=44,"avec chimie","code couleur inconnu")))</f>
        <v>sans chimie</v>
      </c>
      <c r="I258" s="87">
        <v>36982</v>
      </c>
      <c r="J258" s="84">
        <f t="shared" ca="1" si="9"/>
        <v>6.65</v>
      </c>
      <c r="K258" s="77" t="str">
        <f t="shared" ca="1" si="10"/>
        <v/>
      </c>
      <c r="L258" s="76"/>
      <c r="M258" s="77"/>
    </row>
    <row r="259" spans="1:13" x14ac:dyDescent="0.3">
      <c r="A259" s="24">
        <v>37012</v>
      </c>
      <c r="B259" s="50">
        <v>2.5299999999999998</v>
      </c>
      <c r="C259" s="51">
        <v>2.5299999999999998</v>
      </c>
      <c r="G259" t="str">
        <f ca="1">IF(CodeCouleur(B259)=3,"sans chimie",IF(CodeCouleur(B259)=-4142,"sans chimie",IF(CodeCouleur(B259)=44,"avec chimie","code couleur inconnu")))</f>
        <v>sans chimie</v>
      </c>
      <c r="I259" s="87">
        <v>37012</v>
      </c>
      <c r="J259" s="84">
        <f t="shared" ca="1" si="9"/>
        <v>2.5299999999999998</v>
      </c>
      <c r="K259" s="77" t="str">
        <f t="shared" ca="1" si="10"/>
        <v/>
      </c>
      <c r="L259" s="76"/>
      <c r="M259" s="77"/>
    </row>
    <row r="260" spans="1:13" x14ac:dyDescent="0.3">
      <c r="A260" s="24">
        <v>37043</v>
      </c>
      <c r="B260" s="50">
        <v>2.29</v>
      </c>
      <c r="C260" s="51">
        <v>2.29</v>
      </c>
      <c r="G260" t="str">
        <f ca="1">IF(CodeCouleur(B260)=3,"sans chimie",IF(CodeCouleur(B260)=-4142,"sans chimie",IF(CodeCouleur(B260)=44,"avec chimie","code couleur inconnu")))</f>
        <v>sans chimie</v>
      </c>
      <c r="I260" s="87">
        <v>37043</v>
      </c>
      <c r="J260" s="84">
        <f t="shared" ref="J260:J323" ca="1" si="11">IF(G260=$J$2,B260,"")</f>
        <v>2.29</v>
      </c>
      <c r="K260" s="77" t="str">
        <f t="shared" ref="K260:K323" ca="1" si="12">IF(G260=$K$2,B260,"")</f>
        <v/>
      </c>
      <c r="L260" s="76"/>
      <c r="M260" s="77"/>
    </row>
    <row r="261" spans="1:13" x14ac:dyDescent="0.3">
      <c r="A261" s="24">
        <v>37073</v>
      </c>
      <c r="B261" s="50">
        <v>1.67</v>
      </c>
      <c r="C261" s="51">
        <v>1.67</v>
      </c>
      <c r="G261" t="str">
        <f ca="1">IF(CodeCouleur(B261)=3,"sans chimie",IF(CodeCouleur(B261)=-4142,"sans chimie",IF(CodeCouleur(B261)=44,"avec chimie","code couleur inconnu")))</f>
        <v>sans chimie</v>
      </c>
      <c r="I261" s="87">
        <v>37073</v>
      </c>
      <c r="J261" s="84">
        <f t="shared" ca="1" si="11"/>
        <v>1.67</v>
      </c>
      <c r="K261" s="77" t="str">
        <f t="shared" ca="1" si="12"/>
        <v/>
      </c>
      <c r="L261" s="76"/>
      <c r="M261" s="77"/>
    </row>
    <row r="262" spans="1:13" x14ac:dyDescent="0.3">
      <c r="A262" s="24">
        <v>37104</v>
      </c>
      <c r="B262" s="50">
        <v>1.2</v>
      </c>
      <c r="C262" s="51">
        <v>1.2</v>
      </c>
      <c r="G262" t="str">
        <f ca="1">IF(CodeCouleur(B262)=3,"sans chimie",IF(CodeCouleur(B262)=-4142,"sans chimie",IF(CodeCouleur(B262)=44,"avec chimie","code couleur inconnu")))</f>
        <v>sans chimie</v>
      </c>
      <c r="I262" s="87">
        <v>37104</v>
      </c>
      <c r="J262" s="84">
        <f t="shared" ca="1" si="11"/>
        <v>1.2</v>
      </c>
      <c r="K262" s="77" t="str">
        <f t="shared" ca="1" si="12"/>
        <v/>
      </c>
      <c r="L262" s="76"/>
      <c r="M262" s="77"/>
    </row>
    <row r="263" spans="1:13" x14ac:dyDescent="0.3">
      <c r="A263" s="24">
        <v>37135</v>
      </c>
      <c r="B263" s="50">
        <v>2.59</v>
      </c>
      <c r="C263" s="51">
        <v>2.59</v>
      </c>
      <c r="G263" t="str">
        <f ca="1">IF(CodeCouleur(B263)=3,"sans chimie",IF(CodeCouleur(B263)=-4142,"sans chimie",IF(CodeCouleur(B263)=44,"avec chimie","code couleur inconnu")))</f>
        <v>sans chimie</v>
      </c>
      <c r="I263" s="87">
        <v>37135</v>
      </c>
      <c r="J263" s="84">
        <f t="shared" ca="1" si="11"/>
        <v>2.59</v>
      </c>
      <c r="K263" s="77" t="str">
        <f t="shared" ca="1" si="12"/>
        <v/>
      </c>
      <c r="L263" s="76"/>
      <c r="M263" s="77"/>
    </row>
    <row r="264" spans="1:13" x14ac:dyDescent="0.3">
      <c r="A264" s="24">
        <v>37165</v>
      </c>
      <c r="B264" s="50">
        <v>2.25</v>
      </c>
      <c r="C264" s="51">
        <v>2.25</v>
      </c>
      <c r="G264" t="str">
        <f ca="1">IF(CodeCouleur(B264)=3,"sans chimie",IF(CodeCouleur(B264)=-4142,"sans chimie",IF(CodeCouleur(B264)=44,"avec chimie","code couleur inconnu")))</f>
        <v>sans chimie</v>
      </c>
      <c r="I264" s="87">
        <v>37165</v>
      </c>
      <c r="J264" s="84">
        <f t="shared" ca="1" si="11"/>
        <v>2.25</v>
      </c>
      <c r="K264" s="77" t="str">
        <f t="shared" ca="1" si="12"/>
        <v/>
      </c>
      <c r="L264" s="76"/>
      <c r="M264" s="77"/>
    </row>
    <row r="265" spans="1:13" x14ac:dyDescent="0.3">
      <c r="A265" s="24">
        <v>37196</v>
      </c>
      <c r="B265" s="50">
        <v>2.81</v>
      </c>
      <c r="C265" s="51">
        <v>2.81</v>
      </c>
      <c r="G265" t="str">
        <f ca="1">IF(CodeCouleur(B265)=3,"sans chimie",IF(CodeCouleur(B265)=-4142,"sans chimie",IF(CodeCouleur(B265)=44,"avec chimie","code couleur inconnu")))</f>
        <v>sans chimie</v>
      </c>
      <c r="I265" s="87">
        <v>37196</v>
      </c>
      <c r="J265" s="84">
        <f t="shared" ca="1" si="11"/>
        <v>2.81</v>
      </c>
      <c r="K265" s="77" t="str">
        <f t="shared" ca="1" si="12"/>
        <v/>
      </c>
      <c r="L265" s="76"/>
      <c r="M265" s="77"/>
    </row>
    <row r="266" spans="1:13" ht="15" thickBot="1" x14ac:dyDescent="0.35">
      <c r="A266" s="31">
        <v>37226</v>
      </c>
      <c r="B266" s="52">
        <v>4.47</v>
      </c>
      <c r="C266" s="53">
        <v>4.47</v>
      </c>
      <c r="G266" t="str">
        <f ca="1">IF(CodeCouleur(B266)=3,"sans chimie",IF(CodeCouleur(B266)=-4142,"sans chimie",IF(CodeCouleur(B266)=44,"avec chimie","code couleur inconnu")))</f>
        <v>sans chimie</v>
      </c>
      <c r="I266" s="87">
        <v>37226</v>
      </c>
      <c r="J266" s="84">
        <f t="shared" ca="1" si="11"/>
        <v>4.47</v>
      </c>
      <c r="K266" s="77" t="str">
        <f t="shared" ca="1" si="12"/>
        <v/>
      </c>
      <c r="L266" s="76"/>
      <c r="M266" s="77"/>
    </row>
    <row r="267" spans="1:13" x14ac:dyDescent="0.3">
      <c r="A267" s="34">
        <v>37257</v>
      </c>
      <c r="B267" s="54">
        <v>3.42</v>
      </c>
      <c r="C267" s="55">
        <v>3.42</v>
      </c>
      <c r="G267" t="str">
        <f ca="1">IF(CodeCouleur(B267)=3,"sans chimie",IF(CodeCouleur(B267)=-4142,"sans chimie",IF(CodeCouleur(B267)=44,"avec chimie","code couleur inconnu")))</f>
        <v>sans chimie</v>
      </c>
      <c r="I267" s="87">
        <v>37257</v>
      </c>
      <c r="J267" s="84">
        <f t="shared" ca="1" si="11"/>
        <v>3.42</v>
      </c>
      <c r="K267" s="77" t="str">
        <f t="shared" ca="1" si="12"/>
        <v/>
      </c>
      <c r="L267" s="76"/>
      <c r="M267" s="77"/>
    </row>
    <row r="268" spans="1:13" x14ac:dyDescent="0.3">
      <c r="A268" s="24">
        <v>37288</v>
      </c>
      <c r="B268" s="50">
        <v>4.8099999999999996</v>
      </c>
      <c r="C268" s="51">
        <v>4.8099999999999996</v>
      </c>
      <c r="G268" t="str">
        <f ca="1">IF(CodeCouleur(B268)=3,"sans chimie",IF(CodeCouleur(B268)=-4142,"sans chimie",IF(CodeCouleur(B268)=44,"avec chimie","code couleur inconnu")))</f>
        <v>sans chimie</v>
      </c>
      <c r="I268" s="87">
        <v>37288</v>
      </c>
      <c r="J268" s="84">
        <f t="shared" ca="1" si="11"/>
        <v>4.8099999999999996</v>
      </c>
      <c r="K268" s="77" t="str">
        <f t="shared" ca="1" si="12"/>
        <v/>
      </c>
      <c r="L268" s="76"/>
      <c r="M268" s="77"/>
    </row>
    <row r="269" spans="1:13" x14ac:dyDescent="0.3">
      <c r="A269" s="24">
        <v>37316</v>
      </c>
      <c r="B269" s="25">
        <v>3.4</v>
      </c>
      <c r="C269" s="26">
        <v>3.4</v>
      </c>
      <c r="G269" t="str">
        <f ca="1">IF(CodeCouleur(B269)=3,"sans chimie",IF(CodeCouleur(B269)=-4142,"sans chimie",IF(CodeCouleur(B269)=44,"avec chimie","code couleur inconnu")))</f>
        <v>sans chimie</v>
      </c>
      <c r="I269" s="87">
        <v>37316</v>
      </c>
      <c r="J269" s="84">
        <f t="shared" ca="1" si="11"/>
        <v>3.4</v>
      </c>
      <c r="K269" s="77" t="str">
        <f t="shared" ca="1" si="12"/>
        <v/>
      </c>
      <c r="L269" s="76"/>
      <c r="M269" s="77"/>
    </row>
    <row r="270" spans="1:13" x14ac:dyDescent="0.3">
      <c r="A270" s="28">
        <v>37347</v>
      </c>
      <c r="B270" s="29">
        <v>0.84399999999999997</v>
      </c>
      <c r="C270" s="30">
        <v>0.84399999999999997</v>
      </c>
      <c r="G270" t="str">
        <f ca="1">IF(CodeCouleur(B270)=3,"sans chimie",IF(CodeCouleur(B270)=-4142,"sans chimie",IF(CodeCouleur(B270)=44,"avec chimie","code couleur inconnu")))</f>
        <v>avec chimie</v>
      </c>
      <c r="I270" s="87">
        <v>37347</v>
      </c>
      <c r="J270" s="84" t="str">
        <f t="shared" ca="1" si="11"/>
        <v/>
      </c>
      <c r="K270" s="77">
        <f t="shared" ca="1" si="12"/>
        <v>0.84399999999999997</v>
      </c>
      <c r="L270" s="76"/>
      <c r="M270" s="77"/>
    </row>
    <row r="271" spans="1:13" x14ac:dyDescent="0.3">
      <c r="A271" s="24">
        <v>37377</v>
      </c>
      <c r="B271" s="25">
        <v>4.0999999999999996</v>
      </c>
      <c r="C271" s="26">
        <v>4.0999999999999996</v>
      </c>
      <c r="G271" t="str">
        <f ca="1">IF(CodeCouleur(B271)=3,"sans chimie",IF(CodeCouleur(B271)=-4142,"sans chimie",IF(CodeCouleur(B271)=44,"avec chimie","code couleur inconnu")))</f>
        <v>sans chimie</v>
      </c>
      <c r="I271" s="87">
        <v>37377</v>
      </c>
      <c r="J271" s="84">
        <f t="shared" ca="1" si="11"/>
        <v>4.0999999999999996</v>
      </c>
      <c r="K271" s="77" t="str">
        <f t="shared" ca="1" si="12"/>
        <v/>
      </c>
      <c r="L271" s="76"/>
      <c r="M271" s="77"/>
    </row>
    <row r="272" spans="1:13" x14ac:dyDescent="0.3">
      <c r="A272" s="18">
        <v>37408</v>
      </c>
      <c r="B272" s="39"/>
      <c r="C272" s="40"/>
      <c r="G272" t="str">
        <f ca="1">IF(CodeCouleur(B272)=3,"sans chimie",IF(CodeCouleur(B272)=-4142,"sans chimie",IF(CodeCouleur(B272)=44,"avec chimie","code couleur inconnu")))</f>
        <v>sans chimie</v>
      </c>
      <c r="I272" s="87">
        <v>37408</v>
      </c>
      <c r="J272" s="84">
        <f t="shared" ca="1" si="11"/>
        <v>0</v>
      </c>
      <c r="K272" s="77" t="str">
        <f t="shared" ca="1" si="12"/>
        <v/>
      </c>
      <c r="L272" s="76"/>
      <c r="M272" s="77"/>
    </row>
    <row r="273" spans="1:13" x14ac:dyDescent="0.3">
      <c r="A273" s="28">
        <v>37438</v>
      </c>
      <c r="B273" s="29">
        <v>0.85399999999999998</v>
      </c>
      <c r="C273" s="30">
        <v>0.85399999999999998</v>
      </c>
      <c r="G273" t="str">
        <f ca="1">IF(CodeCouleur(B273)=3,"sans chimie",IF(CodeCouleur(B273)=-4142,"sans chimie",IF(CodeCouleur(B273)=44,"avec chimie","code couleur inconnu")))</f>
        <v>avec chimie</v>
      </c>
      <c r="I273" s="87">
        <v>37438</v>
      </c>
      <c r="J273" s="84" t="str">
        <f t="shared" ca="1" si="11"/>
        <v/>
      </c>
      <c r="K273" s="77">
        <f t="shared" ca="1" si="12"/>
        <v>0.85399999999999998</v>
      </c>
      <c r="L273" s="76"/>
      <c r="M273" s="77"/>
    </row>
    <row r="274" spans="1:13" x14ac:dyDescent="0.3">
      <c r="A274" s="24">
        <v>37469</v>
      </c>
      <c r="B274" s="25">
        <v>1.1399999999999999</v>
      </c>
      <c r="C274" s="26">
        <v>1.1399999999999999</v>
      </c>
      <c r="G274" t="str">
        <f ca="1">IF(CodeCouleur(B274)=3,"sans chimie",IF(CodeCouleur(B274)=-4142,"sans chimie",IF(CodeCouleur(B274)=44,"avec chimie","code couleur inconnu")))</f>
        <v>sans chimie</v>
      </c>
      <c r="I274" s="87">
        <v>37469</v>
      </c>
      <c r="J274" s="84">
        <f t="shared" ca="1" si="11"/>
        <v>1.1399999999999999</v>
      </c>
      <c r="K274" s="77" t="str">
        <f t="shared" ca="1" si="12"/>
        <v/>
      </c>
      <c r="L274" s="76"/>
      <c r="M274" s="77"/>
    </row>
    <row r="275" spans="1:13" x14ac:dyDescent="0.3">
      <c r="A275" s="24">
        <v>37500</v>
      </c>
      <c r="B275" s="25">
        <v>0.42399999999999999</v>
      </c>
      <c r="C275" s="26">
        <v>0.42399999999999999</v>
      </c>
      <c r="G275" t="str">
        <f ca="1">IF(CodeCouleur(B275)=3,"sans chimie",IF(CodeCouleur(B275)=-4142,"sans chimie",IF(CodeCouleur(B275)=44,"avec chimie","code couleur inconnu")))</f>
        <v>sans chimie</v>
      </c>
      <c r="I275" s="87">
        <v>37500</v>
      </c>
      <c r="J275" s="84">
        <f t="shared" ca="1" si="11"/>
        <v>0.42399999999999999</v>
      </c>
      <c r="K275" s="77" t="str">
        <f t="shared" ca="1" si="12"/>
        <v/>
      </c>
      <c r="L275" s="76"/>
      <c r="M275" s="77"/>
    </row>
    <row r="276" spans="1:13" x14ac:dyDescent="0.3">
      <c r="A276" s="28">
        <v>37530</v>
      </c>
      <c r="B276" s="29">
        <v>2.68</v>
      </c>
      <c r="C276" s="30">
        <v>2.68</v>
      </c>
      <c r="G276" t="str">
        <f ca="1">IF(CodeCouleur(B276)=3,"sans chimie",IF(CodeCouleur(B276)=-4142,"sans chimie",IF(CodeCouleur(B276)=44,"avec chimie","code couleur inconnu")))</f>
        <v>avec chimie</v>
      </c>
      <c r="I276" s="87">
        <v>37530</v>
      </c>
      <c r="J276" s="84" t="str">
        <f t="shared" ca="1" si="11"/>
        <v/>
      </c>
      <c r="K276" s="77">
        <f t="shared" ca="1" si="12"/>
        <v>2.68</v>
      </c>
      <c r="L276" s="76"/>
      <c r="M276" s="77"/>
    </row>
    <row r="277" spans="1:13" x14ac:dyDescent="0.3">
      <c r="A277" s="24">
        <v>37561</v>
      </c>
      <c r="B277" s="25">
        <v>14.8</v>
      </c>
      <c r="C277" s="26">
        <v>14.8</v>
      </c>
      <c r="G277" t="str">
        <f ca="1">IF(CodeCouleur(B277)=3,"sans chimie",IF(CodeCouleur(B277)=-4142,"sans chimie",IF(CodeCouleur(B277)=44,"avec chimie","code couleur inconnu")))</f>
        <v>sans chimie</v>
      </c>
      <c r="I277" s="87">
        <v>37561</v>
      </c>
      <c r="J277" s="84">
        <f t="shared" ca="1" si="11"/>
        <v>14.8</v>
      </c>
      <c r="K277" s="77" t="str">
        <f t="shared" ca="1" si="12"/>
        <v/>
      </c>
      <c r="L277" s="76"/>
      <c r="M277" s="77"/>
    </row>
    <row r="278" spans="1:13" ht="15" thickBot="1" x14ac:dyDescent="0.35">
      <c r="A278" s="31">
        <v>37591</v>
      </c>
      <c r="B278" s="32">
        <v>5.77</v>
      </c>
      <c r="C278" s="33">
        <v>5.77</v>
      </c>
      <c r="G278" t="str">
        <f ca="1">IF(CodeCouleur(B278)=3,"sans chimie",IF(CodeCouleur(B278)=-4142,"sans chimie",IF(CodeCouleur(B278)=44,"avec chimie","code couleur inconnu")))</f>
        <v>sans chimie</v>
      </c>
      <c r="I278" s="87">
        <v>37591</v>
      </c>
      <c r="J278" s="84">
        <f t="shared" ca="1" si="11"/>
        <v>5.77</v>
      </c>
      <c r="K278" s="77" t="str">
        <f t="shared" ca="1" si="12"/>
        <v/>
      </c>
      <c r="L278" s="76"/>
      <c r="M278" s="77"/>
    </row>
    <row r="279" spans="1:13" x14ac:dyDescent="0.3">
      <c r="A279" s="34">
        <v>37622</v>
      </c>
      <c r="B279" s="54">
        <v>4.84</v>
      </c>
      <c r="C279" s="55">
        <v>4.84</v>
      </c>
      <c r="G279" t="str">
        <f ca="1">IF(CodeCouleur(B279)=3,"sans chimie",IF(CodeCouleur(B279)=-4142,"sans chimie",IF(CodeCouleur(B279)=44,"avec chimie","code couleur inconnu")))</f>
        <v>sans chimie</v>
      </c>
      <c r="I279" s="87">
        <v>37622</v>
      </c>
      <c r="J279" s="84">
        <f t="shared" ca="1" si="11"/>
        <v>4.84</v>
      </c>
      <c r="K279" s="77" t="str">
        <f t="shared" ca="1" si="12"/>
        <v/>
      </c>
      <c r="L279" s="76"/>
      <c r="M279" s="77"/>
    </row>
    <row r="280" spans="1:13" x14ac:dyDescent="0.3">
      <c r="A280" s="28">
        <v>37653</v>
      </c>
      <c r="B280" s="29">
        <v>3.65</v>
      </c>
      <c r="C280" s="30">
        <v>3.65</v>
      </c>
      <c r="G280" t="str">
        <f ca="1">IF(CodeCouleur(B280)=3,"sans chimie",IF(CodeCouleur(B280)=-4142,"sans chimie",IF(CodeCouleur(B280)=44,"avec chimie","code couleur inconnu")))</f>
        <v>avec chimie</v>
      </c>
      <c r="I280" s="87">
        <v>37653</v>
      </c>
      <c r="J280" s="84" t="str">
        <f t="shared" ca="1" si="11"/>
        <v/>
      </c>
      <c r="K280" s="77">
        <f t="shared" ca="1" si="12"/>
        <v>3.65</v>
      </c>
      <c r="L280" s="76"/>
      <c r="M280" s="77"/>
    </row>
    <row r="281" spans="1:13" x14ac:dyDescent="0.3">
      <c r="A281" s="24">
        <v>37681</v>
      </c>
      <c r="B281" s="50">
        <v>2.42</v>
      </c>
      <c r="C281" s="51">
        <v>2.42</v>
      </c>
      <c r="G281" t="str">
        <f ca="1">IF(CodeCouleur(B281)=3,"sans chimie",IF(CodeCouleur(B281)=-4142,"sans chimie",IF(CodeCouleur(B281)=44,"avec chimie","code couleur inconnu")))</f>
        <v>sans chimie</v>
      </c>
      <c r="I281" s="87">
        <v>37681</v>
      </c>
      <c r="J281" s="84">
        <f t="shared" ca="1" si="11"/>
        <v>2.42</v>
      </c>
      <c r="K281" s="77" t="str">
        <f t="shared" ca="1" si="12"/>
        <v/>
      </c>
      <c r="L281" s="76"/>
      <c r="M281" s="77"/>
    </row>
    <row r="282" spans="1:13" x14ac:dyDescent="0.3">
      <c r="A282" s="24">
        <v>37712</v>
      </c>
      <c r="B282" s="50">
        <v>0.79300000000000004</v>
      </c>
      <c r="C282" s="51">
        <v>0.79300000000000004</v>
      </c>
      <c r="G282" t="str">
        <f ca="1">IF(CodeCouleur(B282)=3,"sans chimie",IF(CodeCouleur(B282)=-4142,"sans chimie",IF(CodeCouleur(B282)=44,"avec chimie","code couleur inconnu")))</f>
        <v>sans chimie</v>
      </c>
      <c r="I282" s="87">
        <v>37712</v>
      </c>
      <c r="J282" s="84">
        <f t="shared" ca="1" si="11"/>
        <v>0.79300000000000004</v>
      </c>
      <c r="K282" s="77" t="str">
        <f t="shared" ca="1" si="12"/>
        <v/>
      </c>
      <c r="L282" s="76"/>
      <c r="M282" s="77"/>
    </row>
    <row r="283" spans="1:13" x14ac:dyDescent="0.3">
      <c r="A283" s="24">
        <v>37742</v>
      </c>
      <c r="B283" s="50">
        <v>1.02</v>
      </c>
      <c r="C283" s="51">
        <v>1.02</v>
      </c>
      <c r="G283" t="str">
        <f ca="1">IF(CodeCouleur(B283)=3,"sans chimie",IF(CodeCouleur(B283)=-4142,"sans chimie",IF(CodeCouleur(B283)=44,"avec chimie","code couleur inconnu")))</f>
        <v>sans chimie</v>
      </c>
      <c r="I283" s="87">
        <v>37742</v>
      </c>
      <c r="J283" s="84">
        <f t="shared" ca="1" si="11"/>
        <v>1.02</v>
      </c>
      <c r="K283" s="77" t="str">
        <f t="shared" ca="1" si="12"/>
        <v/>
      </c>
      <c r="L283" s="76"/>
      <c r="M283" s="77"/>
    </row>
    <row r="284" spans="1:13" x14ac:dyDescent="0.3">
      <c r="A284" s="24">
        <v>37773</v>
      </c>
      <c r="B284" s="50">
        <v>0.498</v>
      </c>
      <c r="C284" s="51">
        <v>0.498</v>
      </c>
      <c r="G284" t="str">
        <f ca="1">IF(CodeCouleur(B284)=3,"sans chimie",IF(CodeCouleur(B284)=-4142,"sans chimie",IF(CodeCouleur(B284)=44,"avec chimie","code couleur inconnu")))</f>
        <v>sans chimie</v>
      </c>
      <c r="I284" s="87">
        <v>37773</v>
      </c>
      <c r="J284" s="84">
        <f t="shared" ca="1" si="11"/>
        <v>0.498</v>
      </c>
      <c r="K284" s="77" t="str">
        <f t="shared" ca="1" si="12"/>
        <v/>
      </c>
      <c r="L284" s="76"/>
      <c r="M284" s="77"/>
    </row>
    <row r="285" spans="1:13" x14ac:dyDescent="0.3">
      <c r="A285" s="24">
        <v>37803</v>
      </c>
      <c r="B285" s="50">
        <v>0.28399999999999997</v>
      </c>
      <c r="C285" s="51">
        <v>0.28399999999999997</v>
      </c>
      <c r="G285" t="str">
        <f ca="1">IF(CodeCouleur(B285)=3,"sans chimie",IF(CodeCouleur(B285)=-4142,"sans chimie",IF(CodeCouleur(B285)=44,"avec chimie","code couleur inconnu")))</f>
        <v>sans chimie</v>
      </c>
      <c r="I285" s="87">
        <v>37803</v>
      </c>
      <c r="J285" s="84">
        <f t="shared" ca="1" si="11"/>
        <v>0.28399999999999997</v>
      </c>
      <c r="K285" s="77" t="str">
        <f t="shared" ca="1" si="12"/>
        <v/>
      </c>
      <c r="L285" s="76"/>
      <c r="M285" s="77"/>
    </row>
    <row r="286" spans="1:13" x14ac:dyDescent="0.3">
      <c r="A286" s="24">
        <v>37834</v>
      </c>
      <c r="B286" s="50">
        <v>0.21199999999999999</v>
      </c>
      <c r="C286" s="51">
        <v>0.21199999999999999</v>
      </c>
      <c r="G286" t="str">
        <f ca="1">IF(CodeCouleur(B286)=3,"sans chimie",IF(CodeCouleur(B286)=-4142,"sans chimie",IF(CodeCouleur(B286)=44,"avec chimie","code couleur inconnu")))</f>
        <v>sans chimie</v>
      </c>
      <c r="I286" s="87">
        <v>37834</v>
      </c>
      <c r="J286" s="84">
        <f t="shared" ca="1" si="11"/>
        <v>0.21199999999999999</v>
      </c>
      <c r="K286" s="77" t="str">
        <f t="shared" ca="1" si="12"/>
        <v/>
      </c>
      <c r="L286" s="76"/>
      <c r="M286" s="77"/>
    </row>
    <row r="287" spans="1:13" x14ac:dyDescent="0.3">
      <c r="A287" s="24">
        <v>37865</v>
      </c>
      <c r="B287" s="50">
        <v>0.36299999999999999</v>
      </c>
      <c r="C287" s="51">
        <v>0.36299999999999999</v>
      </c>
      <c r="G287" t="str">
        <f ca="1">IF(CodeCouleur(B287)=3,"sans chimie",IF(CodeCouleur(B287)=-4142,"sans chimie",IF(CodeCouleur(B287)=44,"avec chimie","code couleur inconnu")))</f>
        <v>sans chimie</v>
      </c>
      <c r="I287" s="87">
        <v>37865</v>
      </c>
      <c r="J287" s="84">
        <f t="shared" ca="1" si="11"/>
        <v>0.36299999999999999</v>
      </c>
      <c r="K287" s="77" t="str">
        <f t="shared" ca="1" si="12"/>
        <v/>
      </c>
      <c r="L287" s="76"/>
      <c r="M287" s="77"/>
    </row>
    <row r="288" spans="1:13" x14ac:dyDescent="0.3">
      <c r="A288" s="24">
        <v>37895</v>
      </c>
      <c r="B288" s="50">
        <v>3.99</v>
      </c>
      <c r="C288" s="51">
        <v>3.99</v>
      </c>
      <c r="G288" t="str">
        <f ca="1">IF(CodeCouleur(B288)=3,"sans chimie",IF(CodeCouleur(B288)=-4142,"sans chimie",IF(CodeCouleur(B288)=44,"avec chimie","code couleur inconnu")))</f>
        <v>sans chimie</v>
      </c>
      <c r="I288" s="87">
        <v>37895</v>
      </c>
      <c r="J288" s="84">
        <f t="shared" ca="1" si="11"/>
        <v>3.99</v>
      </c>
      <c r="K288" s="77" t="str">
        <f t="shared" ca="1" si="12"/>
        <v/>
      </c>
      <c r="L288" s="76"/>
      <c r="M288" s="77"/>
    </row>
    <row r="289" spans="1:13" x14ac:dyDescent="0.3">
      <c r="A289" s="24">
        <v>37926</v>
      </c>
      <c r="B289" s="50">
        <v>3.86</v>
      </c>
      <c r="C289" s="51">
        <v>3.86</v>
      </c>
      <c r="G289" t="str">
        <f ca="1">IF(CodeCouleur(B289)=3,"sans chimie",IF(CodeCouleur(B289)=-4142,"sans chimie",IF(CodeCouleur(B289)=44,"avec chimie","code couleur inconnu")))</f>
        <v>sans chimie</v>
      </c>
      <c r="I289" s="87">
        <v>37926</v>
      </c>
      <c r="J289" s="84">
        <f t="shared" ca="1" si="11"/>
        <v>3.86</v>
      </c>
      <c r="K289" s="77" t="str">
        <f t="shared" ca="1" si="12"/>
        <v/>
      </c>
      <c r="L289" s="76"/>
      <c r="M289" s="77"/>
    </row>
    <row r="290" spans="1:13" ht="15" thickBot="1" x14ac:dyDescent="0.35">
      <c r="A290" s="31">
        <v>37956</v>
      </c>
      <c r="B290" s="52">
        <v>2.86</v>
      </c>
      <c r="C290" s="53">
        <v>2.86</v>
      </c>
      <c r="G290" t="str">
        <f ca="1">IF(CodeCouleur(B290)=3,"sans chimie",IF(CodeCouleur(B290)=-4142,"sans chimie",IF(CodeCouleur(B290)=44,"avec chimie","code couleur inconnu")))</f>
        <v>sans chimie</v>
      </c>
      <c r="I290" s="87">
        <v>37956</v>
      </c>
      <c r="J290" s="84">
        <f t="shared" ca="1" si="11"/>
        <v>2.86</v>
      </c>
      <c r="K290" s="77" t="str">
        <f t="shared" ca="1" si="12"/>
        <v/>
      </c>
      <c r="L290" s="76"/>
      <c r="M290" s="77"/>
    </row>
    <row r="291" spans="1:13" x14ac:dyDescent="0.3">
      <c r="A291" s="34">
        <v>37987</v>
      </c>
      <c r="B291" s="54">
        <v>6.78</v>
      </c>
      <c r="C291" s="55">
        <v>6.78</v>
      </c>
      <c r="G291" t="str">
        <f ca="1">IF(CodeCouleur(B291)=3,"sans chimie",IF(CodeCouleur(B291)=-4142,"sans chimie",IF(CodeCouleur(B291)=44,"avec chimie","code couleur inconnu")))</f>
        <v>sans chimie</v>
      </c>
      <c r="I291" s="87">
        <v>37987</v>
      </c>
      <c r="J291" s="84">
        <f t="shared" ca="1" si="11"/>
        <v>6.78</v>
      </c>
      <c r="K291" s="77" t="str">
        <f t="shared" ca="1" si="12"/>
        <v/>
      </c>
      <c r="L291" s="76"/>
      <c r="M291" s="77"/>
    </row>
    <row r="292" spans="1:13" x14ac:dyDescent="0.3">
      <c r="A292" s="24">
        <v>38018</v>
      </c>
      <c r="B292" s="50">
        <v>3.88</v>
      </c>
      <c r="C292" s="51">
        <v>3.88</v>
      </c>
      <c r="G292" t="str">
        <f ca="1">IF(CodeCouleur(B292)=3,"sans chimie",IF(CodeCouleur(B292)=-4142,"sans chimie",IF(CodeCouleur(B292)=44,"avec chimie","code couleur inconnu")))</f>
        <v>sans chimie</v>
      </c>
      <c r="I292" s="87">
        <v>38018</v>
      </c>
      <c r="J292" s="84">
        <f t="shared" ca="1" si="11"/>
        <v>3.88</v>
      </c>
      <c r="K292" s="77" t="str">
        <f t="shared" ca="1" si="12"/>
        <v/>
      </c>
      <c r="L292" s="76"/>
      <c r="M292" s="77"/>
    </row>
    <row r="293" spans="1:13" x14ac:dyDescent="0.3">
      <c r="A293" s="24">
        <v>38047</v>
      </c>
      <c r="B293" s="50">
        <v>4.0199999999999996</v>
      </c>
      <c r="C293" s="51">
        <v>4.0199999999999996</v>
      </c>
      <c r="G293" t="str">
        <f ca="1">IF(CodeCouleur(B293)=3,"sans chimie",IF(CodeCouleur(B293)=-4142,"sans chimie",IF(CodeCouleur(B293)=44,"avec chimie","code couleur inconnu")))</f>
        <v>sans chimie</v>
      </c>
      <c r="I293" s="87">
        <v>38047</v>
      </c>
      <c r="J293" s="84">
        <f t="shared" ca="1" si="11"/>
        <v>4.0199999999999996</v>
      </c>
      <c r="K293" s="77" t="str">
        <f t="shared" ca="1" si="12"/>
        <v/>
      </c>
      <c r="L293" s="76"/>
      <c r="M293" s="77"/>
    </row>
    <row r="294" spans="1:13" x14ac:dyDescent="0.3">
      <c r="A294" s="24">
        <v>38078</v>
      </c>
      <c r="B294" s="50">
        <v>1.77</v>
      </c>
      <c r="C294" s="51">
        <v>1.77</v>
      </c>
      <c r="G294" t="str">
        <f ca="1">IF(CodeCouleur(B294)=3,"sans chimie",IF(CodeCouleur(B294)=-4142,"sans chimie",IF(CodeCouleur(B294)=44,"avec chimie","code couleur inconnu")))</f>
        <v>sans chimie</v>
      </c>
      <c r="I294" s="87">
        <v>38078</v>
      </c>
      <c r="J294" s="84">
        <f t="shared" ca="1" si="11"/>
        <v>1.77</v>
      </c>
      <c r="K294" s="77" t="str">
        <f t="shared" ca="1" si="12"/>
        <v/>
      </c>
      <c r="L294" s="76"/>
      <c r="M294" s="77"/>
    </row>
    <row r="295" spans="1:13" x14ac:dyDescent="0.3">
      <c r="A295" s="24">
        <v>38108</v>
      </c>
      <c r="B295" s="50">
        <v>2.97</v>
      </c>
      <c r="C295" s="51">
        <v>2.97</v>
      </c>
      <c r="G295" t="str">
        <f ca="1">IF(CodeCouleur(B295)=3,"sans chimie",IF(CodeCouleur(B295)=-4142,"sans chimie",IF(CodeCouleur(B295)=44,"avec chimie","code couleur inconnu")))</f>
        <v>sans chimie</v>
      </c>
      <c r="I295" s="87">
        <v>38108</v>
      </c>
      <c r="J295" s="84">
        <f t="shared" ca="1" si="11"/>
        <v>2.97</v>
      </c>
      <c r="K295" s="77" t="str">
        <f t="shared" ca="1" si="12"/>
        <v/>
      </c>
      <c r="L295" s="76"/>
      <c r="M295" s="77"/>
    </row>
    <row r="296" spans="1:13" x14ac:dyDescent="0.3">
      <c r="A296" s="24">
        <v>38139</v>
      </c>
      <c r="B296" s="50">
        <v>1.1499999999999999</v>
      </c>
      <c r="C296" s="51">
        <v>1.1499999999999999</v>
      </c>
      <c r="G296" t="str">
        <f ca="1">IF(CodeCouleur(B296)=3,"sans chimie",IF(CodeCouleur(B296)=-4142,"sans chimie",IF(CodeCouleur(B296)=44,"avec chimie","code couleur inconnu")))</f>
        <v>sans chimie</v>
      </c>
      <c r="I296" s="87">
        <v>38139</v>
      </c>
      <c r="J296" s="84">
        <f t="shared" ca="1" si="11"/>
        <v>1.1499999999999999</v>
      </c>
      <c r="K296" s="77" t="str">
        <f t="shared" ca="1" si="12"/>
        <v/>
      </c>
      <c r="L296" s="76"/>
      <c r="M296" s="77"/>
    </row>
    <row r="297" spans="1:13" x14ac:dyDescent="0.3">
      <c r="A297" s="24">
        <v>38169</v>
      </c>
      <c r="B297" s="50">
        <v>0.505</v>
      </c>
      <c r="C297" s="51">
        <v>0.505</v>
      </c>
      <c r="G297" t="str">
        <f ca="1">IF(CodeCouleur(B297)=3,"sans chimie",IF(CodeCouleur(B297)=-4142,"sans chimie",IF(CodeCouleur(B297)=44,"avec chimie","code couleur inconnu")))</f>
        <v>sans chimie</v>
      </c>
      <c r="I297" s="87">
        <v>38169</v>
      </c>
      <c r="J297" s="84">
        <f t="shared" ca="1" si="11"/>
        <v>0.505</v>
      </c>
      <c r="K297" s="77" t="str">
        <f t="shared" ca="1" si="12"/>
        <v/>
      </c>
      <c r="L297" s="76"/>
      <c r="M297" s="77"/>
    </row>
    <row r="298" spans="1:13" x14ac:dyDescent="0.3">
      <c r="A298" s="24">
        <v>38200</v>
      </c>
      <c r="B298" s="50">
        <v>2.38</v>
      </c>
      <c r="C298" s="51">
        <v>2.38</v>
      </c>
      <c r="G298" t="str">
        <f ca="1">IF(CodeCouleur(B298)=3,"sans chimie",IF(CodeCouleur(B298)=-4142,"sans chimie",IF(CodeCouleur(B298)=44,"avec chimie","code couleur inconnu")))</f>
        <v>sans chimie</v>
      </c>
      <c r="I298" s="87">
        <v>38200</v>
      </c>
      <c r="J298" s="84">
        <f t="shared" ca="1" si="11"/>
        <v>2.38</v>
      </c>
      <c r="K298" s="77" t="str">
        <f t="shared" ca="1" si="12"/>
        <v/>
      </c>
      <c r="L298" s="76"/>
      <c r="M298" s="77"/>
    </row>
    <row r="299" spans="1:13" x14ac:dyDescent="0.3">
      <c r="A299" s="24">
        <v>38231</v>
      </c>
      <c r="B299" s="50">
        <v>0.98599999999999999</v>
      </c>
      <c r="C299" s="51">
        <v>0.98599999999999999</v>
      </c>
      <c r="G299" t="str">
        <f ca="1">IF(CodeCouleur(B299)=3,"sans chimie",IF(CodeCouleur(B299)=-4142,"sans chimie",IF(CodeCouleur(B299)=44,"avec chimie","code couleur inconnu")))</f>
        <v>sans chimie</v>
      </c>
      <c r="I299" s="87">
        <v>38231</v>
      </c>
      <c r="J299" s="84">
        <f t="shared" ca="1" si="11"/>
        <v>0.98599999999999999</v>
      </c>
      <c r="K299" s="77" t="str">
        <f t="shared" ca="1" si="12"/>
        <v/>
      </c>
      <c r="L299" s="76"/>
      <c r="M299" s="77"/>
    </row>
    <row r="300" spans="1:13" x14ac:dyDescent="0.3">
      <c r="A300" s="24">
        <v>38261</v>
      </c>
      <c r="B300" s="50">
        <v>5.9</v>
      </c>
      <c r="C300" s="51">
        <v>5.9</v>
      </c>
      <c r="G300" t="str">
        <f ca="1">IF(CodeCouleur(B300)=3,"sans chimie",IF(CodeCouleur(B300)=-4142,"sans chimie",IF(CodeCouleur(B300)=44,"avec chimie","code couleur inconnu")))</f>
        <v>sans chimie</v>
      </c>
      <c r="I300" s="87">
        <v>38261</v>
      </c>
      <c r="J300" s="84">
        <f t="shared" ca="1" si="11"/>
        <v>5.9</v>
      </c>
      <c r="K300" s="77" t="str">
        <f t="shared" ca="1" si="12"/>
        <v/>
      </c>
      <c r="L300" s="76"/>
      <c r="M300" s="77"/>
    </row>
    <row r="301" spans="1:13" x14ac:dyDescent="0.3">
      <c r="A301" s="24">
        <v>38292</v>
      </c>
      <c r="B301" s="50">
        <v>2.59</v>
      </c>
      <c r="C301" s="51">
        <v>2.59</v>
      </c>
      <c r="G301" t="str">
        <f ca="1">IF(CodeCouleur(B301)=3,"sans chimie",IF(CodeCouleur(B301)=-4142,"sans chimie",IF(CodeCouleur(B301)=44,"avec chimie","code couleur inconnu")))</f>
        <v>sans chimie</v>
      </c>
      <c r="I301" s="87">
        <v>38292</v>
      </c>
      <c r="J301" s="84">
        <f t="shared" ca="1" si="11"/>
        <v>2.59</v>
      </c>
      <c r="K301" s="77" t="str">
        <f t="shared" ca="1" si="12"/>
        <v/>
      </c>
      <c r="L301" s="76"/>
      <c r="M301" s="77"/>
    </row>
    <row r="302" spans="1:13" ht="15" thickBot="1" x14ac:dyDescent="0.35">
      <c r="A302" s="31">
        <v>38322</v>
      </c>
      <c r="B302" s="52">
        <v>4.7300000000000004</v>
      </c>
      <c r="C302" s="53">
        <v>4.7300000000000004</v>
      </c>
      <c r="G302" t="str">
        <f ca="1">IF(CodeCouleur(B302)=3,"sans chimie",IF(CodeCouleur(B302)=-4142,"sans chimie",IF(CodeCouleur(B302)=44,"avec chimie","code couleur inconnu")))</f>
        <v>sans chimie</v>
      </c>
      <c r="I302" s="87">
        <v>38322</v>
      </c>
      <c r="J302" s="84">
        <f t="shared" ca="1" si="11"/>
        <v>4.7300000000000004</v>
      </c>
      <c r="K302" s="77" t="str">
        <f t="shared" ca="1" si="12"/>
        <v/>
      </c>
      <c r="L302" s="76"/>
      <c r="M302" s="77"/>
    </row>
    <row r="303" spans="1:13" x14ac:dyDescent="0.3">
      <c r="A303" s="34">
        <v>38353</v>
      </c>
      <c r="B303" s="54">
        <v>4.25</v>
      </c>
      <c r="C303" s="55">
        <v>4.25</v>
      </c>
      <c r="G303" t="str">
        <f ca="1">IF(CodeCouleur(B303)=3,"sans chimie",IF(CodeCouleur(B303)=-4142,"sans chimie",IF(CodeCouleur(B303)=44,"avec chimie","code couleur inconnu")))</f>
        <v>sans chimie</v>
      </c>
      <c r="I303" s="87">
        <v>38353</v>
      </c>
      <c r="J303" s="84">
        <f t="shared" ca="1" si="11"/>
        <v>4.25</v>
      </c>
      <c r="K303" s="77" t="str">
        <f t="shared" ca="1" si="12"/>
        <v/>
      </c>
      <c r="L303" s="76"/>
      <c r="M303" s="77"/>
    </row>
    <row r="304" spans="1:13" x14ac:dyDescent="0.3">
      <c r="A304" s="24">
        <v>38384</v>
      </c>
      <c r="B304" s="50">
        <v>5.58</v>
      </c>
      <c r="C304" s="51">
        <v>5.58</v>
      </c>
      <c r="G304" t="str">
        <f ca="1">IF(CodeCouleur(B304)=3,"sans chimie",IF(CodeCouleur(B304)=-4142,"sans chimie",IF(CodeCouleur(B304)=44,"avec chimie","code couleur inconnu")))</f>
        <v>sans chimie</v>
      </c>
      <c r="I304" s="87">
        <v>38384</v>
      </c>
      <c r="J304" s="84">
        <f t="shared" ca="1" si="11"/>
        <v>5.58</v>
      </c>
      <c r="K304" s="77" t="str">
        <f t="shared" ca="1" si="12"/>
        <v/>
      </c>
      <c r="L304" s="76"/>
      <c r="M304" s="77"/>
    </row>
    <row r="305" spans="1:13" x14ac:dyDescent="0.3">
      <c r="A305" s="24">
        <v>38412</v>
      </c>
      <c r="B305" s="50">
        <v>3.58</v>
      </c>
      <c r="C305" s="51">
        <v>3.58</v>
      </c>
      <c r="G305" t="str">
        <f ca="1">IF(CodeCouleur(B305)=3,"sans chimie",IF(CodeCouleur(B305)=-4142,"sans chimie",IF(CodeCouleur(B305)=44,"avec chimie","code couleur inconnu")))</f>
        <v>sans chimie</v>
      </c>
      <c r="I305" s="87">
        <v>38412</v>
      </c>
      <c r="J305" s="84">
        <f t="shared" ca="1" si="11"/>
        <v>3.58</v>
      </c>
      <c r="K305" s="77" t="str">
        <f t="shared" ca="1" si="12"/>
        <v/>
      </c>
      <c r="L305" s="76"/>
      <c r="M305" s="77"/>
    </row>
    <row r="306" spans="1:13" x14ac:dyDescent="0.3">
      <c r="A306" s="24">
        <v>38443</v>
      </c>
      <c r="B306" s="50">
        <v>9.14</v>
      </c>
      <c r="C306" s="51">
        <v>9.14</v>
      </c>
      <c r="G306" t="str">
        <f ca="1">IF(CodeCouleur(B306)=3,"sans chimie",IF(CodeCouleur(B306)=-4142,"sans chimie",IF(CodeCouleur(B306)=44,"avec chimie","code couleur inconnu")))</f>
        <v>sans chimie</v>
      </c>
      <c r="I306" s="87">
        <v>38443</v>
      </c>
      <c r="J306" s="84">
        <f t="shared" ca="1" si="11"/>
        <v>9.14</v>
      </c>
      <c r="K306" s="77" t="str">
        <f t="shared" ca="1" si="12"/>
        <v/>
      </c>
      <c r="L306" s="76"/>
      <c r="M306" s="77"/>
    </row>
    <row r="307" spans="1:13" x14ac:dyDescent="0.3">
      <c r="A307" s="24">
        <v>38473</v>
      </c>
      <c r="B307" s="50">
        <v>2.78</v>
      </c>
      <c r="C307" s="51">
        <v>2.78</v>
      </c>
      <c r="G307" t="str">
        <f ca="1">IF(CodeCouleur(B307)=3,"sans chimie",IF(CodeCouleur(B307)=-4142,"sans chimie",IF(CodeCouleur(B307)=44,"avec chimie","code couleur inconnu")))</f>
        <v>sans chimie</v>
      </c>
      <c r="I307" s="87">
        <v>38473</v>
      </c>
      <c r="J307" s="84">
        <f t="shared" ca="1" si="11"/>
        <v>2.78</v>
      </c>
      <c r="K307" s="77" t="str">
        <f t="shared" ca="1" si="12"/>
        <v/>
      </c>
      <c r="L307" s="76"/>
      <c r="M307" s="77"/>
    </row>
    <row r="308" spans="1:13" x14ac:dyDescent="0.3">
      <c r="A308" s="24">
        <v>38504</v>
      </c>
      <c r="B308" s="50">
        <v>1.07</v>
      </c>
      <c r="C308" s="51">
        <v>1.07</v>
      </c>
      <c r="G308" t="str">
        <f ca="1">IF(CodeCouleur(B308)=3,"sans chimie",IF(CodeCouleur(B308)=-4142,"sans chimie",IF(CodeCouleur(B308)=44,"avec chimie","code couleur inconnu")))</f>
        <v>sans chimie</v>
      </c>
      <c r="I308" s="87">
        <v>38504</v>
      </c>
      <c r="J308" s="84">
        <f t="shared" ca="1" si="11"/>
        <v>1.07</v>
      </c>
      <c r="K308" s="77" t="str">
        <f t="shared" ca="1" si="12"/>
        <v/>
      </c>
      <c r="L308" s="76"/>
      <c r="M308" s="77"/>
    </row>
    <row r="309" spans="1:13" x14ac:dyDescent="0.3">
      <c r="A309" s="24">
        <v>38534</v>
      </c>
      <c r="B309" s="50">
        <v>0.40600000000000003</v>
      </c>
      <c r="C309" s="51">
        <v>0.40600000000000003</v>
      </c>
      <c r="G309" t="str">
        <f ca="1">IF(CodeCouleur(B309)=3,"sans chimie",IF(CodeCouleur(B309)=-4142,"sans chimie",IF(CodeCouleur(B309)=44,"avec chimie","code couleur inconnu")))</f>
        <v>sans chimie</v>
      </c>
      <c r="I309" s="87">
        <v>38534</v>
      </c>
      <c r="J309" s="84">
        <f t="shared" ca="1" si="11"/>
        <v>0.40600000000000003</v>
      </c>
      <c r="K309" s="77" t="str">
        <f t="shared" ca="1" si="12"/>
        <v/>
      </c>
      <c r="L309" s="76"/>
      <c r="M309" s="77"/>
    </row>
    <row r="310" spans="1:13" x14ac:dyDescent="0.3">
      <c r="A310" s="24">
        <v>38565</v>
      </c>
      <c r="B310" s="50">
        <v>0.26</v>
      </c>
      <c r="C310" s="51">
        <v>0.26</v>
      </c>
      <c r="G310" t="str">
        <f ca="1">IF(CodeCouleur(B310)=3,"sans chimie",IF(CodeCouleur(B310)=-4142,"sans chimie",IF(CodeCouleur(B310)=44,"avec chimie","code couleur inconnu")))</f>
        <v>sans chimie</v>
      </c>
      <c r="I310" s="87">
        <v>38565</v>
      </c>
      <c r="J310" s="84">
        <f t="shared" ca="1" si="11"/>
        <v>0.26</v>
      </c>
      <c r="K310" s="77" t="str">
        <f t="shared" ca="1" si="12"/>
        <v/>
      </c>
      <c r="L310" s="76"/>
      <c r="M310" s="77"/>
    </row>
    <row r="311" spans="1:13" x14ac:dyDescent="0.3">
      <c r="A311" s="24">
        <v>38596</v>
      </c>
      <c r="B311" s="50">
        <v>0.30499999999999999</v>
      </c>
      <c r="C311" s="51">
        <v>0.30499999999999999</v>
      </c>
      <c r="G311" t="str">
        <f ca="1">IF(CodeCouleur(B311)=3,"sans chimie",IF(CodeCouleur(B311)=-4142,"sans chimie",IF(CodeCouleur(B311)=44,"avec chimie","code couleur inconnu")))</f>
        <v>sans chimie</v>
      </c>
      <c r="I311" s="87">
        <v>38596</v>
      </c>
      <c r="J311" s="84">
        <f t="shared" ca="1" si="11"/>
        <v>0.30499999999999999</v>
      </c>
      <c r="K311" s="77" t="str">
        <f t="shared" ca="1" si="12"/>
        <v/>
      </c>
      <c r="L311" s="76"/>
      <c r="M311" s="77"/>
    </row>
    <row r="312" spans="1:13" x14ac:dyDescent="0.3">
      <c r="A312" s="24">
        <v>38626</v>
      </c>
      <c r="B312" s="50">
        <v>1.1299999999999999</v>
      </c>
      <c r="C312" s="51">
        <v>1.1299999999999999</v>
      </c>
      <c r="G312" t="str">
        <f ca="1">IF(CodeCouleur(B312)=3,"sans chimie",IF(CodeCouleur(B312)=-4142,"sans chimie",IF(CodeCouleur(B312)=44,"avec chimie","code couleur inconnu")))</f>
        <v>sans chimie</v>
      </c>
      <c r="I312" s="87">
        <v>38626</v>
      </c>
      <c r="J312" s="84">
        <f t="shared" ca="1" si="11"/>
        <v>1.1299999999999999</v>
      </c>
      <c r="K312" s="77" t="str">
        <f t="shared" ca="1" si="12"/>
        <v/>
      </c>
      <c r="L312" s="76"/>
      <c r="M312" s="77"/>
    </row>
    <row r="313" spans="1:13" x14ac:dyDescent="0.3">
      <c r="A313" s="24">
        <v>38657</v>
      </c>
      <c r="B313" s="50">
        <v>1.1200000000000001</v>
      </c>
      <c r="C313" s="51">
        <v>1.1200000000000001</v>
      </c>
      <c r="G313" t="str">
        <f ca="1">IF(CodeCouleur(B313)=3,"sans chimie",IF(CodeCouleur(B313)=-4142,"sans chimie",IF(CodeCouleur(B313)=44,"avec chimie","code couleur inconnu")))</f>
        <v>sans chimie</v>
      </c>
      <c r="I313" s="87">
        <v>38657</v>
      </c>
      <c r="J313" s="84">
        <f t="shared" ca="1" si="11"/>
        <v>1.1200000000000001</v>
      </c>
      <c r="K313" s="77" t="str">
        <f t="shared" ca="1" si="12"/>
        <v/>
      </c>
      <c r="L313" s="76"/>
      <c r="M313" s="77"/>
    </row>
    <row r="314" spans="1:13" ht="15" thickBot="1" x14ac:dyDescent="0.35">
      <c r="A314" s="31">
        <v>38687</v>
      </c>
      <c r="B314" s="52">
        <v>4.4400000000000004</v>
      </c>
      <c r="C314" s="53">
        <v>4.4400000000000004</v>
      </c>
      <c r="G314" t="str">
        <f ca="1">IF(CodeCouleur(B314)=3,"sans chimie",IF(CodeCouleur(B314)=-4142,"sans chimie",IF(CodeCouleur(B314)=44,"avec chimie","code couleur inconnu")))</f>
        <v>sans chimie</v>
      </c>
      <c r="I314" s="87">
        <v>38687</v>
      </c>
      <c r="J314" s="84">
        <f t="shared" ca="1" si="11"/>
        <v>4.4400000000000004</v>
      </c>
      <c r="K314" s="77" t="str">
        <f t="shared" ca="1" si="12"/>
        <v/>
      </c>
      <c r="L314" s="76"/>
      <c r="M314" s="77"/>
    </row>
    <row r="315" spans="1:13" x14ac:dyDescent="0.3">
      <c r="A315" s="34">
        <v>38718</v>
      </c>
      <c r="B315" s="54">
        <v>4.12</v>
      </c>
      <c r="C315" s="55">
        <v>4.12</v>
      </c>
      <c r="G315" t="str">
        <f ca="1">IF(CodeCouleur(B315)=3,"sans chimie",IF(CodeCouleur(B315)=-4142,"sans chimie",IF(CodeCouleur(B315)=44,"avec chimie","code couleur inconnu")))</f>
        <v>sans chimie</v>
      </c>
      <c r="I315" s="87">
        <v>38718</v>
      </c>
      <c r="J315" s="84">
        <f t="shared" ca="1" si="11"/>
        <v>4.12</v>
      </c>
      <c r="K315" s="77" t="str">
        <f t="shared" ca="1" si="12"/>
        <v/>
      </c>
      <c r="L315" s="76"/>
      <c r="M315" s="77"/>
    </row>
    <row r="316" spans="1:13" x14ac:dyDescent="0.3">
      <c r="A316" s="24">
        <v>38749</v>
      </c>
      <c r="B316" s="50">
        <v>3.79</v>
      </c>
      <c r="C316" s="51">
        <v>3.79</v>
      </c>
      <c r="G316" t="str">
        <f ca="1">IF(CodeCouleur(B316)=3,"sans chimie",IF(CodeCouleur(B316)=-4142,"sans chimie",IF(CodeCouleur(B316)=44,"avec chimie","code couleur inconnu")))</f>
        <v>sans chimie</v>
      </c>
      <c r="I316" s="87">
        <v>38749</v>
      </c>
      <c r="J316" s="84">
        <f t="shared" ca="1" si="11"/>
        <v>3.79</v>
      </c>
      <c r="K316" s="77" t="str">
        <f t="shared" ca="1" si="12"/>
        <v/>
      </c>
      <c r="L316" s="76"/>
      <c r="M316" s="77"/>
    </row>
    <row r="317" spans="1:13" x14ac:dyDescent="0.3">
      <c r="A317" s="24">
        <v>38777</v>
      </c>
      <c r="B317" s="50">
        <v>9.14</v>
      </c>
      <c r="C317" s="51">
        <v>9.14</v>
      </c>
      <c r="G317" t="str">
        <f ca="1">IF(CodeCouleur(B317)=3,"sans chimie",IF(CodeCouleur(B317)=-4142,"sans chimie",IF(CodeCouleur(B317)=44,"avec chimie","code couleur inconnu")))</f>
        <v>sans chimie</v>
      </c>
      <c r="I317" s="87">
        <v>38777</v>
      </c>
      <c r="J317" s="84">
        <f t="shared" ca="1" si="11"/>
        <v>9.14</v>
      </c>
      <c r="K317" s="77" t="str">
        <f t="shared" ca="1" si="12"/>
        <v/>
      </c>
      <c r="L317" s="76"/>
      <c r="M317" s="77"/>
    </row>
    <row r="318" spans="1:13" x14ac:dyDescent="0.3">
      <c r="A318" s="24">
        <v>38808</v>
      </c>
      <c r="B318" s="50">
        <v>6.2</v>
      </c>
      <c r="C318" s="51">
        <v>6.2</v>
      </c>
      <c r="G318" t="str">
        <f ca="1">IF(CodeCouleur(B318)=3,"sans chimie",IF(CodeCouleur(B318)=-4142,"sans chimie",IF(CodeCouleur(B318)=44,"avec chimie","code couleur inconnu")))</f>
        <v>sans chimie</v>
      </c>
      <c r="I318" s="87">
        <v>38808</v>
      </c>
      <c r="J318" s="84">
        <f t="shared" ca="1" si="11"/>
        <v>6.2</v>
      </c>
      <c r="K318" s="77" t="str">
        <f t="shared" ca="1" si="12"/>
        <v/>
      </c>
      <c r="L318" s="76"/>
      <c r="M318" s="77"/>
    </row>
    <row r="319" spans="1:13" x14ac:dyDescent="0.3">
      <c r="A319" s="24">
        <v>38838</v>
      </c>
      <c r="B319" s="50">
        <v>4.47</v>
      </c>
      <c r="C319" s="51">
        <v>4.47</v>
      </c>
      <c r="G319" t="str">
        <f ca="1">IF(CodeCouleur(B319)=3,"sans chimie",IF(CodeCouleur(B319)=-4142,"sans chimie",IF(CodeCouleur(B319)=44,"avec chimie","code couleur inconnu")))</f>
        <v>sans chimie</v>
      </c>
      <c r="I319" s="87">
        <v>38838</v>
      </c>
      <c r="J319" s="84">
        <f t="shared" ca="1" si="11"/>
        <v>4.47</v>
      </c>
      <c r="K319" s="77" t="str">
        <f t="shared" ca="1" si="12"/>
        <v/>
      </c>
      <c r="L319" s="76"/>
      <c r="M319" s="77"/>
    </row>
    <row r="320" spans="1:13" x14ac:dyDescent="0.3">
      <c r="A320" s="24">
        <v>38869</v>
      </c>
      <c r="B320" s="50">
        <v>1.38</v>
      </c>
      <c r="C320" s="51">
        <v>1.38</v>
      </c>
      <c r="G320" t="str">
        <f ca="1">IF(CodeCouleur(B320)=3,"sans chimie",IF(CodeCouleur(B320)=-4142,"sans chimie",IF(CodeCouleur(B320)=44,"avec chimie","code couleur inconnu")))</f>
        <v>sans chimie</v>
      </c>
      <c r="I320" s="87">
        <v>38869</v>
      </c>
      <c r="J320" s="84">
        <f t="shared" ca="1" si="11"/>
        <v>1.38</v>
      </c>
      <c r="K320" s="77" t="str">
        <f t="shared" ca="1" si="12"/>
        <v/>
      </c>
      <c r="L320" s="76"/>
      <c r="M320" s="77"/>
    </row>
    <row r="321" spans="1:13" x14ac:dyDescent="0.3">
      <c r="A321" s="24">
        <v>38899</v>
      </c>
      <c r="B321" s="50">
        <v>0.35299999999999998</v>
      </c>
      <c r="C321" s="51">
        <v>0.35299999999999998</v>
      </c>
      <c r="G321" t="str">
        <f ca="1">IF(CodeCouleur(B321)=3,"sans chimie",IF(CodeCouleur(B321)=-4142,"sans chimie",IF(CodeCouleur(B321)=44,"avec chimie","code couleur inconnu")))</f>
        <v>sans chimie</v>
      </c>
      <c r="I321" s="87">
        <v>38899</v>
      </c>
      <c r="J321" s="84">
        <f t="shared" ca="1" si="11"/>
        <v>0.35299999999999998</v>
      </c>
      <c r="K321" s="77" t="str">
        <f t="shared" ca="1" si="12"/>
        <v/>
      </c>
      <c r="L321" s="76"/>
      <c r="M321" s="77"/>
    </row>
    <row r="322" spans="1:13" x14ac:dyDescent="0.3">
      <c r="A322" s="24">
        <v>38930</v>
      </c>
      <c r="B322" s="50">
        <v>2.23</v>
      </c>
      <c r="C322" s="51">
        <v>2.23</v>
      </c>
      <c r="G322" t="str">
        <f ca="1">IF(CodeCouleur(B322)=3,"sans chimie",IF(CodeCouleur(B322)=-4142,"sans chimie",IF(CodeCouleur(B322)=44,"avec chimie","code couleur inconnu")))</f>
        <v>sans chimie</v>
      </c>
      <c r="I322" s="87">
        <v>38930</v>
      </c>
      <c r="J322" s="84">
        <f t="shared" ca="1" si="11"/>
        <v>2.23</v>
      </c>
      <c r="K322" s="77" t="str">
        <f t="shared" ca="1" si="12"/>
        <v/>
      </c>
      <c r="L322" s="76"/>
      <c r="M322" s="77"/>
    </row>
    <row r="323" spans="1:13" x14ac:dyDescent="0.3">
      <c r="A323" s="24">
        <v>38961</v>
      </c>
      <c r="B323" s="50">
        <v>0.746</v>
      </c>
      <c r="C323" s="51">
        <v>0.746</v>
      </c>
      <c r="G323" t="str">
        <f ca="1">IF(CodeCouleur(B323)=3,"sans chimie",IF(CodeCouleur(B323)=-4142,"sans chimie",IF(CodeCouleur(B323)=44,"avec chimie","code couleur inconnu")))</f>
        <v>sans chimie</v>
      </c>
      <c r="I323" s="87">
        <v>38961</v>
      </c>
      <c r="J323" s="84">
        <f t="shared" ca="1" si="11"/>
        <v>0.746</v>
      </c>
      <c r="K323" s="77" t="str">
        <f t="shared" ca="1" si="12"/>
        <v/>
      </c>
      <c r="L323" s="76"/>
      <c r="M323" s="77"/>
    </row>
    <row r="324" spans="1:13" x14ac:dyDescent="0.3">
      <c r="A324" s="24">
        <v>38991</v>
      </c>
      <c r="B324" s="50">
        <v>3.96</v>
      </c>
      <c r="C324" s="51">
        <v>3.96</v>
      </c>
      <c r="G324" t="str">
        <f ca="1">IF(CodeCouleur(B324)=3,"sans chimie",IF(CodeCouleur(B324)=-4142,"sans chimie",IF(CodeCouleur(B324)=44,"avec chimie","code couleur inconnu")))</f>
        <v>sans chimie</v>
      </c>
      <c r="I324" s="87">
        <v>38991</v>
      </c>
      <c r="J324" s="84">
        <f t="shared" ref="J324:J387" ca="1" si="13">IF(G324=$J$2,B324,"")</f>
        <v>3.96</v>
      </c>
      <c r="K324" s="77" t="str">
        <f t="shared" ref="K324:K387" ca="1" si="14">IF(G324=$K$2,B324,"")</f>
        <v/>
      </c>
      <c r="L324" s="76"/>
      <c r="M324" s="77"/>
    </row>
    <row r="325" spans="1:13" x14ac:dyDescent="0.3">
      <c r="A325" s="24">
        <v>39022</v>
      </c>
      <c r="B325" s="50">
        <v>3.05</v>
      </c>
      <c r="C325" s="51">
        <v>3.05</v>
      </c>
      <c r="G325" t="str">
        <f ca="1">IF(CodeCouleur(B325)=3,"sans chimie",IF(CodeCouleur(B325)=-4142,"sans chimie",IF(CodeCouleur(B325)=44,"avec chimie","code couleur inconnu")))</f>
        <v>sans chimie</v>
      </c>
      <c r="I325" s="87">
        <v>39022</v>
      </c>
      <c r="J325" s="84">
        <f t="shared" ca="1" si="13"/>
        <v>3.05</v>
      </c>
      <c r="K325" s="77" t="str">
        <f t="shared" ca="1" si="14"/>
        <v/>
      </c>
      <c r="L325" s="76"/>
      <c r="M325" s="77"/>
    </row>
    <row r="326" spans="1:13" ht="15" thickBot="1" x14ac:dyDescent="0.35">
      <c r="A326" s="31">
        <v>39052</v>
      </c>
      <c r="B326" s="52">
        <v>5.53</v>
      </c>
      <c r="C326" s="53">
        <v>5.53</v>
      </c>
      <c r="G326" t="str">
        <f ca="1">IF(CodeCouleur(B326)=3,"sans chimie",IF(CodeCouleur(B326)=-4142,"sans chimie",IF(CodeCouleur(B326)=44,"avec chimie","code couleur inconnu")))</f>
        <v>sans chimie</v>
      </c>
      <c r="I326" s="87">
        <v>39052</v>
      </c>
      <c r="J326" s="84">
        <f t="shared" ca="1" si="13"/>
        <v>5.53</v>
      </c>
      <c r="K326" s="77" t="str">
        <f t="shared" ca="1" si="14"/>
        <v/>
      </c>
      <c r="L326" s="76"/>
      <c r="M326" s="77"/>
    </row>
    <row r="327" spans="1:13" x14ac:dyDescent="0.3">
      <c r="A327" s="41">
        <v>39083</v>
      </c>
      <c r="B327" s="42">
        <v>4.34</v>
      </c>
      <c r="C327" s="43">
        <v>4.34</v>
      </c>
      <c r="G327" t="str">
        <f ca="1">IF(CodeCouleur(B327)=3,"sans chimie",IF(CodeCouleur(B327)=-4142,"sans chimie",IF(CodeCouleur(B327)=44,"avec chimie","code couleur inconnu")))</f>
        <v>avec chimie</v>
      </c>
      <c r="I327" s="87">
        <v>39083</v>
      </c>
      <c r="J327" s="84" t="str">
        <f t="shared" ca="1" si="13"/>
        <v/>
      </c>
      <c r="K327" s="77">
        <f t="shared" ca="1" si="14"/>
        <v>4.34</v>
      </c>
      <c r="L327" s="76"/>
      <c r="M327" s="77"/>
    </row>
    <row r="328" spans="1:13" x14ac:dyDescent="0.3">
      <c r="A328" s="24">
        <v>39114</v>
      </c>
      <c r="B328" s="50">
        <v>4.7699999999999996</v>
      </c>
      <c r="C328" s="51">
        <v>4.7699999999999996</v>
      </c>
      <c r="G328" t="str">
        <f ca="1">IF(CodeCouleur(B328)=3,"sans chimie",IF(CodeCouleur(B328)=-4142,"sans chimie",IF(CodeCouleur(B328)=44,"avec chimie","code couleur inconnu")))</f>
        <v>sans chimie</v>
      </c>
      <c r="I328" s="87">
        <v>39114</v>
      </c>
      <c r="J328" s="84">
        <f t="shared" ca="1" si="13"/>
        <v>4.7699999999999996</v>
      </c>
      <c r="K328" s="77" t="str">
        <f t="shared" ca="1" si="14"/>
        <v/>
      </c>
      <c r="L328" s="76"/>
      <c r="M328" s="77"/>
    </row>
    <row r="329" spans="1:13" x14ac:dyDescent="0.3">
      <c r="A329" s="28">
        <v>39142</v>
      </c>
      <c r="B329" s="29">
        <v>6.8</v>
      </c>
      <c r="C329" s="30">
        <v>6.8</v>
      </c>
      <c r="G329" t="str">
        <f ca="1">IF(CodeCouleur(B329)=3,"sans chimie",IF(CodeCouleur(B329)=-4142,"sans chimie",IF(CodeCouleur(B329)=44,"avec chimie","code couleur inconnu")))</f>
        <v>avec chimie</v>
      </c>
      <c r="I329" s="87">
        <v>39142</v>
      </c>
      <c r="J329" s="84" t="str">
        <f t="shared" ca="1" si="13"/>
        <v/>
      </c>
      <c r="K329" s="77">
        <f t="shared" ca="1" si="14"/>
        <v>6.8</v>
      </c>
      <c r="L329" s="76"/>
      <c r="M329" s="77"/>
    </row>
    <row r="330" spans="1:13" x14ac:dyDescent="0.3">
      <c r="A330" s="24">
        <v>39173</v>
      </c>
      <c r="B330" s="50">
        <v>1.41</v>
      </c>
      <c r="C330" s="51">
        <v>1.41</v>
      </c>
      <c r="G330" t="str">
        <f ca="1">IF(CodeCouleur(B330)=3,"sans chimie",IF(CodeCouleur(B330)=-4142,"sans chimie",IF(CodeCouleur(B330)=44,"avec chimie","code couleur inconnu")))</f>
        <v>sans chimie</v>
      </c>
      <c r="I330" s="87">
        <v>39173</v>
      </c>
      <c r="J330" s="84">
        <f t="shared" ca="1" si="13"/>
        <v>1.41</v>
      </c>
      <c r="K330" s="77" t="str">
        <f t="shared" ca="1" si="14"/>
        <v/>
      </c>
      <c r="L330" s="76"/>
      <c r="M330" s="77"/>
    </row>
    <row r="331" spans="1:13" x14ac:dyDescent="0.3">
      <c r="A331" s="28">
        <v>39203</v>
      </c>
      <c r="B331" s="29">
        <v>1.79</v>
      </c>
      <c r="C331" s="30">
        <v>1.79</v>
      </c>
      <c r="G331" t="str">
        <f ca="1">IF(CodeCouleur(B331)=3,"sans chimie",IF(CodeCouleur(B331)=-4142,"sans chimie",IF(CodeCouleur(B331)=44,"avec chimie","code couleur inconnu")))</f>
        <v>avec chimie</v>
      </c>
      <c r="I331" s="87">
        <v>39203</v>
      </c>
      <c r="J331" s="84" t="str">
        <f t="shared" ca="1" si="13"/>
        <v/>
      </c>
      <c r="K331" s="77">
        <f t="shared" ca="1" si="14"/>
        <v>1.79</v>
      </c>
      <c r="L331" s="76"/>
      <c r="M331" s="77"/>
    </row>
    <row r="332" spans="1:13" x14ac:dyDescent="0.3">
      <c r="A332" s="24">
        <v>39234</v>
      </c>
      <c r="B332" s="50">
        <v>2.63</v>
      </c>
      <c r="C332" s="51">
        <v>2.63</v>
      </c>
      <c r="G332" t="str">
        <f ca="1">IF(CodeCouleur(B332)=3,"sans chimie",IF(CodeCouleur(B332)=-4142,"sans chimie",IF(CodeCouleur(B332)=44,"avec chimie","code couleur inconnu")))</f>
        <v>sans chimie</v>
      </c>
      <c r="I332" s="87">
        <v>39234</v>
      </c>
      <c r="J332" s="84">
        <f t="shared" ca="1" si="13"/>
        <v>2.63</v>
      </c>
      <c r="K332" s="77" t="str">
        <f t="shared" ca="1" si="14"/>
        <v/>
      </c>
      <c r="L332" s="76"/>
      <c r="M332" s="77"/>
    </row>
    <row r="333" spans="1:13" x14ac:dyDescent="0.3">
      <c r="A333" s="28">
        <v>39264</v>
      </c>
      <c r="B333" s="29">
        <v>2.4900000000000002</v>
      </c>
      <c r="C333" s="30">
        <v>2.4900000000000002</v>
      </c>
      <c r="G333" t="str">
        <f ca="1">IF(CodeCouleur(B333)=3,"sans chimie",IF(CodeCouleur(B333)=-4142,"sans chimie",IF(CodeCouleur(B333)=44,"avec chimie","code couleur inconnu")))</f>
        <v>avec chimie</v>
      </c>
      <c r="I333" s="87">
        <v>39264</v>
      </c>
      <c r="J333" s="84" t="str">
        <f t="shared" ca="1" si="13"/>
        <v/>
      </c>
      <c r="K333" s="77">
        <f t="shared" ca="1" si="14"/>
        <v>2.4900000000000002</v>
      </c>
      <c r="L333" s="76"/>
      <c r="M333" s="77"/>
    </row>
    <row r="334" spans="1:13" x14ac:dyDescent="0.3">
      <c r="A334" s="24">
        <v>39295</v>
      </c>
      <c r="B334" s="50">
        <v>2.5499999999999998</v>
      </c>
      <c r="C334" s="51">
        <v>2.5499999999999998</v>
      </c>
      <c r="G334" t="str">
        <f ca="1">IF(CodeCouleur(B334)=3,"sans chimie",IF(CodeCouleur(B334)=-4142,"sans chimie",IF(CodeCouleur(B334)=44,"avec chimie","code couleur inconnu")))</f>
        <v>sans chimie</v>
      </c>
      <c r="I334" s="87">
        <v>39295</v>
      </c>
      <c r="J334" s="84">
        <f t="shared" ca="1" si="13"/>
        <v>2.5499999999999998</v>
      </c>
      <c r="K334" s="77" t="str">
        <f t="shared" ca="1" si="14"/>
        <v/>
      </c>
      <c r="L334" s="76"/>
      <c r="M334" s="77"/>
    </row>
    <row r="335" spans="1:13" x14ac:dyDescent="0.3">
      <c r="A335" s="28">
        <v>39326</v>
      </c>
      <c r="B335" s="39"/>
      <c r="C335" s="40"/>
      <c r="G335" t="s">
        <v>71</v>
      </c>
      <c r="I335" s="87">
        <v>39326</v>
      </c>
      <c r="J335" s="84" t="str">
        <f t="shared" si="13"/>
        <v/>
      </c>
      <c r="K335" s="77">
        <f t="shared" si="14"/>
        <v>0</v>
      </c>
      <c r="L335" s="76"/>
      <c r="M335" s="77"/>
    </row>
    <row r="336" spans="1:13" x14ac:dyDescent="0.3">
      <c r="A336" s="18">
        <v>39356</v>
      </c>
      <c r="B336" s="39"/>
      <c r="C336" s="40"/>
      <c r="G336" t="str">
        <f ca="1">IF(CodeCouleur(B336)=3,"sans chimie",IF(CodeCouleur(B336)=-4142,"sans chimie",IF(CodeCouleur(B336)=44,"avec chimie","code couleur inconnu")))</f>
        <v>sans chimie</v>
      </c>
      <c r="I336" s="87">
        <v>39356</v>
      </c>
      <c r="J336" s="84">
        <f t="shared" ca="1" si="13"/>
        <v>0</v>
      </c>
      <c r="K336" s="77" t="str">
        <f t="shared" ca="1" si="14"/>
        <v/>
      </c>
      <c r="L336" s="76"/>
      <c r="M336" s="77"/>
    </row>
    <row r="337" spans="1:13" x14ac:dyDescent="0.3">
      <c r="A337" s="28">
        <v>39387</v>
      </c>
      <c r="B337" s="29">
        <v>4.4000000000000004</v>
      </c>
      <c r="C337" s="30">
        <v>4.4000000000000004</v>
      </c>
      <c r="G337" t="str">
        <f ca="1">IF(CodeCouleur(B337)=3,"sans chimie",IF(CodeCouleur(B337)=-4142,"sans chimie",IF(CodeCouleur(B337)=44,"avec chimie","code couleur inconnu")))</f>
        <v>avec chimie</v>
      </c>
      <c r="I337" s="87">
        <v>39387</v>
      </c>
      <c r="J337" s="84" t="str">
        <f t="shared" ca="1" si="13"/>
        <v/>
      </c>
      <c r="K337" s="77">
        <f t="shared" ca="1" si="14"/>
        <v>4.4000000000000004</v>
      </c>
      <c r="L337" s="76"/>
      <c r="M337" s="77"/>
    </row>
    <row r="338" spans="1:13" ht="15" thickBot="1" x14ac:dyDescent="0.35">
      <c r="A338" s="31">
        <v>39417</v>
      </c>
      <c r="B338" s="52">
        <v>6.27</v>
      </c>
      <c r="C338" s="53">
        <v>6.27</v>
      </c>
      <c r="G338" t="str">
        <f ca="1">IF(CodeCouleur(B338)=3,"sans chimie",IF(CodeCouleur(B338)=-4142,"sans chimie",IF(CodeCouleur(B338)=44,"avec chimie","code couleur inconnu")))</f>
        <v>sans chimie</v>
      </c>
      <c r="I338" s="87">
        <v>39417</v>
      </c>
      <c r="J338" s="84">
        <f t="shared" ca="1" si="13"/>
        <v>6.27</v>
      </c>
      <c r="K338" s="77" t="str">
        <f t="shared" ca="1" si="14"/>
        <v/>
      </c>
      <c r="L338" s="76"/>
      <c r="M338" s="77"/>
    </row>
    <row r="339" spans="1:13" x14ac:dyDescent="0.3">
      <c r="A339" s="41">
        <v>39448</v>
      </c>
      <c r="B339" s="42">
        <v>4.45</v>
      </c>
      <c r="C339" s="43">
        <v>4.45</v>
      </c>
      <c r="G339" t="str">
        <f ca="1">IF(CodeCouleur(B339)=3,"sans chimie",IF(CodeCouleur(B339)=-4142,"sans chimie",IF(CodeCouleur(B339)=44,"avec chimie","code couleur inconnu")))</f>
        <v>avec chimie</v>
      </c>
      <c r="I339" s="87">
        <v>39448</v>
      </c>
      <c r="J339" s="84" t="str">
        <f t="shared" ca="1" si="13"/>
        <v/>
      </c>
      <c r="K339" s="77">
        <f t="shared" ca="1" si="14"/>
        <v>4.45</v>
      </c>
      <c r="L339" s="76"/>
      <c r="M339" s="77"/>
    </row>
    <row r="340" spans="1:13" x14ac:dyDescent="0.3">
      <c r="A340" s="28">
        <v>39479</v>
      </c>
      <c r="B340" s="39"/>
      <c r="C340" s="40"/>
      <c r="G340" t="s">
        <v>71</v>
      </c>
      <c r="I340" s="87">
        <v>39479</v>
      </c>
      <c r="J340" s="84" t="str">
        <f t="shared" si="13"/>
        <v/>
      </c>
      <c r="K340" s="77">
        <f t="shared" si="14"/>
        <v>0</v>
      </c>
      <c r="L340" s="76"/>
      <c r="M340" s="77"/>
    </row>
    <row r="341" spans="1:13" x14ac:dyDescent="0.3">
      <c r="A341" s="28">
        <v>39508</v>
      </c>
      <c r="B341" s="29">
        <v>5.93</v>
      </c>
      <c r="C341" s="30">
        <v>5.93</v>
      </c>
      <c r="G341" t="str">
        <f ca="1">IF(CodeCouleur(B341)=3,"sans chimie",IF(CodeCouleur(B341)=-4142,"sans chimie",IF(CodeCouleur(B341)=44,"avec chimie","code couleur inconnu")))</f>
        <v>avec chimie</v>
      </c>
      <c r="I341" s="87">
        <v>39508</v>
      </c>
      <c r="J341" s="84" t="str">
        <f t="shared" ca="1" si="13"/>
        <v/>
      </c>
      <c r="K341" s="77">
        <f t="shared" ca="1" si="14"/>
        <v>5.93</v>
      </c>
      <c r="L341" s="76"/>
      <c r="M341" s="77"/>
    </row>
    <row r="342" spans="1:13" x14ac:dyDescent="0.3">
      <c r="A342" s="28">
        <v>39539</v>
      </c>
      <c r="B342" s="29">
        <v>7.18</v>
      </c>
      <c r="C342" s="30">
        <v>7.18</v>
      </c>
      <c r="G342" t="str">
        <f ca="1">IF(CodeCouleur(B342)=3,"sans chimie",IF(CodeCouleur(B342)=-4142,"sans chimie",IF(CodeCouleur(B342)=44,"avec chimie","code couleur inconnu")))</f>
        <v>avec chimie</v>
      </c>
      <c r="I342" s="87">
        <v>39539</v>
      </c>
      <c r="J342" s="84" t="str">
        <f t="shared" ca="1" si="13"/>
        <v/>
      </c>
      <c r="K342" s="77">
        <f t="shared" ca="1" si="14"/>
        <v>7.18</v>
      </c>
      <c r="L342" s="76"/>
      <c r="M342" s="77"/>
    </row>
    <row r="343" spans="1:13" x14ac:dyDescent="0.3">
      <c r="A343" s="28">
        <v>39569</v>
      </c>
      <c r="B343" s="29">
        <v>1.31</v>
      </c>
      <c r="C343" s="30">
        <v>1.31</v>
      </c>
      <c r="G343" t="str">
        <f ca="1">IF(CodeCouleur(B343)=3,"sans chimie",IF(CodeCouleur(B343)=-4142,"sans chimie",IF(CodeCouleur(B343)=44,"avec chimie","code couleur inconnu")))</f>
        <v>avec chimie</v>
      </c>
      <c r="I343" s="87">
        <v>39569</v>
      </c>
      <c r="J343" s="84" t="str">
        <f t="shared" ca="1" si="13"/>
        <v/>
      </c>
      <c r="K343" s="77">
        <f t="shared" ca="1" si="14"/>
        <v>1.31</v>
      </c>
      <c r="L343" s="76"/>
      <c r="M343" s="77"/>
    </row>
    <row r="344" spans="1:13" x14ac:dyDescent="0.3">
      <c r="A344" s="28">
        <v>39600</v>
      </c>
      <c r="B344" s="29">
        <v>2.73</v>
      </c>
      <c r="C344" s="30">
        <v>2.73</v>
      </c>
      <c r="G344" t="str">
        <f ca="1">IF(CodeCouleur(B344)=3,"sans chimie",IF(CodeCouleur(B344)=-4142,"sans chimie",IF(CodeCouleur(B344)=44,"avec chimie","code couleur inconnu")))</f>
        <v>avec chimie</v>
      </c>
      <c r="I344" s="87">
        <v>39600</v>
      </c>
      <c r="J344" s="84" t="str">
        <f t="shared" ca="1" si="13"/>
        <v/>
      </c>
      <c r="K344" s="77">
        <f t="shared" ca="1" si="14"/>
        <v>2.73</v>
      </c>
      <c r="L344" s="76"/>
      <c r="M344" s="77"/>
    </row>
    <row r="345" spans="1:13" x14ac:dyDescent="0.3">
      <c r="A345" s="28">
        <v>39630</v>
      </c>
      <c r="B345" s="29">
        <v>0.74099999999999999</v>
      </c>
      <c r="C345" s="30">
        <v>0.74099999999999999</v>
      </c>
      <c r="G345" t="str">
        <f ca="1">IF(CodeCouleur(B345)=3,"sans chimie",IF(CodeCouleur(B345)=-4142,"sans chimie",IF(CodeCouleur(B345)=44,"avec chimie","code couleur inconnu")))</f>
        <v>avec chimie</v>
      </c>
      <c r="I345" s="87">
        <v>39630</v>
      </c>
      <c r="J345" s="84" t="str">
        <f t="shared" ca="1" si="13"/>
        <v/>
      </c>
      <c r="K345" s="77">
        <f t="shared" ca="1" si="14"/>
        <v>0.74099999999999999</v>
      </c>
      <c r="L345" s="76"/>
      <c r="M345" s="77"/>
    </row>
    <row r="346" spans="1:13" x14ac:dyDescent="0.3">
      <c r="A346" s="24">
        <v>39661</v>
      </c>
      <c r="B346" s="50">
        <v>1.37</v>
      </c>
      <c r="C346" s="51">
        <v>1.37</v>
      </c>
      <c r="G346" t="str">
        <f ca="1">IF(CodeCouleur(B346)=3,"sans chimie",IF(CodeCouleur(B346)=-4142,"sans chimie",IF(CodeCouleur(B346)=44,"avec chimie","code couleur inconnu")))</f>
        <v>sans chimie</v>
      </c>
      <c r="I346" s="87">
        <v>39661</v>
      </c>
      <c r="J346" s="84">
        <f t="shared" ca="1" si="13"/>
        <v>1.37</v>
      </c>
      <c r="K346" s="77" t="str">
        <f t="shared" ca="1" si="14"/>
        <v/>
      </c>
      <c r="L346" s="76"/>
      <c r="M346" s="77"/>
    </row>
    <row r="347" spans="1:13" x14ac:dyDescent="0.3">
      <c r="A347" s="28">
        <v>39692</v>
      </c>
      <c r="B347" s="29">
        <v>4.0999999999999996</v>
      </c>
      <c r="C347" s="30">
        <v>4.0999999999999996</v>
      </c>
      <c r="G347" t="str">
        <f ca="1">IF(CodeCouleur(B347)=3,"sans chimie",IF(CodeCouleur(B347)=-4142,"sans chimie",IF(CodeCouleur(B347)=44,"avec chimie","code couleur inconnu")))</f>
        <v>avec chimie</v>
      </c>
      <c r="I347" s="87">
        <v>39692</v>
      </c>
      <c r="J347" s="84" t="str">
        <f t="shared" ca="1" si="13"/>
        <v/>
      </c>
      <c r="K347" s="77">
        <f t="shared" ca="1" si="14"/>
        <v>4.0999999999999996</v>
      </c>
      <c r="L347" s="76"/>
      <c r="M347" s="77"/>
    </row>
    <row r="348" spans="1:13" x14ac:dyDescent="0.3">
      <c r="A348" s="24">
        <v>39722</v>
      </c>
      <c r="B348" s="50">
        <v>2.11</v>
      </c>
      <c r="C348" s="51">
        <v>2.11</v>
      </c>
      <c r="G348" t="str">
        <f ca="1">IF(CodeCouleur(B348)=3,"sans chimie",IF(CodeCouleur(B348)=-4142,"sans chimie",IF(CodeCouleur(B348)=44,"avec chimie","code couleur inconnu")))</f>
        <v>sans chimie</v>
      </c>
      <c r="I348" s="87">
        <v>39722</v>
      </c>
      <c r="J348" s="84">
        <f t="shared" ca="1" si="13"/>
        <v>2.11</v>
      </c>
      <c r="K348" s="77" t="str">
        <f t="shared" ca="1" si="14"/>
        <v/>
      </c>
      <c r="L348" s="76"/>
      <c r="M348" s="77"/>
    </row>
    <row r="349" spans="1:13" x14ac:dyDescent="0.3">
      <c r="A349" s="28">
        <v>39753</v>
      </c>
      <c r="B349" s="29">
        <v>3.07</v>
      </c>
      <c r="C349" s="30">
        <v>3.07</v>
      </c>
      <c r="G349" t="str">
        <f ca="1">IF(CodeCouleur(B349)=3,"sans chimie",IF(CodeCouleur(B349)=-4142,"sans chimie",IF(CodeCouleur(B349)=44,"avec chimie","code couleur inconnu")))</f>
        <v>avec chimie</v>
      </c>
      <c r="I349" s="87">
        <v>39753</v>
      </c>
      <c r="J349" s="84" t="str">
        <f t="shared" ca="1" si="13"/>
        <v/>
      </c>
      <c r="K349" s="77">
        <f t="shared" ca="1" si="14"/>
        <v>3.07</v>
      </c>
      <c r="L349" s="76"/>
      <c r="M349" s="77"/>
    </row>
    <row r="350" spans="1:13" ht="15" thickBot="1" x14ac:dyDescent="0.35">
      <c r="A350" s="31">
        <v>39783</v>
      </c>
      <c r="B350" s="52">
        <v>4.0599999999999996</v>
      </c>
      <c r="C350" s="53">
        <v>4.0599999999999996</v>
      </c>
      <c r="G350" t="str">
        <f ca="1">IF(CodeCouleur(B350)=3,"sans chimie",IF(CodeCouleur(B350)=-4142,"sans chimie",IF(CodeCouleur(B350)=44,"avec chimie","code couleur inconnu")))</f>
        <v>sans chimie</v>
      </c>
      <c r="I350" s="87">
        <v>39783</v>
      </c>
      <c r="J350" s="84">
        <f t="shared" ca="1" si="13"/>
        <v>4.0599999999999996</v>
      </c>
      <c r="K350" s="77" t="str">
        <f t="shared" ca="1" si="14"/>
        <v/>
      </c>
      <c r="L350" s="76"/>
      <c r="M350" s="77"/>
    </row>
    <row r="351" spans="1:13" x14ac:dyDescent="0.3">
      <c r="A351" s="41">
        <v>39814</v>
      </c>
      <c r="B351" s="42">
        <v>3.3</v>
      </c>
      <c r="C351" s="43">
        <v>3.3</v>
      </c>
      <c r="G351" t="str">
        <f ca="1">IF(CodeCouleur(B351)=3,"sans chimie",IF(CodeCouleur(B351)=-4142,"sans chimie",IF(CodeCouleur(B351)=44,"avec chimie","code couleur inconnu")))</f>
        <v>avec chimie</v>
      </c>
      <c r="I351" s="87">
        <v>39814</v>
      </c>
      <c r="J351" s="84" t="str">
        <f t="shared" ca="1" si="13"/>
        <v/>
      </c>
      <c r="K351" s="77">
        <f t="shared" ca="1" si="14"/>
        <v>3.3</v>
      </c>
      <c r="L351" s="76"/>
      <c r="M351" s="77"/>
    </row>
    <row r="352" spans="1:13" x14ac:dyDescent="0.3">
      <c r="A352" s="24">
        <v>39845</v>
      </c>
      <c r="B352" s="50">
        <v>4.41</v>
      </c>
      <c r="C352" s="51">
        <v>4.41</v>
      </c>
      <c r="G352" t="str">
        <f ca="1">IF(CodeCouleur(B352)=3,"sans chimie",IF(CodeCouleur(B352)=-4142,"sans chimie",IF(CodeCouleur(B352)=44,"avec chimie","code couleur inconnu")))</f>
        <v>sans chimie</v>
      </c>
      <c r="I352" s="87">
        <v>39845</v>
      </c>
      <c r="J352" s="84">
        <f t="shared" ca="1" si="13"/>
        <v>4.41</v>
      </c>
      <c r="K352" s="77" t="str">
        <f t="shared" ca="1" si="14"/>
        <v/>
      </c>
      <c r="L352" s="76"/>
      <c r="M352" s="77"/>
    </row>
    <row r="353" spans="1:13" x14ac:dyDescent="0.3">
      <c r="A353" s="28">
        <v>39873</v>
      </c>
      <c r="B353" s="29">
        <v>5.89</v>
      </c>
      <c r="C353" s="30">
        <v>5.89</v>
      </c>
      <c r="G353" t="str">
        <f ca="1">IF(CodeCouleur(B353)=3,"sans chimie",IF(CodeCouleur(B353)=-4142,"sans chimie",IF(CodeCouleur(B353)=44,"avec chimie","code couleur inconnu")))</f>
        <v>avec chimie</v>
      </c>
      <c r="I353" s="87">
        <v>39873</v>
      </c>
      <c r="J353" s="84" t="str">
        <f t="shared" ca="1" si="13"/>
        <v/>
      </c>
      <c r="K353" s="77">
        <f t="shared" ca="1" si="14"/>
        <v>5.89</v>
      </c>
      <c r="L353" s="76"/>
      <c r="M353" s="77"/>
    </row>
    <row r="354" spans="1:13" x14ac:dyDescent="0.3">
      <c r="A354" s="24">
        <v>39904</v>
      </c>
      <c r="B354" s="50">
        <v>1.62</v>
      </c>
      <c r="C354" s="51">
        <v>1.62</v>
      </c>
      <c r="G354" t="str">
        <f ca="1">IF(CodeCouleur(B354)=3,"sans chimie",IF(CodeCouleur(B354)=-4142,"sans chimie",IF(CodeCouleur(B354)=44,"avec chimie","code couleur inconnu")))</f>
        <v>sans chimie</v>
      </c>
      <c r="I354" s="87">
        <v>39904</v>
      </c>
      <c r="J354" s="84">
        <f t="shared" ca="1" si="13"/>
        <v>1.62</v>
      </c>
      <c r="K354" s="77" t="str">
        <f t="shared" ca="1" si="14"/>
        <v/>
      </c>
      <c r="L354" s="76"/>
      <c r="M354" s="77"/>
    </row>
    <row r="355" spans="1:13" x14ac:dyDescent="0.3">
      <c r="A355" s="28">
        <v>39934</v>
      </c>
      <c r="B355" s="29">
        <v>0.72</v>
      </c>
      <c r="C355" s="30">
        <v>0.72</v>
      </c>
      <c r="G355" t="str">
        <f ca="1">IF(CodeCouleur(B355)=3,"sans chimie",IF(CodeCouleur(B355)=-4142,"sans chimie",IF(CodeCouleur(B355)=44,"avec chimie","code couleur inconnu")))</f>
        <v>avec chimie</v>
      </c>
      <c r="I355" s="87">
        <v>39934</v>
      </c>
      <c r="J355" s="84" t="str">
        <f t="shared" ca="1" si="13"/>
        <v/>
      </c>
      <c r="K355" s="77">
        <f t="shared" ca="1" si="14"/>
        <v>0.72</v>
      </c>
      <c r="L355" s="76"/>
      <c r="M355" s="77"/>
    </row>
    <row r="356" spans="1:13" x14ac:dyDescent="0.3">
      <c r="A356" s="24">
        <v>39965</v>
      </c>
      <c r="B356" s="50">
        <v>0.60199999999999998</v>
      </c>
      <c r="C356" s="51">
        <v>0.60199999999999998</v>
      </c>
      <c r="G356" t="str">
        <f ca="1">IF(CodeCouleur(B356)=3,"sans chimie",IF(CodeCouleur(B356)=-4142,"sans chimie",IF(CodeCouleur(B356)=44,"avec chimie","code couleur inconnu")))</f>
        <v>sans chimie</v>
      </c>
      <c r="I356" s="87">
        <v>39965</v>
      </c>
      <c r="J356" s="84">
        <f t="shared" ca="1" si="13"/>
        <v>0.60199999999999998</v>
      </c>
      <c r="K356" s="77" t="str">
        <f t="shared" ca="1" si="14"/>
        <v/>
      </c>
      <c r="L356" s="76"/>
      <c r="M356" s="77"/>
    </row>
    <row r="357" spans="1:13" x14ac:dyDescent="0.3">
      <c r="A357" s="28">
        <v>39995</v>
      </c>
      <c r="B357" s="29">
        <v>0.50900000000000001</v>
      </c>
      <c r="C357" s="30">
        <v>0.50900000000000001</v>
      </c>
      <c r="G357" t="str">
        <f ca="1">IF(CodeCouleur(B357)=3,"sans chimie",IF(CodeCouleur(B357)=-4142,"sans chimie",IF(CodeCouleur(B357)=44,"avec chimie","code couleur inconnu")))</f>
        <v>avec chimie</v>
      </c>
      <c r="I357" s="87">
        <v>39995</v>
      </c>
      <c r="J357" s="84" t="str">
        <f t="shared" ca="1" si="13"/>
        <v/>
      </c>
      <c r="K357" s="77">
        <f t="shared" ca="1" si="14"/>
        <v>0.50900000000000001</v>
      </c>
      <c r="L357" s="76"/>
      <c r="M357" s="77"/>
    </row>
    <row r="358" spans="1:13" x14ac:dyDescent="0.3">
      <c r="A358" s="24">
        <v>40026</v>
      </c>
      <c r="B358" s="50">
        <v>0.28899999999999998</v>
      </c>
      <c r="C358" s="51">
        <v>0.28899999999999998</v>
      </c>
      <c r="G358" t="str">
        <f ca="1">IF(CodeCouleur(B358)=3,"sans chimie",IF(CodeCouleur(B358)=-4142,"sans chimie",IF(CodeCouleur(B358)=44,"avec chimie","code couleur inconnu")))</f>
        <v>sans chimie</v>
      </c>
      <c r="I358" s="87">
        <v>40026</v>
      </c>
      <c r="J358" s="84">
        <f t="shared" ca="1" si="13"/>
        <v>0.28899999999999998</v>
      </c>
      <c r="K358" s="77" t="str">
        <f t="shared" ca="1" si="14"/>
        <v/>
      </c>
      <c r="L358" s="76"/>
      <c r="M358" s="77"/>
    </row>
    <row r="359" spans="1:13" x14ac:dyDescent="0.3">
      <c r="A359" s="28">
        <v>40057</v>
      </c>
      <c r="B359" s="29">
        <v>0.249</v>
      </c>
      <c r="C359" s="30">
        <v>0.249</v>
      </c>
      <c r="G359" t="str">
        <f ca="1">IF(CodeCouleur(B359)=3,"sans chimie",IF(CodeCouleur(B359)=-4142,"sans chimie",IF(CodeCouleur(B359)=44,"avec chimie","code couleur inconnu")))</f>
        <v>avec chimie</v>
      </c>
      <c r="I359" s="87">
        <v>40057</v>
      </c>
      <c r="J359" s="84" t="str">
        <f t="shared" ca="1" si="13"/>
        <v/>
      </c>
      <c r="K359" s="77">
        <f t="shared" ca="1" si="14"/>
        <v>0.249</v>
      </c>
      <c r="L359" s="76"/>
      <c r="M359" s="77"/>
    </row>
    <row r="360" spans="1:13" x14ac:dyDescent="0.3">
      <c r="A360" s="24">
        <v>40087</v>
      </c>
      <c r="B360" s="50">
        <v>0.221</v>
      </c>
      <c r="C360" s="51">
        <v>0.221</v>
      </c>
      <c r="G360" t="str">
        <f ca="1">IF(CodeCouleur(B360)=3,"sans chimie",IF(CodeCouleur(B360)=-4142,"sans chimie",IF(CodeCouleur(B360)=44,"avec chimie","code couleur inconnu")))</f>
        <v>sans chimie</v>
      </c>
      <c r="I360" s="87">
        <v>40087</v>
      </c>
      <c r="J360" s="84">
        <f t="shared" ca="1" si="13"/>
        <v>0.221</v>
      </c>
      <c r="K360" s="77" t="str">
        <f t="shared" ca="1" si="14"/>
        <v/>
      </c>
      <c r="L360" s="76"/>
      <c r="M360" s="77"/>
    </row>
    <row r="361" spans="1:13" x14ac:dyDescent="0.3">
      <c r="A361" s="28">
        <v>40118</v>
      </c>
      <c r="B361" s="29">
        <v>2.86</v>
      </c>
      <c r="C361" s="30">
        <v>2.86</v>
      </c>
      <c r="G361" t="str">
        <f ca="1">IF(CodeCouleur(B361)=3,"sans chimie",IF(CodeCouleur(B361)=-4142,"sans chimie",IF(CodeCouleur(B361)=44,"avec chimie","code couleur inconnu")))</f>
        <v>avec chimie</v>
      </c>
      <c r="I361" s="87">
        <v>40118</v>
      </c>
      <c r="J361" s="84" t="str">
        <f t="shared" ca="1" si="13"/>
        <v/>
      </c>
      <c r="K361" s="77">
        <f t="shared" ca="1" si="14"/>
        <v>2.86</v>
      </c>
      <c r="L361" s="76"/>
      <c r="M361" s="77"/>
    </row>
    <row r="362" spans="1:13" ht="15" thickBot="1" x14ac:dyDescent="0.35">
      <c r="A362" s="31">
        <v>40148</v>
      </c>
      <c r="B362" s="52">
        <v>4.91</v>
      </c>
      <c r="C362" s="53">
        <v>4.91</v>
      </c>
      <c r="G362" t="str">
        <f ca="1">IF(CodeCouleur(B362)=3,"sans chimie",IF(CodeCouleur(B362)=-4142,"sans chimie",IF(CodeCouleur(B362)=44,"avec chimie","code couleur inconnu")))</f>
        <v>sans chimie</v>
      </c>
      <c r="I362" s="87">
        <v>40148</v>
      </c>
      <c r="J362" s="84">
        <f t="shared" ca="1" si="13"/>
        <v>4.91</v>
      </c>
      <c r="K362" s="77" t="str">
        <f t="shared" ca="1" si="14"/>
        <v/>
      </c>
      <c r="L362" s="76"/>
      <c r="M362" s="77"/>
    </row>
    <row r="363" spans="1:13" x14ac:dyDescent="0.3">
      <c r="A363" s="41">
        <v>40179</v>
      </c>
      <c r="B363" s="42">
        <v>3.27</v>
      </c>
      <c r="C363" s="43">
        <v>3.27</v>
      </c>
      <c r="G363" t="str">
        <f ca="1">IF(CodeCouleur(B363)=3,"sans chimie",IF(CodeCouleur(B363)=-4142,"sans chimie",IF(CodeCouleur(B363)=44,"avec chimie","code couleur inconnu")))</f>
        <v>avec chimie</v>
      </c>
      <c r="I363" s="87">
        <v>40179</v>
      </c>
      <c r="J363" s="84" t="str">
        <f t="shared" ca="1" si="13"/>
        <v/>
      </c>
      <c r="K363" s="77">
        <f t="shared" ca="1" si="14"/>
        <v>3.27</v>
      </c>
      <c r="L363" s="76"/>
      <c r="M363" s="77"/>
    </row>
    <row r="364" spans="1:13" x14ac:dyDescent="0.3">
      <c r="A364" s="28">
        <v>40210</v>
      </c>
      <c r="B364" s="29">
        <v>5.8</v>
      </c>
      <c r="C364" s="30">
        <v>5.8</v>
      </c>
      <c r="G364" t="str">
        <f ca="1">IF(CodeCouleur(B364)=3,"sans chimie",IF(CodeCouleur(B364)=-4142,"sans chimie",IF(CodeCouleur(B364)=44,"avec chimie","code couleur inconnu")))</f>
        <v>avec chimie</v>
      </c>
      <c r="I364" s="87">
        <v>40210</v>
      </c>
      <c r="J364" s="84" t="str">
        <f t="shared" ca="1" si="13"/>
        <v/>
      </c>
      <c r="K364" s="77">
        <f t="shared" ca="1" si="14"/>
        <v>5.8</v>
      </c>
      <c r="L364" s="76"/>
      <c r="M364" s="77"/>
    </row>
    <row r="365" spans="1:13" x14ac:dyDescent="0.3">
      <c r="A365" s="28">
        <v>40238</v>
      </c>
      <c r="B365" s="29">
        <v>2.2799999999999998</v>
      </c>
      <c r="C365" s="30">
        <v>2.2799999999999998</v>
      </c>
      <c r="G365" t="str">
        <f ca="1">IF(CodeCouleur(B365)=3,"sans chimie",IF(CodeCouleur(B365)=-4142,"sans chimie",IF(CodeCouleur(B365)=44,"avec chimie","code couleur inconnu")))</f>
        <v>avec chimie</v>
      </c>
      <c r="I365" s="87">
        <v>40238</v>
      </c>
      <c r="J365" s="84" t="str">
        <f t="shared" ca="1" si="13"/>
        <v/>
      </c>
      <c r="K365" s="77">
        <f t="shared" ca="1" si="14"/>
        <v>2.2799999999999998</v>
      </c>
      <c r="L365" s="76"/>
      <c r="M365" s="77"/>
    </row>
    <row r="366" spans="1:13" x14ac:dyDescent="0.3">
      <c r="A366" s="28">
        <v>40269</v>
      </c>
      <c r="B366" s="29">
        <v>3</v>
      </c>
      <c r="C366" s="30">
        <v>3</v>
      </c>
      <c r="G366" t="str">
        <f ca="1">IF(CodeCouleur(B366)=3,"sans chimie",IF(CodeCouleur(B366)=-4142,"sans chimie",IF(CodeCouleur(B366)=44,"avec chimie","code couleur inconnu")))</f>
        <v>avec chimie</v>
      </c>
      <c r="I366" s="87">
        <v>40269</v>
      </c>
      <c r="J366" s="84" t="str">
        <f t="shared" ca="1" si="13"/>
        <v/>
      </c>
      <c r="K366" s="77">
        <f t="shared" ca="1" si="14"/>
        <v>3</v>
      </c>
      <c r="L366" s="76"/>
      <c r="M366" s="77"/>
    </row>
    <row r="367" spans="1:13" x14ac:dyDescent="0.3">
      <c r="A367" s="28">
        <v>40299</v>
      </c>
      <c r="B367" s="29">
        <v>1.21</v>
      </c>
      <c r="C367" s="30">
        <v>1.21</v>
      </c>
      <c r="G367" t="str">
        <f ca="1">IF(CodeCouleur(B367)=3,"sans chimie",IF(CodeCouleur(B367)=-4142,"sans chimie",IF(CodeCouleur(B367)=44,"avec chimie","code couleur inconnu")))</f>
        <v>avec chimie</v>
      </c>
      <c r="I367" s="87">
        <v>40299</v>
      </c>
      <c r="J367" s="84" t="str">
        <f t="shared" ca="1" si="13"/>
        <v/>
      </c>
      <c r="K367" s="77">
        <f t="shared" ca="1" si="14"/>
        <v>1.21</v>
      </c>
      <c r="L367" s="76"/>
      <c r="M367" s="77"/>
    </row>
    <row r="368" spans="1:13" x14ac:dyDescent="0.3">
      <c r="A368" s="28">
        <v>40330</v>
      </c>
      <c r="B368" s="29">
        <v>1.63</v>
      </c>
      <c r="C368" s="30">
        <v>1.63</v>
      </c>
      <c r="G368" t="str">
        <f ca="1">IF(CodeCouleur(B368)=3,"sans chimie",IF(CodeCouleur(B368)=-4142,"sans chimie",IF(CodeCouleur(B368)=44,"avec chimie","code couleur inconnu")))</f>
        <v>avec chimie</v>
      </c>
      <c r="I368" s="87">
        <v>40330</v>
      </c>
      <c r="J368" s="84" t="str">
        <f t="shared" ca="1" si="13"/>
        <v/>
      </c>
      <c r="K368" s="77">
        <f t="shared" ca="1" si="14"/>
        <v>1.63</v>
      </c>
      <c r="L368" s="76"/>
      <c r="M368" s="77"/>
    </row>
    <row r="369" spans="1:13" x14ac:dyDescent="0.3">
      <c r="A369" s="28">
        <v>40360</v>
      </c>
      <c r="B369" s="29">
        <v>0.49399999999999999</v>
      </c>
      <c r="C369" s="30">
        <v>0.49399999999999999</v>
      </c>
      <c r="G369" t="str">
        <f ca="1">IF(CodeCouleur(B369)=3,"sans chimie",IF(CodeCouleur(B369)=-4142,"sans chimie",IF(CodeCouleur(B369)=44,"avec chimie","code couleur inconnu")))</f>
        <v>avec chimie</v>
      </c>
      <c r="I369" s="87">
        <v>40360</v>
      </c>
      <c r="J369" s="84" t="str">
        <f t="shared" ca="1" si="13"/>
        <v/>
      </c>
      <c r="K369" s="77">
        <f t="shared" ca="1" si="14"/>
        <v>0.49399999999999999</v>
      </c>
      <c r="L369" s="76"/>
      <c r="M369" s="77"/>
    </row>
    <row r="370" spans="1:13" x14ac:dyDescent="0.3">
      <c r="A370" s="28">
        <v>40391</v>
      </c>
      <c r="B370" s="29">
        <v>1.63</v>
      </c>
      <c r="C370" s="30">
        <v>1.63</v>
      </c>
      <c r="G370" t="str">
        <f ca="1">IF(CodeCouleur(B370)=3,"sans chimie",IF(CodeCouleur(B370)=-4142,"sans chimie",IF(CodeCouleur(B370)=44,"avec chimie","code couleur inconnu")))</f>
        <v>avec chimie</v>
      </c>
      <c r="I370" s="87">
        <v>40391</v>
      </c>
      <c r="J370" s="84" t="str">
        <f t="shared" ca="1" si="13"/>
        <v/>
      </c>
      <c r="K370" s="77">
        <f t="shared" ca="1" si="14"/>
        <v>1.63</v>
      </c>
      <c r="L370" s="76"/>
      <c r="M370" s="77"/>
    </row>
    <row r="371" spans="1:13" x14ac:dyDescent="0.3">
      <c r="A371" s="28">
        <v>40422</v>
      </c>
      <c r="B371" s="29">
        <v>1.77</v>
      </c>
      <c r="C371" s="30">
        <v>1.77</v>
      </c>
      <c r="G371" t="str">
        <f ca="1">IF(CodeCouleur(B371)=3,"sans chimie",IF(CodeCouleur(B371)=-4142,"sans chimie",IF(CodeCouleur(B371)=44,"avec chimie","code couleur inconnu")))</f>
        <v>avec chimie</v>
      </c>
      <c r="I371" s="87">
        <v>40422</v>
      </c>
      <c r="J371" s="84" t="str">
        <f t="shared" ca="1" si="13"/>
        <v/>
      </c>
      <c r="K371" s="77">
        <f t="shared" ca="1" si="14"/>
        <v>1.77</v>
      </c>
      <c r="L371" s="76"/>
      <c r="M371" s="77"/>
    </row>
    <row r="372" spans="1:13" x14ac:dyDescent="0.3">
      <c r="A372" s="28">
        <v>40452</v>
      </c>
      <c r="B372" s="29">
        <v>0.95399999999999996</v>
      </c>
      <c r="C372" s="30">
        <v>0.95399999999999996</v>
      </c>
      <c r="G372" t="str">
        <f ca="1">IF(CodeCouleur(B372)=3,"sans chimie",IF(CodeCouleur(B372)=-4142,"sans chimie",IF(CodeCouleur(B372)=44,"avec chimie","code couleur inconnu")))</f>
        <v>avec chimie</v>
      </c>
      <c r="I372" s="87">
        <v>40452</v>
      </c>
      <c r="J372" s="84" t="str">
        <f t="shared" ca="1" si="13"/>
        <v/>
      </c>
      <c r="K372" s="77">
        <f t="shared" ca="1" si="14"/>
        <v>0.95399999999999996</v>
      </c>
      <c r="L372" s="76"/>
      <c r="M372" s="77"/>
    </row>
    <row r="373" spans="1:13" x14ac:dyDescent="0.3">
      <c r="A373" s="28">
        <v>40483</v>
      </c>
      <c r="B373" s="29">
        <v>4.5199999999999996</v>
      </c>
      <c r="C373" s="30">
        <v>4.5199999999999996</v>
      </c>
      <c r="G373" t="str">
        <f ca="1">IF(CodeCouleur(B373)=3,"sans chimie",IF(CodeCouleur(B373)=-4142,"sans chimie",IF(CodeCouleur(B373)=44,"avec chimie","code couleur inconnu")))</f>
        <v>avec chimie</v>
      </c>
      <c r="I373" s="87">
        <v>40483</v>
      </c>
      <c r="J373" s="84" t="str">
        <f t="shared" ca="1" si="13"/>
        <v/>
      </c>
      <c r="K373" s="77">
        <f t="shared" ca="1" si="14"/>
        <v>4.5199999999999996</v>
      </c>
      <c r="L373" s="76"/>
      <c r="M373" s="77"/>
    </row>
    <row r="374" spans="1:13" ht="15" thickBot="1" x14ac:dyDescent="0.35">
      <c r="A374" s="44">
        <v>40513</v>
      </c>
      <c r="B374" s="45">
        <v>6.68</v>
      </c>
      <c r="C374" s="46">
        <v>6.68</v>
      </c>
      <c r="G374" t="str">
        <f ca="1">IF(CodeCouleur(B374)=3,"sans chimie",IF(CodeCouleur(B374)=-4142,"sans chimie",IF(CodeCouleur(B374)=44,"avec chimie","code couleur inconnu")))</f>
        <v>avec chimie</v>
      </c>
      <c r="I374" s="87">
        <v>40513</v>
      </c>
      <c r="J374" s="84" t="str">
        <f t="shared" ca="1" si="13"/>
        <v/>
      </c>
      <c r="K374" s="77">
        <f t="shared" ca="1" si="14"/>
        <v>6.68</v>
      </c>
      <c r="L374" s="76"/>
      <c r="M374" s="77"/>
    </row>
    <row r="375" spans="1:13" x14ac:dyDescent="0.3">
      <c r="A375" s="34">
        <v>40544</v>
      </c>
      <c r="B375" s="54">
        <v>4.42</v>
      </c>
      <c r="C375" s="55">
        <v>4.42</v>
      </c>
      <c r="G375" t="str">
        <f ca="1">IF(CodeCouleur(B375)=3,"sans chimie",IF(CodeCouleur(B375)=-4142,"sans chimie",IF(CodeCouleur(B375)=44,"avec chimie","code couleur inconnu")))</f>
        <v>sans chimie</v>
      </c>
      <c r="I375" s="87">
        <v>40544</v>
      </c>
      <c r="J375" s="84">
        <f t="shared" ca="1" si="13"/>
        <v>4.42</v>
      </c>
      <c r="K375" s="77" t="str">
        <f t="shared" ca="1" si="14"/>
        <v/>
      </c>
      <c r="L375" s="76"/>
      <c r="M375" s="77"/>
    </row>
    <row r="376" spans="1:13" x14ac:dyDescent="0.3">
      <c r="A376" s="28">
        <v>40575</v>
      </c>
      <c r="B376" s="29">
        <v>1.69</v>
      </c>
      <c r="C376" s="30">
        <v>1.69</v>
      </c>
      <c r="G376" t="str">
        <f ca="1">IF(CodeCouleur(B376)=3,"sans chimie",IF(CodeCouleur(B376)=-4142,"sans chimie",IF(CodeCouleur(B376)=44,"avec chimie","code couleur inconnu")))</f>
        <v>avec chimie</v>
      </c>
      <c r="I376" s="87">
        <v>40575</v>
      </c>
      <c r="J376" s="84" t="str">
        <f t="shared" ca="1" si="13"/>
        <v/>
      </c>
      <c r="K376" s="77">
        <f t="shared" ca="1" si="14"/>
        <v>1.69</v>
      </c>
      <c r="L376" s="76"/>
      <c r="M376" s="77"/>
    </row>
    <row r="377" spans="1:13" x14ac:dyDescent="0.3">
      <c r="A377" s="24">
        <v>40603</v>
      </c>
      <c r="B377" s="50">
        <v>1.96</v>
      </c>
      <c r="C377" s="51">
        <v>1.96</v>
      </c>
      <c r="G377" t="str">
        <f ca="1">IF(CodeCouleur(B377)=3,"sans chimie",IF(CodeCouleur(B377)=-4142,"sans chimie",IF(CodeCouleur(B377)=44,"avec chimie","code couleur inconnu")))</f>
        <v>sans chimie</v>
      </c>
      <c r="I377" s="87">
        <v>40603</v>
      </c>
      <c r="J377" s="84">
        <f t="shared" ca="1" si="13"/>
        <v>1.96</v>
      </c>
      <c r="K377" s="77" t="str">
        <f t="shared" ca="1" si="14"/>
        <v/>
      </c>
      <c r="L377" s="76"/>
      <c r="M377" s="77"/>
    </row>
    <row r="378" spans="1:13" x14ac:dyDescent="0.3">
      <c r="A378" s="28">
        <v>40634</v>
      </c>
      <c r="B378" s="29">
        <v>1.02</v>
      </c>
      <c r="C378" s="30">
        <v>1.02</v>
      </c>
      <c r="G378" t="str">
        <f ca="1">IF(CodeCouleur(B378)=3,"sans chimie",IF(CodeCouleur(B378)=-4142,"sans chimie",IF(CodeCouleur(B378)=44,"avec chimie","code couleur inconnu")))</f>
        <v>avec chimie</v>
      </c>
      <c r="I378" s="87">
        <v>40634</v>
      </c>
      <c r="J378" s="84" t="str">
        <f t="shared" ca="1" si="13"/>
        <v/>
      </c>
      <c r="K378" s="77">
        <f t="shared" ca="1" si="14"/>
        <v>1.02</v>
      </c>
      <c r="L378" s="76"/>
      <c r="M378" s="77"/>
    </row>
    <row r="379" spans="1:13" x14ac:dyDescent="0.3">
      <c r="A379" s="24">
        <v>40664</v>
      </c>
      <c r="B379" s="50">
        <v>0.36899999999999999</v>
      </c>
      <c r="C379" s="51">
        <v>0.36899999999999999</v>
      </c>
      <c r="G379" t="str">
        <f ca="1">IF(CodeCouleur(B379)=3,"sans chimie",IF(CodeCouleur(B379)=-4142,"sans chimie",IF(CodeCouleur(B379)=44,"avec chimie","code couleur inconnu")))</f>
        <v>sans chimie</v>
      </c>
      <c r="I379" s="87">
        <v>40664</v>
      </c>
      <c r="J379" s="84">
        <f t="shared" ca="1" si="13"/>
        <v>0.36899999999999999</v>
      </c>
      <c r="K379" s="77" t="str">
        <f t="shared" ca="1" si="14"/>
        <v/>
      </c>
      <c r="L379" s="76"/>
      <c r="M379" s="77"/>
    </row>
    <row r="380" spans="1:13" x14ac:dyDescent="0.3">
      <c r="A380" s="28">
        <v>40695</v>
      </c>
      <c r="B380" s="29">
        <v>0.36899999999999999</v>
      </c>
      <c r="C380" s="30">
        <v>0.36899999999999999</v>
      </c>
      <c r="G380" t="str">
        <f ca="1">IF(CodeCouleur(B380)=3,"sans chimie",IF(CodeCouleur(B380)=-4142,"sans chimie",IF(CodeCouleur(B380)=44,"avec chimie","code couleur inconnu")))</f>
        <v>avec chimie</v>
      </c>
      <c r="I380" s="87">
        <v>40695</v>
      </c>
      <c r="J380" s="84" t="str">
        <f t="shared" ca="1" si="13"/>
        <v/>
      </c>
      <c r="K380" s="77">
        <f t="shared" ca="1" si="14"/>
        <v>0.36899999999999999</v>
      </c>
      <c r="L380" s="76"/>
      <c r="M380" s="77"/>
    </row>
    <row r="381" spans="1:13" x14ac:dyDescent="0.3">
      <c r="A381" s="24">
        <v>40725</v>
      </c>
      <c r="B381" s="50">
        <v>1.46</v>
      </c>
      <c r="C381" s="51">
        <v>1.46</v>
      </c>
      <c r="G381" t="str">
        <f ca="1">IF(CodeCouleur(B381)=3,"sans chimie",IF(CodeCouleur(B381)=-4142,"sans chimie",IF(CodeCouleur(B381)=44,"avec chimie","code couleur inconnu")))</f>
        <v>sans chimie</v>
      </c>
      <c r="I381" s="87">
        <v>40725</v>
      </c>
      <c r="J381" s="84">
        <f t="shared" ca="1" si="13"/>
        <v>1.46</v>
      </c>
      <c r="K381" s="77" t="str">
        <f t="shared" ca="1" si="14"/>
        <v/>
      </c>
      <c r="L381" s="76"/>
      <c r="M381" s="77"/>
    </row>
    <row r="382" spans="1:13" x14ac:dyDescent="0.3">
      <c r="A382" s="28">
        <v>40756</v>
      </c>
      <c r="B382" s="29">
        <v>0.99099999999999999</v>
      </c>
      <c r="C382" s="30">
        <v>0.99099999999999999</v>
      </c>
      <c r="G382" t="str">
        <f ca="1">IF(CodeCouleur(B382)=3,"sans chimie",IF(CodeCouleur(B382)=-4142,"sans chimie",IF(CodeCouleur(B382)=44,"avec chimie","code couleur inconnu")))</f>
        <v>avec chimie</v>
      </c>
      <c r="I382" s="87">
        <v>40756</v>
      </c>
      <c r="J382" s="84" t="str">
        <f t="shared" ca="1" si="13"/>
        <v/>
      </c>
      <c r="K382" s="77">
        <f t="shared" ca="1" si="14"/>
        <v>0.99099999999999999</v>
      </c>
      <c r="L382" s="76"/>
      <c r="M382" s="77"/>
    </row>
    <row r="383" spans="1:13" x14ac:dyDescent="0.3">
      <c r="A383" s="24">
        <v>40787</v>
      </c>
      <c r="B383" s="50">
        <v>0.56499999999999995</v>
      </c>
      <c r="C383" s="51">
        <v>0.56499999999999995</v>
      </c>
      <c r="G383" t="str">
        <f ca="1">IF(CodeCouleur(B383)=3,"sans chimie",IF(CodeCouleur(B383)=-4142,"sans chimie",IF(CodeCouleur(B383)=44,"avec chimie","code couleur inconnu")))</f>
        <v>sans chimie</v>
      </c>
      <c r="I383" s="87">
        <v>40787</v>
      </c>
      <c r="J383" s="84">
        <f t="shared" ca="1" si="13"/>
        <v>0.56499999999999995</v>
      </c>
      <c r="K383" s="77" t="str">
        <f t="shared" ca="1" si="14"/>
        <v/>
      </c>
      <c r="L383" s="76"/>
      <c r="M383" s="77"/>
    </row>
    <row r="384" spans="1:13" x14ac:dyDescent="0.3">
      <c r="A384" s="28">
        <v>40817</v>
      </c>
      <c r="B384" s="29">
        <v>1.31</v>
      </c>
      <c r="C384" s="30">
        <v>1.31</v>
      </c>
      <c r="G384" t="str">
        <f ca="1">IF(CodeCouleur(B384)=3,"sans chimie",IF(CodeCouleur(B384)=-4142,"sans chimie",IF(CodeCouleur(B384)=44,"avec chimie","code couleur inconnu")))</f>
        <v>avec chimie</v>
      </c>
      <c r="I384" s="87">
        <v>40817</v>
      </c>
      <c r="J384" s="84" t="str">
        <f t="shared" ca="1" si="13"/>
        <v/>
      </c>
      <c r="K384" s="77">
        <f t="shared" ca="1" si="14"/>
        <v>1.31</v>
      </c>
      <c r="L384" s="76"/>
      <c r="M384" s="77"/>
    </row>
    <row r="385" spans="1:13" x14ac:dyDescent="0.3">
      <c r="A385" s="24">
        <v>40848</v>
      </c>
      <c r="B385" s="50">
        <v>0.90600000000000003</v>
      </c>
      <c r="C385" s="51">
        <v>0.90600000000000003</v>
      </c>
      <c r="G385" t="str">
        <f ca="1">IF(CodeCouleur(B385)=3,"sans chimie",IF(CodeCouleur(B385)=-4142,"sans chimie",IF(CodeCouleur(B385)=44,"avec chimie","code couleur inconnu")))</f>
        <v>sans chimie</v>
      </c>
      <c r="I385" s="87">
        <v>40848</v>
      </c>
      <c r="J385" s="84">
        <f t="shared" ca="1" si="13"/>
        <v>0.90600000000000003</v>
      </c>
      <c r="K385" s="77" t="str">
        <f t="shared" ca="1" si="14"/>
        <v/>
      </c>
      <c r="L385" s="76"/>
      <c r="M385" s="77"/>
    </row>
    <row r="386" spans="1:13" ht="15" thickBot="1" x14ac:dyDescent="0.35">
      <c r="A386" s="44">
        <v>40878</v>
      </c>
      <c r="B386" s="45">
        <v>7.09</v>
      </c>
      <c r="C386" s="46">
        <v>7.09</v>
      </c>
      <c r="G386" t="str">
        <f ca="1">IF(CodeCouleur(B386)=3,"sans chimie",IF(CodeCouleur(B386)=-4142,"sans chimie",IF(CodeCouleur(B386)=44,"avec chimie","code couleur inconnu")))</f>
        <v>avec chimie</v>
      </c>
      <c r="I386" s="87">
        <v>40878</v>
      </c>
      <c r="J386" s="84" t="str">
        <f t="shared" ca="1" si="13"/>
        <v/>
      </c>
      <c r="K386" s="77">
        <f t="shared" ca="1" si="14"/>
        <v>7.09</v>
      </c>
      <c r="L386" s="76"/>
      <c r="M386" s="77"/>
    </row>
    <row r="387" spans="1:13" x14ac:dyDescent="0.3">
      <c r="A387" s="34">
        <v>40909</v>
      </c>
      <c r="B387" s="54">
        <v>8.6999999999999993</v>
      </c>
      <c r="C387" s="55">
        <v>8.6999999999999993</v>
      </c>
      <c r="G387" t="str">
        <f ca="1">IF(CodeCouleur(B387)=3,"sans chimie",IF(CodeCouleur(B387)=-4142,"sans chimie",IF(CodeCouleur(B387)=44,"avec chimie","code couleur inconnu")))</f>
        <v>sans chimie</v>
      </c>
      <c r="I387" s="87">
        <v>40909</v>
      </c>
      <c r="J387" s="84">
        <f t="shared" ca="1" si="13"/>
        <v>8.6999999999999993</v>
      </c>
      <c r="K387" s="77" t="str">
        <f t="shared" ca="1" si="14"/>
        <v/>
      </c>
      <c r="L387" s="76"/>
      <c r="M387" s="77"/>
    </row>
    <row r="388" spans="1:13" x14ac:dyDescent="0.3">
      <c r="A388" s="28">
        <v>40940</v>
      </c>
      <c r="B388" s="29">
        <v>1.42</v>
      </c>
      <c r="C388" s="30">
        <v>1.42</v>
      </c>
      <c r="G388" t="str">
        <f ca="1">IF(CodeCouleur(B388)=3,"sans chimie",IF(CodeCouleur(B388)=-4142,"sans chimie",IF(CodeCouleur(B388)=44,"avec chimie","code couleur inconnu")))</f>
        <v>avec chimie</v>
      </c>
      <c r="I388" s="87">
        <v>40940</v>
      </c>
      <c r="J388" s="84" t="str">
        <f t="shared" ref="J388:J451" ca="1" si="15">IF(G388=$J$2,B388,"")</f>
        <v/>
      </c>
      <c r="K388" s="77">
        <f t="shared" ref="K388:K451" ca="1" si="16">IF(G388=$K$2,B388,"")</f>
        <v>1.42</v>
      </c>
      <c r="L388" s="76"/>
      <c r="M388" s="77"/>
    </row>
    <row r="389" spans="1:13" x14ac:dyDescent="0.3">
      <c r="A389" s="24">
        <v>40969</v>
      </c>
      <c r="B389" s="50">
        <v>2.0099999999999998</v>
      </c>
      <c r="C389" s="51">
        <v>2.0099999999999998</v>
      </c>
      <c r="G389" t="str">
        <f ca="1">IF(CodeCouleur(B389)=3,"sans chimie",IF(CodeCouleur(B389)=-4142,"sans chimie",IF(CodeCouleur(B389)=44,"avec chimie","code couleur inconnu")))</f>
        <v>sans chimie</v>
      </c>
      <c r="I389" s="87">
        <v>40969</v>
      </c>
      <c r="J389" s="84">
        <f t="shared" ca="1" si="15"/>
        <v>2.0099999999999998</v>
      </c>
      <c r="K389" s="77" t="str">
        <f t="shared" ca="1" si="16"/>
        <v/>
      </c>
      <c r="L389" s="76"/>
      <c r="M389" s="77"/>
    </row>
    <row r="390" spans="1:13" x14ac:dyDescent="0.3">
      <c r="A390" s="28">
        <v>41000</v>
      </c>
      <c r="B390" s="29">
        <v>3.35</v>
      </c>
      <c r="C390" s="30">
        <v>3.35</v>
      </c>
      <c r="G390" t="str">
        <f ca="1">IF(CodeCouleur(B390)=3,"sans chimie",IF(CodeCouleur(B390)=-4142,"sans chimie",IF(CodeCouleur(B390)=44,"avec chimie","code couleur inconnu")))</f>
        <v>avec chimie</v>
      </c>
      <c r="I390" s="87">
        <v>41000</v>
      </c>
      <c r="J390" s="84" t="str">
        <f t="shared" ca="1" si="15"/>
        <v/>
      </c>
      <c r="K390" s="77">
        <f t="shared" ca="1" si="16"/>
        <v>3.35</v>
      </c>
      <c r="L390" s="76"/>
      <c r="M390" s="77"/>
    </row>
    <row r="391" spans="1:13" x14ac:dyDescent="0.3">
      <c r="A391" s="24">
        <v>41030</v>
      </c>
      <c r="B391" s="50">
        <v>4.3600000000000003</v>
      </c>
      <c r="C391" s="51">
        <v>4.3600000000000003</v>
      </c>
      <c r="G391" t="str">
        <f ca="1">IF(CodeCouleur(B391)=3,"sans chimie",IF(CodeCouleur(B391)=-4142,"sans chimie",IF(CodeCouleur(B391)=44,"avec chimie","code couleur inconnu")))</f>
        <v>sans chimie</v>
      </c>
      <c r="I391" s="87">
        <v>41030</v>
      </c>
      <c r="J391" s="84">
        <f t="shared" ca="1" si="15"/>
        <v>4.3600000000000003</v>
      </c>
      <c r="K391" s="77" t="str">
        <f t="shared" ca="1" si="16"/>
        <v/>
      </c>
      <c r="L391" s="76"/>
      <c r="M391" s="77"/>
    </row>
    <row r="392" spans="1:13" x14ac:dyDescent="0.3">
      <c r="A392" s="28">
        <v>41061</v>
      </c>
      <c r="B392" s="29">
        <v>4.84</v>
      </c>
      <c r="C392" s="30">
        <v>4.84</v>
      </c>
      <c r="G392" t="str">
        <f ca="1">IF(CodeCouleur(B392)=3,"sans chimie",IF(CodeCouleur(B392)=-4142,"sans chimie",IF(CodeCouleur(B392)=44,"avec chimie","code couleur inconnu")))</f>
        <v>avec chimie</v>
      </c>
      <c r="I392" s="87">
        <v>41061</v>
      </c>
      <c r="J392" s="84" t="str">
        <f t="shared" ca="1" si="15"/>
        <v/>
      </c>
      <c r="K392" s="77">
        <f t="shared" ca="1" si="16"/>
        <v>4.84</v>
      </c>
      <c r="L392" s="76"/>
      <c r="M392" s="77"/>
    </row>
    <row r="393" spans="1:13" x14ac:dyDescent="0.3">
      <c r="A393" s="24">
        <v>41091</v>
      </c>
      <c r="B393" s="50">
        <v>2.92</v>
      </c>
      <c r="C393" s="51">
        <v>2.92</v>
      </c>
      <c r="G393" t="str">
        <f ca="1">IF(CodeCouleur(B393)=3,"sans chimie",IF(CodeCouleur(B393)=-4142,"sans chimie",IF(CodeCouleur(B393)=44,"avec chimie","code couleur inconnu")))</f>
        <v>sans chimie</v>
      </c>
      <c r="I393" s="87">
        <v>41091</v>
      </c>
      <c r="J393" s="84">
        <f t="shared" ca="1" si="15"/>
        <v>2.92</v>
      </c>
      <c r="K393" s="77" t="str">
        <f t="shared" ca="1" si="16"/>
        <v/>
      </c>
      <c r="L393" s="76"/>
      <c r="M393" s="77"/>
    </row>
    <row r="394" spans="1:13" x14ac:dyDescent="0.3">
      <c r="A394" s="28">
        <v>41122</v>
      </c>
      <c r="B394" s="29">
        <v>1</v>
      </c>
      <c r="C394" s="30">
        <v>1</v>
      </c>
      <c r="G394" t="str">
        <f ca="1">IF(CodeCouleur(B394)=3,"sans chimie",IF(CodeCouleur(B394)=-4142,"sans chimie",IF(CodeCouleur(B394)=44,"avec chimie","code couleur inconnu")))</f>
        <v>avec chimie</v>
      </c>
      <c r="I394" s="87">
        <v>41122</v>
      </c>
      <c r="J394" s="84" t="str">
        <f t="shared" ca="1" si="15"/>
        <v/>
      </c>
      <c r="K394" s="77">
        <f t="shared" ca="1" si="16"/>
        <v>1</v>
      </c>
      <c r="L394" s="76"/>
      <c r="M394" s="77"/>
    </row>
    <row r="395" spans="1:13" x14ac:dyDescent="0.3">
      <c r="A395" s="24">
        <v>41153</v>
      </c>
      <c r="B395" s="50">
        <v>2.54</v>
      </c>
      <c r="C395" s="51">
        <v>2.54</v>
      </c>
      <c r="G395" t="str">
        <f ca="1">IF(CodeCouleur(B395)=3,"sans chimie",IF(CodeCouleur(B395)=-4142,"sans chimie",IF(CodeCouleur(B395)=44,"avec chimie","code couleur inconnu")))</f>
        <v>sans chimie</v>
      </c>
      <c r="I395" s="87">
        <v>41153</v>
      </c>
      <c r="J395" s="84">
        <f t="shared" ca="1" si="15"/>
        <v>2.54</v>
      </c>
      <c r="K395" s="77" t="str">
        <f t="shared" ca="1" si="16"/>
        <v/>
      </c>
      <c r="L395" s="76"/>
      <c r="M395" s="77"/>
    </row>
    <row r="396" spans="1:13" x14ac:dyDescent="0.3">
      <c r="A396" s="28">
        <v>41183</v>
      </c>
      <c r="B396" s="29">
        <v>4.3499999999999996</v>
      </c>
      <c r="C396" s="30">
        <v>4.3499999999999996</v>
      </c>
      <c r="G396" t="str">
        <f ca="1">IF(CodeCouleur(B396)=3,"sans chimie",IF(CodeCouleur(B396)=-4142,"sans chimie",IF(CodeCouleur(B396)=44,"avec chimie","code couleur inconnu")))</f>
        <v>avec chimie</v>
      </c>
      <c r="I396" s="87">
        <v>41183</v>
      </c>
      <c r="J396" s="84" t="str">
        <f t="shared" ca="1" si="15"/>
        <v/>
      </c>
      <c r="K396" s="77">
        <f t="shared" ca="1" si="16"/>
        <v>4.3499999999999996</v>
      </c>
      <c r="L396" s="76"/>
      <c r="M396" s="77"/>
    </row>
    <row r="397" spans="1:13" x14ac:dyDescent="0.3">
      <c r="A397" s="24">
        <v>41214</v>
      </c>
      <c r="B397" s="50">
        <v>6.61</v>
      </c>
      <c r="C397" s="51">
        <v>6.61</v>
      </c>
      <c r="G397" t="str">
        <f ca="1">IF(CodeCouleur(B397)=3,"sans chimie",IF(CodeCouleur(B397)=-4142,"sans chimie",IF(CodeCouleur(B397)=44,"avec chimie","code couleur inconnu")))</f>
        <v>sans chimie</v>
      </c>
      <c r="I397" s="87">
        <v>41214</v>
      </c>
      <c r="J397" s="84">
        <f t="shared" ca="1" si="15"/>
        <v>6.61</v>
      </c>
      <c r="K397" s="77" t="str">
        <f t="shared" ca="1" si="16"/>
        <v/>
      </c>
      <c r="L397" s="76"/>
      <c r="M397" s="77"/>
    </row>
    <row r="398" spans="1:13" ht="15" thickBot="1" x14ac:dyDescent="0.35">
      <c r="A398" s="44">
        <v>41244</v>
      </c>
      <c r="B398" s="45">
        <v>9.68</v>
      </c>
      <c r="C398" s="46">
        <v>9.68</v>
      </c>
      <c r="G398" t="str">
        <f ca="1">IF(CodeCouleur(B398)=3,"sans chimie",IF(CodeCouleur(B398)=-4142,"sans chimie",IF(CodeCouleur(B398)=44,"avec chimie","code couleur inconnu")))</f>
        <v>avec chimie</v>
      </c>
      <c r="I398" s="87">
        <v>41244</v>
      </c>
      <c r="J398" s="84" t="str">
        <f t="shared" ca="1" si="15"/>
        <v/>
      </c>
      <c r="K398" s="77">
        <f t="shared" ca="1" si="16"/>
        <v>9.68</v>
      </c>
      <c r="L398" s="76"/>
      <c r="M398" s="77"/>
    </row>
    <row r="399" spans="1:13" x14ac:dyDescent="0.3">
      <c r="A399" s="41">
        <v>41275</v>
      </c>
      <c r="B399" s="42">
        <v>4.75</v>
      </c>
      <c r="C399" s="43">
        <v>4.75</v>
      </c>
      <c r="D399" s="64"/>
      <c r="E399" s="65"/>
      <c r="G399" t="str">
        <f ca="1">IF(CodeCouleur(B399)=3,"sans chimie",IF(CodeCouleur(B399)=-4142,"sans chimie",IF(CodeCouleur(B399)=44,"avec chimie","code couleur inconnu")))</f>
        <v>avec chimie</v>
      </c>
      <c r="I399" s="87">
        <v>41275</v>
      </c>
      <c r="J399" s="84" t="str">
        <f t="shared" ca="1" si="15"/>
        <v/>
      </c>
      <c r="K399" s="77">
        <f t="shared" ca="1" si="16"/>
        <v>4.75</v>
      </c>
      <c r="L399" s="76" t="str">
        <f ca="1">IF(G399=$L$2,D399,"")</f>
        <v/>
      </c>
      <c r="M399" s="77">
        <f ca="1">IF(G399=$M$2,D399,"")</f>
        <v>0</v>
      </c>
    </row>
    <row r="400" spans="1:13" x14ac:dyDescent="0.3">
      <c r="A400" s="28">
        <v>41306</v>
      </c>
      <c r="B400" s="29">
        <v>5.24</v>
      </c>
      <c r="C400" s="30">
        <v>5.24</v>
      </c>
      <c r="D400" s="67">
        <v>9.5500000000000007</v>
      </c>
      <c r="E400" s="30">
        <v>9.5500000000000007</v>
      </c>
      <c r="G400" t="str">
        <f ca="1">IF(CodeCouleur(B400)=3,"sans chimie",IF(CodeCouleur(B400)=-4142,"sans chimie",IF(CodeCouleur(B400)=44,"avec chimie","code couleur inconnu")))</f>
        <v>avec chimie</v>
      </c>
      <c r="I400" s="87">
        <v>41306</v>
      </c>
      <c r="J400" s="84" t="str">
        <f t="shared" ca="1" si="15"/>
        <v/>
      </c>
      <c r="K400" s="77">
        <f t="shared" ca="1" si="16"/>
        <v>5.24</v>
      </c>
      <c r="L400" s="76" t="str">
        <f t="shared" ref="L400:L458" ca="1" si="17">IF(G400=$L$2,D400,"")</f>
        <v/>
      </c>
      <c r="M400" s="77">
        <f t="shared" ref="M400:M458" ca="1" si="18">IF(G400=$M$2,D400,"")</f>
        <v>9.5500000000000007</v>
      </c>
    </row>
    <row r="401" spans="1:13" x14ac:dyDescent="0.3">
      <c r="A401" s="28">
        <v>41334</v>
      </c>
      <c r="B401" s="29">
        <v>3.88</v>
      </c>
      <c r="C401" s="30">
        <v>3.88</v>
      </c>
      <c r="D401" s="67">
        <v>4.8600000000000003</v>
      </c>
      <c r="E401" s="30">
        <v>4.8600000000000003</v>
      </c>
      <c r="G401" t="str">
        <f ca="1">IF(CodeCouleur(B401)=3,"sans chimie",IF(CodeCouleur(B401)=-4142,"sans chimie",IF(CodeCouleur(B401)=44,"avec chimie","code couleur inconnu")))</f>
        <v>avec chimie</v>
      </c>
      <c r="I401" s="87">
        <v>41334</v>
      </c>
      <c r="J401" s="84" t="str">
        <f t="shared" ca="1" si="15"/>
        <v/>
      </c>
      <c r="K401" s="77">
        <f t="shared" ca="1" si="16"/>
        <v>3.88</v>
      </c>
      <c r="L401" s="76" t="str">
        <f t="shared" ca="1" si="17"/>
        <v/>
      </c>
      <c r="M401" s="77">
        <f t="shared" ca="1" si="18"/>
        <v>4.8600000000000003</v>
      </c>
    </row>
    <row r="402" spans="1:13" x14ac:dyDescent="0.3">
      <c r="A402" s="28">
        <v>41365</v>
      </c>
      <c r="B402" s="29">
        <v>4.32</v>
      </c>
      <c r="C402" s="30">
        <v>4.32</v>
      </c>
      <c r="D402" s="67">
        <v>6.97</v>
      </c>
      <c r="E402" s="30">
        <v>6.97</v>
      </c>
      <c r="G402" t="str">
        <f ca="1">IF(CodeCouleur(B402)=3,"sans chimie",IF(CodeCouleur(B402)=-4142,"sans chimie",IF(CodeCouleur(B402)=44,"avec chimie","code couleur inconnu")))</f>
        <v>avec chimie</v>
      </c>
      <c r="I402" s="87">
        <v>41365</v>
      </c>
      <c r="J402" s="84" t="str">
        <f t="shared" ca="1" si="15"/>
        <v/>
      </c>
      <c r="K402" s="77">
        <f t="shared" ca="1" si="16"/>
        <v>4.32</v>
      </c>
      <c r="L402" s="76" t="str">
        <f t="shared" ca="1" si="17"/>
        <v/>
      </c>
      <c r="M402" s="77">
        <f t="shared" ca="1" si="18"/>
        <v>6.97</v>
      </c>
    </row>
    <row r="403" spans="1:13" x14ac:dyDescent="0.3">
      <c r="A403" s="28">
        <v>41395</v>
      </c>
      <c r="B403" s="29">
        <v>6.66</v>
      </c>
      <c r="C403" s="30">
        <v>6.66</v>
      </c>
      <c r="D403" s="67">
        <v>12.3</v>
      </c>
      <c r="E403" s="30">
        <v>12.3</v>
      </c>
      <c r="G403" t="str">
        <f ca="1">IF(CodeCouleur(B403)=3,"sans chimie",IF(CodeCouleur(B403)=-4142,"sans chimie",IF(CodeCouleur(B403)=44,"avec chimie","code couleur inconnu")))</f>
        <v>avec chimie</v>
      </c>
      <c r="I403" s="87">
        <v>41395</v>
      </c>
      <c r="J403" s="84" t="str">
        <f t="shared" ca="1" si="15"/>
        <v/>
      </c>
      <c r="K403" s="77">
        <f t="shared" ca="1" si="16"/>
        <v>6.66</v>
      </c>
      <c r="L403" s="76" t="str">
        <f t="shared" ca="1" si="17"/>
        <v/>
      </c>
      <c r="M403" s="77">
        <f t="shared" ca="1" si="18"/>
        <v>12.3</v>
      </c>
    </row>
    <row r="404" spans="1:13" x14ac:dyDescent="0.3">
      <c r="A404" s="28">
        <v>41426</v>
      </c>
      <c r="B404" s="29">
        <v>4.1900000000000004</v>
      </c>
      <c r="C404" s="30">
        <v>4.1900000000000004</v>
      </c>
      <c r="D404" s="67">
        <v>6.23</v>
      </c>
      <c r="E404" s="30">
        <v>6.23</v>
      </c>
      <c r="G404" t="str">
        <f ca="1">IF(CodeCouleur(B404)=3,"sans chimie",IF(CodeCouleur(B404)=-4142,"sans chimie",IF(CodeCouleur(B404)=44,"avec chimie","code couleur inconnu")))</f>
        <v>avec chimie</v>
      </c>
      <c r="I404" s="87">
        <v>41426</v>
      </c>
      <c r="J404" s="84" t="str">
        <f t="shared" ca="1" si="15"/>
        <v/>
      </c>
      <c r="K404" s="77">
        <f t="shared" ca="1" si="16"/>
        <v>4.1900000000000004</v>
      </c>
      <c r="L404" s="76" t="str">
        <f t="shared" ca="1" si="17"/>
        <v/>
      </c>
      <c r="M404" s="77">
        <f t="shared" ca="1" si="18"/>
        <v>6.23</v>
      </c>
    </row>
    <row r="405" spans="1:13" x14ac:dyDescent="0.3">
      <c r="A405" s="28">
        <v>41456</v>
      </c>
      <c r="B405" s="29">
        <v>1.32</v>
      </c>
      <c r="C405" s="30">
        <v>1.32</v>
      </c>
      <c r="D405" s="67">
        <v>1.08</v>
      </c>
      <c r="E405" s="30">
        <v>1.08</v>
      </c>
      <c r="G405" t="str">
        <f ca="1">IF(CodeCouleur(B405)=3,"sans chimie",IF(CodeCouleur(B405)=-4142,"sans chimie",IF(CodeCouleur(B405)=44,"avec chimie","code couleur inconnu")))</f>
        <v>avec chimie</v>
      </c>
      <c r="I405" s="87">
        <v>41456</v>
      </c>
      <c r="J405" s="84" t="str">
        <f t="shared" ca="1" si="15"/>
        <v/>
      </c>
      <c r="K405" s="77">
        <f t="shared" ca="1" si="16"/>
        <v>1.32</v>
      </c>
      <c r="L405" s="76" t="str">
        <f t="shared" ca="1" si="17"/>
        <v/>
      </c>
      <c r="M405" s="77">
        <f t="shared" ca="1" si="18"/>
        <v>1.08</v>
      </c>
    </row>
    <row r="406" spans="1:13" x14ac:dyDescent="0.3">
      <c r="A406" s="28">
        <v>41487</v>
      </c>
      <c r="B406" s="29">
        <v>0.439</v>
      </c>
      <c r="C406" s="30">
        <v>0.439</v>
      </c>
      <c r="D406" s="66"/>
      <c r="E406" s="40"/>
      <c r="G406" t="str">
        <f ca="1">IF(CodeCouleur(B406)=3,"sans chimie",IF(CodeCouleur(B406)=-4142,"sans chimie",IF(CodeCouleur(B406)=44,"avec chimie","code couleur inconnu")))</f>
        <v>avec chimie</v>
      </c>
      <c r="I406" s="87">
        <v>41487</v>
      </c>
      <c r="J406" s="84" t="str">
        <f t="shared" ca="1" si="15"/>
        <v/>
      </c>
      <c r="K406" s="77">
        <f t="shared" ca="1" si="16"/>
        <v>0.439</v>
      </c>
      <c r="L406" s="76" t="str">
        <f t="shared" ca="1" si="17"/>
        <v/>
      </c>
      <c r="M406" s="77">
        <f t="shared" ca="1" si="18"/>
        <v>0</v>
      </c>
    </row>
    <row r="407" spans="1:13" x14ac:dyDescent="0.3">
      <c r="A407" s="28">
        <v>41518</v>
      </c>
      <c r="B407" s="29">
        <v>0.58299999999999996</v>
      </c>
      <c r="C407" s="30">
        <v>0.58299999999999996</v>
      </c>
      <c r="D407" s="66"/>
      <c r="E407" s="40"/>
      <c r="G407" t="str">
        <f ca="1">IF(CodeCouleur(B407)=3,"sans chimie",IF(CodeCouleur(B407)=-4142,"sans chimie",IF(CodeCouleur(B407)=44,"avec chimie","code couleur inconnu")))</f>
        <v>avec chimie</v>
      </c>
      <c r="I407" s="87">
        <v>41518</v>
      </c>
      <c r="J407" s="84" t="str">
        <f t="shared" ca="1" si="15"/>
        <v/>
      </c>
      <c r="K407" s="77">
        <f t="shared" ca="1" si="16"/>
        <v>0.58299999999999996</v>
      </c>
      <c r="L407" s="76" t="str">
        <f t="shared" ca="1" si="17"/>
        <v/>
      </c>
      <c r="M407" s="77">
        <f t="shared" ca="1" si="18"/>
        <v>0</v>
      </c>
    </row>
    <row r="408" spans="1:13" x14ac:dyDescent="0.3">
      <c r="A408" s="28">
        <v>41548</v>
      </c>
      <c r="B408" s="29">
        <v>5.7</v>
      </c>
      <c r="C408" s="30">
        <v>5.7</v>
      </c>
      <c r="D408" s="67">
        <v>9.31</v>
      </c>
      <c r="E408" s="30">
        <v>9.31</v>
      </c>
      <c r="G408" t="str">
        <f ca="1">IF(CodeCouleur(B408)=3,"sans chimie",IF(CodeCouleur(B408)=-4142,"sans chimie",IF(CodeCouleur(B408)=44,"avec chimie","code couleur inconnu")))</f>
        <v>avec chimie</v>
      </c>
      <c r="I408" s="87">
        <v>41548</v>
      </c>
      <c r="J408" s="84" t="str">
        <f t="shared" ca="1" si="15"/>
        <v/>
      </c>
      <c r="K408" s="77">
        <f t="shared" ca="1" si="16"/>
        <v>5.7</v>
      </c>
      <c r="L408" s="76" t="str">
        <f t="shared" ca="1" si="17"/>
        <v/>
      </c>
      <c r="M408" s="77">
        <f t="shared" ca="1" si="18"/>
        <v>9.31</v>
      </c>
    </row>
    <row r="409" spans="1:13" x14ac:dyDescent="0.3">
      <c r="A409" s="28">
        <v>41579</v>
      </c>
      <c r="B409" s="29">
        <v>7.02</v>
      </c>
      <c r="C409" s="30">
        <v>7.02</v>
      </c>
      <c r="D409" s="67">
        <v>12.8</v>
      </c>
      <c r="E409" s="30">
        <v>12.8</v>
      </c>
      <c r="G409" t="str">
        <f ca="1">IF(CodeCouleur(B409)=3,"sans chimie",IF(CodeCouleur(B409)=-4142,"sans chimie",IF(CodeCouleur(B409)=44,"avec chimie","code couleur inconnu")))</f>
        <v>avec chimie</v>
      </c>
      <c r="I409" s="87">
        <v>41579</v>
      </c>
      <c r="J409" s="84" t="str">
        <f t="shared" ca="1" si="15"/>
        <v/>
      </c>
      <c r="K409" s="77">
        <f t="shared" ca="1" si="16"/>
        <v>7.02</v>
      </c>
      <c r="L409" s="76" t="str">
        <f t="shared" ca="1" si="17"/>
        <v/>
      </c>
      <c r="M409" s="77">
        <f t="shared" ca="1" si="18"/>
        <v>12.8</v>
      </c>
    </row>
    <row r="410" spans="1:13" ht="15" thickBot="1" x14ac:dyDescent="0.35">
      <c r="A410" s="44">
        <v>41609</v>
      </c>
      <c r="B410" s="45">
        <v>6.11</v>
      </c>
      <c r="C410" s="46">
        <v>6.11</v>
      </c>
      <c r="D410" s="62">
        <v>10.6</v>
      </c>
      <c r="E410" s="46">
        <v>10.6</v>
      </c>
      <c r="G410" t="str">
        <f ca="1">IF(CodeCouleur(B410)=3,"sans chimie",IF(CodeCouleur(B410)=-4142,"sans chimie",IF(CodeCouleur(B410)=44,"avec chimie","code couleur inconnu")))</f>
        <v>avec chimie</v>
      </c>
      <c r="I410" s="87">
        <v>41609</v>
      </c>
      <c r="J410" s="84" t="str">
        <f t="shared" ca="1" si="15"/>
        <v/>
      </c>
      <c r="K410" s="77">
        <f t="shared" ca="1" si="16"/>
        <v>6.11</v>
      </c>
      <c r="L410" s="76" t="str">
        <f t="shared" ca="1" si="17"/>
        <v/>
      </c>
      <c r="M410" s="77">
        <f t="shared" ca="1" si="18"/>
        <v>10.6</v>
      </c>
    </row>
    <row r="411" spans="1:13" x14ac:dyDescent="0.3">
      <c r="A411" s="34">
        <v>41640</v>
      </c>
      <c r="B411" s="54">
        <v>5.04</v>
      </c>
      <c r="C411" s="55">
        <v>5.04</v>
      </c>
      <c r="D411" s="60">
        <v>9.19</v>
      </c>
      <c r="E411" s="55">
        <v>9.19</v>
      </c>
      <c r="G411" t="str">
        <f ca="1">IF(CodeCouleur(B411)=3,"sans chimie",IF(CodeCouleur(B411)=-4142,"sans chimie",IF(CodeCouleur(B411)=44,"avec chimie","code couleur inconnu")))</f>
        <v>sans chimie</v>
      </c>
      <c r="I411" s="87">
        <v>41640</v>
      </c>
      <c r="J411" s="84">
        <f t="shared" ca="1" si="15"/>
        <v>5.04</v>
      </c>
      <c r="K411" s="77" t="str">
        <f t="shared" ca="1" si="16"/>
        <v/>
      </c>
      <c r="L411" s="76">
        <f ca="1">IF(G411=$L$2,D411,"")</f>
        <v>9.19</v>
      </c>
      <c r="M411" s="77" t="str">
        <f t="shared" ca="1" si="18"/>
        <v/>
      </c>
    </row>
    <row r="412" spans="1:13" x14ac:dyDescent="0.3">
      <c r="A412" s="38">
        <v>41671</v>
      </c>
      <c r="B412" s="58">
        <v>6.71</v>
      </c>
      <c r="C412" s="59">
        <v>6.71</v>
      </c>
      <c r="D412" s="67">
        <v>12.6</v>
      </c>
      <c r="E412" s="30">
        <v>12.6</v>
      </c>
      <c r="G412" t="str">
        <f ca="1">IF(CodeCouleur(B412)=3,"sans chimie",IF(CodeCouleur(B412)=-4142,"sans chimie",IF(CodeCouleur(B412)=44,"avec chimie","code couleur inconnu")))</f>
        <v>avec chimie</v>
      </c>
      <c r="I412" s="88">
        <v>41671</v>
      </c>
      <c r="J412" s="84" t="str">
        <f t="shared" ca="1" si="15"/>
        <v/>
      </c>
      <c r="K412" s="77">
        <f t="shared" ca="1" si="16"/>
        <v>6.71</v>
      </c>
      <c r="L412" s="76" t="str">
        <f t="shared" ca="1" si="17"/>
        <v/>
      </c>
      <c r="M412" s="77">
        <f t="shared" ca="1" si="18"/>
        <v>12.6</v>
      </c>
    </row>
    <row r="413" spans="1:13" x14ac:dyDescent="0.3">
      <c r="A413" s="24">
        <v>41699</v>
      </c>
      <c r="B413" s="50">
        <v>2.4300000000000002</v>
      </c>
      <c r="C413" s="51">
        <v>2.4300000000000002</v>
      </c>
      <c r="D413" s="61">
        <v>3.41</v>
      </c>
      <c r="E413" s="51">
        <v>3.41</v>
      </c>
      <c r="G413" t="str">
        <f ca="1">IF(CodeCouleur(B413)=3,"sans chimie",IF(CodeCouleur(B413)=-4142,"sans chimie",IF(CodeCouleur(B413)=44,"avec chimie","code couleur inconnu")))</f>
        <v>sans chimie</v>
      </c>
      <c r="I413" s="87">
        <v>41699</v>
      </c>
      <c r="J413" s="84">
        <f t="shared" ca="1" si="15"/>
        <v>2.4300000000000002</v>
      </c>
      <c r="K413" s="77" t="str">
        <f t="shared" ca="1" si="16"/>
        <v/>
      </c>
      <c r="L413" s="76">
        <f t="shared" ca="1" si="17"/>
        <v>3.41</v>
      </c>
      <c r="M413" s="77" t="str">
        <f t="shared" ca="1" si="18"/>
        <v/>
      </c>
    </row>
    <row r="414" spans="1:13" x14ac:dyDescent="0.3">
      <c r="A414" s="28">
        <v>41730</v>
      </c>
      <c r="B414" s="29">
        <v>0.67700000000000005</v>
      </c>
      <c r="C414" s="30">
        <v>0.67700000000000005</v>
      </c>
      <c r="D414" s="67">
        <v>0.80700000000000005</v>
      </c>
      <c r="E414" s="30">
        <v>0.80700000000000005</v>
      </c>
      <c r="G414" t="str">
        <f ca="1">IF(CodeCouleur(B414)=3,"sans chimie",IF(CodeCouleur(B414)=-4142,"sans chimie",IF(CodeCouleur(B414)=44,"avec chimie","code couleur inconnu")))</f>
        <v>avec chimie</v>
      </c>
      <c r="I414" s="87">
        <v>41730</v>
      </c>
      <c r="J414" s="84" t="str">
        <f t="shared" ca="1" si="15"/>
        <v/>
      </c>
      <c r="K414" s="77">
        <f t="shared" ca="1" si="16"/>
        <v>0.67700000000000005</v>
      </c>
      <c r="L414" s="76" t="str">
        <f t="shared" ca="1" si="17"/>
        <v/>
      </c>
      <c r="M414" s="77">
        <f t="shared" ca="1" si="18"/>
        <v>0.80700000000000005</v>
      </c>
    </row>
    <row r="415" spans="1:13" x14ac:dyDescent="0.3">
      <c r="A415" s="24">
        <v>41760</v>
      </c>
      <c r="B415" s="50">
        <v>1.77</v>
      </c>
      <c r="C415" s="51">
        <v>1.77</v>
      </c>
      <c r="D415" s="66"/>
      <c r="E415" s="40"/>
      <c r="G415" t="str">
        <f ca="1">IF(CodeCouleur(B415)=3,"sans chimie",IF(CodeCouleur(B415)=-4142,"sans chimie",IF(CodeCouleur(B415)=44,"avec chimie","code couleur inconnu")))</f>
        <v>sans chimie</v>
      </c>
      <c r="I415" s="87">
        <v>41760</v>
      </c>
      <c r="J415" s="84">
        <f t="shared" ca="1" si="15"/>
        <v>1.77</v>
      </c>
      <c r="K415" s="77" t="str">
        <f t="shared" ca="1" si="16"/>
        <v/>
      </c>
      <c r="L415" s="76">
        <f t="shared" ca="1" si="17"/>
        <v>0</v>
      </c>
      <c r="M415" s="77" t="str">
        <f t="shared" ca="1" si="18"/>
        <v/>
      </c>
    </row>
    <row r="416" spans="1:13" x14ac:dyDescent="0.3">
      <c r="A416" s="28">
        <v>41791</v>
      </c>
      <c r="B416" s="29">
        <v>0.71899999999999997</v>
      </c>
      <c r="C416" s="30">
        <v>0.71899999999999997</v>
      </c>
      <c r="D416" s="66"/>
      <c r="E416" s="40"/>
      <c r="G416" t="str">
        <f ca="1">IF(CodeCouleur(B416)=3,"sans chimie",IF(CodeCouleur(B416)=-4142,"sans chimie",IF(CodeCouleur(B416)=44,"avec chimie","code couleur inconnu")))</f>
        <v>avec chimie</v>
      </c>
      <c r="I416" s="87">
        <v>41791</v>
      </c>
      <c r="J416" s="84" t="str">
        <f t="shared" ca="1" si="15"/>
        <v/>
      </c>
      <c r="K416" s="77">
        <f t="shared" ca="1" si="16"/>
        <v>0.71899999999999997</v>
      </c>
      <c r="L416" s="76" t="str">
        <f t="shared" ca="1" si="17"/>
        <v/>
      </c>
      <c r="M416" s="77">
        <f t="shared" ca="1" si="18"/>
        <v>0</v>
      </c>
    </row>
    <row r="417" spans="1:13" x14ac:dyDescent="0.3">
      <c r="A417" s="24">
        <v>41821</v>
      </c>
      <c r="B417" s="50">
        <v>4.2699999999999996</v>
      </c>
      <c r="C417" s="51">
        <v>4.2699999999999996</v>
      </c>
      <c r="D417" s="66"/>
      <c r="E417" s="40"/>
      <c r="G417" t="str">
        <f ca="1">IF(CodeCouleur(B417)=3,"sans chimie",IF(CodeCouleur(B417)=-4142,"sans chimie",IF(CodeCouleur(B417)=44,"avec chimie","code couleur inconnu")))</f>
        <v>sans chimie</v>
      </c>
      <c r="I417" s="87">
        <v>41821</v>
      </c>
      <c r="J417" s="84">
        <f t="shared" ca="1" si="15"/>
        <v>4.2699999999999996</v>
      </c>
      <c r="K417" s="77" t="str">
        <f t="shared" ca="1" si="16"/>
        <v/>
      </c>
      <c r="L417" s="76">
        <f t="shared" ca="1" si="17"/>
        <v>0</v>
      </c>
      <c r="M417" s="77" t="str">
        <f t="shared" ca="1" si="18"/>
        <v/>
      </c>
    </row>
    <row r="418" spans="1:13" x14ac:dyDescent="0.3">
      <c r="A418" s="28">
        <v>41852</v>
      </c>
      <c r="B418" s="29">
        <v>2.81</v>
      </c>
      <c r="C418" s="30">
        <v>2.81</v>
      </c>
      <c r="D418" s="66"/>
      <c r="E418" s="40"/>
      <c r="G418" t="str">
        <f ca="1">IF(CodeCouleur(B418)=3,"sans chimie",IF(CodeCouleur(B418)=-4142,"sans chimie",IF(CodeCouleur(B418)=44,"avec chimie","code couleur inconnu")))</f>
        <v>avec chimie</v>
      </c>
      <c r="I418" s="87">
        <v>41852</v>
      </c>
      <c r="J418" s="84" t="str">
        <f t="shared" ca="1" si="15"/>
        <v/>
      </c>
      <c r="K418" s="77">
        <f t="shared" ca="1" si="16"/>
        <v>2.81</v>
      </c>
      <c r="L418" s="76" t="str">
        <f t="shared" ca="1" si="17"/>
        <v/>
      </c>
      <c r="M418" s="77">
        <f t="shared" ca="1" si="18"/>
        <v>0</v>
      </c>
    </row>
    <row r="419" spans="1:13" x14ac:dyDescent="0.3">
      <c r="A419" s="24">
        <v>41883</v>
      </c>
      <c r="B419" s="50">
        <v>0.64200000000000002</v>
      </c>
      <c r="C419" s="51">
        <v>0.64200000000000002</v>
      </c>
      <c r="D419" s="66"/>
      <c r="E419" s="40"/>
      <c r="G419" t="str">
        <f ca="1">IF(CodeCouleur(B419)=3,"sans chimie",IF(CodeCouleur(B419)=-4142,"sans chimie",IF(CodeCouleur(B419)=44,"avec chimie","code couleur inconnu")))</f>
        <v>sans chimie</v>
      </c>
      <c r="I419" s="87">
        <v>41883</v>
      </c>
      <c r="J419" s="84">
        <f t="shared" ca="1" si="15"/>
        <v>0.64200000000000002</v>
      </c>
      <c r="K419" s="77" t="str">
        <f t="shared" ca="1" si="16"/>
        <v/>
      </c>
      <c r="L419" s="76">
        <f t="shared" ca="1" si="17"/>
        <v>0</v>
      </c>
      <c r="M419" s="77" t="str">
        <f t="shared" ca="1" si="18"/>
        <v/>
      </c>
    </row>
    <row r="420" spans="1:13" x14ac:dyDescent="0.3">
      <c r="A420" s="28">
        <v>41913</v>
      </c>
      <c r="B420" s="29">
        <v>2.72</v>
      </c>
      <c r="C420" s="30">
        <v>2.72</v>
      </c>
      <c r="D420" s="66"/>
      <c r="E420" s="40"/>
      <c r="G420" t="str">
        <f ca="1">IF(CodeCouleur(B420)=3,"sans chimie",IF(CodeCouleur(B420)=-4142,"sans chimie",IF(CodeCouleur(B420)=44,"avec chimie","code couleur inconnu")))</f>
        <v>avec chimie</v>
      </c>
      <c r="I420" s="87">
        <v>41913</v>
      </c>
      <c r="J420" s="84" t="str">
        <f t="shared" ca="1" si="15"/>
        <v/>
      </c>
      <c r="K420" s="77">
        <f t="shared" ca="1" si="16"/>
        <v>2.72</v>
      </c>
      <c r="L420" s="76" t="str">
        <f t="shared" ca="1" si="17"/>
        <v/>
      </c>
      <c r="M420" s="77">
        <f t="shared" ca="1" si="18"/>
        <v>0</v>
      </c>
    </row>
    <row r="421" spans="1:13" x14ac:dyDescent="0.3">
      <c r="A421" s="24">
        <v>41944</v>
      </c>
      <c r="B421" s="50">
        <v>3.87</v>
      </c>
      <c r="C421" s="51">
        <v>3.87</v>
      </c>
      <c r="D421" s="66"/>
      <c r="E421" s="40"/>
      <c r="G421" t="str">
        <f ca="1">IF(CodeCouleur(B421)=3,"sans chimie",IF(CodeCouleur(B421)=-4142,"sans chimie",IF(CodeCouleur(B421)=44,"avec chimie","code couleur inconnu")))</f>
        <v>sans chimie</v>
      </c>
      <c r="I421" s="87">
        <v>41944</v>
      </c>
      <c r="J421" s="84">
        <f t="shared" ca="1" si="15"/>
        <v>3.87</v>
      </c>
      <c r="K421" s="77" t="str">
        <f t="shared" ca="1" si="16"/>
        <v/>
      </c>
      <c r="L421" s="76">
        <f t="shared" ca="1" si="17"/>
        <v>0</v>
      </c>
      <c r="M421" s="77" t="str">
        <f t="shared" ca="1" si="18"/>
        <v/>
      </c>
    </row>
    <row r="422" spans="1:13" ht="15" thickBot="1" x14ac:dyDescent="0.35">
      <c r="A422" s="44">
        <v>41974</v>
      </c>
      <c r="B422" s="45">
        <v>3.47</v>
      </c>
      <c r="C422" s="46">
        <v>3.47</v>
      </c>
      <c r="D422" s="63"/>
      <c r="E422" s="49"/>
      <c r="G422" t="str">
        <f ca="1">IF(CodeCouleur(B422)=3,"sans chimie",IF(CodeCouleur(B422)=-4142,"sans chimie",IF(CodeCouleur(B422)=44,"avec chimie","code couleur inconnu")))</f>
        <v>avec chimie</v>
      </c>
      <c r="I422" s="87">
        <v>41974</v>
      </c>
      <c r="J422" s="84" t="str">
        <f t="shared" ca="1" si="15"/>
        <v/>
      </c>
      <c r="K422" s="77">
        <f t="shared" ca="1" si="16"/>
        <v>3.47</v>
      </c>
      <c r="L422" s="76" t="str">
        <f t="shared" ca="1" si="17"/>
        <v/>
      </c>
      <c r="M422" s="77">
        <f t="shared" ca="1" si="18"/>
        <v>0</v>
      </c>
    </row>
    <row r="423" spans="1:13" x14ac:dyDescent="0.3">
      <c r="A423" s="41">
        <v>42005</v>
      </c>
      <c r="B423" s="42">
        <v>6.21</v>
      </c>
      <c r="C423" s="43">
        <v>6.21</v>
      </c>
      <c r="D423" s="64"/>
      <c r="E423" s="65"/>
      <c r="G423" t="str">
        <f ca="1">IF(CodeCouleur(B423)=3,"sans chimie",IF(CodeCouleur(B423)=-4142,"sans chimie",IF(CodeCouleur(B423)=44,"avec chimie","code couleur inconnu")))</f>
        <v>avec chimie</v>
      </c>
      <c r="I423" s="87">
        <v>42005</v>
      </c>
      <c r="J423" s="84" t="str">
        <f t="shared" ca="1" si="15"/>
        <v/>
      </c>
      <c r="K423" s="77">
        <f t="shared" ca="1" si="16"/>
        <v>6.21</v>
      </c>
      <c r="L423" s="76" t="str">
        <f t="shared" ca="1" si="17"/>
        <v/>
      </c>
      <c r="M423" s="77">
        <f t="shared" ca="1" si="18"/>
        <v>0</v>
      </c>
    </row>
    <row r="424" spans="1:13" x14ac:dyDescent="0.3">
      <c r="A424" s="28">
        <v>42036</v>
      </c>
      <c r="B424" s="29">
        <v>4.93</v>
      </c>
      <c r="C424" s="30">
        <v>4.93</v>
      </c>
      <c r="D424" s="66"/>
      <c r="E424" s="40"/>
      <c r="G424" t="str">
        <f ca="1">IF(CodeCouleur(B424)=3,"sans chimie",IF(CodeCouleur(B424)=-4142,"sans chimie",IF(CodeCouleur(B424)=44,"avec chimie","code couleur inconnu")))</f>
        <v>avec chimie</v>
      </c>
      <c r="I424" s="87">
        <v>42036</v>
      </c>
      <c r="J424" s="84" t="str">
        <f t="shared" ca="1" si="15"/>
        <v/>
      </c>
      <c r="K424" s="77">
        <f t="shared" ca="1" si="16"/>
        <v>4.93</v>
      </c>
      <c r="L424" s="76" t="str">
        <f t="shared" ca="1" si="17"/>
        <v/>
      </c>
      <c r="M424" s="77">
        <f t="shared" ca="1" si="18"/>
        <v>0</v>
      </c>
    </row>
    <row r="425" spans="1:13" x14ac:dyDescent="0.3">
      <c r="A425" s="28">
        <v>42064</v>
      </c>
      <c r="B425" s="29">
        <v>3.56</v>
      </c>
      <c r="C425" s="30">
        <v>3.56</v>
      </c>
      <c r="D425" s="66"/>
      <c r="E425" s="40"/>
      <c r="G425" t="str">
        <f ca="1">IF(CodeCouleur(B425)=3,"sans chimie",IF(CodeCouleur(B425)=-4142,"sans chimie",IF(CodeCouleur(B425)=44,"avec chimie","code couleur inconnu")))</f>
        <v>avec chimie</v>
      </c>
      <c r="I425" s="87">
        <v>42064</v>
      </c>
      <c r="J425" s="84" t="str">
        <f t="shared" ca="1" si="15"/>
        <v/>
      </c>
      <c r="K425" s="77">
        <f t="shared" ca="1" si="16"/>
        <v>3.56</v>
      </c>
      <c r="L425" s="76" t="str">
        <f t="shared" ca="1" si="17"/>
        <v/>
      </c>
      <c r="M425" s="77">
        <f t="shared" ca="1" si="18"/>
        <v>0</v>
      </c>
    </row>
    <row r="426" spans="1:13" x14ac:dyDescent="0.3">
      <c r="A426" s="28">
        <v>42095</v>
      </c>
      <c r="B426" s="29">
        <v>3.5</v>
      </c>
      <c r="C426" s="30">
        <v>3.5</v>
      </c>
      <c r="D426" s="67">
        <v>5.28</v>
      </c>
      <c r="E426" s="30">
        <v>5.28</v>
      </c>
      <c r="G426" t="str">
        <f ca="1">IF(CodeCouleur(B426)=3,"sans chimie",IF(CodeCouleur(B426)=-4142,"sans chimie",IF(CodeCouleur(B426)=44,"avec chimie","code couleur inconnu")))</f>
        <v>avec chimie</v>
      </c>
      <c r="I426" s="87">
        <v>42095</v>
      </c>
      <c r="J426" s="84" t="str">
        <f t="shared" ca="1" si="15"/>
        <v/>
      </c>
      <c r="K426" s="77">
        <f t="shared" ca="1" si="16"/>
        <v>3.5</v>
      </c>
      <c r="L426" s="76" t="str">
        <f t="shared" ca="1" si="17"/>
        <v/>
      </c>
      <c r="M426" s="77">
        <f t="shared" ca="1" si="18"/>
        <v>5.28</v>
      </c>
    </row>
    <row r="427" spans="1:13" x14ac:dyDescent="0.3">
      <c r="A427" s="28">
        <v>42125</v>
      </c>
      <c r="B427" s="29">
        <v>4.4800000000000004</v>
      </c>
      <c r="C427" s="30">
        <v>4.4800000000000004</v>
      </c>
      <c r="D427" s="67">
        <v>7.72</v>
      </c>
      <c r="E427" s="30">
        <v>7.72</v>
      </c>
      <c r="G427" t="str">
        <f ca="1">IF(CodeCouleur(B427)=3,"sans chimie",IF(CodeCouleur(B427)=-4142,"sans chimie",IF(CodeCouleur(B427)=44,"avec chimie","code couleur inconnu")))</f>
        <v>avec chimie</v>
      </c>
      <c r="I427" s="87">
        <v>42125</v>
      </c>
      <c r="J427" s="84" t="str">
        <f t="shared" ca="1" si="15"/>
        <v/>
      </c>
      <c r="K427" s="77">
        <f t="shared" ca="1" si="16"/>
        <v>4.4800000000000004</v>
      </c>
      <c r="L427" s="76" t="str">
        <f t="shared" ca="1" si="17"/>
        <v/>
      </c>
      <c r="M427" s="77">
        <f t="shared" ca="1" si="18"/>
        <v>7.72</v>
      </c>
    </row>
    <row r="428" spans="1:13" x14ac:dyDescent="0.3">
      <c r="A428" s="28">
        <v>42156</v>
      </c>
      <c r="B428" s="29">
        <v>0.50600000000000001</v>
      </c>
      <c r="C428" s="30">
        <v>0.50600000000000001</v>
      </c>
      <c r="D428" s="67">
        <v>0.91800000000000004</v>
      </c>
      <c r="E428" s="30">
        <v>0.91800000000000004</v>
      </c>
      <c r="G428" t="str">
        <f ca="1">IF(CodeCouleur(B428)=3,"sans chimie",IF(CodeCouleur(B428)=-4142,"sans chimie",IF(CodeCouleur(B428)=44,"avec chimie","code couleur inconnu")))</f>
        <v>avec chimie</v>
      </c>
      <c r="I428" s="87">
        <v>42156</v>
      </c>
      <c r="J428" s="84" t="str">
        <f t="shared" ca="1" si="15"/>
        <v/>
      </c>
      <c r="K428" s="77">
        <f t="shared" ca="1" si="16"/>
        <v>0.50600000000000001</v>
      </c>
      <c r="L428" s="76" t="str">
        <f t="shared" ca="1" si="17"/>
        <v/>
      </c>
      <c r="M428" s="77">
        <f t="shared" ca="1" si="18"/>
        <v>0.91800000000000004</v>
      </c>
    </row>
    <row r="429" spans="1:13" x14ac:dyDescent="0.3">
      <c r="A429" s="28">
        <v>42186</v>
      </c>
      <c r="B429" s="29">
        <v>0.30399999999999999</v>
      </c>
      <c r="C429" s="30">
        <v>0.30399999999999999</v>
      </c>
      <c r="D429" s="67">
        <v>0.50900000000000001</v>
      </c>
      <c r="E429" s="30">
        <v>0.50900000000000001</v>
      </c>
      <c r="G429" t="str">
        <f ca="1">IF(CodeCouleur(B429)=3,"sans chimie",IF(CodeCouleur(B429)=-4142,"sans chimie",IF(CodeCouleur(B429)=44,"avec chimie","code couleur inconnu")))</f>
        <v>avec chimie</v>
      </c>
      <c r="I429" s="87">
        <v>42186</v>
      </c>
      <c r="J429" s="84" t="str">
        <f t="shared" ca="1" si="15"/>
        <v/>
      </c>
      <c r="K429" s="77">
        <f t="shared" ca="1" si="16"/>
        <v>0.30399999999999999</v>
      </c>
      <c r="L429" s="76" t="str">
        <f t="shared" ca="1" si="17"/>
        <v/>
      </c>
      <c r="M429" s="77">
        <f t="shared" ca="1" si="18"/>
        <v>0.50900000000000001</v>
      </c>
    </row>
    <row r="430" spans="1:13" x14ac:dyDescent="0.3">
      <c r="A430" s="28">
        <v>42217</v>
      </c>
      <c r="B430" s="29">
        <v>0.25600000000000001</v>
      </c>
      <c r="C430" s="30">
        <v>0.25600000000000001</v>
      </c>
      <c r="D430" s="67">
        <v>0.33400000000000002</v>
      </c>
      <c r="E430" s="30">
        <v>0.33400000000000002</v>
      </c>
      <c r="G430" t="str">
        <f ca="1">IF(CodeCouleur(B430)=3,"sans chimie",IF(CodeCouleur(B430)=-4142,"sans chimie",IF(CodeCouleur(B430)=44,"avec chimie","code couleur inconnu")))</f>
        <v>avec chimie</v>
      </c>
      <c r="I430" s="87">
        <v>42217</v>
      </c>
      <c r="J430" s="84" t="str">
        <f t="shared" ca="1" si="15"/>
        <v/>
      </c>
      <c r="K430" s="77">
        <f t="shared" ca="1" si="16"/>
        <v>0.25600000000000001</v>
      </c>
      <c r="L430" s="76" t="str">
        <f t="shared" ca="1" si="17"/>
        <v/>
      </c>
      <c r="M430" s="77">
        <f t="shared" ca="1" si="18"/>
        <v>0.33400000000000002</v>
      </c>
    </row>
    <row r="431" spans="1:13" x14ac:dyDescent="0.3">
      <c r="A431" s="28">
        <v>42248</v>
      </c>
      <c r="B431" s="29">
        <v>0.99</v>
      </c>
      <c r="C431" s="30">
        <v>0.99</v>
      </c>
      <c r="D431" s="67">
        <v>1.23</v>
      </c>
      <c r="E431" s="30">
        <v>1.23</v>
      </c>
      <c r="G431" t="str">
        <f ca="1">IF(CodeCouleur(B431)=3,"sans chimie",IF(CodeCouleur(B431)=-4142,"sans chimie",IF(CodeCouleur(B431)=44,"avec chimie","code couleur inconnu")))</f>
        <v>avec chimie</v>
      </c>
      <c r="I431" s="87">
        <v>42248</v>
      </c>
      <c r="J431" s="84" t="str">
        <f t="shared" ca="1" si="15"/>
        <v/>
      </c>
      <c r="K431" s="77">
        <f t="shared" ca="1" si="16"/>
        <v>0.99</v>
      </c>
      <c r="L431" s="76" t="str">
        <f t="shared" ca="1" si="17"/>
        <v/>
      </c>
      <c r="M431" s="77">
        <f t="shared" ca="1" si="18"/>
        <v>1.23</v>
      </c>
    </row>
    <row r="432" spans="1:13" x14ac:dyDescent="0.3">
      <c r="A432" s="28">
        <v>42278</v>
      </c>
      <c r="B432" s="29">
        <v>0.33300000000000002</v>
      </c>
      <c r="C432" s="30">
        <v>0.33300000000000002</v>
      </c>
      <c r="D432" s="67">
        <v>0.48199999999999998</v>
      </c>
      <c r="E432" s="30">
        <v>0.48199999999999998</v>
      </c>
      <c r="G432" t="str">
        <f ca="1">IF(CodeCouleur(B432)=3,"sans chimie",IF(CodeCouleur(B432)=-4142,"sans chimie",IF(CodeCouleur(B432)=44,"avec chimie","code couleur inconnu")))</f>
        <v>avec chimie</v>
      </c>
      <c r="I432" s="87">
        <v>42278</v>
      </c>
      <c r="J432" s="84" t="str">
        <f t="shared" ca="1" si="15"/>
        <v/>
      </c>
      <c r="K432" s="77">
        <f t="shared" ca="1" si="16"/>
        <v>0.33300000000000002</v>
      </c>
      <c r="L432" s="76" t="str">
        <f t="shared" ca="1" si="17"/>
        <v/>
      </c>
      <c r="M432" s="77">
        <f t="shared" ca="1" si="18"/>
        <v>0.48199999999999998</v>
      </c>
    </row>
    <row r="433" spans="1:13" x14ac:dyDescent="0.3">
      <c r="A433" s="28">
        <v>42309</v>
      </c>
      <c r="B433" s="29">
        <v>2.39</v>
      </c>
      <c r="C433" s="30">
        <v>2.39</v>
      </c>
      <c r="D433" s="67">
        <v>3.52</v>
      </c>
      <c r="E433" s="30">
        <v>3.52</v>
      </c>
      <c r="G433" t="str">
        <f ca="1">IF(CodeCouleur(B433)=3,"sans chimie",IF(CodeCouleur(B433)=-4142,"sans chimie",IF(CodeCouleur(B433)=44,"avec chimie","code couleur inconnu")))</f>
        <v>avec chimie</v>
      </c>
      <c r="I433" s="87">
        <v>42309</v>
      </c>
      <c r="J433" s="84" t="str">
        <f t="shared" ca="1" si="15"/>
        <v/>
      </c>
      <c r="K433" s="77">
        <f t="shared" ca="1" si="16"/>
        <v>2.39</v>
      </c>
      <c r="L433" s="76" t="str">
        <f t="shared" ca="1" si="17"/>
        <v/>
      </c>
      <c r="M433" s="77">
        <f t="shared" ca="1" si="18"/>
        <v>3.52</v>
      </c>
    </row>
    <row r="434" spans="1:13" ht="15" thickBot="1" x14ac:dyDescent="0.35">
      <c r="A434" s="44">
        <v>42339</v>
      </c>
      <c r="B434" s="45">
        <v>1.57</v>
      </c>
      <c r="C434" s="46">
        <v>1.57</v>
      </c>
      <c r="D434" s="62">
        <v>1.93</v>
      </c>
      <c r="E434" s="46">
        <v>1.93</v>
      </c>
      <c r="G434" t="str">
        <f ca="1">IF(CodeCouleur(B434)=3,"sans chimie",IF(CodeCouleur(B434)=-4142,"sans chimie",IF(CodeCouleur(B434)=44,"avec chimie","code couleur inconnu")))</f>
        <v>avec chimie</v>
      </c>
      <c r="I434" s="87">
        <v>42339</v>
      </c>
      <c r="J434" s="84" t="str">
        <f t="shared" ca="1" si="15"/>
        <v/>
      </c>
      <c r="K434" s="77">
        <f t="shared" ca="1" si="16"/>
        <v>1.57</v>
      </c>
      <c r="L434" s="76" t="str">
        <f t="shared" ca="1" si="17"/>
        <v/>
      </c>
      <c r="M434" s="77">
        <f t="shared" ca="1" si="18"/>
        <v>1.93</v>
      </c>
    </row>
    <row r="435" spans="1:13" x14ac:dyDescent="0.3">
      <c r="A435" s="41">
        <v>42370</v>
      </c>
      <c r="B435" s="42">
        <v>5.08</v>
      </c>
      <c r="C435" s="43">
        <v>5.08</v>
      </c>
      <c r="D435" s="68">
        <v>8.6300000000000008</v>
      </c>
      <c r="E435" s="43">
        <v>8.6300000000000008</v>
      </c>
      <c r="G435" t="str">
        <f ca="1">IF(CodeCouleur(B435)=3,"sans chimie",IF(CodeCouleur(B435)=-4142,"sans chimie",IF(CodeCouleur(B435)=44,"avec chimie","code couleur inconnu")))</f>
        <v>avec chimie</v>
      </c>
      <c r="I435" s="87">
        <v>42370</v>
      </c>
      <c r="J435" s="84" t="str">
        <f t="shared" ca="1" si="15"/>
        <v/>
      </c>
      <c r="K435" s="77">
        <f t="shared" ca="1" si="16"/>
        <v>5.08</v>
      </c>
      <c r="L435" s="76" t="str">
        <f t="shared" ca="1" si="17"/>
        <v/>
      </c>
      <c r="M435" s="77">
        <f t="shared" ca="1" si="18"/>
        <v>8.6300000000000008</v>
      </c>
    </row>
    <row r="436" spans="1:13" x14ac:dyDescent="0.3">
      <c r="A436" s="28">
        <v>42401</v>
      </c>
      <c r="B436" s="29">
        <v>8.0299999999999994</v>
      </c>
      <c r="C436" s="30">
        <v>8.0299999999999994</v>
      </c>
      <c r="D436" s="67">
        <v>15.6</v>
      </c>
      <c r="E436" s="30">
        <v>15.6</v>
      </c>
      <c r="G436" t="str">
        <f ca="1">IF(CodeCouleur(B436)=3,"sans chimie",IF(CodeCouleur(B436)=-4142,"sans chimie",IF(CodeCouleur(B436)=44,"avec chimie","code couleur inconnu")))</f>
        <v>avec chimie</v>
      </c>
      <c r="I436" s="87">
        <v>42401</v>
      </c>
      <c r="J436" s="84" t="str">
        <f t="shared" ca="1" si="15"/>
        <v/>
      </c>
      <c r="K436" s="77">
        <f t="shared" ca="1" si="16"/>
        <v>8.0299999999999994</v>
      </c>
      <c r="L436" s="76" t="str">
        <f t="shared" ca="1" si="17"/>
        <v/>
      </c>
      <c r="M436" s="77">
        <f t="shared" ca="1" si="18"/>
        <v>15.6</v>
      </c>
    </row>
    <row r="437" spans="1:13" x14ac:dyDescent="0.3">
      <c r="A437" s="28">
        <v>42430</v>
      </c>
      <c r="B437" s="29">
        <v>4.3600000000000003</v>
      </c>
      <c r="C437" s="30">
        <v>4.3600000000000003</v>
      </c>
      <c r="D437" s="67">
        <v>7.9</v>
      </c>
      <c r="E437" s="30">
        <v>7.9</v>
      </c>
      <c r="G437" t="str">
        <f ca="1">IF(CodeCouleur(B437)=3,"sans chimie",IF(CodeCouleur(B437)=-4142,"sans chimie",IF(CodeCouleur(B437)=44,"avec chimie","code couleur inconnu")))</f>
        <v>avec chimie</v>
      </c>
      <c r="I437" s="87">
        <v>42430</v>
      </c>
      <c r="J437" s="84" t="str">
        <f t="shared" ca="1" si="15"/>
        <v/>
      </c>
      <c r="K437" s="77">
        <f t="shared" ca="1" si="16"/>
        <v>4.3600000000000003</v>
      </c>
      <c r="L437" s="76" t="str">
        <f t="shared" ca="1" si="17"/>
        <v/>
      </c>
      <c r="M437" s="77">
        <f t="shared" ca="1" si="18"/>
        <v>7.9</v>
      </c>
    </row>
    <row r="438" spans="1:13" x14ac:dyDescent="0.3">
      <c r="A438" s="28">
        <v>42461</v>
      </c>
      <c r="B438" s="29">
        <v>5.99</v>
      </c>
      <c r="C438" s="30">
        <v>5.99</v>
      </c>
      <c r="D438" s="67">
        <v>11.9</v>
      </c>
      <c r="E438" s="30">
        <v>11.9</v>
      </c>
      <c r="G438" t="str">
        <f ca="1">IF(CodeCouleur(B438)=3,"sans chimie",IF(CodeCouleur(B438)=-4142,"sans chimie",IF(CodeCouleur(B438)=44,"avec chimie","code couleur inconnu")))</f>
        <v>avec chimie</v>
      </c>
      <c r="I438" s="87">
        <v>42461</v>
      </c>
      <c r="J438" s="84" t="str">
        <f t="shared" ca="1" si="15"/>
        <v/>
      </c>
      <c r="K438" s="77">
        <f t="shared" ca="1" si="16"/>
        <v>5.99</v>
      </c>
      <c r="L438" s="76" t="str">
        <f t="shared" ca="1" si="17"/>
        <v/>
      </c>
      <c r="M438" s="77">
        <f t="shared" ca="1" si="18"/>
        <v>11.9</v>
      </c>
    </row>
    <row r="439" spans="1:13" x14ac:dyDescent="0.3">
      <c r="A439" s="28">
        <v>42491</v>
      </c>
      <c r="B439" s="29">
        <v>6.11</v>
      </c>
      <c r="C439" s="30">
        <v>6.11</v>
      </c>
      <c r="D439" s="67">
        <v>10.1</v>
      </c>
      <c r="E439" s="30">
        <v>10.1</v>
      </c>
      <c r="G439" t="str">
        <f ca="1">IF(CodeCouleur(B439)=3,"sans chimie",IF(CodeCouleur(B439)=-4142,"sans chimie",IF(CodeCouleur(B439)=44,"avec chimie","code couleur inconnu")))</f>
        <v>avec chimie</v>
      </c>
      <c r="I439" s="87">
        <v>42491</v>
      </c>
      <c r="J439" s="84" t="str">
        <f t="shared" ca="1" si="15"/>
        <v/>
      </c>
      <c r="K439" s="77">
        <f t="shared" ca="1" si="16"/>
        <v>6.11</v>
      </c>
      <c r="L439" s="76" t="str">
        <f t="shared" ca="1" si="17"/>
        <v/>
      </c>
      <c r="M439" s="77">
        <f t="shared" ca="1" si="18"/>
        <v>10.1</v>
      </c>
    </row>
    <row r="440" spans="1:13" x14ac:dyDescent="0.3">
      <c r="A440" s="28">
        <v>42522</v>
      </c>
      <c r="B440" s="29">
        <v>6.46</v>
      </c>
      <c r="C440" s="30">
        <v>6.46</v>
      </c>
      <c r="D440" s="67">
        <v>12.9</v>
      </c>
      <c r="E440" s="30">
        <v>12.9</v>
      </c>
      <c r="G440" t="str">
        <f ca="1">IF(CodeCouleur(B440)=3,"sans chimie",IF(CodeCouleur(B440)=-4142,"sans chimie",IF(CodeCouleur(B440)=44,"avec chimie","code couleur inconnu")))</f>
        <v>avec chimie</v>
      </c>
      <c r="I440" s="87">
        <v>42522</v>
      </c>
      <c r="J440" s="84" t="str">
        <f t="shared" ca="1" si="15"/>
        <v/>
      </c>
      <c r="K440" s="77">
        <f t="shared" ca="1" si="16"/>
        <v>6.46</v>
      </c>
      <c r="L440" s="76" t="str">
        <f t="shared" ca="1" si="17"/>
        <v/>
      </c>
      <c r="M440" s="77">
        <f t="shared" ca="1" si="18"/>
        <v>12.9</v>
      </c>
    </row>
    <row r="441" spans="1:13" x14ac:dyDescent="0.3">
      <c r="A441" s="28">
        <v>42552</v>
      </c>
      <c r="B441" s="29">
        <v>0.83699999999999997</v>
      </c>
      <c r="C441" s="30">
        <v>0.83699999999999997</v>
      </c>
      <c r="D441" s="67">
        <v>1.21</v>
      </c>
      <c r="E441" s="30">
        <v>1.21</v>
      </c>
      <c r="G441" t="str">
        <f ca="1">IF(CodeCouleur(B441)=3,"sans chimie",IF(CodeCouleur(B441)=-4142,"sans chimie",IF(CodeCouleur(B441)=44,"avec chimie","code couleur inconnu")))</f>
        <v>avec chimie</v>
      </c>
      <c r="I441" s="87">
        <v>42552</v>
      </c>
      <c r="J441" s="84" t="str">
        <f t="shared" ca="1" si="15"/>
        <v/>
      </c>
      <c r="K441" s="77">
        <f t="shared" ca="1" si="16"/>
        <v>0.83699999999999997</v>
      </c>
      <c r="L441" s="76" t="str">
        <f t="shared" ca="1" si="17"/>
        <v/>
      </c>
      <c r="M441" s="77">
        <f t="shared" ca="1" si="18"/>
        <v>1.21</v>
      </c>
    </row>
    <row r="442" spans="1:13" x14ac:dyDescent="0.3">
      <c r="A442" s="28">
        <v>42583</v>
      </c>
      <c r="B442" s="29">
        <v>0.35499999999999998</v>
      </c>
      <c r="C442" s="30">
        <v>0.35499999999999998</v>
      </c>
      <c r="D442" s="67">
        <v>0.58699999999999997</v>
      </c>
      <c r="E442" s="30">
        <v>0.58699999999999997</v>
      </c>
      <c r="G442" t="str">
        <f ca="1">IF(CodeCouleur(B442)=3,"sans chimie",IF(CodeCouleur(B442)=-4142,"sans chimie",IF(CodeCouleur(B442)=44,"avec chimie","code couleur inconnu")))</f>
        <v>avec chimie</v>
      </c>
      <c r="I442" s="87">
        <v>42583</v>
      </c>
      <c r="J442" s="84" t="str">
        <f t="shared" ca="1" si="15"/>
        <v/>
      </c>
      <c r="K442" s="77">
        <f t="shared" ca="1" si="16"/>
        <v>0.35499999999999998</v>
      </c>
      <c r="L442" s="76" t="str">
        <f t="shared" ca="1" si="17"/>
        <v/>
      </c>
      <c r="M442" s="77">
        <f t="shared" ca="1" si="18"/>
        <v>0.58699999999999997</v>
      </c>
    </row>
    <row r="443" spans="1:13" x14ac:dyDescent="0.3">
      <c r="A443" s="28">
        <v>42614</v>
      </c>
      <c r="B443" s="29">
        <v>0.35499999999999998</v>
      </c>
      <c r="C443" s="30">
        <v>0.35499999999999998</v>
      </c>
      <c r="D443" s="67">
        <v>0.64900000000000002</v>
      </c>
      <c r="E443" s="30">
        <v>0.64900000000000002</v>
      </c>
      <c r="G443" t="str">
        <f ca="1">IF(CodeCouleur(B443)=3,"sans chimie",IF(CodeCouleur(B443)=-4142,"sans chimie",IF(CodeCouleur(B443)=44,"avec chimie","code couleur inconnu")))</f>
        <v>avec chimie</v>
      </c>
      <c r="I443" s="87">
        <v>42614</v>
      </c>
      <c r="J443" s="84" t="str">
        <f t="shared" ca="1" si="15"/>
        <v/>
      </c>
      <c r="K443" s="77">
        <f t="shared" ca="1" si="16"/>
        <v>0.35499999999999998</v>
      </c>
      <c r="L443" s="76" t="str">
        <f t="shared" ca="1" si="17"/>
        <v/>
      </c>
      <c r="M443" s="77">
        <f t="shared" ca="1" si="18"/>
        <v>0.64900000000000002</v>
      </c>
    </row>
    <row r="444" spans="1:13" x14ac:dyDescent="0.3">
      <c r="A444" s="28">
        <v>42644</v>
      </c>
      <c r="B444" s="29">
        <v>1.04</v>
      </c>
      <c r="C444" s="30">
        <v>1.04</v>
      </c>
      <c r="D444" s="67">
        <v>1.7</v>
      </c>
      <c r="E444" s="30">
        <v>1.7</v>
      </c>
      <c r="G444" t="str">
        <f ca="1">IF(CodeCouleur(B444)=3,"sans chimie",IF(CodeCouleur(B444)=-4142,"sans chimie",IF(CodeCouleur(B444)=44,"avec chimie","code couleur inconnu")))</f>
        <v>avec chimie</v>
      </c>
      <c r="I444" s="87">
        <v>42644</v>
      </c>
      <c r="J444" s="84" t="str">
        <f t="shared" ca="1" si="15"/>
        <v/>
      </c>
      <c r="K444" s="77">
        <f t="shared" ca="1" si="16"/>
        <v>1.04</v>
      </c>
      <c r="L444" s="76" t="str">
        <f t="shared" ca="1" si="17"/>
        <v/>
      </c>
      <c r="M444" s="77">
        <f t="shared" ca="1" si="18"/>
        <v>1.7</v>
      </c>
    </row>
    <row r="445" spans="1:13" x14ac:dyDescent="0.3">
      <c r="A445" s="28">
        <v>42675</v>
      </c>
      <c r="B445" s="29">
        <v>4.8</v>
      </c>
      <c r="C445" s="30">
        <v>4.8</v>
      </c>
      <c r="D445" s="67">
        <v>1.6</v>
      </c>
      <c r="E445" s="30">
        <v>1.6</v>
      </c>
      <c r="G445" t="str">
        <f ca="1">IF(CodeCouleur(B445)=3,"sans chimie",IF(CodeCouleur(B445)=-4142,"sans chimie",IF(CodeCouleur(B445)=44,"avec chimie","code couleur inconnu")))</f>
        <v>avec chimie</v>
      </c>
      <c r="I445" s="87">
        <v>42675</v>
      </c>
      <c r="J445" s="84" t="str">
        <f t="shared" ca="1" si="15"/>
        <v/>
      </c>
      <c r="K445" s="77">
        <f t="shared" ca="1" si="16"/>
        <v>4.8</v>
      </c>
      <c r="L445" s="76" t="str">
        <f t="shared" ca="1" si="17"/>
        <v/>
      </c>
      <c r="M445" s="77">
        <f t="shared" ca="1" si="18"/>
        <v>1.6</v>
      </c>
    </row>
    <row r="446" spans="1:13" ht="15" thickBot="1" x14ac:dyDescent="0.35">
      <c r="A446" s="44">
        <v>42705</v>
      </c>
      <c r="B446" s="45">
        <v>0.71699999999999997</v>
      </c>
      <c r="C446" s="46">
        <v>0.71699999999999997</v>
      </c>
      <c r="D446" s="62">
        <v>1.1000000000000001</v>
      </c>
      <c r="E446" s="46">
        <v>1.1000000000000001</v>
      </c>
      <c r="G446" t="str">
        <f ca="1">IF(CodeCouleur(B446)=3,"sans chimie",IF(CodeCouleur(B446)=-4142,"sans chimie",IF(CodeCouleur(B446)=44,"avec chimie","code couleur inconnu")))</f>
        <v>avec chimie</v>
      </c>
      <c r="I446" s="87">
        <v>42705</v>
      </c>
      <c r="J446" s="84" t="str">
        <f t="shared" ca="1" si="15"/>
        <v/>
      </c>
      <c r="K446" s="77">
        <f t="shared" ca="1" si="16"/>
        <v>0.71699999999999997</v>
      </c>
      <c r="L446" s="76" t="str">
        <f t="shared" ca="1" si="17"/>
        <v/>
      </c>
      <c r="M446" s="77">
        <f t="shared" ca="1" si="18"/>
        <v>1.1000000000000001</v>
      </c>
    </row>
    <row r="447" spans="1:13" x14ac:dyDescent="0.3">
      <c r="A447" s="34">
        <v>42736</v>
      </c>
      <c r="B447" s="54">
        <v>0.79300000000000004</v>
      </c>
      <c r="C447" s="55">
        <v>0.79300000000000004</v>
      </c>
      <c r="D447" s="60">
        <v>1.1599999999999999</v>
      </c>
      <c r="E447" s="55">
        <v>1.1599999999999999</v>
      </c>
      <c r="G447" t="str">
        <f ca="1">IF(CodeCouleur(B447)=3,"sans chimie",IF(CodeCouleur(B447)=-4142,"sans chimie",IF(CodeCouleur(B447)=44,"avec chimie","code couleur inconnu")))</f>
        <v>sans chimie</v>
      </c>
      <c r="I447" s="87">
        <v>42736</v>
      </c>
      <c r="J447" s="84">
        <f t="shared" ca="1" si="15"/>
        <v>0.79300000000000004</v>
      </c>
      <c r="K447" s="77" t="str">
        <f t="shared" ca="1" si="16"/>
        <v/>
      </c>
      <c r="L447" s="76">
        <f t="shared" ca="1" si="17"/>
        <v>1.1599999999999999</v>
      </c>
      <c r="M447" s="77" t="str">
        <f t="shared" ca="1" si="18"/>
        <v/>
      </c>
    </row>
    <row r="448" spans="1:13" x14ac:dyDescent="0.3">
      <c r="A448" s="28">
        <v>42767</v>
      </c>
      <c r="B448" s="29">
        <v>4.09</v>
      </c>
      <c r="C448" s="30">
        <v>4.09</v>
      </c>
      <c r="D448" s="67">
        <v>14.3</v>
      </c>
      <c r="E448" s="30">
        <v>14.3</v>
      </c>
      <c r="G448" t="str">
        <f ca="1">IF(CodeCouleur(B448)=3,"sans chimie",IF(CodeCouleur(B448)=-4142,"sans chimie",IF(CodeCouleur(B448)=44,"avec chimie","code couleur inconnu")))</f>
        <v>avec chimie</v>
      </c>
      <c r="I448" s="87">
        <v>42767</v>
      </c>
      <c r="J448" s="84" t="str">
        <f t="shared" ca="1" si="15"/>
        <v/>
      </c>
      <c r="K448" s="77">
        <f t="shared" ca="1" si="16"/>
        <v>4.09</v>
      </c>
      <c r="L448" s="76" t="str">
        <f t="shared" ca="1" si="17"/>
        <v/>
      </c>
      <c r="M448" s="77">
        <f t="shared" ca="1" si="18"/>
        <v>14.3</v>
      </c>
    </row>
    <row r="449" spans="1:13" x14ac:dyDescent="0.3">
      <c r="A449" s="24">
        <v>42795</v>
      </c>
      <c r="B449" s="50">
        <v>5.79</v>
      </c>
      <c r="C449" s="51">
        <v>5.79</v>
      </c>
      <c r="D449" s="61">
        <v>10.7</v>
      </c>
      <c r="E449" s="51">
        <v>10.7</v>
      </c>
      <c r="G449" t="str">
        <f ca="1">IF(CodeCouleur(B449)=3,"sans chimie",IF(CodeCouleur(B449)=-4142,"sans chimie",IF(CodeCouleur(B449)=44,"avec chimie","code couleur inconnu")))</f>
        <v>sans chimie</v>
      </c>
      <c r="I449" s="87">
        <v>42795</v>
      </c>
      <c r="J449" s="84">
        <f t="shared" ca="1" si="15"/>
        <v>5.79</v>
      </c>
      <c r="K449" s="77" t="str">
        <f t="shared" ca="1" si="16"/>
        <v/>
      </c>
      <c r="L449" s="76">
        <f t="shared" ca="1" si="17"/>
        <v>10.7</v>
      </c>
      <c r="M449" s="77" t="str">
        <f t="shared" ca="1" si="18"/>
        <v/>
      </c>
    </row>
    <row r="450" spans="1:13" x14ac:dyDescent="0.3">
      <c r="A450" s="28">
        <v>42826</v>
      </c>
      <c r="B450" s="29">
        <v>0.73799999999999999</v>
      </c>
      <c r="C450" s="30">
        <v>0.73799999999999999</v>
      </c>
      <c r="D450" s="67">
        <v>1.73</v>
      </c>
      <c r="E450" s="30">
        <v>1.73</v>
      </c>
      <c r="G450" t="str">
        <f ca="1">IF(CodeCouleur(B450)=3,"sans chimie",IF(CodeCouleur(B450)=-4142,"sans chimie",IF(CodeCouleur(B450)=44,"avec chimie","code couleur inconnu")))</f>
        <v>avec chimie</v>
      </c>
      <c r="I450" s="87">
        <v>42826</v>
      </c>
      <c r="J450" s="84" t="str">
        <f t="shared" ca="1" si="15"/>
        <v/>
      </c>
      <c r="K450" s="77">
        <f t="shared" ca="1" si="16"/>
        <v>0.73799999999999999</v>
      </c>
      <c r="L450" s="76" t="str">
        <f t="shared" ca="1" si="17"/>
        <v/>
      </c>
      <c r="M450" s="77">
        <f t="shared" ca="1" si="18"/>
        <v>1.73</v>
      </c>
    </row>
    <row r="451" spans="1:13" x14ac:dyDescent="0.3">
      <c r="A451" s="24">
        <v>42856</v>
      </c>
      <c r="B451" s="50">
        <v>2.5499999999999998</v>
      </c>
      <c r="C451" s="51">
        <v>2.5499999999999998</v>
      </c>
      <c r="D451" s="61">
        <v>4.25</v>
      </c>
      <c r="E451" s="51">
        <v>4.25</v>
      </c>
      <c r="G451" t="str">
        <f ca="1">IF(CodeCouleur(B451)=3,"sans chimie",IF(CodeCouleur(B451)=-4142,"sans chimie",IF(CodeCouleur(B451)=44,"avec chimie","code couleur inconnu")))</f>
        <v>sans chimie</v>
      </c>
      <c r="I451" s="87">
        <v>42856</v>
      </c>
      <c r="J451" s="84">
        <f t="shared" ca="1" si="15"/>
        <v>2.5499999999999998</v>
      </c>
      <c r="K451" s="77" t="str">
        <f t="shared" ca="1" si="16"/>
        <v/>
      </c>
      <c r="L451" s="76">
        <f t="shared" ca="1" si="17"/>
        <v>4.25</v>
      </c>
      <c r="M451" s="77" t="str">
        <f t="shared" ca="1" si="18"/>
        <v/>
      </c>
    </row>
    <row r="452" spans="1:13" x14ac:dyDescent="0.3">
      <c r="A452" s="28">
        <v>42887</v>
      </c>
      <c r="B452" s="29">
        <v>0.73499999999999999</v>
      </c>
      <c r="C452" s="30">
        <v>0.73499999999999999</v>
      </c>
      <c r="D452" s="67">
        <v>0.88300000000000001</v>
      </c>
      <c r="E452" s="30">
        <v>0.88300000000000001</v>
      </c>
      <c r="G452" t="str">
        <f ca="1">IF(CodeCouleur(B452)=3,"sans chimie",IF(CodeCouleur(B452)=-4142,"sans chimie",IF(CodeCouleur(B452)=44,"avec chimie","code couleur inconnu")))</f>
        <v>avec chimie</v>
      </c>
      <c r="I452" s="87">
        <v>42887</v>
      </c>
      <c r="J452" s="84" t="str">
        <f t="shared" ref="J452:J458" ca="1" si="19">IF(G452=$J$2,B452,"")</f>
        <v/>
      </c>
      <c r="K452" s="77">
        <f t="shared" ref="K452:K458" ca="1" si="20">IF(G452=$K$2,B452,"")</f>
        <v>0.73499999999999999</v>
      </c>
      <c r="L452" s="76" t="str">
        <f t="shared" ca="1" si="17"/>
        <v/>
      </c>
      <c r="M452" s="77">
        <f t="shared" ca="1" si="18"/>
        <v>0.88300000000000001</v>
      </c>
    </row>
    <row r="453" spans="1:13" x14ac:dyDescent="0.3">
      <c r="A453" s="24">
        <v>42917</v>
      </c>
      <c r="B453" s="50">
        <v>0.34300000000000003</v>
      </c>
      <c r="C453" s="51">
        <v>0.34300000000000003</v>
      </c>
      <c r="D453" s="61">
        <v>0.40600000000000003</v>
      </c>
      <c r="E453" s="51">
        <v>0.40600000000000003</v>
      </c>
      <c r="G453" t="str">
        <f ca="1">IF(CodeCouleur(B453)=3,"sans chimie",IF(CodeCouleur(B453)=-4142,"sans chimie",IF(CodeCouleur(B453)=44,"avec chimie","code couleur inconnu")))</f>
        <v>sans chimie</v>
      </c>
      <c r="I453" s="87">
        <v>42917</v>
      </c>
      <c r="J453" s="84">
        <f t="shared" ca="1" si="19"/>
        <v>0.34300000000000003</v>
      </c>
      <c r="K453" s="77" t="str">
        <f t="shared" ca="1" si="20"/>
        <v/>
      </c>
      <c r="L453" s="76">
        <f t="shared" ca="1" si="17"/>
        <v>0.40600000000000003</v>
      </c>
      <c r="M453" s="77" t="str">
        <f t="shared" ca="1" si="18"/>
        <v/>
      </c>
    </row>
    <row r="454" spans="1:13" x14ac:dyDescent="0.3">
      <c r="A454" s="28">
        <v>42948</v>
      </c>
      <c r="B454" s="29">
        <v>0.25800000000000001</v>
      </c>
      <c r="C454" s="30">
        <v>0.25800000000000001</v>
      </c>
      <c r="D454" s="67">
        <v>0.41</v>
      </c>
      <c r="E454" s="30">
        <v>0.41</v>
      </c>
      <c r="G454" t="str">
        <f ca="1">IF(CodeCouleur(B454)=3,"sans chimie",IF(CodeCouleur(B454)=-4142,"sans chimie",IF(CodeCouleur(B454)=44,"avec chimie","code couleur inconnu")))</f>
        <v>avec chimie</v>
      </c>
      <c r="I454" s="87">
        <v>42948</v>
      </c>
      <c r="J454" s="84" t="str">
        <f t="shared" ca="1" si="19"/>
        <v/>
      </c>
      <c r="K454" s="77">
        <f t="shared" ca="1" si="20"/>
        <v>0.25800000000000001</v>
      </c>
      <c r="L454" s="76" t="str">
        <f t="shared" ca="1" si="17"/>
        <v/>
      </c>
      <c r="M454" s="77">
        <f t="shared" ca="1" si="18"/>
        <v>0.41</v>
      </c>
    </row>
    <row r="455" spans="1:13" x14ac:dyDescent="0.3">
      <c r="A455" s="24">
        <v>42979</v>
      </c>
      <c r="B455" s="50">
        <v>0.313</v>
      </c>
      <c r="C455" s="51">
        <v>0.313</v>
      </c>
      <c r="D455" s="61">
        <v>0.36399999999999999</v>
      </c>
      <c r="E455" s="51">
        <v>0.36399999999999999</v>
      </c>
      <c r="G455" t="str">
        <f ca="1">IF(CodeCouleur(B455)=3,"sans chimie",IF(CodeCouleur(B455)=-4142,"sans chimie",IF(CodeCouleur(B455)=44,"avec chimie","code couleur inconnu")))</f>
        <v>sans chimie</v>
      </c>
      <c r="I455" s="87">
        <v>42979</v>
      </c>
      <c r="J455" s="84">
        <f t="shared" ca="1" si="19"/>
        <v>0.313</v>
      </c>
      <c r="K455" s="77" t="str">
        <f t="shared" ca="1" si="20"/>
        <v/>
      </c>
      <c r="L455" s="76">
        <f t="shared" ca="1" si="17"/>
        <v>0.36399999999999999</v>
      </c>
      <c r="M455" s="77" t="str">
        <f t="shared" ca="1" si="18"/>
        <v/>
      </c>
    </row>
    <row r="456" spans="1:13" x14ac:dyDescent="0.3">
      <c r="A456" s="24">
        <v>43009</v>
      </c>
      <c r="B456" s="50">
        <v>0.47799999999999998</v>
      </c>
      <c r="C456" s="51">
        <v>0.47799999999999998</v>
      </c>
      <c r="D456" s="61">
        <v>0.47199999999999998</v>
      </c>
      <c r="E456" s="51">
        <v>0.47199999999999998</v>
      </c>
      <c r="G456" t="str">
        <f ca="1">IF(CodeCouleur(B456)=3,"sans chimie",IF(CodeCouleur(B456)=-4142,"sans chimie",IF(CodeCouleur(B456)=44,"avec chimie","code couleur inconnu")))</f>
        <v>sans chimie</v>
      </c>
      <c r="I456" s="87">
        <v>43009</v>
      </c>
      <c r="J456" s="84">
        <f t="shared" ca="1" si="19"/>
        <v>0.47799999999999998</v>
      </c>
      <c r="K456" s="77" t="str">
        <f t="shared" ca="1" si="20"/>
        <v/>
      </c>
      <c r="L456" s="76">
        <f t="shared" ca="1" si="17"/>
        <v>0.47199999999999998</v>
      </c>
      <c r="M456" s="77" t="str">
        <f t="shared" ca="1" si="18"/>
        <v/>
      </c>
    </row>
    <row r="457" spans="1:13" x14ac:dyDescent="0.3">
      <c r="A457" s="24">
        <v>43040</v>
      </c>
      <c r="B457" s="50">
        <v>3.98</v>
      </c>
      <c r="C457" s="51">
        <v>3.98</v>
      </c>
      <c r="D457" s="61">
        <v>5.69</v>
      </c>
      <c r="E457" s="51">
        <v>5.69</v>
      </c>
      <c r="G457" t="str">
        <f ca="1">IF(CodeCouleur(B457)=3,"sans chimie",IF(CodeCouleur(B457)=-4142,"sans chimie",IF(CodeCouleur(B457)=44,"avec chimie","code couleur inconnu")))</f>
        <v>sans chimie</v>
      </c>
      <c r="I457" s="87">
        <v>43040</v>
      </c>
      <c r="J457" s="84">
        <f t="shared" ca="1" si="19"/>
        <v>3.98</v>
      </c>
      <c r="K457" s="77" t="str">
        <f t="shared" ca="1" si="20"/>
        <v/>
      </c>
      <c r="L457" s="76">
        <f t="shared" ca="1" si="17"/>
        <v>5.69</v>
      </c>
      <c r="M457" s="77" t="str">
        <f t="shared" ca="1" si="18"/>
        <v/>
      </c>
    </row>
    <row r="458" spans="1:13" ht="15" thickBot="1" x14ac:dyDescent="0.35">
      <c r="A458" s="47">
        <v>43070</v>
      </c>
      <c r="B458" s="48"/>
      <c r="C458" s="49"/>
      <c r="D458" s="63"/>
      <c r="E458" s="49"/>
      <c r="G458" t="str">
        <f ca="1">IF(CodeCouleur(B458)=3,"sans chimie",IF(CodeCouleur(B458)=-4142,"sans chimie",IF(CodeCouleur(B458)=44,"avec chimie","code couleur inconnu")))</f>
        <v>sans chimie</v>
      </c>
      <c r="I458" s="89">
        <v>43070</v>
      </c>
      <c r="J458" s="85">
        <f t="shared" ca="1" si="19"/>
        <v>0</v>
      </c>
      <c r="K458" s="79" t="str">
        <f t="shared" ca="1" si="20"/>
        <v/>
      </c>
      <c r="L458" s="78">
        <f t="shared" ca="1" si="17"/>
        <v>0</v>
      </c>
      <c r="M458" s="79" t="str">
        <f t="shared" ca="1" si="18"/>
        <v/>
      </c>
    </row>
  </sheetData>
  <mergeCells count="5">
    <mergeCell ref="A1:C1"/>
    <mergeCell ref="D1:E1"/>
    <mergeCell ref="J1:K1"/>
    <mergeCell ref="L1:M1"/>
    <mergeCell ref="S2:U2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Feuil5</vt:lpstr>
      <vt:lpstr>Feuil6</vt:lpstr>
      <vt:lpstr>Feuil2</vt:lpstr>
      <vt:lpstr>Feuil3</vt:lpstr>
      <vt:lpstr>débits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ANSART</dc:creator>
  <cp:lastModifiedBy>Flore</cp:lastModifiedBy>
  <dcterms:created xsi:type="dcterms:W3CDTF">2017-11-25T17:31:47Z</dcterms:created>
  <dcterms:modified xsi:type="dcterms:W3CDTF">2018-01-07T13:12:36Z</dcterms:modified>
</cp:coreProperties>
</file>