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4115" windowHeight="54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8" i="1" l="1"/>
  <c r="E16" i="1"/>
  <c r="B30" i="1"/>
  <c r="E15" i="1"/>
  <c r="B29" i="1"/>
  <c r="D14" i="1"/>
  <c r="E14" i="1" s="1"/>
  <c r="M6" i="1"/>
  <c r="C6" i="1"/>
  <c r="D6" i="1"/>
  <c r="E6" i="1"/>
  <c r="F6" i="1"/>
  <c r="G6" i="1"/>
  <c r="H6" i="1"/>
  <c r="I6" i="1"/>
  <c r="J6" i="1"/>
  <c r="K6" i="1"/>
  <c r="L6" i="1"/>
  <c r="B6" i="1"/>
  <c r="N5" i="1"/>
  <c r="P6" i="1"/>
  <c r="P5" i="1"/>
  <c r="P4" i="1"/>
  <c r="P3" i="1"/>
  <c r="D13" i="1"/>
  <c r="E13" i="1" s="1"/>
  <c r="D12" i="1"/>
  <c r="E12" i="1" s="1"/>
  <c r="N3" i="1"/>
  <c r="N6" i="1" l="1"/>
  <c r="P7" i="1"/>
  <c r="H4" i="1" l="1"/>
  <c r="D4" i="1"/>
  <c r="B4" i="1"/>
  <c r="J4" i="1"/>
  <c r="F4" i="1"/>
  <c r="C4" i="1"/>
  <c r="E4" i="1"/>
  <c r="L4" i="1"/>
  <c r="I4" i="1"/>
  <c r="M4" i="1"/>
  <c r="K4" i="1"/>
  <c r="G4" i="1"/>
  <c r="N4" i="1" l="1"/>
</calcChain>
</file>

<file path=xl/sharedStrings.xml><?xml version="1.0" encoding="utf-8"?>
<sst xmlns="http://schemas.openxmlformats.org/spreadsheetml/2006/main" count="53" uniqueCount="48">
  <si>
    <t>Analyse du CA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</si>
  <si>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</si>
  <si>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</si>
  <si>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</si>
  <si>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</si>
  <si>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</si>
  <si>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</si>
  <si>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</si>
  <si>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</si>
  <si>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</si>
  <si>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</si>
  <si>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</si>
  <si>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</si>
  <si>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Qualité P1</t>
  </si>
  <si>
    <t>Coef Saisonniers</t>
  </si>
  <si>
    <t>Prix unitaire</t>
  </si>
  <si>
    <t>CA</t>
  </si>
  <si>
    <t>Pilotage du CA</t>
  </si>
  <si>
    <t>TOTAL</t>
  </si>
  <si>
    <t>Analyse des RH</t>
  </si>
  <si>
    <t>Commercial</t>
  </si>
  <si>
    <t>Effectif</t>
  </si>
  <si>
    <t>Brut</t>
  </si>
  <si>
    <t>Net</t>
  </si>
  <si>
    <t>Cout</t>
  </si>
  <si>
    <t>Directeur commercial</t>
  </si>
  <si>
    <t>Coef trism</t>
  </si>
  <si>
    <t>Chef d'entreprise</t>
  </si>
  <si>
    <t>Pilotage des couts RH</t>
  </si>
  <si>
    <t>Pilotage des Moyens</t>
  </si>
  <si>
    <t>Moyens</t>
  </si>
  <si>
    <t>Techniciens/installateurs</t>
  </si>
  <si>
    <t>602.61 Emballages perdus</t>
  </si>
  <si>
    <t>6132. Locations immobilières</t>
  </si>
  <si>
    <t>616. Primes d'assurances</t>
  </si>
  <si>
    <t>6233. Foire et expositions</t>
  </si>
  <si>
    <t>6236. Catalogues et imprimés</t>
  </si>
  <si>
    <t>6241. Transports sur achats</t>
  </si>
  <si>
    <t>CHARGES</t>
  </si>
  <si>
    <t>INVESTISSEMENTS</t>
  </si>
  <si>
    <t>2182. Matériel de transport</t>
  </si>
  <si>
    <t>2131. Local</t>
  </si>
  <si>
    <t>68. Amortissement</t>
  </si>
  <si>
    <t>Pilotage des résultats</t>
  </si>
  <si>
    <t>Résultat</t>
  </si>
  <si>
    <t>COUT RH</t>
  </si>
  <si>
    <t>COUT MOYENS</t>
  </si>
  <si>
    <t>TAXES et 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</si>
</sst>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b/>
      <sz val="16"/>
      <color rgb="FF00B0F0"/>
      <name val="Arial Black"/>
      <family val="2"/>
    </font>
    <font>
      <sz val="16"/>
      <color theme="1"/>
      <name val="Calibri"/>
      <family val="2"/>
      <scheme val="minor"/>
    </font>
    <font>
      <b/>
      <sz val="14"/>
      <color rgb="FF7030A0"/>
      <name val="Arial Black"/>
      <family val="2"/>
    </font>
    <font>
      <b/>
      <sz val="14"/>
      <color rgb="FF7030A0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rgb="FFFF0066"/>
      <name val="Arial Black"/>
      <family val="2"/>
    </font>
    <font>
      <sz val="16"/>
      <color theme="1"/>
      <name val="Arial Black"/>
      <family val="2"/>
    </font>
    <font>
      <b/>
      <sz val="10"/>
      <color theme="1"/>
      <name val="Arial"/>
      <family val="2"/>
    </font>
    <font>
      <sz val="16"/>
      <color rgb="FF3EC927"/>
      <name val="Arial Black"/>
      <family val="2"/>
    </font>
    <font>
      <sz val="16"/>
      <color rgb="FF3EC927"/>
      <name val="Calibri"/>
      <family val="2"/>
      <scheme val="minor"/>
    </font>
    <font>
      <b/>
      <sz val="11"/>
      <color rgb="FFFF33CC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616EA"/>
        <bgColor indexed="64"/>
      </patternFill>
    </fill>
    <fill>
      <patternFill patternType="solid">
        <fgColor rgb="FFE4B9E7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4" borderId="1" xfId="0" applyFont="1" applyFill="1" applyBorder="1"/>
    <xf numFmtId="0" fontId="1" fillId="5" borderId="1" xfId="0" applyFont="1" applyFill="1" applyBorder="1"/>
    <xf numFmtId="0" fontId="0" fillId="0" borderId="0" xfId="0" applyBorder="1"/>
    <xf numFmtId="0" fontId="1" fillId="6" borderId="1" xfId="0" applyFont="1" applyFill="1" applyBorder="1"/>
    <xf numFmtId="0" fontId="2" fillId="0" borderId="1" xfId="0" applyFont="1" applyBorder="1"/>
    <xf numFmtId="0" fontId="1" fillId="7" borderId="1" xfId="0" applyFont="1" applyFill="1" applyBorder="1"/>
    <xf numFmtId="0" fontId="1" fillId="8" borderId="1" xfId="0" applyFont="1" applyFill="1" applyBorder="1"/>
    <xf numFmtId="0" fontId="1" fillId="9" borderId="1" xfId="0" applyFont="1" applyFill="1" applyBorder="1"/>
    <xf numFmtId="0" fontId="1" fillId="10" borderId="1" xfId="0" applyFont="1" applyFill="1" applyBorder="1"/>
    <xf numFmtId="0" fontId="1" fillId="11" borderId="1" xfId="0" applyFont="1" applyFill="1" applyBorder="1"/>
    <xf numFmtId="0" fontId="1" fillId="12" borderId="1" xfId="0" applyFont="1" applyFill="1" applyBorder="1"/>
    <xf numFmtId="0" fontId="3" fillId="0" borderId="1" xfId="0" applyFont="1" applyBorder="1"/>
    <xf numFmtId="0" fontId="1" fillId="0" borderId="1" xfId="0" applyFont="1" applyFill="1" applyBorder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8" fillId="0" borderId="1" xfId="0" applyFont="1" applyBorder="1"/>
    <xf numFmtId="0" fontId="9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8" fillId="1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0" fillId="14" borderId="1" xfId="0" applyFill="1" applyBorder="1"/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3" fillId="13" borderId="1" xfId="0" applyFont="1" applyFill="1" applyBorder="1"/>
    <xf numFmtId="0" fontId="14" fillId="1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  <color rgb="FF3EC927"/>
      <color rgb="FFFF99CC"/>
      <color rgb="FFE4B9E7"/>
      <color rgb="FF9966FF"/>
      <color rgb="FFFF0066"/>
      <color rgb="FFCC00FF"/>
      <color rgb="FFCC99FF"/>
      <color rgb="FF80808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8"/>
  <sheetViews>
    <sheetView tabSelected="1" topLeftCell="A23" workbookViewId="0">
      <selection activeCell="A38" sqref="A38"/>
    </sheetView>
  </sheetViews>
  <sheetFormatPr baseColWidth="10" defaultRowHeight="15" x14ac:dyDescent="0.25"/>
  <cols>
    <col min="1" max="1" width="27.7109375" customWidth="1"/>
    <col min="2" max="2" width="11" customWidth="1"/>
    <col min="3" max="3" width="8" customWidth="1"/>
    <col min="4" max="4" width="7.5703125" customWidth="1"/>
    <col min="5" max="5" width="9.7109375" customWidth="1"/>
    <col min="6" max="6" width="7" customWidth="1"/>
    <col min="7" max="7" width="7.140625" customWidth="1"/>
    <col min="8" max="8" width="6.7109375" customWidth="1"/>
    <col min="9" max="9" width="6.85546875" customWidth="1"/>
    <col min="10" max="10" width="10.28515625" customWidth="1"/>
    <col min="11" max="11" width="7.28515625" customWidth="1"/>
    <col min="12" max="12" width="9.85546875" customWidth="1"/>
    <col min="13" max="13" width="9.7109375" customWidth="1"/>
    <col min="14" max="14" width="9.140625" customWidth="1"/>
    <col min="15" max="15" width="4.85546875" customWidth="1"/>
    <col min="16" max="16" width="14.5703125" customWidth="1"/>
  </cols>
  <sheetData>
    <row r="1" spans="1:16" ht="24.75" customHeight="1" x14ac:dyDescent="0.45">
      <c r="A1" s="20" t="s">
        <v>17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</row>
    <row r="2" spans="1:16" x14ac:dyDescent="0.25">
      <c r="A2" s="15" t="s">
        <v>0</v>
      </c>
      <c r="B2" s="3" t="s">
        <v>1</v>
      </c>
      <c r="C2" s="3" t="s">
        <v>2</v>
      </c>
      <c r="D2" s="3" t="s">
        <v>3</v>
      </c>
      <c r="E2" s="4" t="s">
        <v>4</v>
      </c>
      <c r="F2" s="4" t="s">
        <v>5</v>
      </c>
      <c r="G2" s="4" t="s">
        <v>6</v>
      </c>
      <c r="H2" s="5" t="s">
        <v>7</v>
      </c>
      <c r="I2" s="5" t="s">
        <v>8</v>
      </c>
      <c r="J2" s="5" t="s">
        <v>9</v>
      </c>
      <c r="K2" s="6" t="s">
        <v>10</v>
      </c>
      <c r="L2" s="6" t="s">
        <v>11</v>
      </c>
      <c r="M2" s="6" t="s">
        <v>12</v>
      </c>
      <c r="N2" s="2" t="s">
        <v>18</v>
      </c>
      <c r="P2" s="14" t="s">
        <v>26</v>
      </c>
    </row>
    <row r="3" spans="1:16" x14ac:dyDescent="0.25">
      <c r="A3" s="10" t="s">
        <v>13</v>
      </c>
      <c r="B3" s="1">
        <v>70</v>
      </c>
      <c r="C3" s="1">
        <v>70</v>
      </c>
      <c r="D3" s="1">
        <v>100</v>
      </c>
      <c r="E3" s="1">
        <v>150</v>
      </c>
      <c r="F3" s="1">
        <v>210</v>
      </c>
      <c r="G3" s="1">
        <v>200</v>
      </c>
      <c r="H3" s="1">
        <v>380</v>
      </c>
      <c r="I3" s="1">
        <v>350</v>
      </c>
      <c r="J3" s="1">
        <v>230</v>
      </c>
      <c r="K3" s="1">
        <v>120</v>
      </c>
      <c r="L3" s="1">
        <v>70</v>
      </c>
      <c r="M3" s="1">
        <v>70</v>
      </c>
      <c r="N3" s="2">
        <f>SUM(B3:M3)</f>
        <v>2020</v>
      </c>
      <c r="P3" s="1">
        <f>SUM(B3:D3)/3</f>
        <v>80</v>
      </c>
    </row>
    <row r="4" spans="1:16" x14ac:dyDescent="0.25">
      <c r="A4" s="11" t="s">
        <v>14</v>
      </c>
      <c r="B4" s="1">
        <f>P3/P7</f>
        <v>0.47524752475247528</v>
      </c>
      <c r="C4" s="1">
        <f>P3/P7</f>
        <v>0.47524752475247528</v>
      </c>
      <c r="D4" s="1">
        <f>P3/P7</f>
        <v>0.47524752475247528</v>
      </c>
      <c r="E4" s="1">
        <f>P4/P7</f>
        <v>1.108910891089109</v>
      </c>
      <c r="F4" s="1">
        <f>P4/P7</f>
        <v>1.108910891089109</v>
      </c>
      <c r="G4" s="1">
        <f>P4/P7</f>
        <v>1.108910891089109</v>
      </c>
      <c r="H4" s="1">
        <f>P5/P7</f>
        <v>1.9009900990099011</v>
      </c>
      <c r="I4" s="1">
        <f>P5/P7</f>
        <v>1.9009900990099011</v>
      </c>
      <c r="J4" s="1">
        <f>P5/P7</f>
        <v>1.9009900990099011</v>
      </c>
      <c r="K4" s="1">
        <f>P6/P7</f>
        <v>0.51485148514851498</v>
      </c>
      <c r="L4" s="1">
        <f>P6/P7</f>
        <v>0.51485148514851498</v>
      </c>
      <c r="M4" s="1">
        <f>P6/P7</f>
        <v>0.51485148514851498</v>
      </c>
      <c r="N4" s="2">
        <f>SUM(B4:M4)</f>
        <v>12.000000000000002</v>
      </c>
      <c r="P4" s="1">
        <f>SUM(E3:G3)/3</f>
        <v>186.66666666666666</v>
      </c>
    </row>
    <row r="5" spans="1:16" x14ac:dyDescent="0.25">
      <c r="A5" s="13" t="s">
        <v>15</v>
      </c>
      <c r="B5" s="1">
        <v>930</v>
      </c>
      <c r="C5" s="1">
        <v>930</v>
      </c>
      <c r="D5" s="1">
        <v>930</v>
      </c>
      <c r="E5" s="1">
        <v>1100</v>
      </c>
      <c r="F5" s="1">
        <v>1100</v>
      </c>
      <c r="G5" s="1">
        <v>1200</v>
      </c>
      <c r="H5" s="1">
        <v>1300</v>
      </c>
      <c r="I5" s="1">
        <v>1300</v>
      </c>
      <c r="J5" s="1">
        <v>1300</v>
      </c>
      <c r="K5" s="1">
        <v>900</v>
      </c>
      <c r="L5" s="1">
        <v>900</v>
      </c>
      <c r="M5" s="1">
        <v>900</v>
      </c>
      <c r="N5" s="2">
        <f>SUM(B5:M5)</f>
        <v>12790</v>
      </c>
      <c r="P5" s="1">
        <f>SUM(H3:J3)/3</f>
        <v>320</v>
      </c>
    </row>
    <row r="6" spans="1:16" x14ac:dyDescent="0.25">
      <c r="A6" s="12" t="s">
        <v>16</v>
      </c>
      <c r="B6" s="1">
        <f>B3*B5</f>
        <v>65100</v>
      </c>
      <c r="C6" s="1">
        <f t="shared" ref="C6:N6" si="0">C3*C5</f>
        <v>65100</v>
      </c>
      <c r="D6" s="1">
        <f t="shared" si="0"/>
        <v>93000</v>
      </c>
      <c r="E6" s="1">
        <f t="shared" si="0"/>
        <v>165000</v>
      </c>
      <c r="F6" s="1">
        <f t="shared" si="0"/>
        <v>231000</v>
      </c>
      <c r="G6" s="1">
        <f t="shared" si="0"/>
        <v>240000</v>
      </c>
      <c r="H6" s="1">
        <f t="shared" si="0"/>
        <v>494000</v>
      </c>
      <c r="I6" s="1">
        <f t="shared" si="0"/>
        <v>455000</v>
      </c>
      <c r="J6" s="1">
        <f t="shared" si="0"/>
        <v>299000</v>
      </c>
      <c r="K6" s="1">
        <f t="shared" si="0"/>
        <v>108000</v>
      </c>
      <c r="L6" s="1">
        <f t="shared" si="0"/>
        <v>63000</v>
      </c>
      <c r="M6" s="1">
        <f>M3*M5</f>
        <v>63000</v>
      </c>
      <c r="N6" s="34">
        <f>N3*N5</f>
        <v>25835800</v>
      </c>
      <c r="P6" s="1">
        <f>SUM(K3:M3)/3</f>
        <v>86.666666666666671</v>
      </c>
    </row>
    <row r="7" spans="1:16" ht="14.25" customHeight="1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P7" s="16">
        <f>SUM(P3:P6)/4</f>
        <v>168.33333333333331</v>
      </c>
    </row>
    <row r="8" spans="1:16" ht="13.5" customHeight="1" x14ac:dyDescent="0.25"/>
    <row r="9" spans="1:16" ht="10.5" customHeight="1" x14ac:dyDescent="0.25"/>
    <row r="10" spans="1:16" ht="24.75" customHeight="1" x14ac:dyDescent="0.5">
      <c r="A10" s="18" t="s">
        <v>28</v>
      </c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</row>
    <row r="11" spans="1:16" x14ac:dyDescent="0.25">
      <c r="A11" s="2" t="s">
        <v>19</v>
      </c>
      <c r="B11" s="6" t="s">
        <v>21</v>
      </c>
      <c r="C11" s="8" t="s">
        <v>22</v>
      </c>
      <c r="D11" s="3" t="s">
        <v>23</v>
      </c>
      <c r="E11" s="5" t="s">
        <v>24</v>
      </c>
    </row>
    <row r="12" spans="1:16" x14ac:dyDescent="0.25">
      <c r="A12" s="2" t="s">
        <v>27</v>
      </c>
      <c r="B12" s="1">
        <v>1</v>
      </c>
      <c r="C12" s="9">
        <v>50000</v>
      </c>
      <c r="D12" s="9">
        <f>C12*0.8</f>
        <v>40000</v>
      </c>
      <c r="E12" s="22">
        <f>2*D12</f>
        <v>80000</v>
      </c>
    </row>
    <row r="13" spans="1:16" x14ac:dyDescent="0.25">
      <c r="A13" s="2" t="s">
        <v>25</v>
      </c>
      <c r="B13" s="1">
        <v>1</v>
      </c>
      <c r="C13" s="9">
        <v>56000</v>
      </c>
      <c r="D13" s="9">
        <f>C13*0.8</f>
        <v>44800</v>
      </c>
      <c r="E13" s="22">
        <f>2*D13</f>
        <v>89600</v>
      </c>
    </row>
    <row r="14" spans="1:16" x14ac:dyDescent="0.25">
      <c r="A14" s="17" t="s">
        <v>20</v>
      </c>
      <c r="B14" s="1">
        <v>5</v>
      </c>
      <c r="C14" s="9">
        <v>32000</v>
      </c>
      <c r="D14" s="1">
        <f>C14*0.8</f>
        <v>25600</v>
      </c>
      <c r="E14" s="22">
        <f>2*D14</f>
        <v>51200</v>
      </c>
    </row>
    <row r="15" spans="1:16" x14ac:dyDescent="0.25">
      <c r="A15" s="2" t="s">
        <v>31</v>
      </c>
      <c r="B15" s="1">
        <v>15</v>
      </c>
      <c r="C15" s="1">
        <v>250000</v>
      </c>
      <c r="D15" s="1">
        <v>19200</v>
      </c>
      <c r="E15" s="22">
        <f>2*D15</f>
        <v>38400</v>
      </c>
    </row>
    <row r="16" spans="1:16" x14ac:dyDescent="0.25">
      <c r="A16" s="32" t="s">
        <v>18</v>
      </c>
      <c r="B16" s="17"/>
      <c r="C16" s="17"/>
      <c r="D16" s="17"/>
      <c r="E16" s="33">
        <f>SUM(E12:E15)</f>
        <v>259200</v>
      </c>
    </row>
    <row r="17" spans="1:13" ht="24.75" x14ac:dyDescent="0.5">
      <c r="A17" s="23" t="s">
        <v>29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</row>
    <row r="18" spans="1:13" x14ac:dyDescent="0.25">
      <c r="A18" s="25" t="s">
        <v>30</v>
      </c>
      <c r="B18" s="26" t="s">
        <v>18</v>
      </c>
    </row>
    <row r="19" spans="1:13" x14ac:dyDescent="0.25">
      <c r="A19" s="27" t="s">
        <v>38</v>
      </c>
      <c r="B19" s="29"/>
    </row>
    <row r="20" spans="1:13" x14ac:dyDescent="0.25">
      <c r="A20" s="16" t="s">
        <v>32</v>
      </c>
      <c r="B20" s="1">
        <v>2600</v>
      </c>
    </row>
    <row r="21" spans="1:13" x14ac:dyDescent="0.25">
      <c r="A21" s="16" t="s">
        <v>33</v>
      </c>
      <c r="B21" s="1">
        <v>120000</v>
      </c>
    </row>
    <row r="22" spans="1:13" x14ac:dyDescent="0.25">
      <c r="A22" s="16" t="s">
        <v>34</v>
      </c>
      <c r="B22" s="1">
        <v>1800</v>
      </c>
    </row>
    <row r="23" spans="1:13" x14ac:dyDescent="0.25">
      <c r="A23" s="16" t="s">
        <v>35</v>
      </c>
      <c r="B23" s="1">
        <v>3000</v>
      </c>
    </row>
    <row r="24" spans="1:13" x14ac:dyDescent="0.25">
      <c r="A24" s="16" t="s">
        <v>36</v>
      </c>
      <c r="B24" s="1">
        <v>500</v>
      </c>
    </row>
    <row r="25" spans="1:13" x14ac:dyDescent="0.25">
      <c r="A25" s="16" t="s">
        <v>37</v>
      </c>
      <c r="B25" s="1">
        <v>20000</v>
      </c>
    </row>
    <row r="26" spans="1:13" x14ac:dyDescent="0.25">
      <c r="A26" s="28" t="s">
        <v>39</v>
      </c>
      <c r="B26" s="29"/>
    </row>
    <row r="27" spans="1:13" x14ac:dyDescent="0.25">
      <c r="A27" s="16" t="s">
        <v>40</v>
      </c>
      <c r="B27" s="1">
        <v>60000</v>
      </c>
    </row>
    <row r="28" spans="1:13" x14ac:dyDescent="0.25">
      <c r="A28" s="16" t="s">
        <v>41</v>
      </c>
      <c r="B28" s="1">
        <v>500000</v>
      </c>
    </row>
    <row r="29" spans="1:13" x14ac:dyDescent="0.25">
      <c r="A29" s="2" t="s">
        <v>42</v>
      </c>
      <c r="B29" s="1">
        <f>500000/12</f>
        <v>41666.666666666664</v>
      </c>
    </row>
    <row r="30" spans="1:13" x14ac:dyDescent="0.25">
      <c r="A30" s="2" t="s">
        <v>18</v>
      </c>
      <c r="B30" s="16">
        <f>SUM(B20:B29)</f>
        <v>749566.66666666663</v>
      </c>
    </row>
    <row r="32" spans="1:13" ht="24.75" x14ac:dyDescent="0.5">
      <c r="A32" s="30" t="s">
        <v>43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</row>
    <row r="33" spans="1:2" x14ac:dyDescent="0.25">
      <c r="A33" s="35" t="s">
        <v>44</v>
      </c>
      <c r="B33" s="29"/>
    </row>
    <row r="34" spans="1:2" x14ac:dyDescent="0.25">
      <c r="A34" s="2" t="s">
        <v>16</v>
      </c>
      <c r="B34" s="2">
        <v>25835800</v>
      </c>
    </row>
    <row r="35" spans="1:2" x14ac:dyDescent="0.25">
      <c r="A35" s="2" t="s">
        <v>45</v>
      </c>
      <c r="B35" s="2">
        <v>259200</v>
      </c>
    </row>
    <row r="36" spans="1:2" x14ac:dyDescent="0.25">
      <c r="A36" s="2" t="s">
        <v>46</v>
      </c>
      <c r="B36" s="2">
        <v>749566.66700000002</v>
      </c>
    </row>
    <row r="37" spans="1:2" x14ac:dyDescent="0.25">
      <c r="A37" s="2" t="s">
        <v>47</v>
      </c>
      <c r="B37" s="2">
        <v>38.83</v>
      </c>
    </row>
    <row r="38" spans="1:2" x14ac:dyDescent="0.25">
      <c r="A38" s="2" t="s">
        <v>44</v>
      </c>
      <c r="B38" s="16">
        <f>SUM(B34:B37)</f>
        <v>26844605.496999998</v>
      </c>
    </row>
  </sheetData>
  <mergeCells count="4">
    <mergeCell ref="A1:N1"/>
    <mergeCell ref="A10:N10"/>
    <mergeCell ref="A17:L17"/>
    <mergeCell ref="A32:M3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jasmin</dc:creator>
  <cp:lastModifiedBy>jasmin</cp:lastModifiedBy>
  <dcterms:created xsi:type="dcterms:W3CDTF">2018-03-03T10:12:27Z</dcterms:created>
  <dcterms:modified xsi:type="dcterms:W3CDTF">2018-03-03T23:14:01Z</dcterms:modified>
</cp:coreProperties>
</file>