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nathaliekicka/Downloads/"/>
    </mc:Choice>
  </mc:AlternateContent>
  <xr:revisionPtr revIDLastSave="0" documentId="13_ncr:1_{1E1FDB84-0AA4-A348-B401-F4E4E61F768E}" xr6:coauthVersionLast="47" xr6:coauthVersionMax="47" xr10:uidLastSave="{00000000-0000-0000-0000-000000000000}"/>
  <bookViews>
    <workbookView xWindow="0" yWindow="0" windowWidth="28800" windowHeight="18000" tabRatio="268" activeTab="1" xr2:uid="{836DA776-CD5F-4527-B547-41C634B77758}"/>
  </bookViews>
  <sheets>
    <sheet name="Données" sheetId="4" r:id="rId1"/>
    <sheet name="Planning" sheetId="2" r:id="rId2"/>
  </sheets>
  <definedNames>
    <definedName name="année">#REF!</definedName>
    <definedName name="ferie">Données!$C$3:$C$15</definedName>
    <definedName name="JOURS_FERIES">Planning!#REF!</definedName>
    <definedName name="Jours_fériés">#REF!</definedName>
    <definedName name="Var_an">Données!$A$3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2" i="2" l="1"/>
  <c r="R12" i="2"/>
  <c r="R16" i="2" l="1"/>
  <c r="R11" i="2" l="1"/>
  <c r="R13" i="2"/>
  <c r="R14" i="2"/>
  <c r="R15" i="2"/>
  <c r="S13" i="2"/>
  <c r="S14" i="2"/>
  <c r="S15" i="2"/>
  <c r="S16" i="2"/>
  <c r="R17" i="2"/>
  <c r="R18" i="2"/>
  <c r="R19" i="2"/>
  <c r="R20" i="2"/>
  <c r="R21" i="2"/>
  <c r="R22" i="2"/>
  <c r="R23" i="2"/>
  <c r="R24" i="2"/>
  <c r="R25" i="2"/>
  <c r="S17" i="2"/>
  <c r="R26" i="2" s="1"/>
  <c r="S18" i="2"/>
  <c r="R27" i="2" s="1"/>
  <c r="S19" i="2"/>
  <c r="R28" i="2" s="1"/>
  <c r="S20" i="2"/>
  <c r="R29" i="2" s="1"/>
  <c r="S21" i="2"/>
  <c r="R30" i="2" s="1"/>
  <c r="S22" i="2"/>
  <c r="R31" i="2" s="1"/>
  <c r="S23" i="2"/>
  <c r="R32" i="2" s="1"/>
  <c r="S24" i="2"/>
  <c r="R33" i="2" s="1"/>
  <c r="S25" i="2"/>
  <c r="R34" i="2" s="1"/>
  <c r="S26" i="2"/>
  <c r="R35" i="2" s="1"/>
  <c r="S27" i="2"/>
  <c r="S28" i="2"/>
  <c r="S29" i="2"/>
  <c r="S30" i="2"/>
  <c r="S31" i="2"/>
  <c r="S32" i="2"/>
  <c r="S33" i="2"/>
  <c r="S34" i="2"/>
  <c r="S35" i="2"/>
  <c r="R10" i="2"/>
  <c r="C15" i="4"/>
  <c r="C14" i="4"/>
  <c r="C13" i="4"/>
  <c r="C12" i="4"/>
  <c r="C11" i="4"/>
  <c r="C7" i="4"/>
  <c r="C6" i="4"/>
  <c r="C4" i="4"/>
  <c r="C9" i="4" s="1"/>
  <c r="C10" i="4" s="1"/>
  <c r="C3" i="4"/>
  <c r="C5" i="4" l="1"/>
  <c r="C8" i="4"/>
  <c r="S11" i="2" l="1"/>
  <c r="S10" i="2"/>
  <c r="T9" i="2"/>
  <c r="U9" i="2" s="1"/>
  <c r="V9" i="2" s="1"/>
  <c r="W9" i="2" s="1"/>
  <c r="X9" i="2" s="1"/>
  <c r="Y9" i="2" s="1"/>
  <c r="Z9" i="2" l="1"/>
  <c r="Z8" i="2" s="1"/>
  <c r="U8" i="2"/>
  <c r="V8" i="2"/>
  <c r="W8" i="2"/>
  <c r="X8" i="2"/>
  <c r="Y8" i="2"/>
  <c r="T8" i="2"/>
  <c r="AA9" i="2" l="1"/>
  <c r="AB9" i="2" s="1"/>
  <c r="AC9" i="2" s="1"/>
  <c r="AD9" i="2" s="1"/>
  <c r="AE9" i="2" s="1"/>
  <c r="AF9" i="2" s="1"/>
  <c r="AG9" i="2" s="1"/>
  <c r="AH9" i="2" s="1"/>
  <c r="AI9" i="2" s="1"/>
  <c r="AJ9" i="2" s="1"/>
  <c r="AK9" i="2" s="1"/>
  <c r="AL9" i="2" s="1"/>
  <c r="AM9" i="2" s="1"/>
  <c r="AN9" i="2" s="1"/>
  <c r="AO9" i="2" s="1"/>
  <c r="AP9" i="2" s="1"/>
  <c r="AQ9" i="2" s="1"/>
  <c r="AR9" i="2" s="1"/>
  <c r="AS9" i="2" s="1"/>
  <c r="AT9" i="2" s="1"/>
  <c r="AU9" i="2" s="1"/>
  <c r="AV9" i="2" s="1"/>
  <c r="AW9" i="2" s="1"/>
  <c r="AX9" i="2" s="1"/>
  <c r="AY9" i="2" s="1"/>
  <c r="AZ9" i="2" s="1"/>
  <c r="BA9" i="2" s="1"/>
  <c r="BB9" i="2" s="1"/>
  <c r="BC9" i="2" s="1"/>
  <c r="BD9" i="2" s="1"/>
  <c r="BE9" i="2" s="1"/>
  <c r="BF9" i="2" s="1"/>
  <c r="BG9" i="2" s="1"/>
  <c r="BH9" i="2" s="1"/>
  <c r="BI9" i="2" s="1"/>
  <c r="BJ9" i="2" s="1"/>
  <c r="BK9" i="2" s="1"/>
  <c r="BL9" i="2" s="1"/>
  <c r="BM9" i="2" s="1"/>
  <c r="BN9" i="2" s="1"/>
  <c r="BO9" i="2" s="1"/>
  <c r="BP9" i="2" s="1"/>
  <c r="BQ9" i="2" s="1"/>
  <c r="BR9" i="2" s="1"/>
  <c r="BS9" i="2" s="1"/>
  <c r="BT9" i="2" s="1"/>
  <c r="BT8" i="2" s="1"/>
  <c r="AT8" i="2" l="1"/>
  <c r="AF8" i="2"/>
  <c r="AA8" i="2"/>
  <c r="AC8" i="2"/>
  <c r="AM8" i="2"/>
  <c r="BG8" i="2"/>
  <c r="BF8" i="2"/>
  <c r="AD8" i="2"/>
  <c r="BM8" i="2"/>
  <c r="AP8" i="2"/>
  <c r="AB8" i="2"/>
  <c r="AR8" i="2"/>
  <c r="BB8" i="2"/>
  <c r="AV8" i="2"/>
  <c r="BN8" i="2"/>
  <c r="BE8" i="2"/>
  <c r="AE8" i="2"/>
  <c r="AK8" i="2"/>
  <c r="BD8" i="2"/>
  <c r="AN8" i="2"/>
  <c r="AZ8" i="2"/>
  <c r="AU8" i="2"/>
  <c r="BU9" i="2"/>
  <c r="BV9" i="2" s="1"/>
  <c r="BO8" i="2"/>
  <c r="BS8" i="2"/>
  <c r="BQ8" i="2"/>
  <c r="AY8" i="2"/>
  <c r="AJ8" i="2"/>
  <c r="BR8" i="2"/>
  <c r="BH8" i="2"/>
  <c r="AQ8" i="2"/>
  <c r="BC8" i="2"/>
  <c r="BP8" i="2"/>
  <c r="AO8" i="2"/>
  <c r="BL8" i="2"/>
  <c r="BI8" i="2"/>
  <c r="BA8" i="2"/>
  <c r="BJ8" i="2"/>
  <c r="AS8" i="2"/>
  <c r="AI8" i="2"/>
  <c r="AG8" i="2"/>
  <c r="BK8" i="2"/>
  <c r="AX8" i="2"/>
  <c r="AH8" i="2"/>
  <c r="AW8" i="2"/>
  <c r="AL8" i="2"/>
  <c r="BU8" i="2" l="1"/>
  <c r="BW9" i="2"/>
  <c r="BV8" i="2"/>
  <c r="BX9" i="2" l="1"/>
  <c r="BW8" i="2"/>
  <c r="BY9" i="2" l="1"/>
  <c r="BX8" i="2"/>
  <c r="BZ9" i="2" l="1"/>
  <c r="BY8" i="2"/>
  <c r="BZ8" i="2" l="1"/>
  <c r="CA9" i="2"/>
  <c r="CB9" i="2" l="1"/>
  <c r="CA8" i="2"/>
  <c r="CC9" i="2" l="1"/>
  <c r="CB8" i="2"/>
  <c r="CD9" i="2" l="1"/>
  <c r="CC8" i="2"/>
  <c r="CE9" i="2" l="1"/>
  <c r="CD8" i="2"/>
  <c r="CF9" i="2" l="1"/>
  <c r="CE8" i="2"/>
  <c r="CG9" i="2" l="1"/>
  <c r="CF8" i="2"/>
  <c r="CH9" i="2" l="1"/>
  <c r="CG8" i="2"/>
  <c r="CI9" i="2" l="1"/>
  <c r="CH8" i="2"/>
  <c r="CJ9" i="2" l="1"/>
  <c r="CI8" i="2"/>
  <c r="CK9" i="2" l="1"/>
  <c r="CJ8" i="2"/>
  <c r="CL9" i="2" l="1"/>
  <c r="CK8" i="2"/>
  <c r="CM9" i="2" l="1"/>
  <c r="CL8" i="2"/>
  <c r="CN9" i="2" l="1"/>
  <c r="CM8" i="2"/>
  <c r="CO9" i="2" l="1"/>
  <c r="CN8" i="2"/>
  <c r="CP9" i="2" l="1"/>
  <c r="CO8" i="2"/>
  <c r="CQ9" i="2" l="1"/>
  <c r="CP8" i="2"/>
  <c r="CQ8" i="2" l="1"/>
  <c r="CR9" i="2"/>
  <c r="CS9" i="2" l="1"/>
  <c r="CR8" i="2"/>
  <c r="CT9" i="2" l="1"/>
  <c r="CS8" i="2"/>
  <c r="CU9" i="2" l="1"/>
  <c r="CT8" i="2"/>
  <c r="CV9" i="2" l="1"/>
  <c r="CU8" i="2"/>
  <c r="CW9" i="2" l="1"/>
  <c r="CV8" i="2"/>
  <c r="CX9" i="2" l="1"/>
  <c r="CW8" i="2"/>
  <c r="CX8" i="2" l="1"/>
  <c r="CY9" i="2"/>
  <c r="CZ9" i="2" l="1"/>
  <c r="CY8" i="2"/>
  <c r="DA9" i="2" l="1"/>
  <c r="CZ8" i="2"/>
  <c r="DB9" i="2" l="1"/>
  <c r="DA8" i="2"/>
  <c r="DC9" i="2" l="1"/>
  <c r="DB8" i="2"/>
  <c r="DD9" i="2" l="1"/>
  <c r="DC8" i="2"/>
  <c r="DE9" i="2" l="1"/>
  <c r="DD8" i="2"/>
  <c r="DF9" i="2" l="1"/>
  <c r="DF8" i="2" s="1"/>
  <c r="DE8" i="2"/>
</calcChain>
</file>

<file path=xl/sharedStrings.xml><?xml version="1.0" encoding="utf-8"?>
<sst xmlns="http://schemas.openxmlformats.org/spreadsheetml/2006/main" count="50" uniqueCount="48">
  <si>
    <t>Commercial</t>
  </si>
  <si>
    <t>Type install</t>
  </si>
  <si>
    <t>Consuel</t>
  </si>
  <si>
    <t>Client</t>
  </si>
  <si>
    <t>Adresse</t>
  </si>
  <si>
    <t>CP</t>
  </si>
  <si>
    <t>Ville</t>
  </si>
  <si>
    <t>OT</t>
  </si>
  <si>
    <t>Num mat</t>
  </si>
  <si>
    <t>Date bdc</t>
  </si>
  <si>
    <t>Delai bdc</t>
  </si>
  <si>
    <t>N° BDC</t>
  </si>
  <si>
    <t>technicien</t>
  </si>
  <si>
    <t>désignation cde</t>
  </si>
  <si>
    <t xml:space="preserve">commentaire </t>
  </si>
  <si>
    <t>Date début plannif</t>
  </si>
  <si>
    <t>Nbre h budgetées</t>
  </si>
  <si>
    <t>Année</t>
  </si>
  <si>
    <t>Pâques</t>
  </si>
  <si>
    <t>Mois</t>
  </si>
  <si>
    <t>Durée en jours</t>
  </si>
  <si>
    <t>date fin planification</t>
  </si>
  <si>
    <t>Nouvel An</t>
  </si>
  <si>
    <t>Lundi de Pâques</t>
  </si>
  <si>
    <t>Fête Du Travail</t>
  </si>
  <si>
    <t>Comm. Victoire 1945</t>
  </si>
  <si>
    <t>Ascension</t>
  </si>
  <si>
    <t>Pentecôte</t>
  </si>
  <si>
    <t>Lundi de Pentecôte</t>
  </si>
  <si>
    <t>Fête Nationale</t>
  </si>
  <si>
    <t>Assomption</t>
  </si>
  <si>
    <t>Toussaint</t>
  </si>
  <si>
    <t>Comm. Armistice 1918</t>
  </si>
  <si>
    <t>Noël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</si>
  <si>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</si>
  <si>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</si>
  <si>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</si>
  <si>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</si>
  <si>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</si>
  <si>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</si>
  <si>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</si>
  <si>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</si>
  <si>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</si>
  <si>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</si>
  <si>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</si>
  <si>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</si>
  <si>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Sheldon Cooper</t>
  </si>
  <si>
    <t>Ted Mosby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</si>
</sst>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\ dd\ mmm"/>
    <numFmt numFmtId="165" formatCode="dd"/>
    <numFmt numFmtId="166" formatCode="ddd\ dd\ mmm\ yy"/>
    <numFmt numFmtId="167" formatCode="mmmm\-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0" fillId="0" borderId="0" xfId="0" quotePrefix="1"/>
    <xf numFmtId="164" fontId="0" fillId="0" borderId="0" xfId="0" quotePrefix="1" applyNumberFormat="1" applyAlignment="1">
      <alignment textRotation="90"/>
    </xf>
    <xf numFmtId="165" fontId="0" fillId="0" borderId="0" xfId="0" applyNumberFormat="1"/>
    <xf numFmtId="164" fontId="0" fillId="0" borderId="0" xfId="0" applyNumberFormat="1" applyAlignment="1">
      <alignment textRotation="90"/>
    </xf>
    <xf numFmtId="14" fontId="0" fillId="0" borderId="0" xfId="0" applyNumberFormat="1"/>
    <xf numFmtId="0" fontId="2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4" fillId="4" borderId="0" xfId="1" applyFont="1" applyFill="1" applyAlignment="1" applyProtection="1">
      <alignment horizontal="right"/>
      <protection hidden="1"/>
    </xf>
    <xf numFmtId="166" fontId="4" fillId="4" borderId="0" xfId="1" applyNumberFormat="1" applyFont="1" applyFill="1" applyAlignment="1" applyProtection="1">
      <alignment horizontal="center"/>
      <protection hidden="1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5" fillId="0" borderId="0" xfId="0" applyFont="1"/>
    <xf numFmtId="167" fontId="0" fillId="0" borderId="0" xfId="0" applyNumberFormat="1" applyAlignment="1">
      <alignment horizontal="center"/>
    </xf>
  </cellXfs>
  <cellStyles count="2">
    <cellStyle name="Normal" xfId="0" builtinId="0"/>
    <cellStyle name="Normal 3" xfId="1" xr:uid="{0559E67C-30AE-45A7-8AB7-3C8EFB84CC77}"/>
  </cellStyles>
  <dxfs count="5">
    <dxf>
      <fill>
        <patternFill>
          <bgColor rgb="FF0070C0"/>
        </patternFill>
      </fill>
    </dxf>
    <dxf>
      <fill>
        <patternFill>
          <bgColor rgb="FFFF00FF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 patternType="solid">
          <fgColor auto="1"/>
          <bgColor rgb="FF00B0F0"/>
        </patternFill>
      </fill>
    </dxf>
  </dxfs>
  <tableStyles count="0" defaultTableStyle="TableStyleMedium2" defaultPivotStyle="PivotStyleLight16"/>
  <colors>
    <mruColors>
      <color rgb="FFFF00FF"/>
      <color rgb="FFFF9933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$H$2" fmlaRange="Données!$B$19:$B$30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774700</xdr:colOff>
          <xdr:row>2</xdr:row>
          <xdr:rowOff>177800</xdr:rowOff>
        </xdr:from>
        <xdr:to>
          <xdr:col>9</xdr:col>
          <xdr:colOff>0</xdr:colOff>
          <xdr:row>4</xdr:row>
          <xdr:rowOff>25400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04E54-2DB1-404F-AA90-6E4BCD08E493}">
  <dimension ref="A3:H30"/>
  <sheetViews>
    <sheetView workbookViewId="0">
      <selection activeCell="G6" sqref="G6"/>
    </sheetView>
  </sheetViews>
  <sheetFormatPr baseColWidth="10" defaultRowHeight="15" x14ac:dyDescent="0.2"/>
  <cols>
    <col min="3" max="3" width="20.1640625" customWidth="1"/>
    <col min="7" max="7" width="13.83203125" bestFit="1" customWidth="1"/>
  </cols>
  <sheetData>
    <row r="3" spans="1:8" x14ac:dyDescent="0.2">
      <c r="A3">
        <v>2023</v>
      </c>
      <c r="B3" s="8" t="s">
        <v>22</v>
      </c>
      <c r="C3" s="9">
        <f>DATE(Var_an,1,1)</f>
        <v>44927</v>
      </c>
    </row>
    <row r="4" spans="1:8" x14ac:dyDescent="0.2">
      <c r="B4" s="8" t="s">
        <v>18</v>
      </c>
      <c r="C4" s="9">
        <f>ROUND(DATE(Var_an,4,MOD(234-11*MOD(Var_an,19),30))/7,)*7-6</f>
        <v>45025</v>
      </c>
    </row>
    <row r="5" spans="1:8" x14ac:dyDescent="0.2">
      <c r="B5" s="8" t="s">
        <v>23</v>
      </c>
      <c r="C5" s="9">
        <f>SUM(C4+1)</f>
        <v>45026</v>
      </c>
    </row>
    <row r="6" spans="1:8" x14ac:dyDescent="0.2">
      <c r="B6" s="8" t="s">
        <v>24</v>
      </c>
      <c r="C6" s="9">
        <f>DATE(Var_an,5,1)</f>
        <v>45047</v>
      </c>
      <c r="G6" t="s">
        <v>46</v>
      </c>
      <c r="H6" s="11"/>
    </row>
    <row r="7" spans="1:8" x14ac:dyDescent="0.2">
      <c r="B7" s="8" t="s">
        <v>25</v>
      </c>
      <c r="C7" s="9">
        <f>DATE(Var_an,5,8)</f>
        <v>45054</v>
      </c>
      <c r="G7" s="1" t="s">
        <v>47</v>
      </c>
      <c r="H7" s="12"/>
    </row>
    <row r="8" spans="1:8" x14ac:dyDescent="0.2">
      <c r="B8" s="8" t="s">
        <v>26</v>
      </c>
      <c r="C8" s="9">
        <f>C4+39</f>
        <v>45064</v>
      </c>
    </row>
    <row r="9" spans="1:8" x14ac:dyDescent="0.2">
      <c r="B9" s="8" t="s">
        <v>27</v>
      </c>
      <c r="C9" s="9">
        <f>C4+49</f>
        <v>45074</v>
      </c>
    </row>
    <row r="10" spans="1:8" x14ac:dyDescent="0.2">
      <c r="B10" s="8" t="s">
        <v>28</v>
      </c>
      <c r="C10" s="9">
        <f>C9+1</f>
        <v>45075</v>
      </c>
    </row>
    <row r="11" spans="1:8" x14ac:dyDescent="0.2">
      <c r="B11" s="8" t="s">
        <v>29</v>
      </c>
      <c r="C11" s="9">
        <f>DATE(Var_an,7,14)</f>
        <v>45121</v>
      </c>
    </row>
    <row r="12" spans="1:8" x14ac:dyDescent="0.2">
      <c r="B12" s="8" t="s">
        <v>30</v>
      </c>
      <c r="C12" s="9">
        <f>DATE(Var_an,8,15)</f>
        <v>45153</v>
      </c>
    </row>
    <row r="13" spans="1:8" x14ac:dyDescent="0.2">
      <c r="B13" s="8" t="s">
        <v>31</v>
      </c>
      <c r="C13" s="9">
        <f>DATE(Var_an,11,1)</f>
        <v>45231</v>
      </c>
    </row>
    <row r="14" spans="1:8" x14ac:dyDescent="0.2">
      <c r="B14" s="8" t="s">
        <v>32</v>
      </c>
      <c r="C14" s="9">
        <f>DATE(Var_an,11,11)</f>
        <v>45241</v>
      </c>
    </row>
    <row r="15" spans="1:8" x14ac:dyDescent="0.2">
      <c r="B15" s="8" t="s">
        <v>33</v>
      </c>
      <c r="C15" s="9">
        <f>DATE(Var_an,12,25)</f>
        <v>45285</v>
      </c>
    </row>
    <row r="19" spans="2:2" x14ac:dyDescent="0.2">
      <c r="B19" t="s">
        <v>34</v>
      </c>
    </row>
    <row r="20" spans="2:2" x14ac:dyDescent="0.2">
      <c r="B20" t="s">
        <v>35</v>
      </c>
    </row>
    <row r="21" spans="2:2" x14ac:dyDescent="0.2">
      <c r="B21" t="s">
        <v>36</v>
      </c>
    </row>
    <row r="22" spans="2:2" x14ac:dyDescent="0.2">
      <c r="B22" t="s">
        <v>37</v>
      </c>
    </row>
    <row r="23" spans="2:2" x14ac:dyDescent="0.2">
      <c r="B23" t="s">
        <v>38</v>
      </c>
    </row>
    <row r="24" spans="2:2" x14ac:dyDescent="0.2">
      <c r="B24" t="s">
        <v>39</v>
      </c>
    </row>
    <row r="25" spans="2:2" x14ac:dyDescent="0.2">
      <c r="B25" t="s">
        <v>40</v>
      </c>
    </row>
    <row r="26" spans="2:2" x14ac:dyDescent="0.2">
      <c r="B26" t="s">
        <v>41</v>
      </c>
    </row>
    <row r="27" spans="2:2" x14ac:dyDescent="0.2">
      <c r="B27" t="s">
        <v>42</v>
      </c>
    </row>
    <row r="28" spans="2:2" x14ac:dyDescent="0.2">
      <c r="B28" t="s">
        <v>43</v>
      </c>
    </row>
    <row r="29" spans="2:2" x14ac:dyDescent="0.2">
      <c r="B29" t="s">
        <v>44</v>
      </c>
    </row>
    <row r="30" spans="2:2" x14ac:dyDescent="0.2">
      <c r="B30" t="s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CA841-CF8B-4C42-8F38-881625D2F3E8}">
  <sheetPr codeName="Feuil2"/>
  <dimension ref="A1:DF35"/>
  <sheetViews>
    <sheetView tabSelected="1" zoomScale="90" zoomScaleNormal="90" workbookViewId="0">
      <selection activeCell="C3" sqref="C3"/>
    </sheetView>
  </sheetViews>
  <sheetFormatPr baseColWidth="10" defaultRowHeight="15" x14ac:dyDescent="0.2"/>
  <cols>
    <col min="1" max="3" width="4.5" customWidth="1"/>
    <col min="4" max="4" width="6.1640625" customWidth="1"/>
    <col min="5" max="6" width="5.33203125" customWidth="1"/>
    <col min="10" max="10" width="7.1640625" customWidth="1"/>
    <col min="11" max="11" width="4.83203125" customWidth="1"/>
    <col min="12" max="12" width="9" customWidth="1"/>
    <col min="13" max="13" width="14.83203125" customWidth="1"/>
    <col min="14" max="14" width="17.83203125" customWidth="1"/>
    <col min="18" max="18" width="19.1640625" bestFit="1" customWidth="1"/>
    <col min="19" max="19" width="17.83203125" bestFit="1" customWidth="1"/>
    <col min="20" max="20" width="3.83203125" customWidth="1"/>
    <col min="21" max="109" width="4.83203125" customWidth="1"/>
    <col min="110" max="110" width="4.6640625" customWidth="1"/>
    <col min="111" max="116" width="4.83203125" customWidth="1"/>
  </cols>
  <sheetData>
    <row r="1" spans="1:110" x14ac:dyDescent="0.2">
      <c r="G1" t="s">
        <v>17</v>
      </c>
      <c r="H1" s="6">
        <v>2023</v>
      </c>
      <c r="N1" s="1"/>
      <c r="T1" s="14"/>
      <c r="U1" s="14"/>
      <c r="V1" s="14"/>
    </row>
    <row r="2" spans="1:110" x14ac:dyDescent="0.2">
      <c r="G2" t="s">
        <v>19</v>
      </c>
      <c r="H2" s="7">
        <v>1</v>
      </c>
      <c r="I2">
        <v>1</v>
      </c>
      <c r="N2" s="1"/>
      <c r="P2" s="5"/>
      <c r="V2" s="1"/>
      <c r="AO2" s="1"/>
      <c r="AZ2" s="1"/>
    </row>
    <row r="3" spans="1:110" x14ac:dyDescent="0.2">
      <c r="N3" s="1"/>
      <c r="V3" s="1"/>
      <c r="AZ3" s="1"/>
    </row>
    <row r="4" spans="1:110" x14ac:dyDescent="0.2">
      <c r="V4" s="1"/>
      <c r="AZ4" s="1"/>
    </row>
    <row r="5" spans="1:110" x14ac:dyDescent="0.2">
      <c r="O5" s="1"/>
      <c r="Y5" s="1"/>
    </row>
    <row r="6" spans="1:110" x14ac:dyDescent="0.2">
      <c r="O6" s="1"/>
      <c r="Y6" s="1"/>
    </row>
    <row r="7" spans="1:110" x14ac:dyDescent="0.2">
      <c r="Y7" s="1"/>
    </row>
    <row r="8" spans="1:110" x14ac:dyDescent="0.2">
      <c r="S8" s="1"/>
      <c r="T8" s="3">
        <f>T9</f>
        <v>44927</v>
      </c>
      <c r="U8" s="3">
        <f t="shared" ref="U8:AZ8" si="0">U9</f>
        <v>44928</v>
      </c>
      <c r="V8" s="3">
        <f t="shared" si="0"/>
        <v>44929</v>
      </c>
      <c r="W8" s="3">
        <f t="shared" si="0"/>
        <v>44930</v>
      </c>
      <c r="X8" s="3">
        <f t="shared" si="0"/>
        <v>44931</v>
      </c>
      <c r="Y8" s="3">
        <f t="shared" si="0"/>
        <v>44932</v>
      </c>
      <c r="Z8" s="3">
        <f t="shared" si="0"/>
        <v>44933</v>
      </c>
      <c r="AA8" s="3">
        <f t="shared" si="0"/>
        <v>44934</v>
      </c>
      <c r="AB8" s="3">
        <f t="shared" si="0"/>
        <v>44935</v>
      </c>
      <c r="AC8" s="3">
        <f t="shared" si="0"/>
        <v>44936</v>
      </c>
      <c r="AD8" s="3">
        <f t="shared" si="0"/>
        <v>44937</v>
      </c>
      <c r="AE8" s="3">
        <f t="shared" si="0"/>
        <v>44938</v>
      </c>
      <c r="AF8" s="3">
        <f t="shared" si="0"/>
        <v>44939</v>
      </c>
      <c r="AG8" s="3">
        <f t="shared" si="0"/>
        <v>44940</v>
      </c>
      <c r="AH8" s="3">
        <f t="shared" si="0"/>
        <v>44941</v>
      </c>
      <c r="AI8" s="3">
        <f t="shared" si="0"/>
        <v>44942</v>
      </c>
      <c r="AJ8" s="3">
        <f t="shared" si="0"/>
        <v>44943</v>
      </c>
      <c r="AK8" s="3">
        <f t="shared" si="0"/>
        <v>44944</v>
      </c>
      <c r="AL8" s="3">
        <f t="shared" si="0"/>
        <v>44945</v>
      </c>
      <c r="AM8" s="3">
        <f t="shared" si="0"/>
        <v>44946</v>
      </c>
      <c r="AN8" s="3">
        <f t="shared" si="0"/>
        <v>44947</v>
      </c>
      <c r="AO8" s="3">
        <f t="shared" si="0"/>
        <v>44948</v>
      </c>
      <c r="AP8" s="3">
        <f t="shared" si="0"/>
        <v>44949</v>
      </c>
      <c r="AQ8" s="3">
        <f t="shared" si="0"/>
        <v>44950</v>
      </c>
      <c r="AR8" s="3">
        <f t="shared" si="0"/>
        <v>44951</v>
      </c>
      <c r="AS8" s="3">
        <f t="shared" si="0"/>
        <v>44952</v>
      </c>
      <c r="AT8" s="3">
        <f t="shared" si="0"/>
        <v>44953</v>
      </c>
      <c r="AU8" s="3">
        <f t="shared" si="0"/>
        <v>44954</v>
      </c>
      <c r="AV8" s="3">
        <f t="shared" si="0"/>
        <v>44955</v>
      </c>
      <c r="AW8" s="3">
        <f t="shared" si="0"/>
        <v>44956</v>
      </c>
      <c r="AX8" s="3">
        <f t="shared" si="0"/>
        <v>44957</v>
      </c>
      <c r="AY8" s="3">
        <f t="shared" si="0"/>
        <v>44958</v>
      </c>
      <c r="AZ8" s="3">
        <f t="shared" si="0"/>
        <v>44959</v>
      </c>
      <c r="BA8" s="3">
        <f t="shared" ref="BA8" si="1">BA9</f>
        <v>44960</v>
      </c>
      <c r="BB8" s="3">
        <f t="shared" ref="BB8" si="2">BB9</f>
        <v>44961</v>
      </c>
      <c r="BC8" s="3">
        <f t="shared" ref="BC8" si="3">BC9</f>
        <v>44962</v>
      </c>
      <c r="BD8" s="3">
        <f t="shared" ref="BD8" si="4">BD9</f>
        <v>44963</v>
      </c>
      <c r="BE8" s="3">
        <f t="shared" ref="BE8" si="5">BE9</f>
        <v>44964</v>
      </c>
      <c r="BF8" s="3">
        <f t="shared" ref="BF8" si="6">BF9</f>
        <v>44965</v>
      </c>
      <c r="BG8" s="3">
        <f t="shared" ref="BG8" si="7">BG9</f>
        <v>44966</v>
      </c>
      <c r="BH8" s="3">
        <f t="shared" ref="BH8" si="8">BH9</f>
        <v>44967</v>
      </c>
      <c r="BI8" s="3">
        <f t="shared" ref="BI8" si="9">BI9</f>
        <v>44968</v>
      </c>
      <c r="BJ8" s="3">
        <f t="shared" ref="BJ8" si="10">BJ9</f>
        <v>44969</v>
      </c>
      <c r="BK8" s="3">
        <f t="shared" ref="BK8" si="11">BK9</f>
        <v>44970</v>
      </c>
      <c r="BL8" s="3">
        <f t="shared" ref="BL8" si="12">BL9</f>
        <v>44971</v>
      </c>
      <c r="BM8" s="3">
        <f t="shared" ref="BM8" si="13">BM9</f>
        <v>44972</v>
      </c>
      <c r="BN8" s="3">
        <f t="shared" ref="BN8" si="14">BN9</f>
        <v>44973</v>
      </c>
      <c r="BO8" s="3">
        <f t="shared" ref="BO8" si="15">BO9</f>
        <v>44974</v>
      </c>
      <c r="BP8" s="3">
        <f t="shared" ref="BP8" si="16">BP9</f>
        <v>44975</v>
      </c>
      <c r="BQ8" s="3">
        <f t="shared" ref="BQ8" si="17">BQ9</f>
        <v>44976</v>
      </c>
      <c r="BR8" s="3">
        <f t="shared" ref="BR8" si="18">BR9</f>
        <v>44977</v>
      </c>
      <c r="BS8" s="3">
        <f t="shared" ref="BS8" si="19">BS9</f>
        <v>44978</v>
      </c>
      <c r="BT8" s="3">
        <f t="shared" ref="BT8" si="20">BT9</f>
        <v>44979</v>
      </c>
      <c r="BU8" s="3">
        <f t="shared" ref="BU8" si="21">BU9</f>
        <v>44980</v>
      </c>
      <c r="BV8" s="3">
        <f t="shared" ref="BV8" si="22">BV9</f>
        <v>44981</v>
      </c>
      <c r="BW8" s="3">
        <f t="shared" ref="BW8" si="23">BW9</f>
        <v>44982</v>
      </c>
      <c r="BX8" s="3">
        <f t="shared" ref="BX8" si="24">BX9</f>
        <v>44983</v>
      </c>
      <c r="BY8" s="3">
        <f t="shared" ref="BY8" si="25">BY9</f>
        <v>44984</v>
      </c>
      <c r="BZ8" s="3">
        <f t="shared" ref="BZ8" si="26">BZ9</f>
        <v>44985</v>
      </c>
      <c r="CA8" s="3">
        <f t="shared" ref="CA8" si="27">CA9</f>
        <v>44986</v>
      </c>
      <c r="CB8" s="3">
        <f t="shared" ref="CB8" si="28">CB9</f>
        <v>44987</v>
      </c>
      <c r="CC8" s="3">
        <f t="shared" ref="CC8" si="29">CC9</f>
        <v>44988</v>
      </c>
      <c r="CD8" s="3">
        <f t="shared" ref="CD8" si="30">CD9</f>
        <v>44989</v>
      </c>
      <c r="CE8" s="3">
        <f t="shared" ref="CE8:CF8" si="31">CE9</f>
        <v>44990</v>
      </c>
      <c r="CF8" s="3">
        <f t="shared" si="31"/>
        <v>44991</v>
      </c>
      <c r="CG8" s="3">
        <f t="shared" ref="CG8" si="32">CG9</f>
        <v>44992</v>
      </c>
      <c r="CH8" s="3">
        <f t="shared" ref="CH8" si="33">CH9</f>
        <v>44993</v>
      </c>
      <c r="CI8" s="3">
        <f t="shared" ref="CI8" si="34">CI9</f>
        <v>44994</v>
      </c>
      <c r="CJ8" s="3">
        <f t="shared" ref="CJ8" si="35">CJ9</f>
        <v>44995</v>
      </c>
      <c r="CK8" s="3">
        <f t="shared" ref="CK8" si="36">CK9</f>
        <v>44996</v>
      </c>
      <c r="CL8" s="3">
        <f t="shared" ref="CL8" si="37">CL9</f>
        <v>44997</v>
      </c>
      <c r="CM8" s="3">
        <f t="shared" ref="CM8" si="38">CM9</f>
        <v>44998</v>
      </c>
      <c r="CN8" s="3">
        <f t="shared" ref="CN8" si="39">CN9</f>
        <v>44999</v>
      </c>
      <c r="CO8" s="3">
        <f t="shared" ref="CO8" si="40">CO9</f>
        <v>45000</v>
      </c>
      <c r="CP8" s="3">
        <f t="shared" ref="CP8" si="41">CP9</f>
        <v>45001</v>
      </c>
      <c r="CQ8" s="3">
        <f t="shared" ref="CQ8" si="42">CQ9</f>
        <v>45002</v>
      </c>
      <c r="CR8" s="3">
        <f t="shared" ref="CR8" si="43">CR9</f>
        <v>45003</v>
      </c>
      <c r="CS8" s="3">
        <f t="shared" ref="CS8" si="44">CS9</f>
        <v>45004</v>
      </c>
      <c r="CT8" s="3">
        <f t="shared" ref="CT8" si="45">CT9</f>
        <v>45005</v>
      </c>
      <c r="CU8" s="3">
        <f t="shared" ref="CU8" si="46">CU9</f>
        <v>45006</v>
      </c>
      <c r="CV8" s="3">
        <f t="shared" ref="CV8" si="47">CV9</f>
        <v>45007</v>
      </c>
      <c r="CW8" s="3">
        <f t="shared" ref="CW8" si="48">CW9</f>
        <v>45008</v>
      </c>
      <c r="CX8" s="3">
        <f t="shared" ref="CX8" si="49">CX9</f>
        <v>45009</v>
      </c>
      <c r="CY8" s="3">
        <f t="shared" ref="CY8" si="50">CY9</f>
        <v>45010</v>
      </c>
      <c r="CZ8" s="3">
        <f t="shared" ref="CZ8" si="51">CZ9</f>
        <v>45011</v>
      </c>
      <c r="DA8" s="3">
        <f t="shared" ref="DA8" si="52">DA9</f>
        <v>45012</v>
      </c>
      <c r="DB8" s="3">
        <f t="shared" ref="DB8" si="53">DB9</f>
        <v>45013</v>
      </c>
      <c r="DC8" s="3">
        <f t="shared" ref="DC8" si="54">DC9</f>
        <v>45014</v>
      </c>
      <c r="DD8" s="3">
        <f t="shared" ref="DD8" si="55">DD9</f>
        <v>45015</v>
      </c>
      <c r="DE8" s="3">
        <f t="shared" ref="DE8" si="56">DE9</f>
        <v>45016</v>
      </c>
      <c r="DF8" s="3">
        <f t="shared" ref="DF8" si="57">DF9</f>
        <v>45017</v>
      </c>
    </row>
    <row r="9" spans="1:110" ht="68.5" customHeight="1" x14ac:dyDescent="0.2">
      <c r="A9" t="s">
        <v>0</v>
      </c>
      <c r="B9" t="s">
        <v>1</v>
      </c>
      <c r="C9" t="s">
        <v>2</v>
      </c>
      <c r="D9" t="s">
        <v>3</v>
      </c>
      <c r="E9" t="s">
        <v>4</v>
      </c>
      <c r="F9" t="s">
        <v>5</v>
      </c>
      <c r="G9" t="s">
        <v>6</v>
      </c>
      <c r="H9" t="s">
        <v>7</v>
      </c>
      <c r="I9" t="s">
        <v>8</v>
      </c>
      <c r="J9" t="s">
        <v>9</v>
      </c>
      <c r="K9" t="s">
        <v>10</v>
      </c>
      <c r="L9" s="10" t="s">
        <v>11</v>
      </c>
      <c r="M9" t="s">
        <v>12</v>
      </c>
      <c r="N9" t="s">
        <v>13</v>
      </c>
      <c r="O9" t="s">
        <v>14</v>
      </c>
      <c r="P9" t="s">
        <v>15</v>
      </c>
      <c r="Q9" t="s">
        <v>16</v>
      </c>
      <c r="R9" t="s">
        <v>20</v>
      </c>
      <c r="S9" t="s">
        <v>21</v>
      </c>
      <c r="T9" s="2">
        <f>DATE(H1,H2,1)</f>
        <v>44927</v>
      </c>
      <c r="U9" s="4">
        <f>T9+1</f>
        <v>44928</v>
      </c>
      <c r="V9" s="4">
        <f t="shared" ref="V9:CG9" si="58">U9+1</f>
        <v>44929</v>
      </c>
      <c r="W9" s="4">
        <f t="shared" si="58"/>
        <v>44930</v>
      </c>
      <c r="X9" s="4">
        <f t="shared" si="58"/>
        <v>44931</v>
      </c>
      <c r="Y9" s="4">
        <f t="shared" si="58"/>
        <v>44932</v>
      </c>
      <c r="Z9" s="4">
        <f t="shared" si="58"/>
        <v>44933</v>
      </c>
      <c r="AA9" s="4">
        <f t="shared" si="58"/>
        <v>44934</v>
      </c>
      <c r="AB9" s="4">
        <f t="shared" si="58"/>
        <v>44935</v>
      </c>
      <c r="AC9" s="4">
        <f t="shared" si="58"/>
        <v>44936</v>
      </c>
      <c r="AD9" s="4">
        <f t="shared" si="58"/>
        <v>44937</v>
      </c>
      <c r="AE9" s="4">
        <f t="shared" si="58"/>
        <v>44938</v>
      </c>
      <c r="AF9" s="4">
        <f t="shared" si="58"/>
        <v>44939</v>
      </c>
      <c r="AG9" s="4">
        <f t="shared" si="58"/>
        <v>44940</v>
      </c>
      <c r="AH9" s="4">
        <f t="shared" si="58"/>
        <v>44941</v>
      </c>
      <c r="AI9" s="4">
        <f t="shared" si="58"/>
        <v>44942</v>
      </c>
      <c r="AJ9" s="4">
        <f t="shared" si="58"/>
        <v>44943</v>
      </c>
      <c r="AK9" s="4">
        <f t="shared" si="58"/>
        <v>44944</v>
      </c>
      <c r="AL9" s="4">
        <f t="shared" si="58"/>
        <v>44945</v>
      </c>
      <c r="AM9" s="4">
        <f t="shared" si="58"/>
        <v>44946</v>
      </c>
      <c r="AN9" s="4">
        <f t="shared" si="58"/>
        <v>44947</v>
      </c>
      <c r="AO9" s="4">
        <f t="shared" si="58"/>
        <v>44948</v>
      </c>
      <c r="AP9" s="4">
        <f t="shared" si="58"/>
        <v>44949</v>
      </c>
      <c r="AQ9" s="4">
        <f t="shared" si="58"/>
        <v>44950</v>
      </c>
      <c r="AR9" s="4">
        <f t="shared" si="58"/>
        <v>44951</v>
      </c>
      <c r="AS9" s="4">
        <f t="shared" si="58"/>
        <v>44952</v>
      </c>
      <c r="AT9" s="4">
        <f t="shared" si="58"/>
        <v>44953</v>
      </c>
      <c r="AU9" s="4">
        <f t="shared" si="58"/>
        <v>44954</v>
      </c>
      <c r="AV9" s="4">
        <f t="shared" si="58"/>
        <v>44955</v>
      </c>
      <c r="AW9" s="4">
        <f t="shared" si="58"/>
        <v>44956</v>
      </c>
      <c r="AX9" s="4">
        <f t="shared" si="58"/>
        <v>44957</v>
      </c>
      <c r="AY9" s="4">
        <f t="shared" si="58"/>
        <v>44958</v>
      </c>
      <c r="AZ9" s="4">
        <f t="shared" si="58"/>
        <v>44959</v>
      </c>
      <c r="BA9" s="4">
        <f t="shared" si="58"/>
        <v>44960</v>
      </c>
      <c r="BB9" s="4">
        <f t="shared" si="58"/>
        <v>44961</v>
      </c>
      <c r="BC9" s="4">
        <f t="shared" si="58"/>
        <v>44962</v>
      </c>
      <c r="BD9" s="4">
        <f t="shared" si="58"/>
        <v>44963</v>
      </c>
      <c r="BE9" s="4">
        <f t="shared" si="58"/>
        <v>44964</v>
      </c>
      <c r="BF9" s="4">
        <f t="shared" si="58"/>
        <v>44965</v>
      </c>
      <c r="BG9" s="4">
        <f t="shared" si="58"/>
        <v>44966</v>
      </c>
      <c r="BH9" s="4">
        <f t="shared" si="58"/>
        <v>44967</v>
      </c>
      <c r="BI9" s="4">
        <f t="shared" si="58"/>
        <v>44968</v>
      </c>
      <c r="BJ9" s="4">
        <f t="shared" si="58"/>
        <v>44969</v>
      </c>
      <c r="BK9" s="4">
        <f t="shared" si="58"/>
        <v>44970</v>
      </c>
      <c r="BL9" s="4">
        <f t="shared" si="58"/>
        <v>44971</v>
      </c>
      <c r="BM9" s="4">
        <f t="shared" si="58"/>
        <v>44972</v>
      </c>
      <c r="BN9" s="4">
        <f t="shared" si="58"/>
        <v>44973</v>
      </c>
      <c r="BO9" s="4">
        <f t="shared" si="58"/>
        <v>44974</v>
      </c>
      <c r="BP9" s="4">
        <f t="shared" si="58"/>
        <v>44975</v>
      </c>
      <c r="BQ9" s="4">
        <f t="shared" si="58"/>
        <v>44976</v>
      </c>
      <c r="BR9" s="4">
        <f t="shared" si="58"/>
        <v>44977</v>
      </c>
      <c r="BS9" s="4">
        <f t="shared" si="58"/>
        <v>44978</v>
      </c>
      <c r="BT9" s="4">
        <f t="shared" si="58"/>
        <v>44979</v>
      </c>
      <c r="BU9" s="4">
        <f>BT9+1</f>
        <v>44980</v>
      </c>
      <c r="BV9" s="4">
        <f t="shared" si="58"/>
        <v>44981</v>
      </c>
      <c r="BW9" s="4">
        <f t="shared" si="58"/>
        <v>44982</v>
      </c>
      <c r="BX9" s="4">
        <f t="shared" si="58"/>
        <v>44983</v>
      </c>
      <c r="BY9" s="4">
        <f t="shared" si="58"/>
        <v>44984</v>
      </c>
      <c r="BZ9" s="4">
        <f t="shared" si="58"/>
        <v>44985</v>
      </c>
      <c r="CA9" s="4">
        <f t="shared" si="58"/>
        <v>44986</v>
      </c>
      <c r="CB9" s="4">
        <f t="shared" si="58"/>
        <v>44987</v>
      </c>
      <c r="CC9" s="4">
        <f t="shared" si="58"/>
        <v>44988</v>
      </c>
      <c r="CD9" s="4">
        <f t="shared" si="58"/>
        <v>44989</v>
      </c>
      <c r="CE9" s="4">
        <f t="shared" si="58"/>
        <v>44990</v>
      </c>
      <c r="CF9" s="4">
        <f t="shared" si="58"/>
        <v>44991</v>
      </c>
      <c r="CG9" s="4">
        <f t="shared" si="58"/>
        <v>44992</v>
      </c>
      <c r="CH9" s="4">
        <f t="shared" ref="CH9:CP9" si="59">CG9+1</f>
        <v>44993</v>
      </c>
      <c r="CI9" s="4">
        <f t="shared" si="59"/>
        <v>44994</v>
      </c>
      <c r="CJ9" s="4">
        <f t="shared" si="59"/>
        <v>44995</v>
      </c>
      <c r="CK9" s="4">
        <f t="shared" si="59"/>
        <v>44996</v>
      </c>
      <c r="CL9" s="4">
        <f t="shared" si="59"/>
        <v>44997</v>
      </c>
      <c r="CM9" s="4">
        <f t="shared" si="59"/>
        <v>44998</v>
      </c>
      <c r="CN9" s="4">
        <f t="shared" si="59"/>
        <v>44999</v>
      </c>
      <c r="CO9" s="4">
        <f t="shared" si="59"/>
        <v>45000</v>
      </c>
      <c r="CP9" s="4">
        <f t="shared" si="59"/>
        <v>45001</v>
      </c>
      <c r="CQ9" s="4">
        <f>CP9+1</f>
        <v>45002</v>
      </c>
      <c r="CR9" s="4">
        <f t="shared" ref="CR9:DF9" si="60">CQ9+1</f>
        <v>45003</v>
      </c>
      <c r="CS9" s="4">
        <f t="shared" si="60"/>
        <v>45004</v>
      </c>
      <c r="CT9" s="4">
        <f t="shared" si="60"/>
        <v>45005</v>
      </c>
      <c r="CU9" s="4">
        <f t="shared" si="60"/>
        <v>45006</v>
      </c>
      <c r="CV9" s="4">
        <f t="shared" si="60"/>
        <v>45007</v>
      </c>
      <c r="CW9" s="4">
        <f t="shared" si="60"/>
        <v>45008</v>
      </c>
      <c r="CX9" s="4">
        <f t="shared" si="60"/>
        <v>45009</v>
      </c>
      <c r="CY9" s="4">
        <f t="shared" si="60"/>
        <v>45010</v>
      </c>
      <c r="CZ9" s="4">
        <f t="shared" si="60"/>
        <v>45011</v>
      </c>
      <c r="DA9" s="4">
        <f t="shared" si="60"/>
        <v>45012</v>
      </c>
      <c r="DB9" s="4">
        <f t="shared" si="60"/>
        <v>45013</v>
      </c>
      <c r="DC9" s="4">
        <f t="shared" si="60"/>
        <v>45014</v>
      </c>
      <c r="DD9" s="4">
        <f t="shared" si="60"/>
        <v>45015</v>
      </c>
      <c r="DE9" s="4">
        <f t="shared" si="60"/>
        <v>45016</v>
      </c>
      <c r="DF9" s="4">
        <f t="shared" si="60"/>
        <v>45017</v>
      </c>
    </row>
    <row r="10" spans="1:110" x14ac:dyDescent="0.2">
      <c r="L10" s="10">
        <v>21043</v>
      </c>
      <c r="M10" t="s">
        <v>46</v>
      </c>
      <c r="P10" s="5">
        <v>44936</v>
      </c>
      <c r="Q10">
        <v>35</v>
      </c>
      <c r="R10" t="str">
        <f t="shared" ref="R10:R16" si="61">IF(Q10&gt;8,ROUNDDOWN(Q10/8,0)&amp; "jour(s) et " &amp; MOD(Q10,8)&amp;" heure(s)",S1)</f>
        <v>4jour(s) et 3 heure(s)</v>
      </c>
      <c r="S10" s="5">
        <f t="shared" ref="S10:S35" si="62">IF(Q10&lt;8,P10,WORKDAY(P10,ROUNDUP(Q10/8,0),ferie))</f>
        <v>44943</v>
      </c>
      <c r="AC10" s="13">
        <v>21043</v>
      </c>
      <c r="AD10" s="13">
        <v>21043</v>
      </c>
      <c r="AE10" s="13">
        <v>21043</v>
      </c>
      <c r="AF10" s="13">
        <v>21043</v>
      </c>
      <c r="AG10" s="13">
        <v>21043</v>
      </c>
      <c r="AH10" s="13">
        <v>21043</v>
      </c>
      <c r="AI10" s="13">
        <v>21043</v>
      </c>
      <c r="AJ10" s="13">
        <v>21043</v>
      </c>
    </row>
    <row r="11" spans="1:110" x14ac:dyDescent="0.2">
      <c r="L11" s="10">
        <v>20564</v>
      </c>
      <c r="M11" t="s">
        <v>47</v>
      </c>
      <c r="P11" s="5">
        <v>44944</v>
      </c>
      <c r="Q11">
        <v>45</v>
      </c>
      <c r="R11" t="str">
        <f t="shared" si="61"/>
        <v>5jour(s) et 5 heure(s)</v>
      </c>
      <c r="S11" s="5">
        <f t="shared" si="62"/>
        <v>44952</v>
      </c>
      <c r="AK11" s="13">
        <v>20564</v>
      </c>
      <c r="AL11" s="13">
        <v>20564</v>
      </c>
      <c r="AM11" s="13">
        <v>20564</v>
      </c>
      <c r="AN11" s="13">
        <v>20564</v>
      </c>
      <c r="AO11" s="13">
        <v>20564</v>
      </c>
      <c r="AP11" s="13">
        <v>20564</v>
      </c>
      <c r="AQ11" s="13">
        <v>20564</v>
      </c>
      <c r="AR11" s="13">
        <v>20564</v>
      </c>
      <c r="AS11" s="13">
        <v>20564</v>
      </c>
    </row>
    <row r="12" spans="1:110" x14ac:dyDescent="0.2">
      <c r="R12">
        <f t="shared" si="61"/>
        <v>0</v>
      </c>
      <c r="S12" s="5">
        <f t="shared" si="62"/>
        <v>0</v>
      </c>
    </row>
    <row r="13" spans="1:110" x14ac:dyDescent="0.2">
      <c r="R13">
        <f t="shared" si="61"/>
        <v>0</v>
      </c>
      <c r="S13" s="5">
        <f t="shared" si="62"/>
        <v>0</v>
      </c>
    </row>
    <row r="14" spans="1:110" x14ac:dyDescent="0.2">
      <c r="R14">
        <f t="shared" si="61"/>
        <v>0</v>
      </c>
      <c r="S14" s="5">
        <f t="shared" si="62"/>
        <v>0</v>
      </c>
    </row>
    <row r="15" spans="1:110" x14ac:dyDescent="0.2">
      <c r="R15">
        <f t="shared" si="61"/>
        <v>0</v>
      </c>
      <c r="S15" s="5">
        <f t="shared" si="62"/>
        <v>0</v>
      </c>
    </row>
    <row r="16" spans="1:110" x14ac:dyDescent="0.2">
      <c r="R16">
        <f t="shared" si="61"/>
        <v>0</v>
      </c>
      <c r="S16" s="5">
        <f t="shared" si="62"/>
        <v>0</v>
      </c>
    </row>
    <row r="17" spans="15:19" x14ac:dyDescent="0.2">
      <c r="R17" t="e">
        <f>IF(Q17&gt;8,ROUNDDOWN(Q17/8,0)&amp; "jour(s) et " &amp; MOD(Q17,8)&amp;" heure(s)",#REF!)</f>
        <v>#REF!</v>
      </c>
      <c r="S17" s="5">
        <f t="shared" si="62"/>
        <v>0</v>
      </c>
    </row>
    <row r="18" spans="15:19" x14ac:dyDescent="0.2">
      <c r="R18" t="e">
        <f>IF(Q18&gt;8,ROUNDDOWN(Q18/8,0)&amp; "jour(s) et " &amp; MOD(Q18,8)&amp;" heure(s)",#REF!)</f>
        <v>#REF!</v>
      </c>
      <c r="S18" s="5">
        <f t="shared" si="62"/>
        <v>0</v>
      </c>
    </row>
    <row r="19" spans="15:19" x14ac:dyDescent="0.2">
      <c r="R19" t="e">
        <f>IF(Q19&gt;8,ROUNDDOWN(Q19/8,0)&amp; "jour(s) et " &amp; MOD(Q19,8)&amp;" heure(s)",#REF!)</f>
        <v>#REF!</v>
      </c>
      <c r="S19" s="5">
        <f t="shared" si="62"/>
        <v>0</v>
      </c>
    </row>
    <row r="20" spans="15:19" x14ac:dyDescent="0.2">
      <c r="R20" t="e">
        <f>IF(Q20&gt;8,ROUNDDOWN(Q20/8,0)&amp; "jour(s) et " &amp; MOD(Q20,8)&amp;" heure(s)",#REF!)</f>
        <v>#REF!</v>
      </c>
      <c r="S20" s="5">
        <f t="shared" si="62"/>
        <v>0</v>
      </c>
    </row>
    <row r="21" spans="15:19" x14ac:dyDescent="0.2">
      <c r="R21" t="e">
        <f>IF(Q21&gt;8,ROUNDDOWN(Q21/8,0)&amp; "jour(s) et " &amp; MOD(Q21,8)&amp;" heure(s)",#REF!)</f>
        <v>#REF!</v>
      </c>
      <c r="S21" s="5">
        <f t="shared" si="62"/>
        <v>0</v>
      </c>
    </row>
    <row r="22" spans="15:19" x14ac:dyDescent="0.2">
      <c r="R22" t="e">
        <f>IF(Q22&gt;8,ROUNDDOWN(Q22/8,0)&amp; "jour(s) et " &amp; MOD(Q22,8)&amp;" heure(s)",#REF!)</f>
        <v>#REF!</v>
      </c>
      <c r="S22" s="5">
        <f t="shared" si="62"/>
        <v>0</v>
      </c>
    </row>
    <row r="23" spans="15:19" x14ac:dyDescent="0.2">
      <c r="R23" t="e">
        <f>IF(Q23&gt;8,ROUNDDOWN(Q23/8,0)&amp; "jour(s) et " &amp; MOD(Q23,8)&amp;" heure(s)",#REF!)</f>
        <v>#REF!</v>
      </c>
      <c r="S23" s="5">
        <f t="shared" si="62"/>
        <v>0</v>
      </c>
    </row>
    <row r="24" spans="15:19" x14ac:dyDescent="0.2">
      <c r="R24" t="e">
        <f>IF(Q24&gt;8,ROUNDDOWN(Q24/8,0)&amp; "jour(s) et " &amp; MOD(Q24,8)&amp;" heure(s)",#REF!)</f>
        <v>#REF!</v>
      </c>
      <c r="S24" s="5">
        <f t="shared" si="62"/>
        <v>0</v>
      </c>
    </row>
    <row r="25" spans="15:19" x14ac:dyDescent="0.2">
      <c r="R25" t="e">
        <f>IF(Q25&gt;8,ROUNDDOWN(Q25/8,0)&amp; "jour(s) et " &amp; MOD(Q25,8)&amp;" heure(s)",#REF!)</f>
        <v>#REF!</v>
      </c>
      <c r="S25" s="5">
        <f t="shared" si="62"/>
        <v>0</v>
      </c>
    </row>
    <row r="26" spans="15:19" x14ac:dyDescent="0.2">
      <c r="R26">
        <f t="shared" ref="R26:R35" si="63">IF(Q26&gt;8,ROUNDDOWN(Q26/8,0)&amp; "jour(s) et " &amp; MOD(Q26,8)&amp;" heure(s)",S17)</f>
        <v>0</v>
      </c>
      <c r="S26" s="5">
        <f t="shared" si="62"/>
        <v>0</v>
      </c>
    </row>
    <row r="27" spans="15:19" x14ac:dyDescent="0.2">
      <c r="R27">
        <f t="shared" si="63"/>
        <v>0</v>
      </c>
      <c r="S27" s="5">
        <f t="shared" si="62"/>
        <v>0</v>
      </c>
    </row>
    <row r="28" spans="15:19" x14ac:dyDescent="0.2">
      <c r="R28">
        <f t="shared" si="63"/>
        <v>0</v>
      </c>
      <c r="S28" s="5">
        <f t="shared" si="62"/>
        <v>0</v>
      </c>
    </row>
    <row r="29" spans="15:19" x14ac:dyDescent="0.2">
      <c r="R29">
        <f t="shared" si="63"/>
        <v>0</v>
      </c>
      <c r="S29" s="5">
        <f t="shared" si="62"/>
        <v>0</v>
      </c>
    </row>
    <row r="30" spans="15:19" x14ac:dyDescent="0.2">
      <c r="O30" s="1"/>
      <c r="R30">
        <f t="shared" si="63"/>
        <v>0</v>
      </c>
      <c r="S30" s="5">
        <f t="shared" si="62"/>
        <v>0</v>
      </c>
    </row>
    <row r="31" spans="15:19" x14ac:dyDescent="0.2">
      <c r="R31">
        <f t="shared" si="63"/>
        <v>0</v>
      </c>
      <c r="S31" s="5">
        <f t="shared" si="62"/>
        <v>0</v>
      </c>
    </row>
    <row r="32" spans="15:19" x14ac:dyDescent="0.2">
      <c r="O32" s="1"/>
      <c r="R32">
        <f t="shared" si="63"/>
        <v>0</v>
      </c>
      <c r="S32" s="5">
        <f t="shared" si="62"/>
        <v>0</v>
      </c>
    </row>
    <row r="33" spans="18:19" x14ac:dyDescent="0.2">
      <c r="R33">
        <f t="shared" si="63"/>
        <v>0</v>
      </c>
      <c r="S33" s="5">
        <f t="shared" si="62"/>
        <v>0</v>
      </c>
    </row>
    <row r="34" spans="18:19" x14ac:dyDescent="0.2">
      <c r="R34">
        <f t="shared" si="63"/>
        <v>0</v>
      </c>
      <c r="S34" s="5">
        <f t="shared" si="62"/>
        <v>0</v>
      </c>
    </row>
    <row r="35" spans="18:19" x14ac:dyDescent="0.2">
      <c r="R35">
        <f t="shared" si="63"/>
        <v>0</v>
      </c>
      <c r="S35" s="5">
        <f t="shared" si="62"/>
        <v>0</v>
      </c>
    </row>
  </sheetData>
  <mergeCells count="1">
    <mergeCell ref="T1:V1"/>
  </mergeCells>
  <conditionalFormatting sqref="T9:DF9">
    <cfRule type="expression" dxfId="4" priority="9">
      <formula>T8=TODAY()</formula>
    </cfRule>
    <cfRule type="expression" dxfId="3" priority="10">
      <formula>COUNTIF(fériés,T8)=1</formula>
    </cfRule>
    <cfRule type="expression" dxfId="2" priority="11">
      <formula>OR(WEEKDAY(T9)=1,WEEKDAY(T9)=7)</formula>
    </cfRule>
  </conditionalFormatting>
  <conditionalFormatting sqref="DM8:EA8">
    <cfRule type="expression" priority="8">
      <formula>IF(DM7=TODAY(),â,0)</formula>
    </cfRule>
  </conditionalFormatting>
  <conditionalFormatting sqref="T10:DF10">
    <cfRule type="expression" dxfId="1" priority="2">
      <formula>AND(T$8&gt;=$P$10,T$8&lt;=$S$10)</formula>
    </cfRule>
  </conditionalFormatting>
  <conditionalFormatting sqref="T11:DF11">
    <cfRule type="expression" dxfId="0" priority="1">
      <formula>AND(T$8&gt;=$P$11,T$8&lt;=$S$11)</formula>
    </cfRule>
  </conditionalFormatting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7</xdr:col>
                    <xdr:colOff>774700</xdr:colOff>
                    <xdr:row>2</xdr:row>
                    <xdr:rowOff>177800</xdr:rowOff>
                  </from>
                  <to>
                    <xdr:col>9</xdr:col>
                    <xdr:colOff>0</xdr:colOff>
                    <xdr:row>4</xdr:row>
                    <xdr:rowOff>25400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0DCF373-06F9-41B6-8AE7-C2049C4A0951}">
          <x14:formula1>
            <xm:f>Données!$G$6:$G$7</xm:f>
          </x14:formula1>
          <xm:sqref>M10:M16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Planning</vt:lpstr>
      <vt:lpstr>ferie</vt:lpstr>
      <vt:lpstr>Var_an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Kicka</dc:creator>
  <cp:lastModifiedBy>Utilisateur de Microsoft Office</cp:lastModifiedBy>
  <dcterms:created xsi:type="dcterms:W3CDTF">2023-01-24T15:14:14Z</dcterms:created>
  <dcterms:modified xsi:type="dcterms:W3CDTF">2023-01-25T19:20:19Z</dcterms:modified>
</cp:coreProperties>
</file>