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ate1904="1"/>
  <mc:AlternateContent xmlns:mc="http://schemas.openxmlformats.org/markup-compatibility/2006">
    <mc:Choice Requires="x15">
      <x15ac:absPath xmlns:x15ac="http://schemas.microsoft.com/office/spreadsheetml/2010/11/ac" url="C:\Users\Nicolas\Desktop\RANDOS\"/>
    </mc:Choice>
  </mc:AlternateContent>
  <bookViews>
    <workbookView xWindow="-15" yWindow="-15" windowWidth="21840" windowHeight="9735" tabRatio="273" activeTab="1" xr2:uid="{00000000-000D-0000-FFFF-FFFF00000000}"/>
  </bookViews>
  <sheets>
    <sheet name="Graph1" sheetId="4" r:id="rId1"/>
    <sheet name="Plan de Marche" sheetId="2" r:id="rId2"/>
    <sheet name="Formules" sheetId="3" r:id="rId3"/>
  </sheets>
  <definedNames>
    <definedName name="_xlnm.Print_Area" localSheetId="1">'Plan de Marche'!$A$1:$M$42</definedName>
  </definedNames>
  <calcPr calcId="171027"/>
</workbook>
</file>

<file path=xl/calcChain.xml><?xml version="1.0" encoding="utf-8"?>
<calcChain xmlns="http://schemas.openxmlformats.org/spreadsheetml/2006/main">
  <c r="K7" i="2" l="1"/>
  <c r="K27" i="2"/>
  <c r="K25" i="2"/>
  <c r="K19" i="2"/>
  <c r="K17" i="2"/>
  <c r="M5" i="2"/>
  <c r="M7" i="2" l="1"/>
  <c r="M9" i="2" s="1"/>
  <c r="M11" i="2" s="1"/>
  <c r="M13" i="2" s="1"/>
  <c r="M15" i="2" s="1"/>
  <c r="M17" i="2" s="1"/>
  <c r="M19" i="2" s="1"/>
  <c r="M21" i="2" s="1"/>
  <c r="M23" i="2" s="1"/>
  <c r="M25" i="2" s="1"/>
  <c r="M27" i="2" s="1"/>
  <c r="M29" i="2" s="1"/>
  <c r="M31" i="2" s="1"/>
  <c r="I33" i="2" l="1"/>
  <c r="H9" i="2" l="1"/>
  <c r="K9" i="2" s="1"/>
  <c r="H11" i="2"/>
  <c r="K11" i="2" s="1"/>
  <c r="H13" i="2"/>
  <c r="K13" i="2" s="1"/>
  <c r="H15" i="2"/>
  <c r="K15" i="2" s="1"/>
  <c r="H17" i="2"/>
  <c r="H19" i="2"/>
  <c r="H21" i="2"/>
  <c r="K21" i="2" s="1"/>
  <c r="H23" i="2"/>
  <c r="K23" i="2" s="1"/>
  <c r="H25" i="2"/>
  <c r="H27" i="2"/>
  <c r="H29" i="2"/>
  <c r="K29" i="2" s="1"/>
  <c r="H31" i="2"/>
  <c r="K31" i="2" s="1"/>
  <c r="H7" i="2"/>
  <c r="L7" i="2" l="1"/>
  <c r="L9" i="2" s="1"/>
  <c r="L11" i="2" s="1"/>
  <c r="L13" i="2" s="1"/>
  <c r="L15" i="2" s="1"/>
  <c r="L17" i="2" s="1"/>
  <c r="L19" i="2" s="1"/>
  <c r="L21" i="2" s="1"/>
  <c r="L23" i="2" s="1"/>
  <c r="L25" i="2" s="1"/>
  <c r="L27" i="2" s="1"/>
  <c r="L29" i="2" s="1"/>
  <c r="L31" i="2" s="1"/>
  <c r="K33" i="2"/>
  <c r="J31" i="2"/>
  <c r="J7" i="2" l="1"/>
  <c r="J9" i="2"/>
  <c r="J11" i="2"/>
  <c r="J13" i="2"/>
  <c r="J15" i="2"/>
  <c r="J17" i="2"/>
  <c r="J19" i="2"/>
  <c r="J21" i="2"/>
  <c r="J23" i="2"/>
  <c r="J25" i="2"/>
  <c r="J27" i="2"/>
  <c r="J29" i="2"/>
</calcChain>
</file>

<file path=xl/sharedStrings.xml><?xml version="1.0" encoding="utf-8"?>
<sst xmlns="http://schemas.openxmlformats.org/spreadsheetml/2006/main" count="79" uniqueCount="51">
  <si>
    <t>Désignation</t>
  </si>
  <si>
    <t>Coordonnées UTM</t>
  </si>
  <si>
    <t>Altitude</t>
  </si>
  <si>
    <t>Total</t>
  </si>
  <si>
    <t>Latitude</t>
  </si>
  <si>
    <t>Longitude</t>
  </si>
  <si>
    <t>Où je suis</t>
  </si>
  <si>
    <t>comment je vais au point suivant</t>
  </si>
  <si>
    <t xml:space="preserve">Carte </t>
  </si>
  <si>
    <t xml:space="preserve">PLAN DE MARCHE  :            </t>
  </si>
  <si>
    <t>Date</t>
  </si>
  <si>
    <t>pente supérieure à  7%</t>
  </si>
  <si>
    <t>pente "supérieure" - 7%</t>
  </si>
  <si>
    <t>Azimut    départ.</t>
  </si>
  <si>
    <t xml:space="preserve">Azimut    vol oiseau  </t>
  </si>
  <si>
    <t xml:space="preserve">Calcul % pente </t>
  </si>
  <si>
    <t>Calcul de la durée</t>
  </si>
  <si>
    <t>Prévoir une marge de 10 à 15% pour les petites pauses.</t>
  </si>
  <si>
    <r>
      <t>Calcul de la durée pour une montée ou une descente = (</t>
    </r>
    <r>
      <rPr>
        <u/>
        <sz val="10"/>
        <rFont val="Verdana"/>
        <family val="2"/>
      </rPr>
      <t>dénivelé à effectuer</t>
    </r>
    <r>
      <rPr>
        <sz val="10"/>
        <rFont val="Verdana"/>
        <family val="2"/>
      </rPr>
      <t xml:space="preserve"> /  vitesse déterminée) *  60</t>
    </r>
  </si>
  <si>
    <r>
      <t>Calcul de la durées sur du plat = (</t>
    </r>
    <r>
      <rPr>
        <u/>
        <sz val="10"/>
        <rFont val="Verdana"/>
        <family val="2"/>
      </rPr>
      <t>distance à effectuer</t>
    </r>
    <r>
      <rPr>
        <sz val="10"/>
        <rFont val="Verdana"/>
        <family val="2"/>
      </rPr>
      <t xml:space="preserve"> / vitesse déterminée) * 60</t>
    </r>
  </si>
  <si>
    <r>
      <rPr>
        <u/>
        <sz val="10"/>
        <rFont val="Verdana"/>
        <family val="2"/>
      </rPr>
      <t xml:space="preserve">Dénivelé </t>
    </r>
    <r>
      <rPr>
        <sz val="10"/>
        <rFont val="Verdana"/>
        <family val="2"/>
      </rPr>
      <t xml:space="preserve">/ </t>
    </r>
    <r>
      <rPr>
        <u/>
        <sz val="10"/>
        <rFont val="Verdana"/>
        <family val="2"/>
      </rPr>
      <t>Distance</t>
    </r>
    <r>
      <rPr>
        <sz val="10"/>
        <rFont val="Verdana"/>
        <family val="2"/>
      </rPr>
      <t>*100</t>
    </r>
  </si>
  <si>
    <t>montée : 300 m/h</t>
  </si>
  <si>
    <t>plat  : 4km/h (4000m/h)</t>
  </si>
  <si>
    <t>Faux plat entre  -7 et  +7%</t>
  </si>
  <si>
    <t xml:space="preserve">cumul dénivelé positif </t>
  </si>
  <si>
    <t xml:space="preserve">je pévois de passer à </t>
  </si>
  <si>
    <t>Cotation IBP</t>
  </si>
  <si>
    <t>Profil altimétrique</t>
  </si>
  <si>
    <t>Openrunner</t>
  </si>
  <si>
    <t>https://www.ibpindex.com/</t>
  </si>
  <si>
    <t>Feu d'alerte débarcadère</t>
  </si>
  <si>
    <t>Chemin proche cascade</t>
  </si>
  <si>
    <t>Altitude carte 451</t>
  </si>
  <si>
    <t>Point 4 - Lacet haut</t>
  </si>
  <si>
    <t>La Fauconnière</t>
  </si>
  <si>
    <t>Les reboux</t>
  </si>
  <si>
    <t>Croisement rte Maravent</t>
  </si>
  <si>
    <t>Le Hucel</t>
  </si>
  <si>
    <t>Point 8</t>
  </si>
  <si>
    <t>GRP Littoral Leman</t>
  </si>
  <si>
    <t>Altitude carte 604</t>
  </si>
  <si>
    <t>Patte d'oie - Point 12</t>
  </si>
  <si>
    <t>Chemin des carriers de Meillerie</t>
  </si>
  <si>
    <t>3528ET</t>
  </si>
  <si>
    <t>Tpop PR D074 p112</t>
  </si>
  <si>
    <t>cumul  durées</t>
  </si>
  <si>
    <t>pour une durée de</t>
  </si>
  <si>
    <t xml:space="preserve">Avec des pentes à </t>
  </si>
  <si>
    <t xml:space="preserve">sur une distance de </t>
  </si>
  <si>
    <t>déniv  de</t>
  </si>
  <si>
    <t xml:space="preserve">H départ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</si>
</sst>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#"/>
    <numFmt numFmtId="166" formatCode="0.0"/>
    <numFmt numFmtId="170" formatCode="h:mm:ss;@"/>
  </numFmts>
  <fonts count="8" x14ac:knownFonts="1">
    <font>
      <sz val="10"/>
      <name val="Verdana"/>
      <family val="2"/>
    </font>
    <font>
      <b/>
      <sz val="14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sz val="12"/>
      <name val="Verdana"/>
      <family val="2"/>
    </font>
    <font>
      <u/>
      <sz val="10"/>
      <name val="Verdana"/>
      <family val="2"/>
    </font>
    <font>
      <u/>
      <sz val="10"/>
      <color theme="10"/>
      <name val="Verdana"/>
      <family val="2"/>
    </font>
    <font>
      <b/>
      <sz val="12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4">
    <xf numFmtId="0" fontId="0" fillId="0" borderId="0" xfId="0"/>
    <xf numFmtId="0" fontId="0" fillId="0" borderId="0" xfId="0" applyBorder="1"/>
    <xf numFmtId="0" fontId="2" fillId="0" borderId="5" xfId="0" applyFon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quotePrefix="1"/>
    <xf numFmtId="164" fontId="0" fillId="0" borderId="0" xfId="0" applyNumberFormat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6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6" xfId="0" quotePrefix="1" applyFont="1" applyBorder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vertical="top"/>
    </xf>
    <xf numFmtId="0" fontId="0" fillId="2" borderId="0" xfId="0" applyFill="1" applyAlignment="1">
      <alignment horizontal="left" vertical="top"/>
    </xf>
    <xf numFmtId="0" fontId="0" fillId="2" borderId="0" xfId="0" quotePrefix="1" applyFill="1" applyAlignment="1">
      <alignment vertical="top"/>
    </xf>
    <xf numFmtId="3" fontId="0" fillId="2" borderId="0" xfId="0" applyNumberFormat="1" applyFill="1"/>
    <xf numFmtId="0" fontId="0" fillId="2" borderId="0" xfId="0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0" borderId="0" xfId="0" quotePrefix="1" applyFont="1" applyBorder="1" applyAlignment="1">
      <alignment vertical="center"/>
    </xf>
    <xf numFmtId="0" fontId="0" fillId="0" borderId="0" xfId="0" applyBorder="1" applyAlignment="1">
      <alignment vertical="center"/>
    </xf>
    <xf numFmtId="166" fontId="2" fillId="0" borderId="0" xfId="0" quotePrefix="1" applyNumberFormat="1" applyFont="1" applyBorder="1" applyAlignment="1">
      <alignment vertical="center"/>
    </xf>
    <xf numFmtId="165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25" xfId="0" applyBorder="1" applyAlignment="1">
      <alignment vertical="top"/>
    </xf>
    <xf numFmtId="0" fontId="0" fillId="0" borderId="42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165" fontId="2" fillId="0" borderId="21" xfId="0" applyNumberFormat="1" applyFont="1" applyBorder="1" applyAlignment="1">
      <alignment vertical="center"/>
    </xf>
    <xf numFmtId="0" fontId="2" fillId="7" borderId="38" xfId="0" applyFont="1" applyFill="1" applyBorder="1" applyAlignment="1">
      <alignment horizontal="left" vertical="center"/>
    </xf>
    <xf numFmtId="0" fontId="0" fillId="7" borderId="39" xfId="0" applyFill="1" applyBorder="1" applyAlignment="1">
      <alignment horizontal="left" vertical="center"/>
    </xf>
    <xf numFmtId="3" fontId="0" fillId="7" borderId="40" xfId="0" applyNumberFormat="1" applyFont="1" applyFill="1" applyBorder="1" applyAlignment="1">
      <alignment vertical="center"/>
    </xf>
    <xf numFmtId="0" fontId="2" fillId="9" borderId="41" xfId="0" applyFont="1" applyFill="1" applyBorder="1" applyAlignment="1">
      <alignment horizontal="left" vertical="center"/>
    </xf>
    <xf numFmtId="0" fontId="2" fillId="3" borderId="26" xfId="0" applyFont="1" applyFill="1" applyBorder="1" applyAlignment="1">
      <alignment horizontal="center"/>
    </xf>
    <xf numFmtId="0" fontId="0" fillId="3" borderId="34" xfId="0" applyFill="1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2" fillId="6" borderId="27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4" fillId="2" borderId="0" xfId="0" applyFont="1" applyFill="1" applyAlignment="1"/>
    <xf numFmtId="0" fontId="2" fillId="0" borderId="8" xfId="0" applyFont="1" applyBorder="1" applyAlignment="1">
      <alignment horizontal="center" vertical="center"/>
    </xf>
    <xf numFmtId="0" fontId="1" fillId="8" borderId="6" xfId="0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vertical="top"/>
    </xf>
    <xf numFmtId="3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top"/>
    </xf>
    <xf numFmtId="0" fontId="6" fillId="0" borderId="2" xfId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2" borderId="45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3" fontId="2" fillId="2" borderId="4" xfId="0" applyNumberFormat="1" applyFont="1" applyFill="1" applyBorder="1"/>
    <xf numFmtId="3" fontId="2" fillId="2" borderId="3" xfId="0" applyNumberFormat="1" applyFont="1" applyFill="1" applyBorder="1"/>
    <xf numFmtId="3" fontId="2" fillId="2" borderId="1" xfId="0" applyNumberFormat="1" applyFont="1" applyFill="1" applyBorder="1"/>
    <xf numFmtId="3" fontId="2" fillId="2" borderId="11" xfId="0" applyNumberFormat="1" applyFont="1" applyFill="1" applyBorder="1"/>
    <xf numFmtId="3" fontId="2" fillId="2" borderId="12" xfId="0" applyNumberFormat="1" applyFont="1" applyFill="1" applyBorder="1"/>
    <xf numFmtId="3" fontId="2" fillId="2" borderId="10" xfId="0" applyNumberFormat="1" applyFont="1" applyFill="1" applyBorder="1"/>
    <xf numFmtId="0" fontId="2" fillId="2" borderId="3" xfId="0" applyFont="1" applyFill="1" applyBorder="1"/>
    <xf numFmtId="3" fontId="2" fillId="0" borderId="3" xfId="0" applyNumberFormat="1" applyFont="1" applyBorder="1"/>
    <xf numFmtId="0" fontId="2" fillId="2" borderId="2" xfId="0" applyFont="1" applyFill="1" applyBorder="1" applyAlignment="1">
      <alignment horizontal="center" vertical="center"/>
    </xf>
    <xf numFmtId="0" fontId="0" fillId="11" borderId="7" xfId="0" applyFont="1" applyFill="1" applyBorder="1"/>
    <xf numFmtId="0" fontId="2" fillId="11" borderId="7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10" fontId="0" fillId="11" borderId="7" xfId="0" applyNumberFormat="1" applyFont="1" applyFill="1" applyBorder="1" applyAlignment="1">
      <alignment horizontal="center"/>
    </xf>
    <xf numFmtId="0" fontId="0" fillId="11" borderId="7" xfId="0" applyNumberFormat="1" applyFont="1" applyFill="1" applyBorder="1"/>
    <xf numFmtId="0" fontId="2" fillId="11" borderId="44" xfId="0" applyFont="1" applyFill="1" applyBorder="1" applyAlignment="1">
      <alignment horizontal="center" vertical="center"/>
    </xf>
    <xf numFmtId="0" fontId="0" fillId="11" borderId="44" xfId="0" applyFont="1" applyFill="1" applyBorder="1"/>
    <xf numFmtId="10" fontId="0" fillId="11" borderId="44" xfId="0" applyNumberFormat="1" applyFont="1" applyFill="1" applyBorder="1" applyAlignment="1">
      <alignment horizontal="center"/>
    </xf>
    <xf numFmtId="0" fontId="0" fillId="11" borderId="44" xfId="0" applyNumberFormat="1" applyFont="1" applyFill="1" applyBorder="1"/>
    <xf numFmtId="20" fontId="0" fillId="11" borderId="2" xfId="0" applyNumberFormat="1" applyFont="1" applyFill="1" applyBorder="1"/>
    <xf numFmtId="20" fontId="0" fillId="11" borderId="45" xfId="0" applyNumberFormat="1" applyFont="1" applyFill="1" applyBorder="1"/>
    <xf numFmtId="0" fontId="2" fillId="0" borderId="47" xfId="0" applyFont="1" applyBorder="1" applyAlignment="1">
      <alignment horizontal="center" vertical="center"/>
    </xf>
    <xf numFmtId="0" fontId="2" fillId="2" borderId="43" xfId="0" applyFont="1" applyFill="1" applyBorder="1" applyAlignment="1">
      <alignment vertical="center"/>
    </xf>
    <xf numFmtId="0" fontId="0" fillId="0" borderId="35" xfId="0" applyBorder="1"/>
    <xf numFmtId="3" fontId="2" fillId="0" borderId="48" xfId="0" applyNumberFormat="1" applyFont="1" applyBorder="1"/>
    <xf numFmtId="0" fontId="2" fillId="2" borderId="43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1" fillId="0" borderId="4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0" fillId="0" borderId="44" xfId="0" applyBorder="1" applyAlignment="1">
      <alignment vertical="center"/>
    </xf>
    <xf numFmtId="0" fontId="1" fillId="3" borderId="5" xfId="0" applyFont="1" applyFill="1" applyBorder="1" applyAlignment="1">
      <alignment horizontal="center"/>
    </xf>
    <xf numFmtId="0" fontId="1" fillId="8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170" fontId="2" fillId="0" borderId="6" xfId="0" quotePrefix="1" applyNumberFormat="1" applyFont="1" applyBorder="1" applyAlignment="1">
      <alignment vertical="center"/>
    </xf>
    <xf numFmtId="0" fontId="0" fillId="0" borderId="44" xfId="0" applyFont="1" applyBorder="1" applyAlignment="1">
      <alignment horizontal="center" vertical="center" wrapText="1"/>
    </xf>
    <xf numFmtId="21" fontId="0" fillId="0" borderId="2" xfId="0" applyNumberFormat="1" applyFont="1" applyBorder="1" applyAlignment="1">
      <alignment horizontal="center" vertical="center"/>
    </xf>
    <xf numFmtId="20" fontId="0" fillId="2" borderId="9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20" fontId="0" fillId="2" borderId="46" xfId="0" applyNumberFormat="1" applyFont="1" applyFill="1" applyBorder="1" applyAlignment="1">
      <alignment horizontal="center" vertical="center"/>
    </xf>
    <xf numFmtId="0" fontId="2" fillId="10" borderId="27" xfId="0" applyFont="1" applyFill="1" applyBorder="1" applyAlignment="1">
      <alignment horizontal="center" vertical="center" wrapText="1"/>
    </xf>
    <xf numFmtId="0" fontId="0" fillId="10" borderId="33" xfId="0" applyFill="1" applyBorder="1" applyAlignment="1">
      <alignment horizontal="center" vertical="center" wrapText="1"/>
    </xf>
    <xf numFmtId="0" fontId="0" fillId="10" borderId="26" xfId="0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 vertical="center" wrapText="1"/>
    </xf>
    <xf numFmtId="0" fontId="0" fillId="10" borderId="22" xfId="0" applyFill="1" applyBorder="1" applyAlignment="1">
      <alignment vertical="center"/>
    </xf>
    <xf numFmtId="0" fontId="0" fillId="10" borderId="23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32" xfId="0" applyFill="1" applyBorder="1" applyAlignment="1">
      <alignment vertical="center"/>
    </xf>
    <xf numFmtId="0" fontId="0" fillId="10" borderId="34" xfId="0" applyFill="1" applyBorder="1" applyAlignment="1">
      <alignment horizontal="center" vertical="center" wrapText="1"/>
    </xf>
    <xf numFmtId="0" fontId="0" fillId="10" borderId="35" xfId="0" applyFill="1" applyBorder="1" applyAlignment="1">
      <alignment horizontal="center" vertical="center" wrapText="1"/>
    </xf>
    <xf numFmtId="0" fontId="0" fillId="10" borderId="36" xfId="0" applyFill="1" applyBorder="1" applyAlignment="1">
      <alignment vertical="center"/>
    </xf>
    <xf numFmtId="0" fontId="0" fillId="10" borderId="22" xfId="0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10" fontId="0" fillId="12" borderId="2" xfId="0" applyNumberFormat="1" applyFont="1" applyFill="1" applyBorder="1" applyAlignment="1">
      <alignment horizontal="center" vertical="center"/>
    </xf>
    <xf numFmtId="10" fontId="0" fillId="12" borderId="45" xfId="0" applyNumberFormat="1" applyFont="1" applyFill="1" applyBorder="1" applyAlignment="1">
      <alignment horizontal="center" vertical="center"/>
    </xf>
    <xf numFmtId="10" fontId="0" fillId="12" borderId="43" xfId="0" applyNumberFormat="1" applyFont="1" applyFill="1" applyBorder="1" applyAlignment="1">
      <alignment horizontal="center" vertical="center"/>
    </xf>
    <xf numFmtId="10" fontId="0" fillId="13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66"/>
      <color rgb="FFE6B9B8"/>
      <color rgb="FFFFCCCC"/>
      <color rgb="FF93CDDD"/>
      <color rgb="FFFFC000"/>
      <color rgb="FF66FFCC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'Plan de Marche'!$K$8:$M$25</c:f>
              <c:multiLvlStrCache>
                <c:ptCount val="3"/>
                <c:lvl>
                  <c:pt idx="0">
                    <c:v>00:07:52</c:v>
                  </c:pt>
                  <c:pt idx="1">
                    <c:v>03:13:05</c:v>
                  </c:pt>
                  <c:pt idx="2">
                    <c:v>12:13</c:v>
                  </c:pt>
                </c:lvl>
                <c:lvl>
                  <c:pt idx="0">
                    <c:v>00:49:36</c:v>
                  </c:pt>
                  <c:pt idx="1">
                    <c:v>03:05:13</c:v>
                  </c:pt>
                  <c:pt idx="2">
                    <c:v>12:05</c:v>
                  </c:pt>
                </c:lvl>
                <c:lvl>
                  <c:pt idx="0">
                    <c:v>00:09:24</c:v>
                  </c:pt>
                  <c:pt idx="1">
                    <c:v>02:15:37</c:v>
                  </c:pt>
                  <c:pt idx="2">
                    <c:v>11:15</c:v>
                  </c:pt>
                </c:lvl>
                <c:lvl>
                  <c:pt idx="0">
                    <c:v>00:03:59</c:v>
                  </c:pt>
                  <c:pt idx="1">
                    <c:v>02:06:13</c:v>
                  </c:pt>
                  <c:pt idx="2">
                    <c:v>11:06</c:v>
                  </c:pt>
                </c:lvl>
                <c:lvl>
                  <c:pt idx="0">
                    <c:v>00:25:39</c:v>
                  </c:pt>
                  <c:pt idx="1">
                    <c:v>02:02:15</c:v>
                  </c:pt>
                  <c:pt idx="2">
                    <c:v>11:02</c:v>
                  </c:pt>
                </c:lvl>
                <c:lvl>
                  <c:pt idx="0">
                    <c:v>00:34:12</c:v>
                  </c:pt>
                  <c:pt idx="1">
                    <c:v>01:36:36</c:v>
                  </c:pt>
                  <c:pt idx="2">
                    <c:v>10:36</c:v>
                  </c:pt>
                </c:lvl>
                <c:lvl>
                  <c:pt idx="0">
                    <c:v>00:27:24</c:v>
                  </c:pt>
                  <c:pt idx="1">
                    <c:v>01:02:24</c:v>
                  </c:pt>
                  <c:pt idx="2">
                    <c:v>10:02</c:v>
                  </c:pt>
                </c:lvl>
                <c:lvl>
                  <c:pt idx="0">
                    <c:v>00:18:36</c:v>
                  </c:pt>
                  <c:pt idx="1">
                    <c:v>00:35:00</c:v>
                  </c:pt>
                  <c:pt idx="2">
                    <c:v>09:35</c:v>
                  </c:pt>
                </c:lvl>
                <c:lvl>
                  <c:pt idx="0">
                    <c:v>00:07:00</c:v>
                  </c:pt>
                  <c:pt idx="1">
                    <c:v>00:16:24</c:v>
                  </c:pt>
                  <c:pt idx="2">
                    <c:v>09:16</c:v>
                  </c:pt>
                </c:lvl>
              </c:multiLvlStrCache>
            </c:multiLvlStrRef>
          </c:cat>
          <c:val>
            <c:numRef>
              <c:f>'Plan de Marche'!$K$26:$M$26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5E1F-4D64-BE53-EF4A42D25B51}"/>
            </c:ext>
          </c:extLst>
        </c:ser>
        <c:ser>
          <c:idx val="1"/>
          <c:order val="1"/>
          <c:invertIfNegative val="0"/>
          <c:cat>
            <c:multiLvlStrRef>
              <c:f>'Plan de Marche'!$K$8:$M$25</c:f>
              <c:multiLvlStrCache>
                <c:ptCount val="3"/>
                <c:lvl>
                  <c:pt idx="0">
                    <c:v>00:07:52</c:v>
                  </c:pt>
                  <c:pt idx="1">
                    <c:v>03:13:05</c:v>
                  </c:pt>
                  <c:pt idx="2">
                    <c:v>12:13</c:v>
                  </c:pt>
                </c:lvl>
                <c:lvl>
                  <c:pt idx="0">
                    <c:v>00:49:36</c:v>
                  </c:pt>
                  <c:pt idx="1">
                    <c:v>03:05:13</c:v>
                  </c:pt>
                  <c:pt idx="2">
                    <c:v>12:05</c:v>
                  </c:pt>
                </c:lvl>
                <c:lvl>
                  <c:pt idx="0">
                    <c:v>00:09:24</c:v>
                  </c:pt>
                  <c:pt idx="1">
                    <c:v>02:15:37</c:v>
                  </c:pt>
                  <c:pt idx="2">
                    <c:v>11:15</c:v>
                  </c:pt>
                </c:lvl>
                <c:lvl>
                  <c:pt idx="0">
                    <c:v>00:03:59</c:v>
                  </c:pt>
                  <c:pt idx="1">
                    <c:v>02:06:13</c:v>
                  </c:pt>
                  <c:pt idx="2">
                    <c:v>11:06</c:v>
                  </c:pt>
                </c:lvl>
                <c:lvl>
                  <c:pt idx="0">
                    <c:v>00:25:39</c:v>
                  </c:pt>
                  <c:pt idx="1">
                    <c:v>02:02:15</c:v>
                  </c:pt>
                  <c:pt idx="2">
                    <c:v>11:02</c:v>
                  </c:pt>
                </c:lvl>
                <c:lvl>
                  <c:pt idx="0">
                    <c:v>00:34:12</c:v>
                  </c:pt>
                  <c:pt idx="1">
                    <c:v>01:36:36</c:v>
                  </c:pt>
                  <c:pt idx="2">
                    <c:v>10:36</c:v>
                  </c:pt>
                </c:lvl>
                <c:lvl>
                  <c:pt idx="0">
                    <c:v>00:27:24</c:v>
                  </c:pt>
                  <c:pt idx="1">
                    <c:v>01:02:24</c:v>
                  </c:pt>
                  <c:pt idx="2">
                    <c:v>10:02</c:v>
                  </c:pt>
                </c:lvl>
                <c:lvl>
                  <c:pt idx="0">
                    <c:v>00:18:36</c:v>
                  </c:pt>
                  <c:pt idx="1">
                    <c:v>00:35:00</c:v>
                  </c:pt>
                  <c:pt idx="2">
                    <c:v>09:35</c:v>
                  </c:pt>
                </c:lvl>
                <c:lvl>
                  <c:pt idx="0">
                    <c:v>00:07:00</c:v>
                  </c:pt>
                  <c:pt idx="1">
                    <c:v>00:16:24</c:v>
                  </c:pt>
                  <c:pt idx="2">
                    <c:v>09:16</c:v>
                  </c:pt>
                </c:lvl>
              </c:multiLvlStrCache>
            </c:multiLvlStrRef>
          </c:cat>
          <c:val>
            <c:numRef>
              <c:f>'Plan de Marche'!#REF!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1F-4D64-BE53-EF4A42D25B51}"/>
            </c:ext>
          </c:extLst>
        </c:ser>
        <c:ser>
          <c:idx val="2"/>
          <c:order val="2"/>
          <c:invertIfNegative val="0"/>
          <c:cat>
            <c:multiLvlStrRef>
              <c:f>'Plan de Marche'!$K$8:$M$25</c:f>
              <c:multiLvlStrCache>
                <c:ptCount val="3"/>
                <c:lvl>
                  <c:pt idx="0">
                    <c:v>00:07:52</c:v>
                  </c:pt>
                  <c:pt idx="1">
                    <c:v>03:13:05</c:v>
                  </c:pt>
                  <c:pt idx="2">
                    <c:v>12:13</c:v>
                  </c:pt>
                </c:lvl>
                <c:lvl>
                  <c:pt idx="0">
                    <c:v>00:49:36</c:v>
                  </c:pt>
                  <c:pt idx="1">
                    <c:v>03:05:13</c:v>
                  </c:pt>
                  <c:pt idx="2">
                    <c:v>12:05</c:v>
                  </c:pt>
                </c:lvl>
                <c:lvl>
                  <c:pt idx="0">
                    <c:v>00:09:24</c:v>
                  </c:pt>
                  <c:pt idx="1">
                    <c:v>02:15:37</c:v>
                  </c:pt>
                  <c:pt idx="2">
                    <c:v>11:15</c:v>
                  </c:pt>
                </c:lvl>
                <c:lvl>
                  <c:pt idx="0">
                    <c:v>00:03:59</c:v>
                  </c:pt>
                  <c:pt idx="1">
                    <c:v>02:06:13</c:v>
                  </c:pt>
                  <c:pt idx="2">
                    <c:v>11:06</c:v>
                  </c:pt>
                </c:lvl>
                <c:lvl>
                  <c:pt idx="0">
                    <c:v>00:25:39</c:v>
                  </c:pt>
                  <c:pt idx="1">
                    <c:v>02:02:15</c:v>
                  </c:pt>
                  <c:pt idx="2">
                    <c:v>11:02</c:v>
                  </c:pt>
                </c:lvl>
                <c:lvl>
                  <c:pt idx="0">
                    <c:v>00:34:12</c:v>
                  </c:pt>
                  <c:pt idx="1">
                    <c:v>01:36:36</c:v>
                  </c:pt>
                  <c:pt idx="2">
                    <c:v>10:36</c:v>
                  </c:pt>
                </c:lvl>
                <c:lvl>
                  <c:pt idx="0">
                    <c:v>00:27:24</c:v>
                  </c:pt>
                  <c:pt idx="1">
                    <c:v>01:02:24</c:v>
                  </c:pt>
                  <c:pt idx="2">
                    <c:v>10:02</c:v>
                  </c:pt>
                </c:lvl>
                <c:lvl>
                  <c:pt idx="0">
                    <c:v>00:18:36</c:v>
                  </c:pt>
                  <c:pt idx="1">
                    <c:v>00:35:00</c:v>
                  </c:pt>
                  <c:pt idx="2">
                    <c:v>09:35</c:v>
                  </c:pt>
                </c:lvl>
                <c:lvl>
                  <c:pt idx="0">
                    <c:v>00:07:00</c:v>
                  </c:pt>
                  <c:pt idx="1">
                    <c:v>00:16:24</c:v>
                  </c:pt>
                  <c:pt idx="2">
                    <c:v>09:16</c:v>
                  </c:pt>
                </c:lvl>
              </c:multiLvlStrCache>
            </c:multiLvlStrRef>
          </c:cat>
          <c:val>
            <c:numRef>
              <c:f>'Plan de Marche'!#REF!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1F-4D64-BE53-EF4A42D25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169792"/>
        <c:axId val="87699456"/>
      </c:barChart>
      <c:catAx>
        <c:axId val="81169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7699456"/>
        <c:crosses val="autoZero"/>
        <c:auto val="1"/>
        <c:lblAlgn val="ctr"/>
        <c:lblOffset val="100"/>
        <c:noMultiLvlLbl val="0"/>
      </c:catAx>
      <c:valAx>
        <c:axId val="87699456"/>
        <c:scaling>
          <c:orientation val="minMax"/>
        </c:scaling>
        <c:delete val="0"/>
        <c:axPos val="l"/>
        <c:majorGridlines/>
        <c:numFmt formatCode="h:mm:ss" sourceLinked="1"/>
        <c:majorTickMark val="out"/>
        <c:minorTickMark val="none"/>
        <c:tickLblPos val="nextTo"/>
        <c:crossAx val="81169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4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488" cy="609157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214312</xdr:colOff>
      <xdr:row>35</xdr:row>
      <xdr:rowOff>95250</xdr:rowOff>
    </xdr:from>
    <xdr:to>
      <xdr:col>12</xdr:col>
      <xdr:colOff>690561</xdr:colOff>
      <xdr:row>40</xdr:row>
      <xdr:rowOff>202406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8E7B73B-8471-4507-996B-6CFD47961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9937" y="7548563"/>
          <a:ext cx="1357312" cy="1357312"/>
        </a:xfrm>
        <a:prstGeom prst="rect">
          <a:avLst/>
        </a:prstGeom>
      </xdr:spPr>
    </xdr:pic>
    <xdr:clientData/>
  </xdr:twoCellAnchor>
  <xdr:twoCellAnchor editAs="oneCell">
    <xdr:from>
      <xdr:col>3</xdr:col>
      <xdr:colOff>166688</xdr:colOff>
      <xdr:row>35</xdr:row>
      <xdr:rowOff>11906</xdr:rowOff>
    </xdr:from>
    <xdr:to>
      <xdr:col>9</xdr:col>
      <xdr:colOff>773906</xdr:colOff>
      <xdr:row>40</xdr:row>
      <xdr:rowOff>230187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F3FF434-8E4A-4250-83DE-B1CD8F879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59969" y="7465219"/>
          <a:ext cx="6167437" cy="1468437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36</xdr:row>
      <xdr:rowOff>23814</xdr:rowOff>
    </xdr:from>
    <xdr:to>
      <xdr:col>1</xdr:col>
      <xdr:colOff>1962391</xdr:colOff>
      <xdr:row>39</xdr:row>
      <xdr:rowOff>7247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9792B37-2471-4573-AAEE-46CA2E9C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1969" y="7727158"/>
          <a:ext cx="1724266" cy="7335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bpindex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4"/>
  <sheetViews>
    <sheetView tabSelected="1" zoomScale="80" zoomScaleNormal="80" zoomScaleSheetLayoutView="100" workbookViewId="0">
      <selection activeCell="M1" sqref="M1"/>
    </sheetView>
  </sheetViews>
  <sheetFormatPr baseColWidth="10" defaultRowHeight="12.75" x14ac:dyDescent="0.2"/>
  <cols>
    <col min="1" max="1" width="3.625" customWidth="1"/>
    <col min="2" max="2" width="28.75" customWidth="1"/>
    <col min="3" max="3" width="12.125" customWidth="1"/>
    <col min="4" max="4" width="13.75" style="3" customWidth="1"/>
    <col min="5" max="7" width="11.625" customWidth="1"/>
    <col min="8" max="8" width="13" customWidth="1"/>
    <col min="9" max="13" width="11.625" customWidth="1"/>
    <col min="14" max="14" width="14.125" customWidth="1"/>
  </cols>
  <sheetData>
    <row r="1" spans="1:17" s="5" customFormat="1" ht="28.5" customHeight="1" thickBot="1" x14ac:dyDescent="0.25">
      <c r="A1" s="120" t="s">
        <v>9</v>
      </c>
      <c r="B1" s="120"/>
      <c r="C1" s="120" t="s">
        <v>42</v>
      </c>
      <c r="D1" s="120"/>
      <c r="E1" s="120"/>
      <c r="F1" s="120"/>
      <c r="G1" s="121" t="s">
        <v>8</v>
      </c>
      <c r="H1" s="121" t="s">
        <v>43</v>
      </c>
      <c r="I1" s="127" t="s">
        <v>44</v>
      </c>
      <c r="J1" s="121" t="s">
        <v>10</v>
      </c>
      <c r="K1" s="122"/>
      <c r="L1" s="152" t="s">
        <v>50</v>
      </c>
      <c r="M1" s="153">
        <v>0.375</v>
      </c>
    </row>
    <row r="2" spans="1:17" ht="18.75" thickBot="1" x14ac:dyDescent="0.3">
      <c r="A2" s="123" t="s">
        <v>6</v>
      </c>
      <c r="B2" s="48"/>
      <c r="C2" s="48"/>
      <c r="D2" s="48"/>
      <c r="E2" s="125"/>
      <c r="F2" s="51" t="s">
        <v>7</v>
      </c>
      <c r="G2" s="51"/>
      <c r="H2" s="51"/>
      <c r="I2" s="51"/>
      <c r="J2" s="51"/>
      <c r="K2" s="124"/>
      <c r="L2" s="118"/>
      <c r="M2" s="119"/>
      <c r="N2" s="5"/>
    </row>
    <row r="3" spans="1:17" s="5" customFormat="1" ht="20.25" customHeight="1" x14ac:dyDescent="0.2">
      <c r="A3" s="43"/>
      <c r="B3" s="53" t="s">
        <v>0</v>
      </c>
      <c r="C3" s="55" t="s">
        <v>1</v>
      </c>
      <c r="D3" s="55"/>
      <c r="E3" s="57" t="s">
        <v>2</v>
      </c>
      <c r="F3" s="59" t="s">
        <v>13</v>
      </c>
      <c r="G3" s="59" t="s">
        <v>14</v>
      </c>
      <c r="H3" s="61" t="s">
        <v>49</v>
      </c>
      <c r="I3" s="52" t="s">
        <v>48</v>
      </c>
      <c r="J3" s="52" t="s">
        <v>47</v>
      </c>
      <c r="K3" s="132" t="s">
        <v>46</v>
      </c>
      <c r="L3" s="46" t="s">
        <v>45</v>
      </c>
      <c r="M3" s="46" t="s">
        <v>25</v>
      </c>
    </row>
    <row r="4" spans="1:17" s="5" customFormat="1" ht="20.25" customHeight="1" thickBot="1" x14ac:dyDescent="0.25">
      <c r="A4" s="44"/>
      <c r="B4" s="54"/>
      <c r="C4" s="56"/>
      <c r="D4" s="56"/>
      <c r="E4" s="58"/>
      <c r="F4" s="60"/>
      <c r="G4" s="60"/>
      <c r="H4" s="62"/>
      <c r="I4" s="47"/>
      <c r="J4" s="47"/>
      <c r="K4" s="133"/>
      <c r="L4" s="47"/>
      <c r="M4" s="47"/>
    </row>
    <row r="5" spans="1:17" ht="17.25" customHeight="1" x14ac:dyDescent="0.2">
      <c r="A5" s="63">
        <v>1</v>
      </c>
      <c r="B5" s="79" t="s">
        <v>30</v>
      </c>
      <c r="C5" s="8" t="s">
        <v>4</v>
      </c>
      <c r="D5" s="90">
        <v>5141920</v>
      </c>
      <c r="E5" s="88">
        <v>373</v>
      </c>
      <c r="F5" s="100"/>
      <c r="G5" s="100"/>
      <c r="H5" s="99"/>
      <c r="I5" s="99"/>
      <c r="J5" s="105"/>
      <c r="K5" s="106"/>
      <c r="L5" s="112"/>
      <c r="M5" s="131">
        <f>M1</f>
        <v>0.375</v>
      </c>
    </row>
    <row r="6" spans="1:17" ht="17.25" customHeight="1" x14ac:dyDescent="0.2">
      <c r="A6" s="50"/>
      <c r="B6" s="80"/>
      <c r="C6" s="1" t="s">
        <v>5</v>
      </c>
      <c r="D6" s="91">
        <v>324650</v>
      </c>
      <c r="E6" s="89"/>
      <c r="F6" s="107"/>
      <c r="G6" s="107"/>
      <c r="H6" s="108"/>
      <c r="I6" s="108"/>
      <c r="J6" s="109"/>
      <c r="K6" s="110"/>
      <c r="L6" s="111"/>
      <c r="M6" s="129"/>
    </row>
    <row r="7" spans="1:17" ht="17.25" customHeight="1" x14ac:dyDescent="0.2">
      <c r="A7" s="50">
        <v>2</v>
      </c>
      <c r="B7" s="81" t="s">
        <v>31</v>
      </c>
      <c r="C7" s="9" t="s">
        <v>4</v>
      </c>
      <c r="D7" s="92">
        <v>5141770</v>
      </c>
      <c r="E7" s="89">
        <v>420</v>
      </c>
      <c r="F7" s="98">
        <v>200</v>
      </c>
      <c r="G7" s="98">
        <v>197</v>
      </c>
      <c r="H7" s="89">
        <f>E7-E5</f>
        <v>47</v>
      </c>
      <c r="I7" s="89">
        <v>175</v>
      </c>
      <c r="J7" s="148">
        <f t="shared" ref="J7" si="0">H7/I7</f>
        <v>0.26857142857142857</v>
      </c>
      <c r="K7" s="128">
        <f>((ABS(H7)/300)*60)/1440</f>
        <v>6.5277777777777782E-3</v>
      </c>
      <c r="L7" s="128">
        <f>K7</f>
        <v>6.5277777777777782E-3</v>
      </c>
      <c r="M7" s="129">
        <f>M5+K7</f>
        <v>0.3815277777777778</v>
      </c>
    </row>
    <row r="8" spans="1:17" ht="17.25" customHeight="1" x14ac:dyDescent="0.2">
      <c r="A8" s="50"/>
      <c r="B8" s="81"/>
      <c r="C8" s="1" t="s">
        <v>5</v>
      </c>
      <c r="D8" s="91">
        <v>324560</v>
      </c>
      <c r="E8" s="89"/>
      <c r="F8" s="98"/>
      <c r="G8" s="98"/>
      <c r="H8" s="89"/>
      <c r="I8" s="89"/>
      <c r="J8" s="148"/>
      <c r="K8" s="128"/>
      <c r="L8" s="130"/>
      <c r="M8" s="129"/>
    </row>
    <row r="9" spans="1:17" ht="17.25" customHeight="1" x14ac:dyDescent="0.2">
      <c r="A9" s="50">
        <v>3</v>
      </c>
      <c r="B9" s="81" t="s">
        <v>32</v>
      </c>
      <c r="C9" s="9" t="s">
        <v>4</v>
      </c>
      <c r="D9" s="92">
        <v>5141620</v>
      </c>
      <c r="E9" s="89">
        <v>455</v>
      </c>
      <c r="F9" s="101">
        <v>143</v>
      </c>
      <c r="G9" s="101">
        <v>132</v>
      </c>
      <c r="H9" s="89">
        <f t="shared" ref="H9" si="1">E9-E7</f>
        <v>35</v>
      </c>
      <c r="I9" s="89">
        <v>200</v>
      </c>
      <c r="J9" s="148">
        <f t="shared" ref="J9" si="2">H9/I9</f>
        <v>0.17499999999999999</v>
      </c>
      <c r="K9" s="128">
        <f t="shared" ref="K9:K32" si="3">((ABS(H9)/300)*60)/1440</f>
        <v>4.8611111111111112E-3</v>
      </c>
      <c r="L9" s="128">
        <f>L7+K9</f>
        <v>1.1388888888888889E-2</v>
      </c>
      <c r="M9" s="129">
        <f t="shared" ref="M9" si="4">M7+K9</f>
        <v>0.38638888888888889</v>
      </c>
    </row>
    <row r="10" spans="1:17" ht="17.25" customHeight="1" x14ac:dyDescent="0.2">
      <c r="A10" s="50"/>
      <c r="B10" s="81"/>
      <c r="C10" s="1" t="s">
        <v>5</v>
      </c>
      <c r="D10" s="91">
        <v>324735</v>
      </c>
      <c r="E10" s="89"/>
      <c r="F10" s="102"/>
      <c r="G10" s="102"/>
      <c r="H10" s="89"/>
      <c r="I10" s="89"/>
      <c r="J10" s="148"/>
      <c r="K10" s="128"/>
      <c r="L10" s="130"/>
      <c r="M10" s="129"/>
    </row>
    <row r="11" spans="1:17" ht="17.25" customHeight="1" x14ac:dyDescent="0.2">
      <c r="A11" s="50">
        <v>4</v>
      </c>
      <c r="B11" s="82" t="s">
        <v>33</v>
      </c>
      <c r="C11" s="9" t="s">
        <v>4</v>
      </c>
      <c r="D11" s="92">
        <v>5141485</v>
      </c>
      <c r="E11" s="89">
        <v>548</v>
      </c>
      <c r="F11" s="98">
        <v>87</v>
      </c>
      <c r="G11" s="98">
        <v>107</v>
      </c>
      <c r="H11" s="89">
        <f t="shared" ref="H11" si="5">E11-E9</f>
        <v>93</v>
      </c>
      <c r="I11" s="89">
        <v>550</v>
      </c>
      <c r="J11" s="148">
        <f t="shared" ref="J11" si="6">H11/I11</f>
        <v>0.1690909090909091</v>
      </c>
      <c r="K11" s="128">
        <f t="shared" ref="K11:K32" si="7">((ABS(H11)/300)*60)/1440</f>
        <v>1.2916666666666668E-2</v>
      </c>
      <c r="L11" s="128">
        <f t="shared" ref="L11:M11" si="8">L9+K11</f>
        <v>2.4305555555555559E-2</v>
      </c>
      <c r="M11" s="129">
        <f t="shared" ref="M11" si="9">M9+K11</f>
        <v>0.39930555555555558</v>
      </c>
    </row>
    <row r="12" spans="1:17" ht="17.25" customHeight="1" x14ac:dyDescent="0.2">
      <c r="A12" s="50"/>
      <c r="B12" s="82"/>
      <c r="C12" s="1" t="s">
        <v>5</v>
      </c>
      <c r="D12" s="91">
        <v>325650</v>
      </c>
      <c r="E12" s="89"/>
      <c r="F12" s="98"/>
      <c r="G12" s="98"/>
      <c r="H12" s="89"/>
      <c r="I12" s="89"/>
      <c r="J12" s="148"/>
      <c r="K12" s="128"/>
      <c r="L12" s="130"/>
      <c r="M12" s="129"/>
    </row>
    <row r="13" spans="1:17" ht="17.25" customHeight="1" x14ac:dyDescent="0.2">
      <c r="A13" s="50">
        <v>5</v>
      </c>
      <c r="B13" s="81" t="s">
        <v>34</v>
      </c>
      <c r="C13" s="9" t="s">
        <v>4</v>
      </c>
      <c r="D13" s="92">
        <v>5141340</v>
      </c>
      <c r="E13" s="89">
        <v>685</v>
      </c>
      <c r="F13" s="98">
        <v>96</v>
      </c>
      <c r="G13" s="98">
        <v>125</v>
      </c>
      <c r="H13" s="89">
        <f t="shared" ref="H13" si="10">E13-E11</f>
        <v>137</v>
      </c>
      <c r="I13" s="89">
        <v>475</v>
      </c>
      <c r="J13" s="148">
        <f t="shared" ref="J13" si="11">H13/I13</f>
        <v>0.28842105263157897</v>
      </c>
      <c r="K13" s="128">
        <f t="shared" ref="K13:K32" si="12">((ABS(H13)/300)*60)/1440</f>
        <v>1.9027777777777775E-2</v>
      </c>
      <c r="L13" s="128">
        <f t="shared" ref="L13:M13" si="13">L11+K13</f>
        <v>4.3333333333333335E-2</v>
      </c>
      <c r="M13" s="129">
        <f t="shared" ref="M13" si="14">M11+K13</f>
        <v>0.41833333333333333</v>
      </c>
    </row>
    <row r="14" spans="1:17" ht="17.25" customHeight="1" x14ac:dyDescent="0.2">
      <c r="A14" s="50"/>
      <c r="B14" s="81"/>
      <c r="C14" s="1" t="s">
        <v>5</v>
      </c>
      <c r="D14" s="91">
        <v>325280</v>
      </c>
      <c r="E14" s="89"/>
      <c r="F14" s="98"/>
      <c r="G14" s="98"/>
      <c r="H14" s="89"/>
      <c r="I14" s="89"/>
      <c r="J14" s="148"/>
      <c r="K14" s="128"/>
      <c r="L14" s="130"/>
      <c r="M14" s="129"/>
      <c r="N14" s="1"/>
      <c r="Q14" s="1"/>
    </row>
    <row r="15" spans="1:17" ht="17.25" customHeight="1" x14ac:dyDescent="0.2">
      <c r="A15" s="50">
        <v>6</v>
      </c>
      <c r="B15" s="82" t="s">
        <v>35</v>
      </c>
      <c r="C15" s="9" t="s">
        <v>4</v>
      </c>
      <c r="D15" s="93">
        <v>5140790</v>
      </c>
      <c r="E15" s="89">
        <v>856</v>
      </c>
      <c r="F15" s="98">
        <v>202</v>
      </c>
      <c r="G15" s="98">
        <v>163</v>
      </c>
      <c r="H15" s="89">
        <f t="shared" ref="H15" si="15">E15-E13</f>
        <v>171</v>
      </c>
      <c r="I15" s="89">
        <v>660</v>
      </c>
      <c r="J15" s="148">
        <f t="shared" ref="J15" si="16">H15/I15</f>
        <v>0.25909090909090909</v>
      </c>
      <c r="K15" s="128">
        <f t="shared" ref="K15:K32" si="17">((ABS(H15)/300)*60)/1440</f>
        <v>2.3749999999999997E-2</v>
      </c>
      <c r="L15" s="128">
        <f t="shared" ref="L15:M15" si="18">L13+K15</f>
        <v>6.7083333333333328E-2</v>
      </c>
      <c r="M15" s="129">
        <f t="shared" ref="M15" si="19">M13+K15</f>
        <v>0.44208333333333333</v>
      </c>
      <c r="N15" s="1"/>
    </row>
    <row r="16" spans="1:17" ht="17.25" customHeight="1" x14ac:dyDescent="0.2">
      <c r="A16" s="50"/>
      <c r="B16" s="83"/>
      <c r="C16" s="10" t="s">
        <v>5</v>
      </c>
      <c r="D16" s="94">
        <v>325430</v>
      </c>
      <c r="E16" s="89"/>
      <c r="F16" s="98"/>
      <c r="G16" s="98"/>
      <c r="H16" s="89"/>
      <c r="I16" s="89"/>
      <c r="J16" s="148"/>
      <c r="K16" s="128"/>
      <c r="L16" s="130"/>
      <c r="M16" s="129"/>
      <c r="N16" s="1"/>
    </row>
    <row r="17" spans="1:21" ht="17.25" customHeight="1" x14ac:dyDescent="0.2">
      <c r="A17" s="50">
        <v>7</v>
      </c>
      <c r="B17" s="84" t="s">
        <v>36</v>
      </c>
      <c r="C17" s="11" t="s">
        <v>4</v>
      </c>
      <c r="D17" s="95">
        <v>5140555</v>
      </c>
      <c r="E17" s="89">
        <v>947</v>
      </c>
      <c r="F17" s="98">
        <v>231</v>
      </c>
      <c r="G17" s="98">
        <v>262</v>
      </c>
      <c r="H17" s="89">
        <f t="shared" ref="H17" si="20">E17-E15</f>
        <v>91</v>
      </c>
      <c r="I17" s="89">
        <v>1710</v>
      </c>
      <c r="J17" s="151">
        <f t="shared" ref="J17" si="21">H17/I17</f>
        <v>5.3216374269005849E-2</v>
      </c>
      <c r="K17" s="128">
        <f>((ABS(I17)/4000)*60)/1440</f>
        <v>1.7812499999999998E-2</v>
      </c>
      <c r="L17" s="128">
        <f t="shared" ref="L17:M17" si="22">L15+K17</f>
        <v>8.4895833333333323E-2</v>
      </c>
      <c r="M17" s="129">
        <f t="shared" ref="M17" si="23">M15+K17</f>
        <v>0.45989583333333334</v>
      </c>
      <c r="N17" s="1"/>
    </row>
    <row r="18" spans="1:21" ht="17.25" customHeight="1" x14ac:dyDescent="0.2">
      <c r="A18" s="50"/>
      <c r="B18" s="82"/>
      <c r="C18" s="1" t="s">
        <v>5</v>
      </c>
      <c r="D18" s="91">
        <v>324555</v>
      </c>
      <c r="E18" s="89"/>
      <c r="F18" s="98"/>
      <c r="G18" s="98"/>
      <c r="H18" s="89"/>
      <c r="I18" s="89"/>
      <c r="J18" s="151"/>
      <c r="K18" s="128"/>
      <c r="L18" s="130"/>
      <c r="M18" s="129"/>
      <c r="N18" s="1"/>
      <c r="R18" s="4"/>
      <c r="S18" s="6"/>
      <c r="U18" s="7"/>
    </row>
    <row r="19" spans="1:21" ht="17.25" customHeight="1" x14ac:dyDescent="0.2">
      <c r="A19" s="50">
        <v>8</v>
      </c>
      <c r="B19" s="82" t="s">
        <v>38</v>
      </c>
      <c r="C19" s="9" t="s">
        <v>4</v>
      </c>
      <c r="D19" s="92">
        <v>5140600</v>
      </c>
      <c r="E19" s="89">
        <v>931</v>
      </c>
      <c r="F19" s="98">
        <v>290</v>
      </c>
      <c r="G19" s="98">
        <v>283</v>
      </c>
      <c r="H19" s="89">
        <f t="shared" ref="H19" si="24">E19-E17</f>
        <v>-16</v>
      </c>
      <c r="I19" s="89">
        <v>265</v>
      </c>
      <c r="J19" s="151">
        <f t="shared" ref="J19" si="25">H19/I19</f>
        <v>-6.0377358490566038E-2</v>
      </c>
      <c r="K19" s="128">
        <f>((ABS(I19)/4000)*60)/1440</f>
        <v>2.7604166666666667E-3</v>
      </c>
      <c r="L19" s="128">
        <f t="shared" ref="L19:M19" si="26">L17+K19</f>
        <v>8.7656249999999991E-2</v>
      </c>
      <c r="M19" s="129">
        <f t="shared" ref="M19" si="27">M17+K19</f>
        <v>0.46265624999999999</v>
      </c>
    </row>
    <row r="20" spans="1:21" ht="17.25" customHeight="1" x14ac:dyDescent="0.2">
      <c r="A20" s="50"/>
      <c r="B20" s="82"/>
      <c r="C20" s="1" t="s">
        <v>5</v>
      </c>
      <c r="D20" s="91">
        <v>323860</v>
      </c>
      <c r="E20" s="89"/>
      <c r="F20" s="98"/>
      <c r="G20" s="98"/>
      <c r="H20" s="89"/>
      <c r="I20" s="89"/>
      <c r="J20" s="151"/>
      <c r="K20" s="128"/>
      <c r="L20" s="130"/>
      <c r="M20" s="129"/>
    </row>
    <row r="21" spans="1:21" ht="17.25" customHeight="1" x14ac:dyDescent="0.2">
      <c r="A21" s="50">
        <v>9</v>
      </c>
      <c r="B21" s="82" t="s">
        <v>37</v>
      </c>
      <c r="C21" s="9" t="s">
        <v>4</v>
      </c>
      <c r="D21" s="92">
        <v>5140720</v>
      </c>
      <c r="E21" s="89">
        <v>884</v>
      </c>
      <c r="F21" s="98">
        <v>347</v>
      </c>
      <c r="G21" s="98">
        <v>360</v>
      </c>
      <c r="H21" s="89">
        <f t="shared" ref="H21" si="28">E21-E19</f>
        <v>-47</v>
      </c>
      <c r="I21" s="89">
        <v>440</v>
      </c>
      <c r="J21" s="148">
        <f t="shared" ref="J21" si="29">H21/I21</f>
        <v>-0.10681818181818181</v>
      </c>
      <c r="K21" s="128">
        <f t="shared" ref="K21:K32" si="30">((ABS(H21)/300)*60)/1440</f>
        <v>6.5277777777777782E-3</v>
      </c>
      <c r="L21" s="128">
        <f t="shared" ref="L21:M21" si="31">L19+K21</f>
        <v>9.4184027777777762E-2</v>
      </c>
      <c r="M21" s="129">
        <f t="shared" ref="M21" si="32">M19+K21</f>
        <v>0.46918402777777779</v>
      </c>
    </row>
    <row r="22" spans="1:21" ht="17.25" customHeight="1" x14ac:dyDescent="0.2">
      <c r="A22" s="50"/>
      <c r="B22" s="82"/>
      <c r="C22" s="1" t="s">
        <v>5</v>
      </c>
      <c r="D22" s="91">
        <v>323430</v>
      </c>
      <c r="E22" s="89"/>
      <c r="F22" s="98"/>
      <c r="G22" s="98"/>
      <c r="H22" s="89"/>
      <c r="I22" s="89"/>
      <c r="J22" s="148"/>
      <c r="K22" s="128"/>
      <c r="L22" s="130"/>
      <c r="M22" s="129"/>
    </row>
    <row r="23" spans="1:21" ht="17.25" customHeight="1" x14ac:dyDescent="0.2">
      <c r="A23" s="50">
        <v>10</v>
      </c>
      <c r="B23" s="82" t="s">
        <v>39</v>
      </c>
      <c r="C23" s="9" t="s">
        <v>4</v>
      </c>
      <c r="D23" s="92">
        <v>5141400</v>
      </c>
      <c r="E23" s="89">
        <v>636</v>
      </c>
      <c r="F23" s="98">
        <v>314</v>
      </c>
      <c r="G23" s="98">
        <v>287</v>
      </c>
      <c r="H23" s="89">
        <f t="shared" ref="H23" si="33">E23-E21</f>
        <v>-248</v>
      </c>
      <c r="I23" s="89">
        <v>860</v>
      </c>
      <c r="J23" s="148">
        <f t="shared" ref="J23" si="34">H23/I23</f>
        <v>-0.28837209302325584</v>
      </c>
      <c r="K23" s="128">
        <f t="shared" ref="K23:K32" si="35">((ABS(H23)/300)*60)/1440</f>
        <v>3.4444444444444444E-2</v>
      </c>
      <c r="L23" s="128">
        <f t="shared" ref="L23:M23" si="36">L21+K23</f>
        <v>0.12862847222222221</v>
      </c>
      <c r="M23" s="129">
        <f t="shared" ref="M23" si="37">M21+K23</f>
        <v>0.50362847222222218</v>
      </c>
    </row>
    <row r="24" spans="1:21" ht="17.25" customHeight="1" x14ac:dyDescent="0.2">
      <c r="A24" s="50"/>
      <c r="B24" s="82"/>
      <c r="C24" s="1" t="s">
        <v>5</v>
      </c>
      <c r="D24" s="96">
        <v>322910</v>
      </c>
      <c r="E24" s="89"/>
      <c r="F24" s="98"/>
      <c r="G24" s="98"/>
      <c r="H24" s="89"/>
      <c r="I24" s="89"/>
      <c r="J24" s="148"/>
      <c r="K24" s="128"/>
      <c r="L24" s="130"/>
      <c r="M24" s="129"/>
    </row>
    <row r="25" spans="1:21" ht="17.25" customHeight="1" x14ac:dyDescent="0.2">
      <c r="A25" s="50">
        <v>11</v>
      </c>
      <c r="B25" s="81" t="s">
        <v>40</v>
      </c>
      <c r="C25" s="9" t="s">
        <v>4</v>
      </c>
      <c r="D25" s="92">
        <v>5141370</v>
      </c>
      <c r="E25" s="89">
        <v>620</v>
      </c>
      <c r="F25" s="98">
        <v>37</v>
      </c>
      <c r="G25" s="98">
        <v>56</v>
      </c>
      <c r="H25" s="89">
        <f t="shared" ref="H25" si="38">E25-E23</f>
        <v>-16</v>
      </c>
      <c r="I25" s="89">
        <v>524</v>
      </c>
      <c r="J25" s="151">
        <f t="shared" ref="J25" si="39">H25/I25</f>
        <v>-3.0534351145038167E-2</v>
      </c>
      <c r="K25" s="128">
        <f>((ABS(I25)/4000)*60)/1440</f>
        <v>5.4583333333333333E-3</v>
      </c>
      <c r="L25" s="128">
        <f t="shared" ref="L25:M25" si="40">L23+K25</f>
        <v>0.13408680555555555</v>
      </c>
      <c r="M25" s="129">
        <f t="shared" ref="M25" si="41">M23+K25</f>
        <v>0.50908680555555552</v>
      </c>
    </row>
    <row r="26" spans="1:21" ht="17.25" customHeight="1" x14ac:dyDescent="0.2">
      <c r="A26" s="50"/>
      <c r="B26" s="81"/>
      <c r="C26" s="1" t="s">
        <v>5</v>
      </c>
      <c r="D26" s="97">
        <v>323365</v>
      </c>
      <c r="E26" s="89"/>
      <c r="F26" s="98"/>
      <c r="G26" s="98"/>
      <c r="H26" s="89"/>
      <c r="I26" s="89"/>
      <c r="J26" s="151"/>
      <c r="K26" s="128"/>
      <c r="L26" s="130"/>
      <c r="M26" s="129"/>
    </row>
    <row r="27" spans="1:21" ht="17.25" customHeight="1" x14ac:dyDescent="0.2">
      <c r="A27" s="50">
        <v>12</v>
      </c>
      <c r="B27" s="81" t="s">
        <v>41</v>
      </c>
      <c r="C27" s="9" t="s">
        <v>4</v>
      </c>
      <c r="D27" s="92">
        <v>5141600</v>
      </c>
      <c r="E27" s="89">
        <v>545</v>
      </c>
      <c r="F27" s="98">
        <v>50</v>
      </c>
      <c r="G27" s="98">
        <v>83</v>
      </c>
      <c r="H27" s="89">
        <f t="shared" ref="H27" si="42">E27-E25</f>
        <v>-75</v>
      </c>
      <c r="I27" s="89">
        <v>1004</v>
      </c>
      <c r="J27" s="151">
        <f t="shared" ref="J27" si="43">H27/I27</f>
        <v>-7.4701195219123509E-2</v>
      </c>
      <c r="K27" s="128">
        <f>((ABS(I27)/4000)*60)/1440</f>
        <v>1.0458333333333333E-2</v>
      </c>
      <c r="L27" s="128">
        <f t="shared" ref="L27:M27" si="44">L25+K27</f>
        <v>0.14454513888888887</v>
      </c>
      <c r="M27" s="129">
        <f t="shared" ref="M27" si="45">M25+K27</f>
        <v>0.51954513888888887</v>
      </c>
    </row>
    <row r="28" spans="1:21" ht="17.25" customHeight="1" x14ac:dyDescent="0.2">
      <c r="A28" s="50"/>
      <c r="B28" s="85"/>
      <c r="C28" s="1" t="s">
        <v>5</v>
      </c>
      <c r="D28" s="97">
        <v>324320</v>
      </c>
      <c r="E28" s="89"/>
      <c r="F28" s="98"/>
      <c r="G28" s="98"/>
      <c r="H28" s="89"/>
      <c r="I28" s="89"/>
      <c r="J28" s="151"/>
      <c r="K28" s="128"/>
      <c r="L28" s="130"/>
      <c r="M28" s="129"/>
    </row>
    <row r="29" spans="1:21" ht="17.25" customHeight="1" x14ac:dyDescent="0.2">
      <c r="A29" s="50">
        <v>13</v>
      </c>
      <c r="B29" s="87" t="s">
        <v>32</v>
      </c>
      <c r="C29" s="9" t="s">
        <v>4</v>
      </c>
      <c r="D29" s="92">
        <v>5141920</v>
      </c>
      <c r="E29" s="89">
        <v>455</v>
      </c>
      <c r="F29" s="98">
        <v>80</v>
      </c>
      <c r="G29" s="98">
        <v>86</v>
      </c>
      <c r="H29" s="89">
        <f t="shared" ref="H29" si="46">E29-E27</f>
        <v>-90</v>
      </c>
      <c r="I29" s="89">
        <v>420</v>
      </c>
      <c r="J29" s="148">
        <f t="shared" ref="J29" si="47">H29/I29</f>
        <v>-0.21428571428571427</v>
      </c>
      <c r="K29" s="128">
        <f t="shared" ref="K29:K32" si="48">((ABS(H29)/300)*60)/1440</f>
        <v>1.2500000000000001E-2</v>
      </c>
      <c r="L29" s="128">
        <f t="shared" ref="L29:M29" si="49">L27+K29</f>
        <v>0.15704513888888888</v>
      </c>
      <c r="M29" s="129">
        <f t="shared" ref="M29" si="50">M27+K29</f>
        <v>0.53204513888888882</v>
      </c>
    </row>
    <row r="30" spans="1:21" ht="17.25" customHeight="1" x14ac:dyDescent="0.2">
      <c r="A30" s="50"/>
      <c r="B30" s="87"/>
      <c r="C30" s="1" t="s">
        <v>5</v>
      </c>
      <c r="D30" s="97">
        <v>324650</v>
      </c>
      <c r="E30" s="89"/>
      <c r="F30" s="98"/>
      <c r="G30" s="98"/>
      <c r="H30" s="89"/>
      <c r="I30" s="89"/>
      <c r="J30" s="148"/>
      <c r="K30" s="128"/>
      <c r="L30" s="130"/>
      <c r="M30" s="129"/>
    </row>
    <row r="31" spans="1:21" ht="17.25" customHeight="1" x14ac:dyDescent="0.2">
      <c r="A31" s="50">
        <v>14</v>
      </c>
      <c r="B31" s="86" t="s">
        <v>30</v>
      </c>
      <c r="C31" s="9" t="s">
        <v>4</v>
      </c>
      <c r="D31" s="92">
        <v>5141920</v>
      </c>
      <c r="E31" s="89">
        <v>373</v>
      </c>
      <c r="F31" s="98">
        <v>294</v>
      </c>
      <c r="G31" s="98">
        <v>342</v>
      </c>
      <c r="H31" s="89">
        <f t="shared" ref="H31" si="51">E31-E29</f>
        <v>-82</v>
      </c>
      <c r="I31" s="103">
        <v>380</v>
      </c>
      <c r="J31" s="149">
        <f t="shared" ref="J31" si="52">H31/I31</f>
        <v>-0.21578947368421053</v>
      </c>
      <c r="K31" s="128">
        <f t="shared" ref="K31:K32" si="53">((ABS(H31)/300)*60)/1440</f>
        <v>1.1388888888888888E-2</v>
      </c>
      <c r="L31" s="128">
        <f t="shared" ref="L31:M31" si="54">L29+K31</f>
        <v>0.16843402777777777</v>
      </c>
      <c r="M31" s="129">
        <f t="shared" ref="M31" si="55">M29+K31</f>
        <v>0.54343402777777772</v>
      </c>
    </row>
    <row r="32" spans="1:21" ht="17.25" customHeight="1" thickBot="1" x14ac:dyDescent="0.25">
      <c r="A32" s="113"/>
      <c r="B32" s="114"/>
      <c r="C32" s="115" t="s">
        <v>5</v>
      </c>
      <c r="D32" s="116">
        <v>324650</v>
      </c>
      <c r="E32" s="104"/>
      <c r="F32" s="117"/>
      <c r="G32" s="117"/>
      <c r="H32" s="104"/>
      <c r="I32" s="104"/>
      <c r="J32" s="150"/>
      <c r="K32" s="128"/>
      <c r="L32" s="130"/>
      <c r="M32" s="129"/>
    </row>
    <row r="33" spans="1:13" s="5" customFormat="1" ht="21" customHeight="1" thickBot="1" x14ac:dyDescent="0.25">
      <c r="A33" s="2"/>
      <c r="B33" s="12" t="s">
        <v>3</v>
      </c>
      <c r="C33" s="13"/>
      <c r="D33" s="13"/>
      <c r="E33" s="13"/>
      <c r="F33" s="14"/>
      <c r="G33" s="45" t="s">
        <v>24</v>
      </c>
      <c r="H33" s="16"/>
      <c r="I33" s="16">
        <f>SUM(I5:I32)</f>
        <v>7663</v>
      </c>
      <c r="J33" s="15"/>
      <c r="K33" s="126">
        <f>SUM(K5:K32)</f>
        <v>0.16843402777777777</v>
      </c>
      <c r="L33" s="126"/>
      <c r="M33" s="38"/>
    </row>
    <row r="34" spans="1:13" s="19" customFormat="1" ht="19.5" customHeight="1" x14ac:dyDescent="0.2">
      <c r="A34" s="64"/>
      <c r="B34" s="65"/>
      <c r="C34" s="66"/>
      <c r="D34" s="67"/>
      <c r="E34" s="68"/>
      <c r="F34" s="68"/>
      <c r="G34" s="69"/>
      <c r="H34" s="69"/>
      <c r="I34" s="70"/>
      <c r="J34" s="70"/>
      <c r="K34" s="71"/>
      <c r="L34" s="71"/>
      <c r="M34" s="68"/>
    </row>
    <row r="35" spans="1:13" s="19" customFormat="1" ht="19.5" customHeight="1" x14ac:dyDescent="0.2">
      <c r="A35" s="64"/>
      <c r="B35" s="72" t="s">
        <v>26</v>
      </c>
      <c r="C35" s="66"/>
      <c r="D35" s="76" t="s">
        <v>27</v>
      </c>
      <c r="E35" s="76"/>
      <c r="F35" s="76"/>
      <c r="G35" s="76"/>
      <c r="H35" s="76"/>
      <c r="I35" s="76"/>
      <c r="J35" s="76"/>
      <c r="K35" s="74"/>
      <c r="L35" s="73" t="s">
        <v>28</v>
      </c>
      <c r="M35" s="73"/>
    </row>
    <row r="36" spans="1:13" s="19" customFormat="1" ht="19.5" customHeight="1" x14ac:dyDescent="0.2">
      <c r="A36" s="64"/>
      <c r="B36" s="73"/>
      <c r="C36" s="66"/>
      <c r="D36" s="77"/>
      <c r="E36" s="77"/>
      <c r="F36" s="77"/>
      <c r="G36" s="77"/>
      <c r="H36" s="77"/>
      <c r="I36" s="77"/>
      <c r="J36" s="77"/>
      <c r="K36" s="67"/>
      <c r="L36" s="75"/>
      <c r="M36" s="75"/>
    </row>
    <row r="37" spans="1:13" s="19" customFormat="1" ht="19.5" customHeight="1" x14ac:dyDescent="0.2">
      <c r="A37" s="64"/>
      <c r="B37" s="73"/>
      <c r="C37" s="66"/>
      <c r="D37" s="77"/>
      <c r="E37" s="77"/>
      <c r="F37" s="77"/>
      <c r="G37" s="77"/>
      <c r="H37" s="77"/>
      <c r="I37" s="77"/>
      <c r="J37" s="77"/>
      <c r="K37" s="67"/>
      <c r="L37" s="75"/>
      <c r="M37" s="75"/>
    </row>
    <row r="38" spans="1:13" s="19" customFormat="1" ht="19.5" customHeight="1" x14ac:dyDescent="0.2">
      <c r="A38" s="64"/>
      <c r="B38" s="73"/>
      <c r="C38" s="66"/>
      <c r="D38" s="77"/>
      <c r="E38" s="77"/>
      <c r="F38" s="77"/>
      <c r="G38" s="77"/>
      <c r="H38" s="77"/>
      <c r="I38" s="77"/>
      <c r="J38" s="77"/>
      <c r="K38" s="67"/>
      <c r="L38" s="75"/>
      <c r="M38" s="75"/>
    </row>
    <row r="39" spans="1:13" s="19" customFormat="1" ht="19.5" customHeight="1" x14ac:dyDescent="0.2">
      <c r="A39" s="64"/>
      <c r="B39" s="73"/>
      <c r="C39" s="66"/>
      <c r="D39" s="77"/>
      <c r="E39" s="77"/>
      <c r="F39" s="77"/>
      <c r="G39" s="77"/>
      <c r="H39" s="77"/>
      <c r="I39" s="77"/>
      <c r="J39" s="77"/>
      <c r="K39" s="67"/>
      <c r="L39" s="75"/>
      <c r="M39" s="75"/>
    </row>
    <row r="40" spans="1:13" s="19" customFormat="1" ht="19.5" customHeight="1" x14ac:dyDescent="0.2">
      <c r="A40" s="64"/>
      <c r="B40" s="73"/>
      <c r="C40" s="66"/>
      <c r="D40" s="77"/>
      <c r="E40" s="77"/>
      <c r="F40" s="77"/>
      <c r="G40" s="77"/>
      <c r="H40" s="77"/>
      <c r="I40" s="77"/>
      <c r="J40" s="77"/>
      <c r="K40" s="67"/>
      <c r="L40" s="75"/>
      <c r="M40" s="75"/>
    </row>
    <row r="41" spans="1:13" s="19" customFormat="1" ht="19.5" customHeight="1" x14ac:dyDescent="0.2">
      <c r="A41" s="64"/>
      <c r="B41" s="78" t="s">
        <v>29</v>
      </c>
      <c r="C41" s="66"/>
      <c r="D41" s="77"/>
      <c r="E41" s="77"/>
      <c r="F41" s="77"/>
      <c r="G41" s="77"/>
      <c r="H41" s="77"/>
      <c r="I41" s="77"/>
      <c r="J41" s="77"/>
      <c r="K41" s="67"/>
      <c r="L41" s="75"/>
      <c r="M41" s="75"/>
    </row>
    <row r="42" spans="1:13" s="19" customFormat="1" ht="19.5" customHeight="1" thickBot="1" x14ac:dyDescent="0.25">
      <c r="A42" s="64"/>
      <c r="B42" s="65"/>
      <c r="C42" s="66"/>
      <c r="D42" s="67"/>
      <c r="E42" s="68"/>
      <c r="F42" s="68"/>
      <c r="G42" s="69"/>
      <c r="H42" s="69"/>
      <c r="I42" s="70"/>
      <c r="J42" s="70"/>
      <c r="K42" s="71"/>
      <c r="L42" s="71"/>
      <c r="M42" s="68"/>
    </row>
    <row r="43" spans="1:13" s="5" customFormat="1" ht="21" customHeight="1" thickBot="1" x14ac:dyDescent="0.25">
      <c r="A43" s="24"/>
      <c r="B43" s="39" t="s">
        <v>15</v>
      </c>
      <c r="C43" s="40" t="s">
        <v>20</v>
      </c>
      <c r="D43" s="41"/>
      <c r="E43" s="25"/>
      <c r="F43" s="26"/>
      <c r="G43" s="25" t="s">
        <v>21</v>
      </c>
      <c r="H43" s="25"/>
      <c r="J43" s="25" t="s">
        <v>22</v>
      </c>
      <c r="M43" s="30"/>
    </row>
    <row r="44" spans="1:13" s="5" customFormat="1" ht="6.75" customHeight="1" thickBot="1" x14ac:dyDescent="0.25">
      <c r="A44" s="24"/>
      <c r="B44" s="31"/>
      <c r="C44" s="25"/>
      <c r="D44" s="25"/>
      <c r="E44" s="25"/>
      <c r="F44" s="26"/>
      <c r="G44" s="26"/>
      <c r="H44" s="27"/>
      <c r="I44" s="27"/>
      <c r="J44" s="28"/>
      <c r="K44" s="29"/>
      <c r="L44" s="29"/>
      <c r="M44" s="30"/>
    </row>
    <row r="45" spans="1:13" s="5" customFormat="1" ht="21" customHeight="1" thickBot="1" x14ac:dyDescent="0.25">
      <c r="A45" s="24"/>
      <c r="B45" s="42" t="s">
        <v>16</v>
      </c>
      <c r="C45" s="25"/>
      <c r="D45" s="25"/>
      <c r="E45" s="25"/>
      <c r="F45" s="26"/>
      <c r="G45" s="26"/>
      <c r="H45" s="27"/>
      <c r="I45" s="27"/>
      <c r="J45" s="28"/>
      <c r="K45" s="29"/>
      <c r="L45" s="29"/>
      <c r="M45" s="30"/>
    </row>
    <row r="46" spans="1:13" s="5" customFormat="1" ht="21" customHeight="1" x14ac:dyDescent="0.2">
      <c r="A46" s="24"/>
      <c r="B46" s="32" t="s">
        <v>11</v>
      </c>
      <c r="C46" s="134" t="s">
        <v>18</v>
      </c>
      <c r="D46" s="135"/>
      <c r="E46" s="135"/>
      <c r="F46" s="135"/>
      <c r="G46" s="135"/>
      <c r="H46" s="135"/>
      <c r="I46" s="143"/>
      <c r="J46" s="134" t="s">
        <v>17</v>
      </c>
      <c r="K46" s="135"/>
      <c r="L46" s="135"/>
      <c r="M46" s="136"/>
    </row>
    <row r="47" spans="1:13" s="5" customFormat="1" ht="21" customHeight="1" thickBot="1" x14ac:dyDescent="0.25">
      <c r="A47" s="24"/>
      <c r="B47" s="33" t="s">
        <v>12</v>
      </c>
      <c r="C47" s="140"/>
      <c r="D47" s="141"/>
      <c r="E47" s="141"/>
      <c r="F47" s="141"/>
      <c r="G47" s="141"/>
      <c r="H47" s="141"/>
      <c r="I47" s="144"/>
      <c r="J47" s="137"/>
      <c r="K47" s="138"/>
      <c r="L47" s="138"/>
      <c r="M47" s="139"/>
    </row>
    <row r="48" spans="1:13" s="5" customFormat="1" ht="6" customHeight="1" thickBot="1" x14ac:dyDescent="0.25">
      <c r="A48" s="24"/>
      <c r="B48" s="34"/>
      <c r="C48" s="35"/>
      <c r="D48" s="35"/>
      <c r="E48" s="35"/>
      <c r="H48" s="36"/>
      <c r="I48" s="36"/>
      <c r="J48" s="137"/>
      <c r="K48" s="138"/>
      <c r="L48" s="138"/>
      <c r="M48" s="139"/>
    </row>
    <row r="49" spans="1:13" s="5" customFormat="1" ht="40.5" customHeight="1" thickBot="1" x14ac:dyDescent="0.25">
      <c r="A49" s="24"/>
      <c r="B49" s="37" t="s">
        <v>23</v>
      </c>
      <c r="C49" s="145" t="s">
        <v>19</v>
      </c>
      <c r="D49" s="146"/>
      <c r="E49" s="146"/>
      <c r="F49" s="146"/>
      <c r="G49" s="146"/>
      <c r="H49" s="146"/>
      <c r="I49" s="147"/>
      <c r="J49" s="140"/>
      <c r="K49" s="141"/>
      <c r="L49" s="141"/>
      <c r="M49" s="142"/>
    </row>
    <row r="50" spans="1:13" s="17" customFormat="1" ht="17.25" customHeight="1" x14ac:dyDescent="0.2">
      <c r="A50" s="49"/>
      <c r="B50" s="49"/>
      <c r="C50" s="49"/>
      <c r="D50" s="22"/>
      <c r="F50" s="19"/>
      <c r="I50" s="21"/>
      <c r="J50" s="23"/>
      <c r="K50" s="20"/>
      <c r="L50" s="20"/>
      <c r="M50" s="21"/>
    </row>
    <row r="51" spans="1:13" s="17" customFormat="1" ht="12" customHeight="1" x14ac:dyDescent="0.2">
      <c r="D51" s="22"/>
      <c r="G51" s="18"/>
    </row>
    <row r="52" spans="1:13" s="17" customFormat="1" ht="19.5" customHeight="1" x14ac:dyDescent="0.2">
      <c r="D52" s="22"/>
    </row>
    <row r="53" spans="1:13" ht="16.5" customHeight="1" x14ac:dyDescent="0.2"/>
    <row r="54" spans="1:13" ht="11.25" customHeight="1" x14ac:dyDescent="0.2"/>
  </sheetData>
  <sheetProtection selectLockedCells="1" selectUnlockedCells="1"/>
  <mergeCells count="178">
    <mergeCell ref="L31:L32"/>
    <mergeCell ref="M31:M32"/>
    <mergeCell ref="A1:B1"/>
    <mergeCell ref="C1:F1"/>
    <mergeCell ref="A2:E2"/>
    <mergeCell ref="M9:M10"/>
    <mergeCell ref="M11:M12"/>
    <mergeCell ref="M13:M14"/>
    <mergeCell ref="M15:M16"/>
    <mergeCell ref="M17:M18"/>
    <mergeCell ref="M19:M20"/>
    <mergeCell ref="M21:M22"/>
    <mergeCell ref="M23:M24"/>
    <mergeCell ref="M25:M26"/>
    <mergeCell ref="M27:M28"/>
    <mergeCell ref="M29:M30"/>
    <mergeCell ref="A31:A32"/>
    <mergeCell ref="B31:B32"/>
    <mergeCell ref="E31:E32"/>
    <mergeCell ref="F31:F32"/>
    <mergeCell ref="G31:G32"/>
    <mergeCell ref="H31:H32"/>
    <mergeCell ref="I31:I32"/>
    <mergeCell ref="J31:J32"/>
    <mergeCell ref="K31:K32"/>
    <mergeCell ref="D35:J35"/>
    <mergeCell ref="D36:J41"/>
    <mergeCell ref="L35:M35"/>
    <mergeCell ref="L36:M41"/>
    <mergeCell ref="B36:B40"/>
    <mergeCell ref="L5:L6"/>
    <mergeCell ref="L7:L8"/>
    <mergeCell ref="L9:L10"/>
    <mergeCell ref="L11:L12"/>
    <mergeCell ref="L13:L14"/>
    <mergeCell ref="L15:L16"/>
    <mergeCell ref="L17:L18"/>
    <mergeCell ref="L19:L20"/>
    <mergeCell ref="A7:A8"/>
    <mergeCell ref="A9:A10"/>
    <mergeCell ref="A15:A16"/>
    <mergeCell ref="E15:E16"/>
    <mergeCell ref="A11:A12"/>
    <mergeCell ref="B11:B12"/>
    <mergeCell ref="E11:E12"/>
    <mergeCell ref="E13:E14"/>
    <mergeCell ref="B13:B14"/>
    <mergeCell ref="A5:A6"/>
    <mergeCell ref="B5:B6"/>
    <mergeCell ref="E5:E6"/>
    <mergeCell ref="H5:H6"/>
    <mergeCell ref="I5:I6"/>
    <mergeCell ref="E9:E10"/>
    <mergeCell ref="K9:K10"/>
    <mergeCell ref="F2:K2"/>
    <mergeCell ref="I3:I4"/>
    <mergeCell ref="J3:J4"/>
    <mergeCell ref="K3:K4"/>
    <mergeCell ref="J46:M49"/>
    <mergeCell ref="B3:B4"/>
    <mergeCell ref="C3:D4"/>
    <mergeCell ref="E3:E4"/>
    <mergeCell ref="F3:F4"/>
    <mergeCell ref="G3:G4"/>
    <mergeCell ref="H3:H4"/>
    <mergeCell ref="C46:I47"/>
    <mergeCell ref="C49:I49"/>
    <mergeCell ref="B23:B24"/>
    <mergeCell ref="E23:E24"/>
    <mergeCell ref="F5:F6"/>
    <mergeCell ref="G5:G6"/>
    <mergeCell ref="F7:F8"/>
    <mergeCell ref="G7:G8"/>
    <mergeCell ref="F9:F10"/>
    <mergeCell ref="G9:G10"/>
    <mergeCell ref="B9:B10"/>
    <mergeCell ref="B7:B8"/>
    <mergeCell ref="E7:E8"/>
    <mergeCell ref="A13:A14"/>
    <mergeCell ref="A25:A26"/>
    <mergeCell ref="B25:B26"/>
    <mergeCell ref="E25:E26"/>
    <mergeCell ref="A17:A18"/>
    <mergeCell ref="B17:B18"/>
    <mergeCell ref="A21:A22"/>
    <mergeCell ref="A23:A24"/>
    <mergeCell ref="B21:B22"/>
    <mergeCell ref="A19:A20"/>
    <mergeCell ref="B19:B20"/>
    <mergeCell ref="E19:E20"/>
    <mergeCell ref="G11:G12"/>
    <mergeCell ref="F17:F18"/>
    <mergeCell ref="G17:G18"/>
    <mergeCell ref="F11:F12"/>
    <mergeCell ref="F13:F14"/>
    <mergeCell ref="F15:F16"/>
    <mergeCell ref="E21:E22"/>
    <mergeCell ref="B15:B16"/>
    <mergeCell ref="E17:E18"/>
    <mergeCell ref="F23:F24"/>
    <mergeCell ref="G23:G24"/>
    <mergeCell ref="H23:H24"/>
    <mergeCell ref="K21:K22"/>
    <mergeCell ref="K23:K24"/>
    <mergeCell ref="J21:J22"/>
    <mergeCell ref="J23:J24"/>
    <mergeCell ref="I15:I16"/>
    <mergeCell ref="G13:G14"/>
    <mergeCell ref="H13:H14"/>
    <mergeCell ref="I11:I12"/>
    <mergeCell ref="J7:J8"/>
    <mergeCell ref="I17:I18"/>
    <mergeCell ref="J15:J16"/>
    <mergeCell ref="J11:J12"/>
    <mergeCell ref="K15:K16"/>
    <mergeCell ref="K11:K12"/>
    <mergeCell ref="J9:J10"/>
    <mergeCell ref="H21:H22"/>
    <mergeCell ref="L25:L26"/>
    <mergeCell ref="L27:L28"/>
    <mergeCell ref="I23:I24"/>
    <mergeCell ref="K25:K26"/>
    <mergeCell ref="J25:J26"/>
    <mergeCell ref="M5:M6"/>
    <mergeCell ref="M7:M8"/>
    <mergeCell ref="H7:H8"/>
    <mergeCell ref="I7:I8"/>
    <mergeCell ref="J5:J6"/>
    <mergeCell ref="K5:K6"/>
    <mergeCell ref="K7:K8"/>
    <mergeCell ref="H17:H18"/>
    <mergeCell ref="J17:J18"/>
    <mergeCell ref="K17:K18"/>
    <mergeCell ref="K13:K14"/>
    <mergeCell ref="H9:H10"/>
    <mergeCell ref="I9:I10"/>
    <mergeCell ref="H15:H16"/>
    <mergeCell ref="I29:I30"/>
    <mergeCell ref="J29:J30"/>
    <mergeCell ref="K29:K30"/>
    <mergeCell ref="F19:F20"/>
    <mergeCell ref="G19:G20"/>
    <mergeCell ref="H19:H20"/>
    <mergeCell ref="I19:I20"/>
    <mergeCell ref="L29:L30"/>
    <mergeCell ref="F25:F26"/>
    <mergeCell ref="G25:G26"/>
    <mergeCell ref="I25:I26"/>
    <mergeCell ref="J27:J28"/>
    <mergeCell ref="K27:K28"/>
    <mergeCell ref="J19:J20"/>
    <mergeCell ref="I27:I28"/>
    <mergeCell ref="K19:K20"/>
    <mergeCell ref="L21:L22"/>
    <mergeCell ref="L23:L24"/>
    <mergeCell ref="L3:L4"/>
    <mergeCell ref="A50:C50"/>
    <mergeCell ref="M3:M4"/>
    <mergeCell ref="A27:A28"/>
    <mergeCell ref="B27:B28"/>
    <mergeCell ref="E27:E28"/>
    <mergeCell ref="F27:F28"/>
    <mergeCell ref="G27:G28"/>
    <mergeCell ref="H27:H28"/>
    <mergeCell ref="B29:B30"/>
    <mergeCell ref="E29:E30"/>
    <mergeCell ref="F29:F30"/>
    <mergeCell ref="G29:G30"/>
    <mergeCell ref="H29:H30"/>
    <mergeCell ref="A29:A30"/>
    <mergeCell ref="H11:H12"/>
    <mergeCell ref="F21:F22"/>
    <mergeCell ref="G21:G22"/>
    <mergeCell ref="I13:I14"/>
    <mergeCell ref="J13:J14"/>
    <mergeCell ref="G15:G16"/>
    <mergeCell ref="H25:H26"/>
    <mergeCell ref="I21:I22"/>
  </mergeCells>
  <hyperlinks>
    <hyperlink ref="B41" r:id="rId1" xr:uid="{A700AC5A-B783-44F6-95D7-E41CCC163BFA}"/>
  </hyperlinks>
  <pageMargins left="0.19685039370078741" right="0.19685039370078741" top="0.19685039370078741" bottom="0.19685039370078741" header="0" footer="0.31496062992125984"/>
  <pageSetup paperSize="9" scale="71" firstPageNumber="0" fitToWidth="0" orientation="landscape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baseColWidth="10"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 de Marche</vt:lpstr>
      <vt:lpstr>Formules</vt:lpstr>
      <vt:lpstr>Graph1</vt:lpstr>
      <vt:lpstr>'Plan de Marche'!Zone_d_impression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LILIPAT</dc:creator>
  <cp:lastModifiedBy>Nicolas QUERO-RIO</cp:lastModifiedBy>
  <cp:lastPrinted>2017-04-25T09:39:54Z</cp:lastPrinted>
  <dcterms:created xsi:type="dcterms:W3CDTF">2014-10-11T07:27:10Z</dcterms:created>
  <dcterms:modified xsi:type="dcterms:W3CDTF">2017-12-28T21:34:32Z</dcterms:modified>
</cp:coreProperties>
</file>