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9200" windowHeight="6924" tabRatio="783" xr2:uid="{00000000-000D-0000-FFFF-FFFF00000000}"/>
  </bookViews>
  <sheets>
    <sheet name="P - Synthèse HSBC" sheetId="17" r:id="rId1"/>
    <sheet name="P - Enregistrement" sheetId="1" r:id="rId2"/>
    <sheet name="P - Hist. T." sheetId="5" r:id="rId3"/>
    <sheet name="L - Synthèse Boursorama" sheetId="35" r:id="rId4"/>
    <sheet name="L - Enregistrement" sheetId="37" r:id="rId5"/>
    <sheet name="L - Hist. T." sheetId="40" r:id="rId6"/>
    <sheet name="upsundo" sheetId="6" state="veryHidden" r:id="rId7"/>
  </sheets>
  <definedNames>
    <definedName name="_xlnm._FilterDatabase" localSheetId="2" hidden="1">'P - Hist. T.'!#REF!</definedName>
    <definedName name="_UNDO_UPS_" hidden="1">#REF!</definedName>
    <definedName name="_UNDO_UPS_SEL_" hidden="1">#REF!</definedName>
    <definedName name="Abattement">#REF!</definedName>
    <definedName name="Abattement_frais_pros">#REF!</definedName>
    <definedName name="Abattement_revenu_net">#REF!</definedName>
    <definedName name="Abonnements">#REF!</definedName>
    <definedName name="Achats">#REF!</definedName>
    <definedName name="Alimentation">#REF!</definedName>
    <definedName name="Annuel">#REF!</definedName>
    <definedName name="Assiette_CSG_1">#REF!</definedName>
    <definedName name="Assiette_CSG_2">#REF!</definedName>
    <definedName name="Assiette_CSG_3">#REF!</definedName>
    <definedName name="Autres_revenus_annuels_1">#REF!</definedName>
    <definedName name="Autres_revenus_annuels_2">#REF!</definedName>
    <definedName name="BackGU">#REF!</definedName>
    <definedName name="Banque">#REF!</definedName>
    <definedName name="Banque_émettrice_1">'P - Hist. T.'!$G$10:$G$15</definedName>
    <definedName name="Banque_émettrice_2">'L - Hist. T.'!$G$10:$G$13</definedName>
    <definedName name="BORNEINF_1">'P - Hist. T.'!$P$15</definedName>
    <definedName name="BORNEINF_2">'L - Hist. T.'!$P$13</definedName>
    <definedName name="Boursorama">#REF!</definedName>
    <definedName name="Catégoriedetransaction_1">'P - Hist. T.'!$I$10:$I$15</definedName>
    <definedName name="Catégoriedetransaction_2">'L - Hist. T.'!$I$10:$I$13</definedName>
    <definedName name="Catégories">#REF!</definedName>
    <definedName name="CCversL">#REF!</definedName>
    <definedName name="Célibataire">#REF!</definedName>
    <definedName name="CF_1">'P - Synthèse HSBC'!$AA$40</definedName>
    <definedName name="CF_10">#REF!</definedName>
    <definedName name="CF_11">#REF!</definedName>
    <definedName name="CF_12">'L - Hist. T.'!$AA$21</definedName>
    <definedName name="CF_13">'L - Enregistrement'!$AA$53</definedName>
    <definedName name="CF_14">'L - Synthèse Boursorama'!$AA$30</definedName>
    <definedName name="CF_15">#REF!</definedName>
    <definedName name="CF_16">#REF!</definedName>
    <definedName name="CF_17">#REF!</definedName>
    <definedName name="CF_18">#REF!</definedName>
    <definedName name="CF_19">#REF!</definedName>
    <definedName name="CF_2">#REF!</definedName>
    <definedName name="CF_20">#REF!</definedName>
    <definedName name="CF_3">'P - Enregistrement'!$AA$180</definedName>
    <definedName name="CF_4">'P - Hist. T.'!$AA$17</definedName>
    <definedName name="CF_5">#REF!</definedName>
    <definedName name="CF_6">#REF!</definedName>
    <definedName name="CF_7">#REF!</definedName>
    <definedName name="CF_8">#REF!</definedName>
    <definedName name="CF_9">#REF!</definedName>
    <definedName name="Check_Comptabilisation_1">'P - Hist. T.'!$P$10:$P$15</definedName>
    <definedName name="Check_Comptabilisation_2">'L - Hist. T.'!$P$10:$P$13</definedName>
    <definedName name="CIQWBGuid" hidden="1">"2226355b-de89-453c-875f-e4e199602523"</definedName>
    <definedName name="Coef_plafond_SECU">#REF!</definedName>
    <definedName name="Col_D_1">'P - Synthèse HSBC'!$S$7</definedName>
    <definedName name="Col_D_10">#REF!</definedName>
    <definedName name="Col_D_11">#REF!</definedName>
    <definedName name="Col_D_12">'L - Hist. T.'!$T$6</definedName>
    <definedName name="Col_D_13">'L - Enregistrement'!$S$7</definedName>
    <definedName name="Col_D_14">'L - Synthèse Boursorama'!$S$7</definedName>
    <definedName name="Col_D_16">#REF!</definedName>
    <definedName name="Col_D_17">#REF!</definedName>
    <definedName name="Col_D_18">#REF!</definedName>
    <definedName name="Col_D_19">#REF!</definedName>
    <definedName name="Col_D_2">#REF!</definedName>
    <definedName name="Col_D_20">#REF!</definedName>
    <definedName name="Col_D_3">'P - Enregistrement'!$S$7</definedName>
    <definedName name="Col_D_4">'P - Hist. T.'!$T$7</definedName>
    <definedName name="Col_D_5">#REF!</definedName>
    <definedName name="Col_D_6">#REF!</definedName>
    <definedName name="Col_D_7">#REF!</definedName>
    <definedName name="Col_D_8">#REF!</definedName>
    <definedName name="Col_D_9">#REF!</definedName>
    <definedName name="Col_G_1">'P - Synthèse HSBC'!$Q$7</definedName>
    <definedName name="Col_G_10">#REF!</definedName>
    <definedName name="Col_G_11">#REF!</definedName>
    <definedName name="Col_G_12">'L - Hist. T.'!$R$6</definedName>
    <definedName name="Col_G_13">'L - Enregistrement'!$Q$7</definedName>
    <definedName name="Col_G_14">'L - Synthèse Boursorama'!$Q$7</definedName>
    <definedName name="Col_G_16">#REF!</definedName>
    <definedName name="Col_G_17">#REF!</definedName>
    <definedName name="Col_G_18">#REF!</definedName>
    <definedName name="Col_G_19">#REF!</definedName>
    <definedName name="Col_G_2">#REF!</definedName>
    <definedName name="Col_G_20">#REF!</definedName>
    <definedName name="Col_G_3">'P - Enregistrement'!$Q$7</definedName>
    <definedName name="Col_G_4">'P - Hist. T.'!$R$7</definedName>
    <definedName name="Col_G_5">#REF!</definedName>
    <definedName name="Col_G_6">#REF!</definedName>
    <definedName name="Col_G_7">#REF!</definedName>
    <definedName name="Col_G_8">#REF!</definedName>
    <definedName name="Col_G_9">#REF!</definedName>
    <definedName name="Commentaire_1">'P - Hist. T.'!$N$10:$N$15</definedName>
    <definedName name="Commentaire_2">'L - Hist. T.'!$N$10:$N$13</definedName>
    <definedName name="Comptage_Hist_Capital_1">#REF!</definedName>
    <definedName name="Comptage_transactions_1">'P - Hist. T.'!$D$10:$D$15</definedName>
    <definedName name="Comptage_Transactions_2">'L - Hist. T.'!$D$10:$D$13</definedName>
    <definedName name="Config_CB">#REF!</definedName>
    <definedName name="Config_chèque">#REF!</definedName>
    <definedName name="Config_Prélèvements">#REF!</definedName>
    <definedName name="Config_Rééquilibrage">#REF!</definedName>
    <definedName name="Config_Rev">#REF!</definedName>
    <definedName name="Config_Transferts">#REF!</definedName>
    <definedName name="Config_Virements_Envoyés">#REF!</definedName>
    <definedName name="Config_Virements_Reçus">#REF!</definedName>
    <definedName name="Consolidée">#REF!</definedName>
    <definedName name="CSG_CRDS_non_déductible_absolu_1">#REF!</definedName>
    <definedName name="CSG_CRDS_non_déductible_absolu_2">#REF!</definedName>
    <definedName name="CSG_CRDS_non_déductible_absolu_3">#REF!</definedName>
    <definedName name="CSG_CRDS_non_déductible_relatif">#REF!</definedName>
    <definedName name="CSG_déductible">#REF!</definedName>
    <definedName name="CSG_déductible_absolu">#REF!</definedName>
    <definedName name="Date_enregistrement_capital_1">#REF!</definedName>
    <definedName name="Datedenregistrement_1">'P - Hist. T.'!$F$10:$F$15</definedName>
    <definedName name="Datedenregistrement_2">'L - Hist. T.'!$F$10:$F$13</definedName>
    <definedName name="Datedetransaction_1">'P - Hist. T.'!$E$10:$E$15</definedName>
    <definedName name="Datedetransaction_2">'L - Hist. T.'!$E$10:$E$13</definedName>
    <definedName name="Datedujour">'P - Synthèse HSBC'!$H$9</definedName>
    <definedName name="Début_Période_1">'P - Synthèse HSBC'!$H$22</definedName>
    <definedName name="Début_Période_2">#REF!</definedName>
    <definedName name="Début_Période_3">'L - Synthèse Boursorama'!#REF!</definedName>
    <definedName name="Début_période_4">#REF!</definedName>
    <definedName name="Déclaration">#REF!</definedName>
    <definedName name="Déclarations">#REF!</definedName>
    <definedName name="Déductions_sur_revenus_1">#REF!</definedName>
    <definedName name="Déductions_sur_revenus_2">#REF!</definedName>
    <definedName name="Départ_Boursorama">'L - Synthèse Boursorama'!$R$14</definedName>
    <definedName name="Départ_HSBC">'P - Synthèse HSBC'!$R$14</definedName>
    <definedName name="Départ_LCL">#REF!</definedName>
    <definedName name="Différé">#REF!</definedName>
    <definedName name="Différéounon_1">'P - Hist. T.'!$L$10:$L$1048576</definedName>
    <definedName name="Divers">#REF!</definedName>
    <definedName name="Enfants">#REF!</definedName>
    <definedName name="Error">#REF!</definedName>
    <definedName name="Esthétique">#REF!</definedName>
    <definedName name="Exclue">#REF!</definedName>
    <definedName name="Fin_Période_1">'P - Synthèse HSBC'!$J$22</definedName>
    <definedName name="Fin_Période_2">#REF!</definedName>
    <definedName name="Fin_Période_3">'L - Synthèse Boursorama'!#REF!</definedName>
    <definedName name="Fin_période_4">#REF!</definedName>
    <definedName name="Finance">#REF!</definedName>
    <definedName name="Fluxréel_1">'P - Hist. T.'!$O$10:$O$15</definedName>
    <definedName name="Fluxréel_2">'L - Hist. T.'!$O$10:$O$13</definedName>
    <definedName name="Format_Budget">#REF!</definedName>
    <definedName name="Format_Capital_Conso">#REF!</definedName>
    <definedName name="Format_Synthèse_1">#REF!</definedName>
    <definedName name="Format_Synthèse_2">#REF!</definedName>
    <definedName name="Format_Synthèse_3">#REF!</definedName>
    <definedName name="Format_Synthèse_4">#REF!</definedName>
    <definedName name="Formule_référence_1">'P - Hist. T.'!$O$14</definedName>
    <definedName name="Formule_référence_2">'L - Hist. T.'!$O$12</definedName>
    <definedName name="Frais_réels">#REF!</definedName>
    <definedName name="Frais_réels_calculés_1">#REF!</definedName>
    <definedName name="Frais_réels_calculés_2">#REF!</definedName>
    <definedName name="Grand_total_capital_1">#REF!</definedName>
    <definedName name="Grand_total_hors_pv_latentes_capital_1">#REF!</definedName>
    <definedName name="HSBC">#REF!</definedName>
    <definedName name="Impôt_sur_revenu_net">#REF!</definedName>
    <definedName name="Impôts">#REF!</definedName>
    <definedName name="Incluse">#REF!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"11/30/2017 13:56:58"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CL">#REF!</definedName>
    <definedName name="Logement">#REF!</definedName>
    <definedName name="Loisirs">#REF!</definedName>
    <definedName name="LversCC">#REF!</definedName>
    <definedName name="Marié">#REF!</definedName>
    <definedName name="Mensuel">#REF!</definedName>
    <definedName name="Méthodologie">#REF!</definedName>
    <definedName name="Montant_1">'P - Hist. T.'!$K$10:$K$15</definedName>
    <definedName name="Montant_2">'L - Hist. T.'!$K$10:$K$13</definedName>
    <definedName name="Montant_frais_réels_1">#REF!</definedName>
    <definedName name="Montant_frais_réels_2">#REF!</definedName>
    <definedName name="Nb_enfants_à_charge_1">#REF!</definedName>
    <definedName name="Nb_enfants_à_charge_2">#REF!</definedName>
    <definedName name="Net">#REF!</definedName>
    <definedName name="Nom_conjoint_1">#REF!</definedName>
    <definedName name="Nom_conjoint_2">#REF!</definedName>
    <definedName name="Non">#REF!</definedName>
    <definedName name="Ok">#REF!</definedName>
    <definedName name="Onglet_1">'P - Synthèse HSBC'!$R$9</definedName>
    <definedName name="Onglet_10">#REF!</definedName>
    <definedName name="Onglet_11">#REF!</definedName>
    <definedName name="Onglet_12">'L - Hist. T.'!$S$7</definedName>
    <definedName name="Onglet_13">'L - Enregistrement'!$R$9</definedName>
    <definedName name="Onglet_14">'L - Synthèse Boursorama'!$R$9</definedName>
    <definedName name="Onglet_15">#REF!</definedName>
    <definedName name="Onglet_16">#REF!</definedName>
    <definedName name="Onglet_17">#REF!</definedName>
    <definedName name="Onglet_18">#REF!</definedName>
    <definedName name="Onglet_19">#REF!</definedName>
    <definedName name="Onglet_2">#REF!</definedName>
    <definedName name="Onglet_20">#REF!</definedName>
    <definedName name="Onglet_3">'P - Enregistrement'!$R$9</definedName>
    <definedName name="Onglet_4">'P - Hist. T.'!$S$8</definedName>
    <definedName name="Onglet_5">#REF!</definedName>
    <definedName name="Onglet_6">#REF!</definedName>
    <definedName name="Onglet_7">#REF!</definedName>
    <definedName name="Onglet_8">#REF!</definedName>
    <definedName name="Onglet_9">#REF!</definedName>
    <definedName name="Oui">#REF!</definedName>
    <definedName name="Pacsé">#REF!</definedName>
    <definedName name="Plafond_SECU">#REF!</definedName>
    <definedName name="Position_Assurance_Vie_HSBC_Capital_1">#REF!</definedName>
    <definedName name="Position_avoirs_bancaires_Capital_1">#REF!</definedName>
    <definedName name="Position_Compte_courant_HSBC_capital_1">#REF!</definedName>
    <definedName name="Position_Compte_courant_LCL_capital_1">#REF!</definedName>
    <definedName name="Position_compte_Pro_Lcl_Capital_1">#REF!</definedName>
    <definedName name="Position_Cryptomonnaies_Capital_investi_capital_1">#REF!</definedName>
    <definedName name="Position_Livret_A_HSBC_Capital_1">#REF!</definedName>
    <definedName name="Position_Livret_LCL_Capital_1">#REF!</definedName>
    <definedName name="Position_PEL_LCL_Capital_1">#REF!</definedName>
    <definedName name="Position_plus_values_latentes_capital_1">#REF!</definedName>
    <definedName name="Position_total_HSBC_Capital_1">#REF!</definedName>
    <definedName name="Position_Total_LCL_Capital_1">#REF!</definedName>
    <definedName name="Professionnel">#REF!</definedName>
    <definedName name="Proxi_de_déduction_brut_net_1">#REF!</definedName>
    <definedName name="Proxi_de_déduction_brut_net_2">#REF!</definedName>
    <definedName name="Proxi_de_déduction_brut_net_3">#REF!</definedName>
    <definedName name="PS_taux_global">#REF!</definedName>
    <definedName name="Quotient_Familial">#REF!</definedName>
    <definedName name="Quotient_familial_1">#REF!</definedName>
    <definedName name="Quotient_familial_2">#REF!</definedName>
    <definedName name="Retraits_Chèques">#REF!</definedName>
    <definedName name="Revenu_activité_consolidé">#REF!</definedName>
    <definedName name="Revenu_annuel_brut_1">#REF!</definedName>
    <definedName name="Revenu_annuel_brut_2">#REF!</definedName>
    <definedName name="Revenu_brut_consolidé">#REF!</definedName>
    <definedName name="Revenu_brut_consolidé_post_déduction">#REF!</definedName>
    <definedName name="Revenu_Brut_Global_1">#REF!</definedName>
    <definedName name="Revenu_Brut_Global_2">#REF!</definedName>
    <definedName name="Revenu_Brut_Global_3">#REF!</definedName>
    <definedName name="Revenu_global">#REF!</definedName>
    <definedName name="Revenu_net_activité_1">#REF!</definedName>
    <definedName name="Revenu_net_activité_2">#REF!</definedName>
    <definedName name="Revenu_net_consolidé_imposable">#REF!</definedName>
    <definedName name="Revenu_Net_Global_1">#REF!</definedName>
    <definedName name="Revenu_Net_Global_2">#REF!</definedName>
    <definedName name="Revenu_net_global_consolidé">#REF!</definedName>
    <definedName name="Revenu_Net_Imposable_1">#REF!</definedName>
    <definedName name="Revenu_Net_Imposable_2">#REF!</definedName>
    <definedName name="Revenu_net_non_soumis_frais_1">#REF!</definedName>
    <definedName name="Revenu_net_non_soumis_frais_2">#REF!</definedName>
    <definedName name="Revenu_net_soumis_à_frais_1">#REF!</definedName>
    <definedName name="Revenu_net_soumis_à_frais_2">#REF!</definedName>
    <definedName name="Revenu_principal">#REF!</definedName>
    <definedName name="Revenus_d_invt">#REF!</definedName>
    <definedName name="Revenus_fonciers_1">#REF!</definedName>
    <definedName name="Revenus_fonciers_2">#REF!</definedName>
    <definedName name="Salaire_net_réel_1">#REF!</definedName>
    <definedName name="Salaire_net_réel_2">#REF!</definedName>
    <definedName name="Santé">#REF!</definedName>
    <definedName name="Savings">#REF!</definedName>
    <definedName name="Séparées">#REF!</definedName>
    <definedName name="Situation_familiale_1">#REF!</definedName>
    <definedName name="Situation_familiale_2">#REF!</definedName>
    <definedName name="Souscatégoriedetransaction_1">'P - Hist. T.'!$J$10:$J$15</definedName>
    <definedName name="Souscatégoriedetransaction_2">'L - Hist. T.'!$J$10:$J$13</definedName>
    <definedName name="Statut_transaction_1">'P - Hist. T.'!$M$10:$M$15</definedName>
    <definedName name="Statut_transaction_2">'L - Hist. T.'!$M$10:$M$13</definedName>
    <definedName name="Système_Checks">#REF!</definedName>
    <definedName name="Total_revenus_annuels_post_déduction_1">#REF!</definedName>
    <definedName name="Total_revenus_annuels_post_déduction_2">#REF!</definedName>
    <definedName name="Tranche_Marginale">#REF!</definedName>
    <definedName name="Transfert_Interne">#REF!</definedName>
    <definedName name="Transferts">#REF!</definedName>
    <definedName name="Transports">#REF!</definedName>
    <definedName name="Type">#REF!</definedName>
    <definedName name="Typedetransaction_1">'P - Hist. T.'!$H$10:$H$15</definedName>
    <definedName name="Typedetransaction_2">'L - Hist. T.'!$H$10:$H$13</definedName>
    <definedName name="Veuf">#REF!</definedName>
  </definedNames>
  <calcPr calcId="171027" concurrentCalc="0"/>
  <fileRecoveryPr autoRecover="0"/>
</workbook>
</file>

<file path=xl/calcChain.xml><?xml version="1.0" encoding="utf-8"?>
<calcChain xmlns="http://schemas.openxmlformats.org/spreadsheetml/2006/main">
  <c r="O14" i="5" l="1"/>
  <c r="O12" i="5"/>
  <c r="O13" i="5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O11" i="40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10" i="37"/>
  <c r="D9" i="37"/>
  <c r="D8" i="37"/>
  <c r="D7" i="37"/>
  <c r="O12" i="40"/>
  <c r="R20" i="35"/>
  <c r="D40" i="37"/>
  <c r="I15" i="35"/>
  <c r="S15" i="35"/>
  <c r="I16" i="35"/>
  <c r="S16" i="35"/>
  <c r="I15" i="17"/>
  <c r="S15" i="17"/>
  <c r="I16" i="17"/>
  <c r="S16" i="17"/>
  <c r="J28" i="17"/>
  <c r="S26" i="17"/>
  <c r="E5" i="40"/>
  <c r="D39" i="37"/>
  <c r="D38" i="37"/>
  <c r="D37" i="37"/>
  <c r="D36" i="37"/>
  <c r="D35" i="37"/>
  <c r="B2" i="35"/>
  <c r="R9" i="35"/>
  <c r="H9" i="35"/>
  <c r="R9" i="37"/>
  <c r="S7" i="40"/>
  <c r="R9" i="17"/>
  <c r="S8" i="5"/>
  <c r="R9" i="1"/>
  <c r="B2" i="17"/>
  <c r="E5" i="5"/>
  <c r="H9" i="17"/>
  <c r="J26" i="17"/>
  <c r="H26" i="17"/>
  <c r="H14" i="35"/>
  <c r="H14" i="17"/>
  <c r="I18" i="35"/>
  <c r="K5" i="5"/>
  <c r="I18" i="17"/>
  <c r="K5" i="40"/>
  <c r="J14" i="35"/>
  <c r="Q7" i="35"/>
  <c r="S7" i="1"/>
  <c r="J29" i="17"/>
  <c r="J30" i="17"/>
  <c r="S32" i="17"/>
  <c r="J14" i="17"/>
  <c r="R6" i="40"/>
  <c r="Q7" i="17"/>
  <c r="Q7" i="1"/>
  <c r="S7" i="35"/>
  <c r="S7" i="17"/>
  <c r="T6" i="40"/>
  <c r="S7" i="37"/>
  <c r="R7" i="5"/>
  <c r="Q7" i="37"/>
  <c r="T7" i="5"/>
  <c r="Q18" i="17"/>
  <c r="S18" i="17"/>
  <c r="J18" i="35"/>
  <c r="K6" i="40"/>
  <c r="S28" i="17"/>
  <c r="J32" i="17"/>
  <c r="J18" i="17"/>
  <c r="K6" i="5"/>
  <c r="Q29" i="17"/>
  <c r="S29" i="17"/>
  <c r="Q18" i="35"/>
  <c r="S18" i="35"/>
  <c r="F5" i="35"/>
  <c r="G5" i="35"/>
  <c r="Q30" i="17"/>
  <c r="S30" i="17"/>
  <c r="S33" i="17"/>
  <c r="F5" i="17"/>
  <c r="G5" i="17"/>
  <c r="J33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TERRY Pierre-Louis</author>
  </authors>
  <commentList>
    <comment ref="N5" authorId="0" shapeId="0" xr:uid="{00000000-0006-0000-0200-000001000000}">
      <text>
        <r>
          <rPr>
            <sz val="9"/>
            <color indexed="81"/>
            <rFont val="Tahoma"/>
            <family val="2"/>
          </rPr>
          <t>En cas d'écarts après avoir enregistré les transactions et les avoir intégrées dans le calcul par un "Oui", vérifier les points suivants  :
- Vous avez rentré les bons chiffres
- Vous avez intégré uniquement les transactions qui apparaissent dans votre relevé bancaire
- Vous avez catégorisé les transactions correctement (en dépenses ou en revenus, etc.)</t>
        </r>
      </text>
    </comment>
  </commentList>
</comments>
</file>

<file path=xl/sharedStrings.xml><?xml version="1.0" encoding="utf-8"?>
<sst xmlns="http://schemas.openxmlformats.org/spreadsheetml/2006/main" count="295" uniqueCount="63">
  <si>
    <t xml:space="preserve">Type </t>
  </si>
  <si>
    <t>Catégorie</t>
  </si>
  <si>
    <t>Sous catégorie</t>
  </si>
  <si>
    <t>Montant</t>
  </si>
  <si>
    <t>Différé</t>
  </si>
  <si>
    <t>Commentaire</t>
  </si>
  <si>
    <t>Revenu</t>
  </si>
  <si>
    <t>Retraits</t>
  </si>
  <si>
    <t>Dépenses Pro - Autres</t>
  </si>
  <si>
    <t>Abonnements</t>
  </si>
  <si>
    <t>Téléphonie Mobile</t>
  </si>
  <si>
    <t>Transport en commun</t>
  </si>
  <si>
    <t>Banque</t>
  </si>
  <si>
    <t>Non différé</t>
  </si>
  <si>
    <t>Professionnel</t>
  </si>
  <si>
    <t>Transports</t>
  </si>
  <si>
    <t>Salaire</t>
  </si>
  <si>
    <t>Compte courant</t>
  </si>
  <si>
    <t>Livret A</t>
  </si>
  <si>
    <t>Dépense - CB</t>
  </si>
  <si>
    <t>au</t>
  </si>
  <si>
    <t>Total</t>
  </si>
  <si>
    <t>Enregistrement des transactions</t>
  </si>
  <si>
    <t>Flux réel</t>
  </si>
  <si>
    <t>Flux sortants</t>
  </si>
  <si>
    <t>Oui</t>
  </si>
  <si>
    <t>Non</t>
  </si>
  <si>
    <t>Statut</t>
  </si>
  <si>
    <t>Solde actuel</t>
  </si>
  <si>
    <t>Ecart</t>
  </si>
  <si>
    <t>Déjeuner</t>
  </si>
  <si>
    <t>HSBC</t>
  </si>
  <si>
    <t>Nombre de transactions</t>
  </si>
  <si>
    <t>Retraits_Chèques</t>
  </si>
  <si>
    <t>Ligne de départ</t>
  </si>
  <si>
    <t>Enregistrement</t>
  </si>
  <si>
    <t>Transaction</t>
  </si>
  <si>
    <t>Incluse</t>
  </si>
  <si>
    <t>#</t>
  </si>
  <si>
    <t>Comptabilisé</t>
  </si>
  <si>
    <t>Assurance-vie</t>
  </si>
  <si>
    <t>Calculé</t>
  </si>
  <si>
    <t>Reporté</t>
  </si>
  <si>
    <t>Ecarts</t>
  </si>
  <si>
    <t>Dernière mise à jour :</t>
  </si>
  <si>
    <t>Période d'affichage du</t>
  </si>
  <si>
    <t>Checks</t>
  </si>
  <si>
    <t>Tableau de flux de trésorerie</t>
  </si>
  <si>
    <t>Flux rentrants</t>
  </si>
  <si>
    <t>Taux d'épargne interne</t>
  </si>
  <si>
    <t>Date du jour :</t>
  </si>
  <si>
    <t>Compteur</t>
  </si>
  <si>
    <t>Transactions courantes préremplies</t>
  </si>
  <si>
    <t xml:space="preserve">Balance fin de période </t>
  </si>
  <si>
    <t>Départ HSBC</t>
  </si>
  <si>
    <t>Nom onglet</t>
  </si>
  <si>
    <t>Boursorama</t>
  </si>
  <si>
    <t>Départ Boursorama</t>
  </si>
  <si>
    <t>Base de données - Transactions</t>
  </si>
  <si>
    <t>Nom d'onglet</t>
  </si>
  <si>
    <t>X</t>
  </si>
  <si>
    <t>Entrantes</t>
  </si>
  <si>
    <t xml:space="preserve">En cas d'écarts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</si>
</sst>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\ &quot;€&quot;"/>
    <numFmt numFmtId="165" formatCode="#,##0.00_);\ \(#,##0.00\);&quot;-&quot;_);@_)"/>
    <numFmt numFmtId="166" formatCode="#,##0.00&quot;€&quot;_);[Red]\ \(#,##0.00&quot;€&quot;\);&quot;-&quot;_);@_)"/>
    <numFmt numFmtId="167" formatCode="#,##0.0_);\(#,##0.0\);&quot;-&quot;_);@_)"/>
    <numFmt numFmtId="168" formatCode="#,##0.00_);\(#,##0.00\);&quot;-&quot;_);@_)"/>
    <numFmt numFmtId="169" formatCode="#,##0_);\(#,##0\);&quot;-&quot;_);@_)"/>
    <numFmt numFmtId="170" formatCode="0.0_)%;\(0.0\)%;&quot;-&quot;_)_%;@_)_%"/>
  </numFmts>
  <fonts count="21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i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i/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26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theme="0"/>
      </left>
      <right/>
      <top style="medium">
        <color theme="0"/>
      </top>
      <bottom style="thin">
        <color theme="1"/>
      </bottom>
      <diagonal/>
    </border>
    <border>
      <left/>
      <right/>
      <top style="medium">
        <color theme="0"/>
      </top>
      <bottom style="thin">
        <color theme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/>
      <right style="hair">
        <color theme="3"/>
      </right>
      <top/>
      <bottom/>
      <diagonal/>
    </border>
    <border>
      <left/>
      <right/>
      <top style="hair">
        <color rgb="FFC00000"/>
      </top>
      <bottom/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/>
      <top style="thin">
        <color rgb="FF7F7F7F"/>
      </top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dotted">
        <color rgb="FFC00000"/>
      </left>
      <right/>
      <top style="dotted">
        <color rgb="FFC00000"/>
      </top>
      <bottom/>
      <diagonal/>
    </border>
    <border>
      <left/>
      <right/>
      <top style="dotted">
        <color rgb="FFC00000"/>
      </top>
      <bottom/>
      <diagonal/>
    </border>
    <border>
      <left/>
      <right style="dotted">
        <color rgb="FFC00000"/>
      </right>
      <top style="dotted">
        <color rgb="FFC00000"/>
      </top>
      <bottom/>
      <diagonal/>
    </border>
    <border>
      <left style="dotted">
        <color rgb="FFC00000"/>
      </left>
      <right/>
      <top/>
      <bottom/>
      <diagonal/>
    </border>
    <border>
      <left/>
      <right style="dotted">
        <color rgb="FFC00000"/>
      </right>
      <top/>
      <bottom/>
      <diagonal/>
    </border>
    <border>
      <left style="dotted">
        <color rgb="FFC00000"/>
      </left>
      <right/>
      <top/>
      <bottom style="dotted">
        <color rgb="FFC00000"/>
      </bottom>
      <diagonal/>
    </border>
    <border>
      <left/>
      <right/>
      <top/>
      <bottom style="dotted">
        <color rgb="FFC00000"/>
      </bottom>
      <diagonal/>
    </border>
    <border>
      <left/>
      <right style="dotted">
        <color rgb="FFC00000"/>
      </right>
      <top/>
      <bottom style="dotted">
        <color rgb="FFC00000"/>
      </bottom>
      <diagonal/>
    </border>
    <border>
      <left style="hair">
        <color rgb="FFC00000"/>
      </left>
      <right/>
      <top style="hair">
        <color rgb="FFC00000"/>
      </top>
      <bottom/>
      <diagonal/>
    </border>
    <border>
      <left/>
      <right style="hair">
        <color rgb="FFC00000"/>
      </right>
      <top style="hair">
        <color rgb="FFC00000"/>
      </top>
      <bottom/>
      <diagonal/>
    </border>
    <border>
      <left style="hair">
        <color rgb="FFC00000"/>
      </left>
      <right/>
      <top/>
      <bottom style="hair">
        <color rgb="FFC00000"/>
      </bottom>
      <diagonal/>
    </border>
    <border>
      <left/>
      <right/>
      <top/>
      <bottom style="hair">
        <color rgb="FFC00000"/>
      </bottom>
      <diagonal/>
    </border>
    <border>
      <left/>
      <right style="hair">
        <color rgb="FFC00000"/>
      </right>
      <top/>
      <bottom style="hair">
        <color rgb="FFC00000"/>
      </bottom>
      <diagonal/>
    </border>
    <border>
      <left style="dotted">
        <color rgb="FFC00000"/>
      </left>
      <right style="dotted">
        <color rgb="FFC00000"/>
      </right>
      <top style="dotted">
        <color rgb="FFC00000"/>
      </top>
      <bottom style="dotted">
        <color rgb="FFC00000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14" fontId="0" fillId="0" borderId="2" xfId="0" applyNumberForma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164" fontId="0" fillId="0" borderId="2" xfId="0" applyNumberFormat="1" applyFill="1" applyBorder="1" applyAlignment="1">
      <alignment horizontal="left"/>
    </xf>
    <xf numFmtId="14" fontId="0" fillId="0" borderId="0" xfId="0" applyNumberFormat="1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/>
    <xf numFmtId="0" fontId="0" fillId="0" borderId="0" xfId="0" applyAlignment="1">
      <alignment vertical="center"/>
    </xf>
    <xf numFmtId="164" fontId="0" fillId="2" borderId="0" xfId="0" applyNumberFormat="1" applyFill="1" applyBorder="1" applyAlignment="1">
      <alignment horizontal="left" vertical="center"/>
    </xf>
    <xf numFmtId="165" fontId="0" fillId="0" borderId="0" xfId="0" applyNumberFormat="1" applyFill="1" applyAlignment="1" applyProtection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7" fillId="0" borderId="0" xfId="0" applyFont="1"/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169" fontId="10" fillId="6" borderId="13" xfId="0" applyNumberFormat="1" applyFont="1" applyFill="1" applyBorder="1" applyAlignment="1">
      <alignment horizontal="center" vertical="center"/>
    </xf>
    <xf numFmtId="169" fontId="10" fillId="6" borderId="0" xfId="0" applyNumberFormat="1" applyFont="1" applyFill="1" applyBorder="1" applyAlignment="1">
      <alignment horizontal="center" vertical="center"/>
    </xf>
    <xf numFmtId="169" fontId="10" fillId="6" borderId="15" xfId="0" applyNumberFormat="1" applyFont="1" applyFill="1" applyBorder="1" applyAlignment="1">
      <alignment horizontal="center" vertical="center"/>
    </xf>
    <xf numFmtId="169" fontId="7" fillId="0" borderId="0" xfId="0" applyNumberFormat="1" applyFont="1" applyAlignment="1">
      <alignment horizontal="center" vertical="center"/>
    </xf>
    <xf numFmtId="0" fontId="7" fillId="6" borderId="0" xfId="0" applyFont="1" applyFill="1" applyAlignment="1">
      <alignment horizontal="center"/>
    </xf>
    <xf numFmtId="14" fontId="11" fillId="0" borderId="15" xfId="0" applyNumberFormat="1" applyFont="1" applyBorder="1" applyAlignment="1">
      <alignment vertical="center"/>
    </xf>
    <xf numFmtId="14" fontId="11" fillId="0" borderId="15" xfId="0" applyNumberFormat="1" applyFont="1" applyBorder="1" applyAlignment="1">
      <alignment horizontal="center" vertical="center"/>
    </xf>
    <xf numFmtId="0" fontId="11" fillId="6" borderId="0" xfId="0" applyFont="1" applyFill="1" applyBorder="1" applyAlignment="1">
      <alignment horizontal="left" vertical="center"/>
    </xf>
    <xf numFmtId="169" fontId="11" fillId="6" borderId="0" xfId="0" applyNumberFormat="1" applyFont="1" applyFill="1" applyBorder="1" applyAlignment="1">
      <alignment horizontal="right" vertical="center"/>
    </xf>
    <xf numFmtId="0" fontId="7" fillId="6" borderId="0" xfId="0" applyFont="1" applyFill="1" applyAlignment="1">
      <alignment horizontal="center" vertical="center"/>
    </xf>
    <xf numFmtId="14" fontId="14" fillId="2" borderId="0" xfId="0" applyNumberFormat="1" applyFont="1" applyFill="1" applyBorder="1" applyAlignment="1" applyProtection="1">
      <alignment horizontal="left" vertical="center"/>
    </xf>
    <xf numFmtId="0" fontId="14" fillId="2" borderId="0" xfId="0" applyFont="1" applyFill="1" applyBorder="1" applyAlignment="1" applyProtection="1">
      <alignment vertical="center"/>
    </xf>
    <xf numFmtId="0" fontId="14" fillId="2" borderId="0" xfId="0" applyFont="1" applyFill="1" applyBorder="1" applyAlignment="1">
      <alignment vertical="center"/>
    </xf>
    <xf numFmtId="0" fontId="14" fillId="2" borderId="0" xfId="0" applyFont="1" applyFill="1" applyAlignment="1" applyProtection="1">
      <alignment horizontal="left" wrapText="1"/>
      <protection locked="0"/>
    </xf>
    <xf numFmtId="14" fontId="14" fillId="2" borderId="0" xfId="0" applyNumberFormat="1" applyFont="1" applyFill="1" applyAlignment="1" applyProtection="1">
      <alignment horizontal="left"/>
      <protection locked="0"/>
    </xf>
    <xf numFmtId="14" fontId="14" fillId="2" borderId="0" xfId="0" applyNumberFormat="1" applyFont="1" applyFill="1" applyAlignment="1" applyProtection="1">
      <alignment horizontal="left"/>
    </xf>
    <xf numFmtId="0" fontId="14" fillId="2" borderId="0" xfId="0" applyFont="1" applyFill="1" applyAlignment="1" applyProtection="1">
      <alignment horizontal="left"/>
      <protection locked="0"/>
    </xf>
    <xf numFmtId="164" fontId="14" fillId="2" borderId="0" xfId="0" applyNumberFormat="1" applyFont="1" applyFill="1" applyAlignment="1" applyProtection="1">
      <alignment horizontal="left"/>
      <protection locked="0"/>
    </xf>
    <xf numFmtId="0" fontId="16" fillId="0" borderId="15" xfId="0" applyFont="1" applyFill="1" applyBorder="1" applyAlignment="1">
      <alignment vertical="center" wrapText="1"/>
    </xf>
    <xf numFmtId="0" fontId="16" fillId="0" borderId="15" xfId="0" applyFont="1" applyFill="1" applyBorder="1" applyAlignment="1">
      <alignment horizontal="left" vertical="center" wrapText="1"/>
    </xf>
    <xf numFmtId="169" fontId="7" fillId="9" borderId="0" xfId="0" applyNumberFormat="1" applyFont="1" applyFill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14" fontId="9" fillId="2" borderId="0" xfId="0" applyNumberFormat="1" applyFont="1" applyFill="1" applyBorder="1" applyAlignment="1">
      <alignment horizontal="center" vertical="center"/>
    </xf>
    <xf numFmtId="166" fontId="0" fillId="0" borderId="7" xfId="0" applyNumberFormat="1" applyFill="1" applyBorder="1" applyAlignment="1" applyProtection="1">
      <alignment horizontal="right"/>
    </xf>
    <xf numFmtId="0" fontId="18" fillId="0" borderId="15" xfId="0" applyFont="1" applyBorder="1" applyAlignment="1"/>
    <xf numFmtId="0" fontId="11" fillId="6" borderId="14" xfId="0" applyFont="1" applyFill="1" applyBorder="1" applyAlignment="1">
      <alignment horizontal="centerContinuous" vertical="center"/>
    </xf>
    <xf numFmtId="0" fontId="11" fillId="7" borderId="14" xfId="0" applyFont="1" applyFill="1" applyBorder="1" applyAlignment="1">
      <alignment horizontal="center" vertical="center"/>
    </xf>
    <xf numFmtId="169" fontId="10" fillId="7" borderId="0" xfId="0" applyNumberFormat="1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0" fontId="19" fillId="0" borderId="0" xfId="0" applyFont="1" applyBorder="1" applyAlignment="1"/>
    <xf numFmtId="0" fontId="7" fillId="0" borderId="24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14" fontId="9" fillId="2" borderId="28" xfId="0" applyNumberFormat="1" applyFont="1" applyFill="1" applyBorder="1" applyAlignment="1">
      <alignment vertical="center"/>
    </xf>
    <xf numFmtId="0" fontId="10" fillId="6" borderId="13" xfId="0" applyFont="1" applyFill="1" applyBorder="1" applyAlignment="1">
      <alignment vertical="center"/>
    </xf>
    <xf numFmtId="0" fontId="10" fillId="6" borderId="0" xfId="0" applyFont="1" applyFill="1" applyBorder="1" applyAlignment="1">
      <alignment vertical="center"/>
    </xf>
    <xf numFmtId="0" fontId="10" fillId="6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14" fontId="10" fillId="0" borderId="15" xfId="0" applyNumberFormat="1" applyFont="1" applyFill="1" applyBorder="1" applyAlignment="1">
      <alignment horizontal="right" vertical="center"/>
    </xf>
    <xf numFmtId="0" fontId="13" fillId="0" borderId="15" xfId="0" applyFont="1" applyFill="1" applyBorder="1" applyAlignment="1">
      <alignment horizontal="right" vertical="center"/>
    </xf>
    <xf numFmtId="168" fontId="7" fillId="0" borderId="0" xfId="0" applyNumberFormat="1" applyFont="1" applyAlignment="1">
      <alignment horizontal="right" vertical="center"/>
    </xf>
    <xf numFmtId="168" fontId="9" fillId="2" borderId="0" xfId="0" applyNumberFormat="1" applyFont="1" applyFill="1" applyAlignment="1">
      <alignment horizontal="right" vertical="center"/>
    </xf>
    <xf numFmtId="167" fontId="7" fillId="0" borderId="0" xfId="0" applyNumberFormat="1" applyFont="1" applyAlignment="1">
      <alignment horizontal="right" vertical="center"/>
    </xf>
    <xf numFmtId="0" fontId="15" fillId="3" borderId="0" xfId="0" applyFont="1" applyFill="1" applyAlignment="1">
      <alignment horizontal="center" vertical="center"/>
    </xf>
    <xf numFmtId="0" fontId="11" fillId="6" borderId="14" xfId="0" applyFont="1" applyFill="1" applyBorder="1" applyAlignment="1">
      <alignment vertical="center"/>
    </xf>
    <xf numFmtId="168" fontId="11" fillId="6" borderId="14" xfId="0" applyNumberFormat="1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8" borderId="19" xfId="0" applyFont="1" applyFill="1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7" fillId="0" borderId="20" xfId="0" applyFont="1" applyBorder="1" applyAlignment="1">
      <alignment vertical="center"/>
    </xf>
    <xf numFmtId="0" fontId="7" fillId="8" borderId="21" xfId="0" applyFont="1" applyFill="1" applyBorder="1" applyAlignment="1">
      <alignment horizontal="centerContinuous" vertical="center"/>
    </xf>
    <xf numFmtId="0" fontId="7" fillId="0" borderId="22" xfId="0" applyFont="1" applyBorder="1" applyAlignment="1">
      <alignment horizontal="centerContinuous" vertical="center"/>
    </xf>
    <xf numFmtId="0" fontId="7" fillId="0" borderId="2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1" fillId="0" borderId="15" xfId="0" applyFont="1" applyBorder="1" applyAlignment="1">
      <alignment horizontal="right" vertical="center"/>
    </xf>
    <xf numFmtId="169" fontId="7" fillId="0" borderId="0" xfId="0" applyNumberFormat="1" applyFont="1" applyAlignment="1">
      <alignment horizontal="right" vertical="center"/>
    </xf>
    <xf numFmtId="167" fontId="7" fillId="6" borderId="0" xfId="0" applyNumberFormat="1" applyFont="1" applyFill="1" applyAlignment="1">
      <alignment horizontal="center" vertical="center"/>
    </xf>
    <xf numFmtId="4" fontId="7" fillId="0" borderId="0" xfId="0" applyNumberFormat="1" applyFont="1" applyAlignment="1">
      <alignment vertical="center"/>
    </xf>
    <xf numFmtId="0" fontId="11" fillId="6" borderId="13" xfId="0" applyFont="1" applyFill="1" applyBorder="1" applyAlignment="1">
      <alignment vertical="center"/>
    </xf>
    <xf numFmtId="168" fontId="11" fillId="6" borderId="13" xfId="0" applyNumberFormat="1" applyFont="1" applyFill="1" applyBorder="1" applyAlignment="1">
      <alignment vertical="center"/>
    </xf>
    <xf numFmtId="14" fontId="7" fillId="0" borderId="0" xfId="0" applyNumberFormat="1" applyFont="1" applyAlignment="1">
      <alignment vertical="center"/>
    </xf>
    <xf numFmtId="0" fontId="12" fillId="6" borderId="15" xfId="0" applyFont="1" applyFill="1" applyBorder="1" applyAlignment="1">
      <alignment vertical="center"/>
    </xf>
    <xf numFmtId="170" fontId="12" fillId="6" borderId="15" xfId="0" applyNumberFormat="1" applyFont="1" applyFill="1" applyBorder="1" applyAlignment="1">
      <alignment horizontal="right" vertical="center"/>
    </xf>
    <xf numFmtId="168" fontId="7" fillId="6" borderId="0" xfId="0" applyNumberFormat="1" applyFont="1" applyFill="1" applyAlignment="1">
      <alignment horizontal="center" vertical="center"/>
    </xf>
    <xf numFmtId="168" fontId="15" fillId="3" borderId="0" xfId="0" applyNumberFormat="1" applyFont="1" applyFill="1" applyAlignment="1">
      <alignment horizontal="center" vertical="center"/>
    </xf>
    <xf numFmtId="0" fontId="7" fillId="6" borderId="0" xfId="0" applyFont="1" applyFill="1" applyAlignment="1">
      <alignment horizontal="left" vertical="center"/>
    </xf>
    <xf numFmtId="0" fontId="8" fillId="6" borderId="0" xfId="0" applyFont="1" applyFill="1" applyAlignment="1">
      <alignment horizontal="left" vertical="center"/>
    </xf>
    <xf numFmtId="0" fontId="7" fillId="4" borderId="0" xfId="0" applyFont="1" applyFill="1"/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167" fontId="7" fillId="6" borderId="0" xfId="0" applyNumberFormat="1" applyFont="1" applyFill="1" applyAlignment="1">
      <alignment horizontal="right" vertical="center"/>
    </xf>
    <xf numFmtId="0" fontId="8" fillId="6" borderId="0" xfId="0" applyFont="1" applyFill="1" applyAlignment="1">
      <alignment horizontal="center" vertical="center"/>
    </xf>
    <xf numFmtId="14" fontId="0" fillId="0" borderId="0" xfId="0" applyNumberFormat="1" applyFill="1" applyBorder="1" applyAlignment="1">
      <alignment horizontal="left"/>
    </xf>
    <xf numFmtId="169" fontId="7" fillId="6" borderId="0" xfId="0" applyNumberFormat="1" applyFont="1" applyFill="1" applyAlignment="1">
      <alignment horizontal="center" vertical="center"/>
    </xf>
    <xf numFmtId="0" fontId="17" fillId="7" borderId="0" xfId="0" applyFont="1" applyFill="1" applyAlignment="1">
      <alignment horizontal="center"/>
    </xf>
    <xf numFmtId="0" fontId="17" fillId="7" borderId="0" xfId="0" applyFont="1" applyFill="1" applyAlignment="1">
      <alignment horizontal="center" vertical="center"/>
    </xf>
    <xf numFmtId="168" fontId="14" fillId="2" borderId="0" xfId="0" applyNumberFormat="1" applyFont="1" applyFill="1" applyAlignment="1" applyProtection="1">
      <alignment horizontal="left"/>
      <protection locked="0"/>
    </xf>
    <xf numFmtId="168" fontId="0" fillId="0" borderId="7" xfId="0" applyNumberFormat="1" applyFill="1" applyBorder="1" applyAlignment="1" applyProtection="1">
      <alignment horizontal="right"/>
    </xf>
    <xf numFmtId="14" fontId="14" fillId="0" borderId="5" xfId="0" applyNumberFormat="1" applyFont="1" applyFill="1" applyBorder="1" applyAlignment="1" applyProtection="1">
      <alignment horizontal="left" vertical="center"/>
    </xf>
    <xf numFmtId="14" fontId="14" fillId="0" borderId="0" xfId="0" applyNumberFormat="1" applyFont="1" applyFill="1" applyBorder="1" applyAlignment="1" applyProtection="1">
      <alignment horizontal="left" vertical="center"/>
    </xf>
    <xf numFmtId="0" fontId="14" fillId="0" borderId="0" xfId="0" applyFont="1" applyFill="1" applyBorder="1" applyAlignment="1" applyProtection="1">
      <alignment vertical="center"/>
    </xf>
    <xf numFmtId="168" fontId="14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165" fontId="14" fillId="0" borderId="0" xfId="0" applyNumberFormat="1" applyFont="1" applyFill="1" applyBorder="1" applyAlignment="1" applyProtection="1">
      <alignment vertical="center"/>
    </xf>
    <xf numFmtId="0" fontId="14" fillId="0" borderId="0" xfId="0" applyFont="1" applyFill="1" applyBorder="1" applyProtection="1"/>
    <xf numFmtId="14" fontId="14" fillId="0" borderId="0" xfId="0" applyNumberFormat="1" applyFont="1" applyFill="1" applyBorder="1" applyAlignment="1" applyProtection="1">
      <alignment horizontal="left"/>
    </xf>
    <xf numFmtId="0" fontId="0" fillId="0" borderId="0" xfId="0" applyFill="1" applyAlignment="1">
      <alignment horizontal="left"/>
    </xf>
    <xf numFmtId="169" fontId="7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0" fontId="0" fillId="0" borderId="0" xfId="0" applyFill="1" applyAlignment="1">
      <alignment horizontal="right"/>
    </xf>
    <xf numFmtId="4" fontId="0" fillId="0" borderId="0" xfId="0" applyNumberFormat="1" applyFill="1"/>
    <xf numFmtId="0" fontId="0" fillId="0" borderId="0" xfId="0" applyFill="1" applyAlignment="1">
      <alignment vertical="center"/>
    </xf>
    <xf numFmtId="0" fontId="5" fillId="0" borderId="0" xfId="0" applyFont="1" applyFill="1"/>
    <xf numFmtId="0" fontId="2" fillId="0" borderId="0" xfId="0" quotePrefix="1" applyFont="1" applyFill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0" fontId="0" fillId="0" borderId="1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4" xfId="0" applyFill="1" applyBorder="1" applyAlignment="1">
      <alignment horizontal="left"/>
    </xf>
    <xf numFmtId="0" fontId="0" fillId="0" borderId="4" xfId="0" applyFill="1" applyBorder="1" applyAlignment="1">
      <alignment vertical="center"/>
    </xf>
    <xf numFmtId="0" fontId="0" fillId="0" borderId="1" xfId="0" applyFill="1" applyBorder="1"/>
    <xf numFmtId="0" fontId="6" fillId="0" borderId="0" xfId="0" applyFont="1" applyFill="1" applyBorder="1"/>
    <xf numFmtId="0" fontId="0" fillId="0" borderId="5" xfId="0" applyFill="1" applyBorder="1" applyAlignment="1" applyProtection="1">
      <alignment horizontal="left" vertical="center"/>
    </xf>
    <xf numFmtId="14" fontId="0" fillId="0" borderId="0" xfId="0" applyNumberFormat="1" applyFill="1" applyBorder="1" applyAlignment="1" applyProtection="1">
      <alignment horizontal="left"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14" fontId="0" fillId="0" borderId="0" xfId="0" applyNumberFormat="1" applyFill="1" applyAlignment="1">
      <alignment horizontal="left"/>
    </xf>
    <xf numFmtId="0" fontId="6" fillId="0" borderId="0" xfId="0" applyFont="1" applyFill="1"/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0" fillId="0" borderId="2" xfId="0" applyFill="1" applyBorder="1" applyAlignment="1">
      <alignment vertical="center"/>
    </xf>
    <xf numFmtId="0" fontId="0" fillId="0" borderId="2" xfId="0" applyFill="1" applyBorder="1"/>
    <xf numFmtId="164" fontId="14" fillId="0" borderId="0" xfId="0" applyNumberFormat="1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center" vertical="center"/>
    </xf>
    <xf numFmtId="164" fontId="20" fillId="0" borderId="0" xfId="0" applyNumberFormat="1" applyFont="1" applyFill="1" applyBorder="1" applyAlignment="1">
      <alignment horizontal="right" vertical="center"/>
    </xf>
    <xf numFmtId="0" fontId="17" fillId="6" borderId="0" xfId="0" applyFont="1" applyFill="1" applyAlignment="1">
      <alignment horizontal="center" vertical="center"/>
    </xf>
    <xf numFmtId="0" fontId="17" fillId="7" borderId="0" xfId="0" applyFont="1" applyFill="1" applyBorder="1" applyAlignment="1">
      <alignment horizontal="center" vertical="center"/>
    </xf>
    <xf numFmtId="0" fontId="0" fillId="0" borderId="29" xfId="0" applyFill="1" applyBorder="1"/>
    <xf numFmtId="14" fontId="0" fillId="10" borderId="0" xfId="0" applyNumberFormat="1" applyFill="1" applyAlignment="1">
      <alignment horizontal="left"/>
    </xf>
    <xf numFmtId="0" fontId="0" fillId="10" borderId="0" xfId="0" applyFill="1"/>
    <xf numFmtId="0" fontId="6" fillId="10" borderId="0" xfId="0" applyFont="1" applyFill="1"/>
    <xf numFmtId="14" fontId="14" fillId="10" borderId="0" xfId="0" applyNumberFormat="1" applyFont="1" applyFill="1" applyBorder="1" applyAlignment="1" applyProtection="1">
      <alignment horizontal="left" vertical="center"/>
    </xf>
    <xf numFmtId="0" fontId="14" fillId="10" borderId="0" xfId="0" applyFont="1" applyFill="1" applyBorder="1" applyAlignment="1" applyProtection="1">
      <alignment vertical="center"/>
    </xf>
    <xf numFmtId="168" fontId="14" fillId="10" borderId="0" xfId="0" applyNumberFormat="1" applyFont="1" applyFill="1" applyBorder="1" applyAlignment="1">
      <alignment horizontal="left" vertical="center"/>
    </xf>
    <xf numFmtId="0" fontId="14" fillId="10" borderId="0" xfId="0" applyFont="1" applyFill="1" applyBorder="1" applyAlignment="1">
      <alignment vertical="center"/>
    </xf>
    <xf numFmtId="165" fontId="14" fillId="10" borderId="0" xfId="0" applyNumberFormat="1" applyFont="1" applyFill="1" applyBorder="1" applyAlignment="1" applyProtection="1">
      <alignment vertical="center"/>
    </xf>
    <xf numFmtId="0" fontId="6" fillId="10" borderId="1" xfId="0" applyFont="1" applyFill="1" applyBorder="1"/>
    <xf numFmtId="14" fontId="0" fillId="10" borderId="0" xfId="0" applyNumberFormat="1" applyFill="1" applyBorder="1" applyAlignment="1" applyProtection="1">
      <alignment horizontal="left"/>
    </xf>
    <xf numFmtId="0" fontId="0" fillId="10" borderId="0" xfId="0" applyFill="1" applyBorder="1" applyAlignment="1" applyProtection="1">
      <alignment horizontal="left"/>
    </xf>
    <xf numFmtId="164" fontId="0" fillId="10" borderId="0" xfId="0" applyNumberFormat="1" applyFill="1" applyBorder="1" applyAlignment="1">
      <alignment horizontal="left"/>
    </xf>
    <xf numFmtId="0" fontId="0" fillId="10" borderId="0" xfId="0" applyFill="1" applyBorder="1" applyAlignment="1">
      <alignment horizontal="left"/>
    </xf>
    <xf numFmtId="0" fontId="0" fillId="10" borderId="0" xfId="0" applyFill="1" applyAlignment="1">
      <alignment vertical="center"/>
    </xf>
  </cellXfs>
  <cellStyles count="1">
    <cellStyle name="Normal" xfId="0" builtinId="0"/>
  </cellStyles>
  <dxfs count="4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9E7"/>
      <color rgb="FFF2F2F2"/>
      <color rgb="FFFFFFCC"/>
      <color rgb="FF0000FF"/>
      <color rgb="FF00915A"/>
      <color rgb="FF008B21"/>
      <color rgb="FFEBF1DE"/>
      <color rgb="FFE2F3E4"/>
      <color rgb="FF78848A"/>
      <color rgb="FF007C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245753</xdr:colOff>
      <xdr:row>6</xdr:row>
      <xdr:rowOff>715</xdr:rowOff>
    </xdr:from>
    <xdr:to>
      <xdr:col>15</xdr:col>
      <xdr:colOff>332888</xdr:colOff>
      <xdr:row>9</xdr:row>
      <xdr:rowOff>29810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2109047" y="874774"/>
          <a:ext cx="1364606" cy="58938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6350">
          <a:solidFill>
            <a:schemeClr val="tx2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</xdr:colOff>
          <xdr:row>6</xdr:row>
          <xdr:rowOff>38100</xdr:rowOff>
        </xdr:from>
        <xdr:to>
          <xdr:col>15</xdr:col>
          <xdr:colOff>289560</xdr:colOff>
          <xdr:row>8</xdr:row>
          <xdr:rowOff>175260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969368</xdr:colOff>
      <xdr:row>3</xdr:row>
      <xdr:rowOff>166071</xdr:rowOff>
    </xdr:from>
    <xdr:to>
      <xdr:col>9</xdr:col>
      <xdr:colOff>15817</xdr:colOff>
      <xdr:row>6</xdr:row>
      <xdr:rowOff>30307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391956" y="554542"/>
          <a:ext cx="1033626" cy="432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635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1028700</xdr:colOff>
          <xdr:row>4</xdr:row>
          <xdr:rowOff>38100</xdr:rowOff>
        </xdr:from>
        <xdr:to>
          <xdr:col>8</xdr:col>
          <xdr:colOff>1943100</xdr:colOff>
          <xdr:row>5</xdr:row>
          <xdr:rowOff>175260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2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896471</xdr:colOff>
      <xdr:row>3</xdr:row>
      <xdr:rowOff>112059</xdr:rowOff>
    </xdr:from>
    <xdr:to>
      <xdr:col>11</xdr:col>
      <xdr:colOff>70971</xdr:colOff>
      <xdr:row>6</xdr:row>
      <xdr:rowOff>78441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306236" y="500530"/>
          <a:ext cx="1834029" cy="534146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232039</xdr:colOff>
      <xdr:row>5</xdr:row>
      <xdr:rowOff>18921</xdr:rowOff>
    </xdr:from>
    <xdr:to>
      <xdr:col>15</xdr:col>
      <xdr:colOff>346603</xdr:colOff>
      <xdr:row>9</xdr:row>
      <xdr:rowOff>48954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2100189" y="812671"/>
          <a:ext cx="1390914" cy="64598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6350">
          <a:solidFill>
            <a:schemeClr val="tx2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6</xdr:row>
          <xdr:rowOff>15240</xdr:rowOff>
        </xdr:from>
        <xdr:to>
          <xdr:col>15</xdr:col>
          <xdr:colOff>281940</xdr:colOff>
          <xdr:row>8</xdr:row>
          <xdr:rowOff>182880</xdr:rowOff>
        </xdr:to>
        <xdr:sp macro="" textlink="">
          <xdr:nvSpPr>
            <xdr:cNvPr id="121857" name="Button 20" hidden="1">
              <a:extLst>
                <a:ext uri="{63B3BB69-23CF-44E3-9099-C40C66FF867C}">
                  <a14:compatExt spid="_x0000_s121857"/>
                </a:ext>
                <a:ext uri="{FF2B5EF4-FFF2-40B4-BE49-F238E27FC236}">
                  <a16:creationId xmlns:a16="http://schemas.microsoft.com/office/drawing/2014/main" id="{00000000-0008-0000-0400-000001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969297</xdr:colOff>
      <xdr:row>3</xdr:row>
      <xdr:rowOff>166066</xdr:rowOff>
    </xdr:from>
    <xdr:to>
      <xdr:col>9</xdr:col>
      <xdr:colOff>15746</xdr:colOff>
      <xdr:row>6</xdr:row>
      <xdr:rowOff>37772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5391885" y="554537"/>
          <a:ext cx="1033626" cy="432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635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1028700</xdr:colOff>
          <xdr:row>4</xdr:row>
          <xdr:rowOff>38100</xdr:rowOff>
        </xdr:from>
        <xdr:to>
          <xdr:col>8</xdr:col>
          <xdr:colOff>1943100</xdr:colOff>
          <xdr:row>5</xdr:row>
          <xdr:rowOff>175260</xdr:rowOff>
        </xdr:to>
        <xdr:sp macro="" textlink="">
          <xdr:nvSpPr>
            <xdr:cNvPr id="122883" name="Button 9" hidden="1">
              <a:extLst>
                <a:ext uri="{63B3BB69-23CF-44E3-9099-C40C66FF867C}">
                  <a14:compatExt spid="_x0000_s122883"/>
                </a:ext>
                <a:ext uri="{FF2B5EF4-FFF2-40B4-BE49-F238E27FC236}">
                  <a16:creationId xmlns:a16="http://schemas.microsoft.com/office/drawing/2014/main" id="{00000000-0008-0000-0500-000003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896471</xdr:colOff>
      <xdr:row>3</xdr:row>
      <xdr:rowOff>112059</xdr:rowOff>
    </xdr:from>
    <xdr:to>
      <xdr:col>11</xdr:col>
      <xdr:colOff>70971</xdr:colOff>
      <xdr:row>6</xdr:row>
      <xdr:rowOff>78441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/>
      </xdr:nvSpPr>
      <xdr:spPr>
        <a:xfrm>
          <a:off x="7316321" y="493059"/>
          <a:ext cx="1835150" cy="525182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theme="3" tint="0.79998168889431442"/>
  </sheetPr>
  <dimension ref="A1:AA40"/>
  <sheetViews>
    <sheetView showGridLines="0" tabSelected="1" zoomScaleNormal="100" zoomScaleSheetLayoutView="100" workbookViewId="0">
      <selection activeCell="P7" sqref="P7"/>
    </sheetView>
  </sheetViews>
  <sheetFormatPr defaultColWidth="8.77734375" defaultRowHeight="14.4" x14ac:dyDescent="0.3"/>
  <cols>
    <col min="1" max="1" width="2.5546875" style="25" customWidth="1"/>
    <col min="2" max="5" width="1.5546875" style="20" customWidth="1"/>
    <col min="6" max="6" width="10.5546875" style="20" customWidth="1"/>
    <col min="7" max="7" width="10.77734375" style="20" customWidth="1"/>
    <col min="8" max="10" width="9.77734375" style="20" customWidth="1"/>
    <col min="11" max="12" width="1.5546875" style="20" customWidth="1"/>
    <col min="13" max="14" width="15.77734375" style="20" customWidth="1"/>
    <col min="15" max="15" width="15.77734375" style="13" customWidth="1"/>
    <col min="16" max="16" width="23.77734375" style="20" customWidth="1"/>
    <col min="17" max="18" width="9.77734375" style="96" hidden="1" customWidth="1"/>
    <col min="19" max="19" width="6.77734375" style="97" hidden="1" customWidth="1"/>
    <col min="20" max="20" width="7.77734375" style="20" customWidth="1"/>
    <col min="21" max="21" width="8.77734375" style="20"/>
    <col min="22" max="22" width="9.77734375" style="20" customWidth="1"/>
    <col min="23" max="26" width="8.77734375" style="20"/>
    <col min="27" max="27" width="1.6640625" style="20" customWidth="1"/>
    <col min="28" max="16384" width="8.77734375" style="20"/>
  </cols>
  <sheetData>
    <row r="1" spans="1:27" ht="5.25" customHeight="1" x14ac:dyDescent="0.2">
      <c r="A1" s="20"/>
      <c r="Q1" s="20"/>
      <c r="R1" s="20"/>
      <c r="S1" s="20"/>
      <c r="AA1" s="95"/>
    </row>
    <row r="2" spans="1:27" ht="20.100000000000001" customHeight="1" x14ac:dyDescent="0.2">
      <c r="A2" s="42"/>
      <c r="B2" s="44" t="e">
        <f>"Banque "&amp;" "&amp;#REF!&amp;" : Synthèse de trésorerie"</f>
        <v>#REF!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31"/>
      <c r="R2" s="31"/>
      <c r="S2" s="51"/>
      <c r="AA2" s="95"/>
    </row>
    <row r="3" spans="1:27" ht="10.050000000000001" customHeight="1" x14ac:dyDescent="0.2">
      <c r="Q3" s="26"/>
      <c r="R3" s="26"/>
      <c r="S3" s="103"/>
      <c r="AA3" s="95"/>
    </row>
    <row r="4" spans="1:27" ht="5.25" customHeight="1" x14ac:dyDescent="0.2">
      <c r="A4" s="22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Q4" s="31"/>
      <c r="R4" s="31"/>
      <c r="S4" s="51"/>
      <c r="AA4" s="95"/>
    </row>
    <row r="5" spans="1:27" ht="10.050000000000001" customHeight="1" x14ac:dyDescent="0.2">
      <c r="A5" s="23"/>
      <c r="B5" s="61"/>
      <c r="C5" s="61"/>
      <c r="D5" s="61"/>
      <c r="E5" s="61"/>
      <c r="F5" s="30" t="e">
        <f>SUM($S$6:$S$34)</f>
        <v>#REF!</v>
      </c>
      <c r="G5" s="29" t="e">
        <f>IF($F$5=0,"",IF($F$5=1,"Erreur détectée","Erreurs détectées"))</f>
        <v>#REF!</v>
      </c>
      <c r="H5" s="61"/>
      <c r="I5" s="61"/>
      <c r="J5" s="61"/>
      <c r="K5" s="61"/>
      <c r="L5" s="61"/>
      <c r="Q5" s="48" t="s">
        <v>46</v>
      </c>
      <c r="R5" s="48"/>
      <c r="S5" s="49" t="s">
        <v>51</v>
      </c>
      <c r="AA5" s="95"/>
    </row>
    <row r="6" spans="1:27" ht="5.25" customHeight="1" x14ac:dyDescent="0.2">
      <c r="A6" s="24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Q6" s="31"/>
      <c r="R6" s="31"/>
      <c r="S6" s="51"/>
      <c r="AA6" s="95"/>
    </row>
    <row r="7" spans="1:27" x14ac:dyDescent="0.2">
      <c r="Q7" s="31" t="e">
        <f>INDEX(#REF!,MATCH(COLUMN(Q7),#REF!,0),0)</f>
        <v>#REF!</v>
      </c>
      <c r="R7" s="31"/>
      <c r="S7" s="104" t="e">
        <f>INDEX(#REF!,MATCH(COLUMN(S7),#REF!,0),0)</f>
        <v>#REF!</v>
      </c>
      <c r="AA7" s="95"/>
    </row>
    <row r="8" spans="1:27" x14ac:dyDescent="0.2">
      <c r="Q8" s="31"/>
      <c r="R8" s="31"/>
      <c r="S8" s="51"/>
      <c r="AA8" s="95"/>
    </row>
    <row r="9" spans="1:27" x14ac:dyDescent="0.2">
      <c r="E9" s="54" t="s">
        <v>50</v>
      </c>
      <c r="F9" s="55"/>
      <c r="G9" s="55"/>
      <c r="H9" s="56">
        <f ca="1">TODAY()</f>
        <v>43157</v>
      </c>
      <c r="Q9" s="94" t="s">
        <v>55</v>
      </c>
      <c r="R9" s="69" t="str">
        <f ca="1">MID(CELL("filename", A1), FIND("]", CELL("filename", A1))+1,255)</f>
        <v>P - Synthèse HSBC</v>
      </c>
      <c r="S9" s="51"/>
      <c r="AA9" s="95"/>
    </row>
    <row r="10" spans="1:27" x14ac:dyDescent="0.2">
      <c r="E10" s="57" t="s">
        <v>44</v>
      </c>
      <c r="F10" s="58"/>
      <c r="G10" s="58"/>
      <c r="H10" s="59">
        <v>43154</v>
      </c>
      <c r="Q10" s="93"/>
      <c r="R10" s="93"/>
      <c r="S10" s="51"/>
      <c r="AA10" s="95"/>
    </row>
    <row r="11" spans="1:27" x14ac:dyDescent="0.2">
      <c r="Q11" s="93"/>
      <c r="R11" s="93"/>
      <c r="S11" s="51"/>
      <c r="AA11" s="95"/>
    </row>
    <row r="12" spans="1:27" x14ac:dyDescent="0.2">
      <c r="E12" s="63"/>
      <c r="F12" s="63"/>
      <c r="G12" s="64"/>
      <c r="H12" s="65" t="s">
        <v>41</v>
      </c>
      <c r="I12" s="65" t="s">
        <v>42</v>
      </c>
      <c r="J12" s="65" t="s">
        <v>43</v>
      </c>
      <c r="Q12" s="31"/>
      <c r="R12" s="93"/>
      <c r="S12" s="51"/>
      <c r="AA12" s="95"/>
    </row>
    <row r="13" spans="1:27" ht="5.25" customHeight="1" x14ac:dyDescent="0.2">
      <c r="Q13" s="93"/>
      <c r="R13" s="93"/>
      <c r="S13" s="51"/>
      <c r="AA13" s="95"/>
    </row>
    <row r="14" spans="1:27" ht="12" customHeight="1" x14ac:dyDescent="0.2">
      <c r="E14" s="20" t="s">
        <v>17</v>
      </c>
      <c r="H14" s="66" t="e">
        <f>SUMPRODUCT((Check_Comptabilisation_1=Oui)*(Banque_émettrice_1=HSBC)*Fluxréel_1)+Départ_HSBC</f>
        <v>#REF!</v>
      </c>
      <c r="I14" s="67">
        <v>354.24</v>
      </c>
      <c r="J14" s="66" t="e">
        <f>IF(ABS($H$14-$I$14)&lt;0.009,0,ABS($H$14-$I$14))</f>
        <v>#REF!</v>
      </c>
      <c r="K14" s="68"/>
      <c r="Q14" s="94" t="s">
        <v>54</v>
      </c>
      <c r="R14" s="92">
        <v>300.10000000000002</v>
      </c>
      <c r="S14" s="51"/>
      <c r="AA14" s="95"/>
    </row>
    <row r="15" spans="1:27" ht="12" customHeight="1" x14ac:dyDescent="0.2">
      <c r="E15" s="20" t="s">
        <v>18</v>
      </c>
      <c r="H15" s="66"/>
      <c r="I15" s="66" t="e">
        <f>#REF!</f>
        <v>#REF!</v>
      </c>
      <c r="J15" s="66"/>
      <c r="Q15" s="31"/>
      <c r="R15" s="31"/>
      <c r="S15" s="50">
        <f>IF(ISERROR(I15),1,0)</f>
        <v>1</v>
      </c>
      <c r="AA15" s="95"/>
    </row>
    <row r="16" spans="1:27" ht="12" customHeight="1" x14ac:dyDescent="0.2">
      <c r="E16" s="20" t="s">
        <v>40</v>
      </c>
      <c r="H16" s="66"/>
      <c r="I16" s="66" t="e">
        <f>#REF!</f>
        <v>#REF!</v>
      </c>
      <c r="J16" s="66"/>
      <c r="Q16" s="31"/>
      <c r="R16" s="31"/>
      <c r="S16" s="50">
        <f>IF(ISERROR(I16),1,0)</f>
        <v>1</v>
      </c>
      <c r="AA16" s="95"/>
    </row>
    <row r="17" spans="5:27" ht="5.25" customHeight="1" x14ac:dyDescent="0.2">
      <c r="H17" s="66"/>
      <c r="I17" s="66"/>
      <c r="J17" s="66"/>
      <c r="Q17" s="31"/>
      <c r="R17" s="31"/>
      <c r="S17" s="51"/>
      <c r="AA17" s="95"/>
    </row>
    <row r="18" spans="5:27" x14ac:dyDescent="0.2">
      <c r="E18" s="70" t="s">
        <v>21</v>
      </c>
      <c r="F18" s="70"/>
      <c r="G18" s="70"/>
      <c r="H18" s="71"/>
      <c r="I18" s="71" t="e">
        <f>$H$14+SUM($I$15:$I$17)</f>
        <v>#REF!</v>
      </c>
      <c r="J18" s="71" t="e">
        <f>SUM($J$13:$J$17)</f>
        <v>#REF!</v>
      </c>
      <c r="Q18" s="91" t="e">
        <f>$I$18-#REF!</f>
        <v>#REF!</v>
      </c>
      <c r="R18" s="31"/>
      <c r="S18" s="50" t="e">
        <f>IF(ABS(Q18)&gt;0.001,1,0)</f>
        <v>#REF!</v>
      </c>
      <c r="AA18" s="95"/>
    </row>
    <row r="19" spans="5:27" x14ac:dyDescent="0.2">
      <c r="Q19" s="31"/>
      <c r="R19" s="31"/>
      <c r="S19" s="51"/>
      <c r="AA19" s="95"/>
    </row>
    <row r="20" spans="5:27" x14ac:dyDescent="0.2">
      <c r="Q20" s="31"/>
      <c r="R20" s="31"/>
      <c r="S20" s="51"/>
      <c r="AA20" s="95"/>
    </row>
    <row r="21" spans="5:27" ht="5.25" customHeight="1" x14ac:dyDescent="0.2">
      <c r="E21" s="72"/>
      <c r="F21" s="73"/>
      <c r="G21" s="73"/>
      <c r="H21" s="73"/>
      <c r="I21" s="73"/>
      <c r="J21" s="73"/>
      <c r="K21" s="74"/>
      <c r="Q21" s="31"/>
      <c r="R21" s="31"/>
      <c r="S21" s="51"/>
      <c r="AA21" s="95"/>
    </row>
    <row r="22" spans="5:27" x14ac:dyDescent="0.2">
      <c r="E22" s="75"/>
      <c r="F22" s="76" t="s">
        <v>45</v>
      </c>
      <c r="G22" s="76"/>
      <c r="H22" s="45">
        <v>43101</v>
      </c>
      <c r="I22" s="19" t="s">
        <v>20</v>
      </c>
      <c r="J22" s="45">
        <v>43465</v>
      </c>
      <c r="K22" s="77"/>
      <c r="Q22" s="31"/>
      <c r="R22" s="31"/>
      <c r="S22" s="51"/>
      <c r="AA22" s="95"/>
    </row>
    <row r="23" spans="5:27" ht="5.25" customHeight="1" x14ac:dyDescent="0.2">
      <c r="E23" s="78"/>
      <c r="F23" s="79"/>
      <c r="G23" s="79"/>
      <c r="H23" s="79"/>
      <c r="I23" s="79"/>
      <c r="J23" s="79"/>
      <c r="K23" s="80"/>
      <c r="Q23" s="31"/>
      <c r="R23" s="31"/>
      <c r="S23" s="51"/>
      <c r="AA23" s="95"/>
    </row>
    <row r="24" spans="5:27" x14ac:dyDescent="0.2">
      <c r="Q24" s="31"/>
      <c r="R24" s="31"/>
      <c r="S24" s="51"/>
      <c r="AA24" s="95"/>
    </row>
    <row r="25" spans="5:27" x14ac:dyDescent="0.2">
      <c r="Q25" s="31"/>
      <c r="R25" s="31"/>
      <c r="S25" s="51"/>
      <c r="AA25" s="95"/>
    </row>
    <row r="26" spans="5:27" ht="10.050000000000001" customHeight="1" x14ac:dyDescent="0.2">
      <c r="E26" s="81" t="s">
        <v>47</v>
      </c>
      <c r="F26" s="52"/>
      <c r="G26" s="82"/>
      <c r="H26" s="27">
        <f>Début_Période_1</f>
        <v>43101</v>
      </c>
      <c r="I26" s="28" t="s">
        <v>20</v>
      </c>
      <c r="J26" s="27">
        <f>Fin_Période_1</f>
        <v>43465</v>
      </c>
      <c r="Q26" s="31"/>
      <c r="R26" s="31"/>
      <c r="S26" s="50">
        <f>IF(ISERROR(J28),1,0)</f>
        <v>1</v>
      </c>
      <c r="AA26" s="95"/>
    </row>
    <row r="27" spans="5:27" ht="5.25" customHeight="1" x14ac:dyDescent="0.2">
      <c r="Q27" s="31"/>
      <c r="R27" s="31"/>
      <c r="S27" s="51"/>
      <c r="AA27" s="95"/>
    </row>
    <row r="28" spans="5:27" ht="12" customHeight="1" x14ac:dyDescent="0.2">
      <c r="E28" s="20" t="s">
        <v>32</v>
      </c>
      <c r="J28" s="83" t="e">
        <f>SUMPRODUCT((Datedetransaction_1&gt;=Début_Période_1)*(Datedetransaction_1&lt;=Fin_Période_1)*(Banque_émettrice_1=HSBC)*Comptage_transactions_1)</f>
        <v>#REF!</v>
      </c>
      <c r="Q28" s="84"/>
      <c r="R28" s="31"/>
      <c r="S28" s="50">
        <f>IF(ISERROR(J29),1,0)</f>
        <v>1</v>
      </c>
      <c r="AA28" s="95"/>
    </row>
    <row r="29" spans="5:27" ht="12" customHeight="1" x14ac:dyDescent="0.2">
      <c r="E29" s="20" t="s">
        <v>48</v>
      </c>
      <c r="J29" s="66" t="e">
        <f>SUMPRODUCT((Datedetransaction_1&gt;=Début_Période_1)*(Datedetransaction_1&lt;=Fin_Période_1)*(Fluxréel_1&gt;0)*(Typedetransaction_1&lt;&gt;Config_Transferts)*(Typedetransaction_1&lt;&gt;Config_Rééquilibrage)*(Check_Comptabilisation_1=Oui)*(Statut_transaction_1=Incluse)*(Banque_émettrice_1=HSBC)*Fluxréel_1)</f>
        <v>#REF!</v>
      </c>
      <c r="Q29" s="84" t="e">
        <f>$J$29-#REF!-#REF!</f>
        <v>#REF!</v>
      </c>
      <c r="R29" s="31"/>
      <c r="S29" s="50" t="e">
        <f>IF(ABS(Q29)&gt;0.001,1,0)</f>
        <v>#REF!</v>
      </c>
      <c r="AA29" s="95"/>
    </row>
    <row r="30" spans="5:27" ht="12" customHeight="1" x14ac:dyDescent="0.2">
      <c r="E30" s="20" t="s">
        <v>24</v>
      </c>
      <c r="J30" s="66" t="e">
        <f>SUMPRODUCT((Datedetransaction_1&gt;=Début_Période_1)*(Datedetransaction_1&lt;=Fin_Période_1)*(Fluxréel_1&lt;0)*(Typedetransaction_1&lt;&gt;Config_Transferts)*(Typedetransaction_1&lt;&gt;Config_Rééquilibrage)*(Check_Comptabilisation_1=Oui)*(Statut_transaction_1=Incluse)*(Banque_émettrice_1=HSBC)*Fluxréel_1)</f>
        <v>#REF!</v>
      </c>
      <c r="N30" s="85"/>
      <c r="Q30" s="84" t="e">
        <f>$J$30+#REF!</f>
        <v>#REF!</v>
      </c>
      <c r="R30" s="31"/>
      <c r="S30" s="50" t="e">
        <f>IF(ABS(Q30)&gt;0.001,1,0)</f>
        <v>#REF!</v>
      </c>
      <c r="AA30" s="95"/>
    </row>
    <row r="31" spans="5:27" ht="5.25" customHeight="1" x14ac:dyDescent="0.2">
      <c r="J31" s="66"/>
      <c r="Q31" s="31"/>
      <c r="R31" s="31"/>
      <c r="S31" s="51"/>
      <c r="AA31" s="95"/>
    </row>
    <row r="32" spans="5:27" x14ac:dyDescent="0.2">
      <c r="E32" s="86" t="s">
        <v>53</v>
      </c>
      <c r="F32" s="86"/>
      <c r="G32" s="86"/>
      <c r="H32" s="86"/>
      <c r="I32" s="86"/>
      <c r="J32" s="87" t="e">
        <f>SUM($J$29:$J$30)</f>
        <v>#REF!</v>
      </c>
      <c r="M32" s="88"/>
      <c r="Q32" s="31"/>
      <c r="R32" s="31"/>
      <c r="S32" s="50">
        <f>IF(ISERROR(J30),1,0)</f>
        <v>1</v>
      </c>
      <c r="AA32" s="95"/>
    </row>
    <row r="33" spans="1:27" x14ac:dyDescent="0.2">
      <c r="E33" s="89" t="s">
        <v>49</v>
      </c>
      <c r="F33" s="89"/>
      <c r="G33" s="89"/>
      <c r="H33" s="89"/>
      <c r="I33" s="89"/>
      <c r="J33" s="90" t="str">
        <f>IFERROR($J$32/$J$29,"n.a.")</f>
        <v>n.a.</v>
      </c>
      <c r="Q33" s="31"/>
      <c r="R33" s="31"/>
      <c r="S33" s="50">
        <f>IF(ISERROR(J32),1,0)</f>
        <v>1</v>
      </c>
      <c r="AA33" s="95"/>
    </row>
    <row r="34" spans="1:27" x14ac:dyDescent="0.2">
      <c r="Q34" s="31"/>
      <c r="R34" s="31"/>
      <c r="S34" s="51"/>
      <c r="AA34" s="95"/>
    </row>
    <row r="35" spans="1:27" x14ac:dyDescent="0.2">
      <c r="Q35" s="31"/>
      <c r="R35" s="31"/>
      <c r="S35" s="51"/>
      <c r="AA35" s="95"/>
    </row>
    <row r="36" spans="1:27" x14ac:dyDescent="0.2">
      <c r="Q36" s="31"/>
      <c r="R36" s="31"/>
      <c r="S36" s="51"/>
      <c r="AA36" s="95"/>
    </row>
    <row r="37" spans="1:27" x14ac:dyDescent="0.2">
      <c r="Q37" s="31"/>
      <c r="R37" s="31"/>
      <c r="S37" s="51"/>
      <c r="AA37" s="95"/>
    </row>
    <row r="38" spans="1:27" x14ac:dyDescent="0.2">
      <c r="Q38" s="31"/>
      <c r="R38" s="31"/>
      <c r="S38" s="51"/>
      <c r="AA38" s="95"/>
    </row>
    <row r="39" spans="1:27" x14ac:dyDescent="0.2">
      <c r="Q39" s="31"/>
      <c r="R39" s="31"/>
      <c r="S39" s="51"/>
      <c r="AA39" s="95"/>
    </row>
    <row r="40" spans="1:27" ht="10.199999999999999" x14ac:dyDescent="0.2">
      <c r="A40" s="95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8" t="s">
        <v>60</v>
      </c>
    </row>
  </sheetData>
  <conditionalFormatting sqref="J14 S6 S8:S1048576">
    <cfRule type="cellIs" dxfId="42" priority="125" operator="greaterThan">
      <formula>0</formula>
    </cfRule>
  </conditionalFormatting>
  <conditionalFormatting sqref="A5:L5">
    <cfRule type="expression" dxfId="41" priority="82">
      <formula>($F$5&gt;0)</formula>
    </cfRule>
  </conditionalFormatting>
  <conditionalFormatting sqref="S1:S2 S4">
    <cfRule type="cellIs" dxfId="40" priority="9" operator="greaterThan">
      <formula>0</formula>
    </cfRule>
  </conditionalFormatting>
  <pageMargins left="0.7" right="0.7" top="0.75" bottom="0.75" header="0.3" footer="0.3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3" tint="0.79998168889431442"/>
  </sheetPr>
  <dimension ref="A1:AA180"/>
  <sheetViews>
    <sheetView showGridLines="0" topLeftCell="A20" zoomScale="85" zoomScaleNormal="85" workbookViewId="0">
      <selection activeCell="D28" sqref="D28"/>
    </sheetView>
  </sheetViews>
  <sheetFormatPr defaultColWidth="11.44140625" defaultRowHeight="14.4" x14ac:dyDescent="0.3"/>
  <cols>
    <col min="1" max="2" width="3.5546875" customWidth="1"/>
    <col min="3" max="3" width="12.44140625" customWidth="1"/>
    <col min="4" max="4" width="15.5546875" customWidth="1"/>
    <col min="5" max="5" width="8.5546875" customWidth="1"/>
    <col min="6" max="6" width="18.44140625" customWidth="1"/>
    <col min="7" max="7" width="28.44140625" customWidth="1"/>
    <col min="8" max="8" width="23.5546875" customWidth="1"/>
    <col min="9" max="9" width="14.5546875" customWidth="1"/>
    <col min="10" max="10" width="10.5546875" customWidth="1"/>
    <col min="11" max="11" width="8.5546875" customWidth="1"/>
    <col min="12" max="12" width="22.21875" customWidth="1"/>
    <col min="13" max="13" width="4.21875" customWidth="1"/>
    <col min="14" max="14" width="3.5546875" customWidth="1"/>
    <col min="15" max="15" width="10.5546875" customWidth="1"/>
    <col min="16" max="16" width="10.44140625" customWidth="1"/>
    <col min="17" max="18" width="9.77734375" style="96" hidden="1" customWidth="1"/>
    <col min="19" max="19" width="9.77734375" style="97" hidden="1" customWidth="1"/>
    <col min="20" max="20" width="13.21875" customWidth="1"/>
    <col min="21" max="21" width="27.5546875" customWidth="1"/>
    <col min="22" max="22" width="19.5546875" customWidth="1"/>
    <col min="23" max="23" width="27.44140625" customWidth="1"/>
    <col min="24" max="24" width="26.44140625" customWidth="1"/>
    <col min="25" max="25" width="20.77734375" customWidth="1"/>
    <col min="26" max="26" width="29.5546875" customWidth="1"/>
    <col min="27" max="27" width="1.6640625" customWidth="1"/>
  </cols>
  <sheetData>
    <row r="1" spans="1:27" ht="5.25" customHeight="1" x14ac:dyDescent="0.3">
      <c r="A1" s="25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Q1" s="20"/>
      <c r="R1" s="20"/>
      <c r="S1" s="20"/>
      <c r="AA1" s="95"/>
    </row>
    <row r="2" spans="1:27" ht="20.100000000000001" customHeight="1" x14ac:dyDescent="0.3">
      <c r="A2" s="42"/>
      <c r="B2" s="44" t="s">
        <v>22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31"/>
      <c r="R2" s="31"/>
      <c r="S2" s="51"/>
      <c r="AA2" s="95"/>
    </row>
    <row r="3" spans="1:27" ht="5.0999999999999996" customHeight="1" x14ac:dyDescent="0.3">
      <c r="A3" s="25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3"/>
      <c r="Q3" s="31"/>
      <c r="R3" s="31"/>
      <c r="S3" s="51"/>
      <c r="AA3" s="95"/>
    </row>
    <row r="4" spans="1:27" x14ac:dyDescent="0.3">
      <c r="A4" s="13"/>
      <c r="B4" s="13"/>
      <c r="Q4" s="31"/>
      <c r="R4" s="31"/>
      <c r="S4" s="51"/>
      <c r="AA4" s="95"/>
    </row>
    <row r="5" spans="1:27" ht="18" customHeight="1" x14ac:dyDescent="0.3">
      <c r="A5" s="13"/>
      <c r="B5" s="13"/>
      <c r="C5" s="41" t="s">
        <v>36</v>
      </c>
      <c r="D5" s="41" t="s">
        <v>35</v>
      </c>
      <c r="E5" s="40" t="s">
        <v>12</v>
      </c>
      <c r="F5" s="40" t="s">
        <v>0</v>
      </c>
      <c r="G5" s="40" t="s">
        <v>1</v>
      </c>
      <c r="H5" s="40" t="s">
        <v>2</v>
      </c>
      <c r="I5" s="40" t="s">
        <v>3</v>
      </c>
      <c r="J5" s="40" t="s">
        <v>4</v>
      </c>
      <c r="K5" s="40" t="s">
        <v>27</v>
      </c>
      <c r="L5" s="40" t="s">
        <v>5</v>
      </c>
      <c r="Q5" s="48" t="s">
        <v>46</v>
      </c>
      <c r="R5" s="48"/>
      <c r="S5" s="49" t="s">
        <v>51</v>
      </c>
      <c r="AA5" s="95"/>
    </row>
    <row r="6" spans="1:27" ht="5.0999999999999996" customHeight="1" x14ac:dyDescent="0.3">
      <c r="A6" s="13"/>
      <c r="B6" s="13"/>
      <c r="C6" s="4"/>
      <c r="D6" s="4"/>
      <c r="Q6" s="31"/>
      <c r="R6" s="31"/>
      <c r="S6" s="51"/>
      <c r="AA6" s="95"/>
    </row>
    <row r="7" spans="1:27" x14ac:dyDescent="0.3">
      <c r="A7" s="13"/>
      <c r="B7" s="13"/>
      <c r="C7" s="32"/>
      <c r="D7" s="32">
        <f t="shared" ref="D7:D26" ca="1" si="0">TODAY()</f>
        <v>43157</v>
      </c>
      <c r="E7" s="32" t="s">
        <v>31</v>
      </c>
      <c r="F7" s="33"/>
      <c r="G7" s="33"/>
      <c r="H7" s="33"/>
      <c r="I7" s="105"/>
      <c r="J7" s="34" t="s">
        <v>13</v>
      </c>
      <c r="K7" s="34" t="s">
        <v>37</v>
      </c>
      <c r="L7" s="35"/>
      <c r="Q7" s="31" t="e">
        <f>INDEX(#REF!,MATCH(COLUMN(Q7),#REF!,0),0)</f>
        <v>#REF!</v>
      </c>
      <c r="R7" s="31"/>
      <c r="S7" s="104" t="e">
        <f>INDEX(#REF!,MATCH(COLUMN(S7),#REF!,0),0)</f>
        <v>#REF!</v>
      </c>
      <c r="AA7" s="95"/>
    </row>
    <row r="8" spans="1:27" x14ac:dyDescent="0.3">
      <c r="A8" s="13"/>
      <c r="B8" s="13"/>
      <c r="C8" s="32"/>
      <c r="D8" s="32">
        <f t="shared" ca="1" si="0"/>
        <v>43157</v>
      </c>
      <c r="E8" s="32" t="s">
        <v>31</v>
      </c>
      <c r="F8" s="33"/>
      <c r="G8" s="33"/>
      <c r="H8" s="33"/>
      <c r="I8" s="105"/>
      <c r="J8" s="34" t="s">
        <v>13</v>
      </c>
      <c r="K8" s="34" t="s">
        <v>37</v>
      </c>
      <c r="L8" s="35"/>
      <c r="Q8" s="31"/>
      <c r="R8" s="31"/>
      <c r="S8" s="51"/>
      <c r="AA8" s="95"/>
    </row>
    <row r="9" spans="1:27" x14ac:dyDescent="0.3">
      <c r="A9" s="13"/>
      <c r="B9" s="13"/>
      <c r="C9" s="32"/>
      <c r="D9" s="32">
        <f t="shared" ca="1" si="0"/>
        <v>43157</v>
      </c>
      <c r="E9" s="32" t="s">
        <v>31</v>
      </c>
      <c r="F9" s="33"/>
      <c r="G9" s="33"/>
      <c r="H9" s="33"/>
      <c r="I9" s="105"/>
      <c r="J9" s="34" t="s">
        <v>13</v>
      </c>
      <c r="K9" s="34" t="s">
        <v>37</v>
      </c>
      <c r="L9" s="35"/>
      <c r="Q9" s="100" t="s">
        <v>55</v>
      </c>
      <c r="R9" s="69" t="str">
        <f ca="1">MID(CELL("filename", A1), FIND("]", CELL("filename", A1))+1,255)</f>
        <v>P - Enregistrement</v>
      </c>
      <c r="S9" s="51"/>
      <c r="AA9" s="95"/>
    </row>
    <row r="10" spans="1:27" x14ac:dyDescent="0.3">
      <c r="A10" s="13"/>
      <c r="B10" s="13"/>
      <c r="C10" s="32"/>
      <c r="D10" s="32">
        <f t="shared" ca="1" si="0"/>
        <v>43157</v>
      </c>
      <c r="E10" s="32" t="s">
        <v>31</v>
      </c>
      <c r="F10" s="33"/>
      <c r="G10" s="33"/>
      <c r="H10" s="33"/>
      <c r="I10" s="105"/>
      <c r="J10" s="34" t="s">
        <v>13</v>
      </c>
      <c r="K10" s="34" t="s">
        <v>37</v>
      </c>
      <c r="L10" s="35"/>
      <c r="Q10" s="31"/>
      <c r="R10" s="31"/>
      <c r="S10" s="51"/>
      <c r="AA10" s="95"/>
    </row>
    <row r="11" spans="1:27" x14ac:dyDescent="0.3">
      <c r="A11" s="13"/>
      <c r="B11" s="13"/>
      <c r="C11" s="32"/>
      <c r="D11" s="32">
        <f t="shared" ca="1" si="0"/>
        <v>43157</v>
      </c>
      <c r="E11" s="32" t="s">
        <v>31</v>
      </c>
      <c r="F11" s="33"/>
      <c r="G11" s="33"/>
      <c r="H11" s="33"/>
      <c r="I11" s="105"/>
      <c r="J11" s="34" t="s">
        <v>13</v>
      </c>
      <c r="K11" s="34" t="s">
        <v>37</v>
      </c>
      <c r="L11" s="35"/>
      <c r="Q11" s="31"/>
      <c r="R11" s="31"/>
      <c r="S11" s="51"/>
      <c r="AA11" s="95"/>
    </row>
    <row r="12" spans="1:27" x14ac:dyDescent="0.3">
      <c r="A12" s="13"/>
      <c r="B12" s="13"/>
      <c r="C12" s="32"/>
      <c r="D12" s="37">
        <f t="shared" ca="1" si="0"/>
        <v>43157</v>
      </c>
      <c r="E12" s="32" t="s">
        <v>31</v>
      </c>
      <c r="F12" s="33"/>
      <c r="G12" s="33"/>
      <c r="H12" s="33"/>
      <c r="I12" s="105"/>
      <c r="J12" s="34" t="s">
        <v>13</v>
      </c>
      <c r="K12" s="34" t="s">
        <v>37</v>
      </c>
      <c r="L12" s="35"/>
      <c r="Q12" s="31"/>
      <c r="R12" s="31"/>
      <c r="S12" s="51"/>
      <c r="AA12" s="95"/>
    </row>
    <row r="13" spans="1:27" x14ac:dyDescent="0.3">
      <c r="A13" s="13"/>
      <c r="B13" s="13"/>
      <c r="C13" s="32"/>
      <c r="D13" s="32">
        <f t="shared" ca="1" si="0"/>
        <v>43157</v>
      </c>
      <c r="E13" s="32" t="s">
        <v>31</v>
      </c>
      <c r="F13" s="33"/>
      <c r="G13" s="33"/>
      <c r="H13" s="33"/>
      <c r="I13" s="105"/>
      <c r="J13" s="34" t="s">
        <v>13</v>
      </c>
      <c r="K13" s="34" t="s">
        <v>37</v>
      </c>
      <c r="L13" s="35"/>
      <c r="Q13" s="31"/>
      <c r="R13" s="31"/>
      <c r="S13" s="51"/>
      <c r="AA13" s="95"/>
    </row>
    <row r="14" spans="1:27" x14ac:dyDescent="0.3">
      <c r="A14" s="13"/>
      <c r="B14" s="13"/>
      <c r="C14" s="32"/>
      <c r="D14" s="32">
        <f t="shared" ca="1" si="0"/>
        <v>43157</v>
      </c>
      <c r="E14" s="32" t="s">
        <v>31</v>
      </c>
      <c r="F14" s="33"/>
      <c r="G14" s="33"/>
      <c r="H14" s="33"/>
      <c r="I14" s="105"/>
      <c r="J14" s="34" t="s">
        <v>13</v>
      </c>
      <c r="K14" s="34" t="s">
        <v>37</v>
      </c>
      <c r="L14" s="35"/>
      <c r="Q14" s="94"/>
      <c r="R14" s="31"/>
      <c r="S14" s="51"/>
      <c r="AA14" s="95"/>
    </row>
    <row r="15" spans="1:27" x14ac:dyDescent="0.3">
      <c r="A15" s="13"/>
      <c r="B15" s="13"/>
      <c r="C15" s="32"/>
      <c r="D15" s="32">
        <f t="shared" ca="1" si="0"/>
        <v>43157</v>
      </c>
      <c r="E15" s="32" t="s">
        <v>31</v>
      </c>
      <c r="F15" s="33"/>
      <c r="G15" s="33"/>
      <c r="H15" s="38"/>
      <c r="I15" s="105"/>
      <c r="J15" s="34" t="s">
        <v>13</v>
      </c>
      <c r="K15" s="34" t="s">
        <v>37</v>
      </c>
      <c r="L15" s="35"/>
      <c r="Q15" s="31"/>
      <c r="R15" s="31"/>
      <c r="S15" s="50"/>
      <c r="AA15" s="95"/>
    </row>
    <row r="16" spans="1:27" x14ac:dyDescent="0.3">
      <c r="A16" s="13"/>
      <c r="B16" s="13"/>
      <c r="C16" s="32"/>
      <c r="D16" s="32">
        <f t="shared" ca="1" si="0"/>
        <v>43157</v>
      </c>
      <c r="E16" s="32" t="s">
        <v>31</v>
      </c>
      <c r="F16" s="33"/>
      <c r="G16" s="33"/>
      <c r="H16" s="33"/>
      <c r="I16" s="105"/>
      <c r="J16" s="34" t="s">
        <v>13</v>
      </c>
      <c r="K16" s="34" t="s">
        <v>37</v>
      </c>
      <c r="L16" s="35"/>
      <c r="Q16" s="31"/>
      <c r="R16" s="31"/>
      <c r="S16" s="50"/>
      <c r="AA16" s="95"/>
    </row>
    <row r="17" spans="1:27" x14ac:dyDescent="0.3">
      <c r="A17" s="13"/>
      <c r="B17" s="13"/>
      <c r="C17" s="32"/>
      <c r="D17" s="32">
        <f t="shared" ca="1" si="0"/>
        <v>43157</v>
      </c>
      <c r="E17" s="32" t="s">
        <v>31</v>
      </c>
      <c r="F17" s="33"/>
      <c r="G17" s="33"/>
      <c r="H17" s="33"/>
      <c r="I17" s="105"/>
      <c r="J17" s="34" t="s">
        <v>13</v>
      </c>
      <c r="K17" s="34" t="s">
        <v>37</v>
      </c>
      <c r="L17" s="35"/>
      <c r="Q17" s="31"/>
      <c r="R17" s="31"/>
      <c r="S17" s="51"/>
      <c r="AA17" s="95"/>
    </row>
    <row r="18" spans="1:27" x14ac:dyDescent="0.3">
      <c r="A18" s="13"/>
      <c r="B18" s="13"/>
      <c r="C18" s="32"/>
      <c r="D18" s="32">
        <f t="shared" ca="1" si="0"/>
        <v>43157</v>
      </c>
      <c r="E18" s="32" t="s">
        <v>31</v>
      </c>
      <c r="F18" s="38"/>
      <c r="G18" s="33"/>
      <c r="H18" s="38"/>
      <c r="I18" s="105"/>
      <c r="J18" s="34" t="s">
        <v>13</v>
      </c>
      <c r="K18" s="34" t="s">
        <v>37</v>
      </c>
      <c r="L18" s="35"/>
      <c r="Q18" s="31"/>
      <c r="R18" s="31"/>
      <c r="S18" s="50"/>
      <c r="AA18" s="95"/>
    </row>
    <row r="19" spans="1:27" x14ac:dyDescent="0.3">
      <c r="A19" s="13"/>
      <c r="B19" s="13"/>
      <c r="C19" s="32"/>
      <c r="D19" s="32">
        <f t="shared" ca="1" si="0"/>
        <v>43157</v>
      </c>
      <c r="E19" s="32" t="s">
        <v>31</v>
      </c>
      <c r="F19" s="33"/>
      <c r="G19" s="33"/>
      <c r="H19" s="38"/>
      <c r="I19" s="105"/>
      <c r="J19" s="34" t="s">
        <v>13</v>
      </c>
      <c r="K19" s="34" t="s">
        <v>37</v>
      </c>
      <c r="L19" s="35"/>
      <c r="Q19" s="31"/>
      <c r="R19" s="31"/>
      <c r="S19" s="51"/>
      <c r="AA19" s="95"/>
    </row>
    <row r="20" spans="1:27" x14ac:dyDescent="0.3">
      <c r="A20" s="13"/>
      <c r="B20" s="13"/>
      <c r="C20" s="32"/>
      <c r="D20" s="32">
        <f t="shared" ca="1" si="0"/>
        <v>43157</v>
      </c>
      <c r="E20" s="32" t="s">
        <v>31</v>
      </c>
      <c r="F20" s="33"/>
      <c r="G20" s="33"/>
      <c r="H20" s="33"/>
      <c r="I20" s="105"/>
      <c r="J20" s="34" t="s">
        <v>13</v>
      </c>
      <c r="K20" s="34" t="s">
        <v>37</v>
      </c>
      <c r="L20" s="35"/>
      <c r="Q20" s="31"/>
      <c r="R20" s="31"/>
      <c r="S20" s="51"/>
      <c r="AA20" s="95"/>
    </row>
    <row r="21" spans="1:27" x14ac:dyDescent="0.3">
      <c r="A21" s="13"/>
      <c r="B21" s="13"/>
      <c r="C21" s="32"/>
      <c r="D21" s="32">
        <f t="shared" ca="1" si="0"/>
        <v>43157</v>
      </c>
      <c r="E21" s="32" t="s">
        <v>31</v>
      </c>
      <c r="F21" s="33"/>
      <c r="G21" s="33"/>
      <c r="H21" s="33"/>
      <c r="I21" s="105"/>
      <c r="J21" s="34" t="s">
        <v>13</v>
      </c>
      <c r="K21" s="34" t="s">
        <v>37</v>
      </c>
      <c r="L21" s="35"/>
      <c r="Q21" s="31"/>
      <c r="R21" s="31"/>
      <c r="S21" s="51"/>
      <c r="AA21" s="95"/>
    </row>
    <row r="22" spans="1:27" x14ac:dyDescent="0.3">
      <c r="A22" s="13"/>
      <c r="B22" s="13"/>
      <c r="C22" s="32"/>
      <c r="D22" s="32">
        <f t="shared" ca="1" si="0"/>
        <v>43157</v>
      </c>
      <c r="E22" s="32" t="s">
        <v>31</v>
      </c>
      <c r="F22" s="33"/>
      <c r="G22" s="33"/>
      <c r="H22" s="33"/>
      <c r="I22" s="105"/>
      <c r="J22" s="34" t="s">
        <v>13</v>
      </c>
      <c r="K22" s="34" t="s">
        <v>37</v>
      </c>
      <c r="L22" s="35"/>
      <c r="Q22" s="31"/>
      <c r="R22" s="31"/>
      <c r="S22" s="51"/>
      <c r="AA22" s="95"/>
    </row>
    <row r="23" spans="1:27" x14ac:dyDescent="0.3">
      <c r="A23" s="13"/>
      <c r="B23" s="13"/>
      <c r="C23" s="32"/>
      <c r="D23" s="32">
        <f t="shared" ca="1" si="0"/>
        <v>43157</v>
      </c>
      <c r="E23" s="32" t="s">
        <v>31</v>
      </c>
      <c r="F23" s="33"/>
      <c r="G23" s="33"/>
      <c r="H23" s="33"/>
      <c r="I23" s="105"/>
      <c r="J23" s="34" t="s">
        <v>13</v>
      </c>
      <c r="K23" s="34" t="s">
        <v>37</v>
      </c>
      <c r="L23" s="35"/>
      <c r="Q23" s="31"/>
      <c r="R23" s="31"/>
      <c r="S23" s="51"/>
      <c r="AA23" s="95"/>
    </row>
    <row r="24" spans="1:27" x14ac:dyDescent="0.3">
      <c r="A24" s="13"/>
      <c r="B24" s="13"/>
      <c r="C24" s="32"/>
      <c r="D24" s="32">
        <f t="shared" ca="1" si="0"/>
        <v>43157</v>
      </c>
      <c r="E24" s="32" t="s">
        <v>31</v>
      </c>
      <c r="F24" s="33"/>
      <c r="G24" s="33"/>
      <c r="H24" s="33"/>
      <c r="I24" s="105"/>
      <c r="J24" s="34" t="s">
        <v>13</v>
      </c>
      <c r="K24" s="34" t="s">
        <v>37</v>
      </c>
      <c r="L24" s="35"/>
      <c r="Q24" s="31"/>
      <c r="R24" s="31"/>
      <c r="S24" s="51"/>
      <c r="AA24" s="95"/>
    </row>
    <row r="25" spans="1:27" x14ac:dyDescent="0.3">
      <c r="A25" s="13"/>
      <c r="B25" s="13"/>
      <c r="C25" s="32"/>
      <c r="D25" s="32">
        <f t="shared" ca="1" si="0"/>
        <v>43157</v>
      </c>
      <c r="E25" s="32" t="s">
        <v>31</v>
      </c>
      <c r="F25" s="33"/>
      <c r="G25" s="33"/>
      <c r="H25" s="33"/>
      <c r="I25" s="105"/>
      <c r="J25" s="34" t="s">
        <v>13</v>
      </c>
      <c r="K25" s="34" t="s">
        <v>37</v>
      </c>
      <c r="L25" s="35"/>
      <c r="Q25" s="31"/>
      <c r="R25" s="31"/>
      <c r="S25" s="51"/>
      <c r="AA25" s="95"/>
    </row>
    <row r="26" spans="1:27" x14ac:dyDescent="0.3">
      <c r="A26" s="13"/>
      <c r="B26" s="13"/>
      <c r="C26" s="32"/>
      <c r="D26" s="32">
        <f t="shared" ca="1" si="0"/>
        <v>43157</v>
      </c>
      <c r="E26" s="32" t="s">
        <v>31</v>
      </c>
      <c r="F26" s="38"/>
      <c r="G26" s="33"/>
      <c r="H26" s="38"/>
      <c r="I26" s="105"/>
      <c r="J26" s="34" t="s">
        <v>13</v>
      </c>
      <c r="K26" s="34" t="s">
        <v>37</v>
      </c>
      <c r="L26" s="35"/>
      <c r="Q26" s="31"/>
      <c r="R26" s="31"/>
      <c r="S26" s="50"/>
      <c r="AA26" s="95"/>
    </row>
    <row r="27" spans="1:27" ht="5.0999999999999996" customHeight="1" x14ac:dyDescent="0.3">
      <c r="A27" s="13"/>
      <c r="B27" s="13"/>
      <c r="C27" s="4"/>
      <c r="D27" s="4"/>
      <c r="Q27" s="31"/>
      <c r="R27" s="31"/>
      <c r="S27" s="51"/>
      <c r="AA27" s="95"/>
    </row>
    <row r="28" spans="1:27" x14ac:dyDescent="0.3">
      <c r="A28" s="13"/>
      <c r="B28" s="13"/>
      <c r="C28" s="1"/>
      <c r="D28" s="1"/>
      <c r="E28" s="1"/>
      <c r="F28" s="1"/>
      <c r="G28" s="1"/>
      <c r="H28" s="1"/>
      <c r="I28" s="1"/>
      <c r="J28" s="1"/>
      <c r="K28" s="1"/>
      <c r="L28" s="1"/>
      <c r="Q28" s="31"/>
      <c r="R28" s="31"/>
      <c r="S28" s="50"/>
      <c r="AA28" s="95"/>
    </row>
    <row r="29" spans="1:27" x14ac:dyDescent="0.3">
      <c r="D29" s="2"/>
      <c r="E29" s="2"/>
      <c r="F29" s="2"/>
      <c r="G29" s="2"/>
      <c r="H29" s="2"/>
      <c r="I29" s="2"/>
      <c r="J29" s="2"/>
      <c r="K29" s="2"/>
      <c r="L29" s="2"/>
      <c r="Q29" s="31"/>
      <c r="R29" s="31"/>
      <c r="S29" s="51"/>
      <c r="AA29" s="95"/>
    </row>
    <row r="30" spans="1:27" x14ac:dyDescent="0.3">
      <c r="D30" s="2"/>
      <c r="E30" s="2"/>
      <c r="F30" s="2"/>
      <c r="G30" s="2"/>
      <c r="H30" s="2"/>
      <c r="I30" s="2"/>
      <c r="J30" s="2"/>
      <c r="K30" s="2"/>
      <c r="L30" s="2"/>
      <c r="Q30" s="31"/>
      <c r="R30" s="31"/>
      <c r="S30" s="51"/>
      <c r="AA30" s="95"/>
    </row>
    <row r="31" spans="1:27" x14ac:dyDescent="0.3">
      <c r="D31" s="2"/>
      <c r="E31" s="2"/>
      <c r="F31" s="2"/>
      <c r="G31" s="2"/>
      <c r="H31" s="2"/>
      <c r="I31" s="2"/>
      <c r="J31" s="2"/>
      <c r="K31" s="2"/>
      <c r="L31" s="2"/>
      <c r="Q31" s="31"/>
      <c r="R31" s="31"/>
      <c r="S31" s="51"/>
      <c r="AA31" s="95"/>
    </row>
    <row r="32" spans="1:27" x14ac:dyDescent="0.3">
      <c r="D32" s="2"/>
      <c r="E32" s="2"/>
      <c r="F32" s="2"/>
      <c r="G32" s="2"/>
      <c r="H32" s="2"/>
      <c r="I32" s="2"/>
      <c r="J32" s="2"/>
      <c r="K32" s="2"/>
      <c r="L32" s="2"/>
      <c r="Q32" s="31"/>
      <c r="R32" s="31"/>
      <c r="S32" s="51"/>
      <c r="AA32" s="95"/>
    </row>
    <row r="33" spans="17:27" x14ac:dyDescent="0.3">
      <c r="Q33" s="31"/>
      <c r="R33" s="31"/>
      <c r="S33" s="51"/>
      <c r="AA33" s="95"/>
    </row>
    <row r="34" spans="17:27" x14ac:dyDescent="0.3">
      <c r="Q34" s="31"/>
      <c r="R34" s="31"/>
      <c r="S34" s="51"/>
      <c r="AA34" s="95"/>
    </row>
    <row r="35" spans="17:27" x14ac:dyDescent="0.3">
      <c r="Q35" s="31"/>
      <c r="R35" s="31"/>
      <c r="S35" s="51"/>
      <c r="AA35" s="95"/>
    </row>
    <row r="36" spans="17:27" x14ac:dyDescent="0.3">
      <c r="Q36" s="31"/>
      <c r="R36" s="31"/>
      <c r="S36" s="51"/>
      <c r="AA36" s="95"/>
    </row>
    <row r="37" spans="17:27" x14ac:dyDescent="0.3">
      <c r="Q37" s="31"/>
      <c r="R37" s="31"/>
      <c r="S37" s="51"/>
      <c r="AA37" s="95"/>
    </row>
    <row r="38" spans="17:27" x14ac:dyDescent="0.3">
      <c r="Q38" s="31"/>
      <c r="R38" s="31"/>
      <c r="S38" s="51"/>
      <c r="AA38" s="95"/>
    </row>
    <row r="39" spans="17:27" x14ac:dyDescent="0.3">
      <c r="Q39" s="31"/>
      <c r="R39" s="31"/>
      <c r="S39" s="51"/>
      <c r="AA39" s="95"/>
    </row>
    <row r="40" spans="17:27" x14ac:dyDescent="0.3">
      <c r="Q40" s="31"/>
      <c r="R40" s="31"/>
      <c r="S40" s="51"/>
      <c r="AA40" s="95"/>
    </row>
    <row r="41" spans="17:27" x14ac:dyDescent="0.3">
      <c r="Q41" s="31"/>
      <c r="R41" s="31"/>
      <c r="S41" s="51"/>
      <c r="AA41" s="95"/>
    </row>
    <row r="42" spans="17:27" x14ac:dyDescent="0.3">
      <c r="Q42" s="31"/>
      <c r="R42" s="31"/>
      <c r="S42" s="51"/>
      <c r="AA42" s="95"/>
    </row>
    <row r="43" spans="17:27" x14ac:dyDescent="0.3">
      <c r="Q43" s="31"/>
      <c r="R43" s="31"/>
      <c r="S43" s="51"/>
      <c r="AA43" s="95"/>
    </row>
    <row r="44" spans="17:27" x14ac:dyDescent="0.3">
      <c r="Q44" s="31"/>
      <c r="R44" s="31"/>
      <c r="S44" s="51"/>
      <c r="AA44" s="95"/>
    </row>
    <row r="45" spans="17:27" x14ac:dyDescent="0.3">
      <c r="Q45" s="31"/>
      <c r="R45" s="31"/>
      <c r="S45" s="51"/>
      <c r="AA45" s="95"/>
    </row>
    <row r="46" spans="17:27" x14ac:dyDescent="0.3">
      <c r="Q46" s="31"/>
      <c r="R46" s="31"/>
      <c r="S46" s="51"/>
      <c r="AA46" s="95"/>
    </row>
    <row r="47" spans="17:27" x14ac:dyDescent="0.3">
      <c r="Q47" s="31"/>
      <c r="R47" s="31"/>
      <c r="S47" s="51"/>
      <c r="AA47" s="95"/>
    </row>
    <row r="48" spans="17:27" x14ac:dyDescent="0.3">
      <c r="Q48" s="31"/>
      <c r="R48" s="31"/>
      <c r="S48" s="51"/>
      <c r="AA48" s="95"/>
    </row>
    <row r="49" spans="17:27" x14ac:dyDescent="0.3">
      <c r="Q49" s="31"/>
      <c r="R49" s="31"/>
      <c r="S49" s="51"/>
      <c r="AA49" s="95"/>
    </row>
    <row r="50" spans="17:27" x14ac:dyDescent="0.3">
      <c r="Q50" s="31"/>
      <c r="R50" s="31"/>
      <c r="S50" s="51"/>
      <c r="AA50" s="95"/>
    </row>
    <row r="51" spans="17:27" x14ac:dyDescent="0.3">
      <c r="Q51" s="31"/>
      <c r="R51" s="31"/>
      <c r="S51" s="51"/>
      <c r="AA51" s="95"/>
    </row>
    <row r="52" spans="17:27" x14ac:dyDescent="0.3">
      <c r="Q52" s="31"/>
      <c r="R52" s="31"/>
      <c r="S52" s="51"/>
      <c r="AA52" s="95"/>
    </row>
    <row r="53" spans="17:27" x14ac:dyDescent="0.3">
      <c r="Q53" s="31"/>
      <c r="R53" s="31"/>
      <c r="S53" s="51"/>
      <c r="AA53" s="95"/>
    </row>
    <row r="54" spans="17:27" x14ac:dyDescent="0.3">
      <c r="Q54" s="31"/>
      <c r="R54" s="31"/>
      <c r="S54" s="51"/>
      <c r="AA54" s="95"/>
    </row>
    <row r="55" spans="17:27" x14ac:dyDescent="0.3">
      <c r="Q55" s="31"/>
      <c r="R55" s="31"/>
      <c r="S55" s="51"/>
      <c r="AA55" s="95"/>
    </row>
    <row r="56" spans="17:27" x14ac:dyDescent="0.3">
      <c r="Q56" s="31"/>
      <c r="R56" s="31"/>
      <c r="S56" s="51"/>
      <c r="AA56" s="95"/>
    </row>
    <row r="57" spans="17:27" x14ac:dyDescent="0.3">
      <c r="Q57" s="31"/>
      <c r="R57" s="31"/>
      <c r="S57" s="51"/>
      <c r="AA57" s="95"/>
    </row>
    <row r="58" spans="17:27" x14ac:dyDescent="0.3">
      <c r="Q58" s="31"/>
      <c r="R58" s="31"/>
      <c r="S58" s="51"/>
      <c r="AA58" s="95"/>
    </row>
    <row r="59" spans="17:27" x14ac:dyDescent="0.3">
      <c r="Q59" s="31"/>
      <c r="R59" s="31"/>
      <c r="S59" s="51"/>
      <c r="AA59" s="95"/>
    </row>
    <row r="60" spans="17:27" x14ac:dyDescent="0.3">
      <c r="Q60" s="31"/>
      <c r="R60" s="31"/>
      <c r="S60" s="51"/>
      <c r="AA60" s="95"/>
    </row>
    <row r="61" spans="17:27" x14ac:dyDescent="0.3">
      <c r="Q61" s="31"/>
      <c r="R61" s="31"/>
      <c r="S61" s="51"/>
      <c r="AA61" s="95"/>
    </row>
    <row r="62" spans="17:27" x14ac:dyDescent="0.3">
      <c r="Q62" s="31"/>
      <c r="R62" s="31"/>
      <c r="S62" s="51"/>
      <c r="AA62" s="95"/>
    </row>
    <row r="63" spans="17:27" x14ac:dyDescent="0.3">
      <c r="Q63" s="31"/>
      <c r="R63" s="31"/>
      <c r="S63" s="51"/>
      <c r="AA63" s="95"/>
    </row>
    <row r="64" spans="17:27" x14ac:dyDescent="0.3">
      <c r="Q64" s="31"/>
      <c r="R64" s="31"/>
      <c r="S64" s="51"/>
      <c r="AA64" s="95"/>
    </row>
    <row r="65" spans="17:27" x14ac:dyDescent="0.3">
      <c r="Q65" s="31"/>
      <c r="R65" s="31"/>
      <c r="S65" s="51"/>
      <c r="AA65" s="95"/>
    </row>
    <row r="66" spans="17:27" x14ac:dyDescent="0.3">
      <c r="Q66" s="31"/>
      <c r="R66" s="31"/>
      <c r="S66" s="51"/>
      <c r="AA66" s="95"/>
    </row>
    <row r="67" spans="17:27" x14ac:dyDescent="0.3">
      <c r="Q67" s="31"/>
      <c r="R67" s="31"/>
      <c r="S67" s="51"/>
      <c r="AA67" s="95"/>
    </row>
    <row r="68" spans="17:27" x14ac:dyDescent="0.3">
      <c r="Q68" s="31"/>
      <c r="R68" s="31"/>
      <c r="S68" s="51"/>
      <c r="AA68" s="95"/>
    </row>
    <row r="69" spans="17:27" x14ac:dyDescent="0.3">
      <c r="Q69" s="31"/>
      <c r="R69" s="31"/>
      <c r="S69" s="51"/>
      <c r="AA69" s="95"/>
    </row>
    <row r="70" spans="17:27" x14ac:dyDescent="0.3">
      <c r="Q70" s="31"/>
      <c r="R70" s="31"/>
      <c r="S70" s="51"/>
      <c r="AA70" s="95"/>
    </row>
    <row r="71" spans="17:27" x14ac:dyDescent="0.3">
      <c r="Q71" s="31"/>
      <c r="R71" s="31"/>
      <c r="S71" s="51"/>
      <c r="AA71" s="95"/>
    </row>
    <row r="72" spans="17:27" x14ac:dyDescent="0.3">
      <c r="Q72" s="31"/>
      <c r="R72" s="31"/>
      <c r="S72" s="51"/>
      <c r="AA72" s="95"/>
    </row>
    <row r="73" spans="17:27" x14ac:dyDescent="0.3">
      <c r="Q73" s="31"/>
      <c r="R73" s="31"/>
      <c r="S73" s="51"/>
      <c r="AA73" s="95"/>
    </row>
    <row r="74" spans="17:27" x14ac:dyDescent="0.3">
      <c r="Q74" s="31"/>
      <c r="R74" s="31"/>
      <c r="S74" s="51"/>
      <c r="AA74" s="95"/>
    </row>
    <row r="75" spans="17:27" x14ac:dyDescent="0.3">
      <c r="Q75" s="31"/>
      <c r="R75" s="31"/>
      <c r="S75" s="51"/>
      <c r="AA75" s="95"/>
    </row>
    <row r="76" spans="17:27" x14ac:dyDescent="0.3">
      <c r="Q76" s="31"/>
      <c r="R76" s="31"/>
      <c r="S76" s="51"/>
      <c r="AA76" s="95"/>
    </row>
    <row r="77" spans="17:27" x14ac:dyDescent="0.3">
      <c r="Q77" s="31"/>
      <c r="R77" s="31"/>
      <c r="S77" s="51"/>
      <c r="AA77" s="95"/>
    </row>
    <row r="78" spans="17:27" x14ac:dyDescent="0.3">
      <c r="Q78" s="31"/>
      <c r="R78" s="31"/>
      <c r="S78" s="51"/>
      <c r="AA78" s="95"/>
    </row>
    <row r="79" spans="17:27" x14ac:dyDescent="0.3">
      <c r="Q79" s="31"/>
      <c r="R79" s="31"/>
      <c r="S79" s="51"/>
      <c r="AA79" s="95"/>
    </row>
    <row r="80" spans="17:27" x14ac:dyDescent="0.3">
      <c r="Q80" s="31"/>
      <c r="R80" s="31"/>
      <c r="S80" s="51"/>
      <c r="AA80" s="95"/>
    </row>
    <row r="81" spans="17:27" x14ac:dyDescent="0.3">
      <c r="Q81" s="31"/>
      <c r="R81" s="31"/>
      <c r="S81" s="51"/>
      <c r="AA81" s="95"/>
    </row>
    <row r="82" spans="17:27" x14ac:dyDescent="0.3">
      <c r="Q82" s="31"/>
      <c r="R82" s="31"/>
      <c r="S82" s="51"/>
      <c r="AA82" s="95"/>
    </row>
    <row r="83" spans="17:27" x14ac:dyDescent="0.3">
      <c r="Q83" s="31"/>
      <c r="R83" s="31"/>
      <c r="S83" s="51"/>
      <c r="AA83" s="95"/>
    </row>
    <row r="84" spans="17:27" x14ac:dyDescent="0.3">
      <c r="Q84" s="31"/>
      <c r="R84" s="31"/>
      <c r="S84" s="51"/>
      <c r="AA84" s="95"/>
    </row>
    <row r="85" spans="17:27" x14ac:dyDescent="0.3">
      <c r="Q85" s="31"/>
      <c r="R85" s="31"/>
      <c r="S85" s="51"/>
      <c r="AA85" s="95"/>
    </row>
    <row r="86" spans="17:27" x14ac:dyDescent="0.3">
      <c r="Q86" s="31"/>
      <c r="R86" s="31"/>
      <c r="S86" s="51"/>
      <c r="AA86" s="95"/>
    </row>
    <row r="87" spans="17:27" x14ac:dyDescent="0.3">
      <c r="Q87" s="31"/>
      <c r="R87" s="31"/>
      <c r="S87" s="51"/>
      <c r="AA87" s="95"/>
    </row>
    <row r="88" spans="17:27" x14ac:dyDescent="0.3">
      <c r="Q88" s="31"/>
      <c r="R88" s="31"/>
      <c r="S88" s="51"/>
      <c r="AA88" s="95"/>
    </row>
    <row r="89" spans="17:27" x14ac:dyDescent="0.3">
      <c r="Q89" s="31"/>
      <c r="R89" s="31"/>
      <c r="S89" s="51"/>
      <c r="AA89" s="95"/>
    </row>
    <row r="90" spans="17:27" x14ac:dyDescent="0.3">
      <c r="Q90" s="31"/>
      <c r="R90" s="31"/>
      <c r="S90" s="51"/>
      <c r="AA90" s="95"/>
    </row>
    <row r="91" spans="17:27" x14ac:dyDescent="0.3">
      <c r="Q91" s="31"/>
      <c r="R91" s="31"/>
      <c r="S91" s="51"/>
      <c r="AA91" s="95"/>
    </row>
    <row r="92" spans="17:27" x14ac:dyDescent="0.3">
      <c r="Q92" s="31"/>
      <c r="R92" s="31"/>
      <c r="S92" s="51"/>
      <c r="AA92" s="95"/>
    </row>
    <row r="93" spans="17:27" x14ac:dyDescent="0.3">
      <c r="Q93" s="31"/>
      <c r="R93" s="31"/>
      <c r="S93" s="51"/>
      <c r="AA93" s="95"/>
    </row>
    <row r="94" spans="17:27" x14ac:dyDescent="0.3">
      <c r="Q94" s="31"/>
      <c r="R94" s="31"/>
      <c r="S94" s="51"/>
      <c r="AA94" s="95"/>
    </row>
    <row r="95" spans="17:27" x14ac:dyDescent="0.3">
      <c r="Q95" s="31"/>
      <c r="R95" s="31"/>
      <c r="S95" s="51"/>
      <c r="AA95" s="95"/>
    </row>
    <row r="96" spans="17:27" x14ac:dyDescent="0.3">
      <c r="Q96" s="31"/>
      <c r="R96" s="31"/>
      <c r="S96" s="51"/>
      <c r="AA96" s="95"/>
    </row>
    <row r="97" spans="17:27" x14ac:dyDescent="0.3">
      <c r="Q97" s="31"/>
      <c r="R97" s="31"/>
      <c r="S97" s="51"/>
      <c r="AA97" s="95"/>
    </row>
    <row r="98" spans="17:27" x14ac:dyDescent="0.3">
      <c r="Q98" s="31"/>
      <c r="R98" s="31"/>
      <c r="S98" s="51"/>
      <c r="AA98" s="95"/>
    </row>
    <row r="99" spans="17:27" x14ac:dyDescent="0.3">
      <c r="Q99" s="31"/>
      <c r="R99" s="31"/>
      <c r="S99" s="51"/>
      <c r="AA99" s="95"/>
    </row>
    <row r="100" spans="17:27" x14ac:dyDescent="0.3">
      <c r="Q100" s="31"/>
      <c r="R100" s="31"/>
      <c r="S100" s="51"/>
      <c r="AA100" s="95"/>
    </row>
    <row r="101" spans="17:27" x14ac:dyDescent="0.3">
      <c r="Q101" s="31"/>
      <c r="R101" s="31"/>
      <c r="S101" s="51"/>
      <c r="AA101" s="95"/>
    </row>
    <row r="102" spans="17:27" x14ac:dyDescent="0.3">
      <c r="Q102" s="31"/>
      <c r="R102" s="31"/>
      <c r="S102" s="51"/>
      <c r="AA102" s="95"/>
    </row>
    <row r="103" spans="17:27" x14ac:dyDescent="0.3">
      <c r="Q103" s="31"/>
      <c r="R103" s="31"/>
      <c r="S103" s="51"/>
      <c r="AA103" s="95"/>
    </row>
    <row r="104" spans="17:27" x14ac:dyDescent="0.3">
      <c r="Q104" s="31"/>
      <c r="R104" s="31"/>
      <c r="S104" s="51"/>
      <c r="AA104" s="95"/>
    </row>
    <row r="105" spans="17:27" x14ac:dyDescent="0.3">
      <c r="Q105" s="31"/>
      <c r="R105" s="31"/>
      <c r="S105" s="51"/>
      <c r="AA105" s="95"/>
    </row>
    <row r="106" spans="17:27" x14ac:dyDescent="0.3">
      <c r="Q106" s="31"/>
      <c r="R106" s="31"/>
      <c r="S106" s="51"/>
      <c r="AA106" s="95"/>
    </row>
    <row r="107" spans="17:27" x14ac:dyDescent="0.3">
      <c r="Q107" s="31"/>
      <c r="R107" s="31"/>
      <c r="S107" s="51"/>
      <c r="AA107" s="95"/>
    </row>
    <row r="108" spans="17:27" x14ac:dyDescent="0.3">
      <c r="Q108" s="31"/>
      <c r="R108" s="31"/>
      <c r="S108" s="51"/>
      <c r="AA108" s="95"/>
    </row>
    <row r="109" spans="17:27" x14ac:dyDescent="0.3">
      <c r="Q109" s="31"/>
      <c r="R109" s="31"/>
      <c r="S109" s="51"/>
      <c r="AA109" s="95"/>
    </row>
    <row r="110" spans="17:27" x14ac:dyDescent="0.3">
      <c r="Q110" s="31"/>
      <c r="R110" s="31"/>
      <c r="S110" s="51"/>
      <c r="AA110" s="95"/>
    </row>
    <row r="111" spans="17:27" x14ac:dyDescent="0.3">
      <c r="Q111" s="31"/>
      <c r="R111" s="31"/>
      <c r="S111" s="51"/>
      <c r="AA111" s="95"/>
    </row>
    <row r="112" spans="17:27" x14ac:dyDescent="0.3">
      <c r="Q112" s="31"/>
      <c r="R112" s="31"/>
      <c r="S112" s="51"/>
      <c r="AA112" s="95"/>
    </row>
    <row r="113" spans="17:27" x14ac:dyDescent="0.3">
      <c r="Q113" s="31"/>
      <c r="R113" s="31"/>
      <c r="S113" s="51"/>
      <c r="AA113" s="95"/>
    </row>
    <row r="114" spans="17:27" x14ac:dyDescent="0.3">
      <c r="Q114" s="31"/>
      <c r="R114" s="31"/>
      <c r="S114" s="51"/>
      <c r="AA114" s="95"/>
    </row>
    <row r="115" spans="17:27" x14ac:dyDescent="0.3">
      <c r="Q115" s="31"/>
      <c r="R115" s="31"/>
      <c r="S115" s="51"/>
      <c r="AA115" s="95"/>
    </row>
    <row r="116" spans="17:27" x14ac:dyDescent="0.3">
      <c r="Q116" s="31"/>
      <c r="R116" s="31"/>
      <c r="S116" s="51"/>
      <c r="AA116" s="95"/>
    </row>
    <row r="117" spans="17:27" x14ac:dyDescent="0.3">
      <c r="Q117" s="31"/>
      <c r="R117" s="31"/>
      <c r="S117" s="51"/>
      <c r="AA117" s="95"/>
    </row>
    <row r="118" spans="17:27" x14ac:dyDescent="0.3">
      <c r="Q118" s="31"/>
      <c r="R118" s="31"/>
      <c r="S118" s="51"/>
      <c r="AA118" s="95"/>
    </row>
    <row r="119" spans="17:27" x14ac:dyDescent="0.3">
      <c r="Q119" s="31"/>
      <c r="R119" s="31"/>
      <c r="S119" s="51"/>
      <c r="AA119" s="95"/>
    </row>
    <row r="120" spans="17:27" x14ac:dyDescent="0.3">
      <c r="Q120" s="31"/>
      <c r="R120" s="31"/>
      <c r="S120" s="51"/>
      <c r="AA120" s="95"/>
    </row>
    <row r="121" spans="17:27" x14ac:dyDescent="0.3">
      <c r="Q121" s="31"/>
      <c r="R121" s="31"/>
      <c r="S121" s="51"/>
      <c r="AA121" s="95"/>
    </row>
    <row r="122" spans="17:27" x14ac:dyDescent="0.3">
      <c r="Q122" s="31"/>
      <c r="R122" s="31"/>
      <c r="S122" s="51"/>
      <c r="AA122" s="95"/>
    </row>
    <row r="123" spans="17:27" x14ac:dyDescent="0.3">
      <c r="Q123" s="31"/>
      <c r="R123" s="31"/>
      <c r="S123" s="51"/>
      <c r="AA123" s="95"/>
    </row>
    <row r="124" spans="17:27" x14ac:dyDescent="0.3">
      <c r="Q124" s="31"/>
      <c r="R124" s="31"/>
      <c r="S124" s="51"/>
      <c r="AA124" s="95"/>
    </row>
    <row r="125" spans="17:27" x14ac:dyDescent="0.3">
      <c r="Q125" s="31"/>
      <c r="R125" s="31"/>
      <c r="S125" s="51"/>
      <c r="AA125" s="95"/>
    </row>
    <row r="126" spans="17:27" x14ac:dyDescent="0.3">
      <c r="Q126" s="31"/>
      <c r="R126" s="31"/>
      <c r="S126" s="51"/>
      <c r="AA126" s="95"/>
    </row>
    <row r="127" spans="17:27" x14ac:dyDescent="0.3">
      <c r="Q127" s="31"/>
      <c r="R127" s="31"/>
      <c r="S127" s="51"/>
      <c r="AA127" s="95"/>
    </row>
    <row r="128" spans="17:27" x14ac:dyDescent="0.3">
      <c r="Q128" s="31"/>
      <c r="R128" s="31"/>
      <c r="S128" s="51"/>
      <c r="AA128" s="95"/>
    </row>
    <row r="129" spans="17:27" x14ac:dyDescent="0.3">
      <c r="Q129" s="31"/>
      <c r="R129" s="31"/>
      <c r="S129" s="51"/>
      <c r="AA129" s="95"/>
    </row>
    <row r="130" spans="17:27" x14ac:dyDescent="0.3">
      <c r="Q130" s="31"/>
      <c r="R130" s="31"/>
      <c r="S130" s="51"/>
      <c r="AA130" s="95"/>
    </row>
    <row r="131" spans="17:27" x14ac:dyDescent="0.3">
      <c r="Q131" s="31"/>
      <c r="R131" s="31"/>
      <c r="S131" s="51"/>
      <c r="AA131" s="95"/>
    </row>
    <row r="132" spans="17:27" x14ac:dyDescent="0.3">
      <c r="Q132" s="31"/>
      <c r="R132" s="31"/>
      <c r="S132" s="51"/>
      <c r="AA132" s="95"/>
    </row>
    <row r="133" spans="17:27" x14ac:dyDescent="0.3">
      <c r="Q133" s="31"/>
      <c r="R133" s="31"/>
      <c r="S133" s="51"/>
      <c r="AA133" s="95"/>
    </row>
    <row r="134" spans="17:27" x14ac:dyDescent="0.3">
      <c r="Q134" s="31"/>
      <c r="R134" s="31"/>
      <c r="S134" s="51"/>
      <c r="AA134" s="95"/>
    </row>
    <row r="135" spans="17:27" x14ac:dyDescent="0.3">
      <c r="Q135" s="31"/>
      <c r="R135" s="31"/>
      <c r="S135" s="51"/>
      <c r="AA135" s="95"/>
    </row>
    <row r="136" spans="17:27" x14ac:dyDescent="0.3">
      <c r="Q136" s="31"/>
      <c r="R136" s="31"/>
      <c r="S136" s="51"/>
      <c r="AA136" s="95"/>
    </row>
    <row r="137" spans="17:27" x14ac:dyDescent="0.3">
      <c r="Q137" s="31"/>
      <c r="R137" s="31"/>
      <c r="S137" s="51"/>
      <c r="AA137" s="95"/>
    </row>
    <row r="138" spans="17:27" x14ac:dyDescent="0.3">
      <c r="Q138" s="31"/>
      <c r="R138" s="31"/>
      <c r="S138" s="51"/>
      <c r="AA138" s="95"/>
    </row>
    <row r="139" spans="17:27" x14ac:dyDescent="0.3">
      <c r="Q139" s="31"/>
      <c r="R139" s="31"/>
      <c r="S139" s="51"/>
      <c r="AA139" s="95"/>
    </row>
    <row r="140" spans="17:27" x14ac:dyDescent="0.3">
      <c r="Q140" s="31"/>
      <c r="R140" s="31"/>
      <c r="S140" s="51"/>
      <c r="AA140" s="95"/>
    </row>
    <row r="141" spans="17:27" x14ac:dyDescent="0.3">
      <c r="Q141" s="31"/>
      <c r="R141" s="31"/>
      <c r="S141" s="51"/>
      <c r="AA141" s="95"/>
    </row>
    <row r="142" spans="17:27" x14ac:dyDescent="0.3">
      <c r="Q142" s="31"/>
      <c r="R142" s="31"/>
      <c r="S142" s="51"/>
      <c r="AA142" s="95"/>
    </row>
    <row r="143" spans="17:27" x14ac:dyDescent="0.3">
      <c r="Q143" s="31"/>
      <c r="R143" s="31"/>
      <c r="S143" s="51"/>
      <c r="AA143" s="95"/>
    </row>
    <row r="144" spans="17:27" x14ac:dyDescent="0.3">
      <c r="Q144" s="31"/>
      <c r="R144" s="31"/>
      <c r="S144" s="51"/>
      <c r="AA144" s="95"/>
    </row>
    <row r="145" spans="17:27" x14ac:dyDescent="0.3">
      <c r="Q145" s="31"/>
      <c r="R145" s="31"/>
      <c r="S145" s="51"/>
      <c r="AA145" s="95"/>
    </row>
    <row r="146" spans="17:27" x14ac:dyDescent="0.3">
      <c r="Q146" s="31"/>
      <c r="R146" s="31"/>
      <c r="S146" s="51"/>
      <c r="AA146" s="95"/>
    </row>
    <row r="147" spans="17:27" x14ac:dyDescent="0.3">
      <c r="Q147" s="31"/>
      <c r="R147" s="31"/>
      <c r="S147" s="51"/>
      <c r="AA147" s="95"/>
    </row>
    <row r="148" spans="17:27" x14ac:dyDescent="0.3">
      <c r="Q148" s="31"/>
      <c r="R148" s="31"/>
      <c r="S148" s="51"/>
      <c r="AA148" s="95"/>
    </row>
    <row r="149" spans="17:27" x14ac:dyDescent="0.3">
      <c r="Q149" s="31"/>
      <c r="R149" s="31"/>
      <c r="S149" s="51"/>
      <c r="AA149" s="95"/>
    </row>
    <row r="150" spans="17:27" x14ac:dyDescent="0.3">
      <c r="Q150" s="31"/>
      <c r="R150" s="31"/>
      <c r="S150" s="51"/>
      <c r="AA150" s="95"/>
    </row>
    <row r="151" spans="17:27" x14ac:dyDescent="0.3">
      <c r="Q151" s="31"/>
      <c r="R151" s="31"/>
      <c r="S151" s="51"/>
      <c r="AA151" s="95"/>
    </row>
    <row r="152" spans="17:27" x14ac:dyDescent="0.3">
      <c r="Q152" s="31"/>
      <c r="R152" s="31"/>
      <c r="S152" s="51"/>
      <c r="AA152" s="95"/>
    </row>
    <row r="153" spans="17:27" x14ac:dyDescent="0.3">
      <c r="Q153" s="31"/>
      <c r="R153" s="31"/>
      <c r="S153" s="51"/>
      <c r="AA153" s="95"/>
    </row>
    <row r="154" spans="17:27" x14ac:dyDescent="0.3">
      <c r="Q154" s="31"/>
      <c r="R154" s="31"/>
      <c r="S154" s="51"/>
      <c r="AA154" s="95"/>
    </row>
    <row r="155" spans="17:27" x14ac:dyDescent="0.3">
      <c r="Q155" s="31"/>
      <c r="R155" s="31"/>
      <c r="S155" s="51"/>
      <c r="AA155" s="95"/>
    </row>
    <row r="156" spans="17:27" x14ac:dyDescent="0.3">
      <c r="Q156" s="31"/>
      <c r="R156" s="31"/>
      <c r="S156" s="51"/>
      <c r="AA156" s="95"/>
    </row>
    <row r="157" spans="17:27" x14ac:dyDescent="0.3">
      <c r="Q157" s="31"/>
      <c r="R157" s="31"/>
      <c r="S157" s="51"/>
      <c r="AA157" s="95"/>
    </row>
    <row r="158" spans="17:27" x14ac:dyDescent="0.3">
      <c r="Q158" s="31"/>
      <c r="R158" s="31"/>
      <c r="S158" s="51"/>
      <c r="AA158" s="95"/>
    </row>
    <row r="159" spans="17:27" x14ac:dyDescent="0.3">
      <c r="Q159" s="31"/>
      <c r="R159" s="31"/>
      <c r="S159" s="51"/>
      <c r="AA159" s="95"/>
    </row>
    <row r="160" spans="17:27" x14ac:dyDescent="0.3">
      <c r="Q160" s="31"/>
      <c r="R160" s="31"/>
      <c r="S160" s="51"/>
      <c r="AA160" s="95"/>
    </row>
    <row r="161" spans="17:27" x14ac:dyDescent="0.3">
      <c r="Q161" s="31"/>
      <c r="R161" s="31"/>
      <c r="S161" s="51"/>
      <c r="AA161" s="95"/>
    </row>
    <row r="162" spans="17:27" x14ac:dyDescent="0.3">
      <c r="Q162" s="31"/>
      <c r="R162" s="31"/>
      <c r="S162" s="51"/>
      <c r="AA162" s="95"/>
    </row>
    <row r="163" spans="17:27" x14ac:dyDescent="0.3">
      <c r="Q163" s="31"/>
      <c r="R163" s="31"/>
      <c r="S163" s="51"/>
      <c r="AA163" s="95"/>
    </row>
    <row r="164" spans="17:27" x14ac:dyDescent="0.3">
      <c r="Q164" s="31"/>
      <c r="R164" s="31"/>
      <c r="S164" s="51"/>
      <c r="AA164" s="95"/>
    </row>
    <row r="165" spans="17:27" x14ac:dyDescent="0.3">
      <c r="Q165" s="31"/>
      <c r="R165" s="31"/>
      <c r="S165" s="51"/>
      <c r="AA165" s="95"/>
    </row>
    <row r="166" spans="17:27" x14ac:dyDescent="0.3">
      <c r="Q166" s="31"/>
      <c r="R166" s="31"/>
      <c r="S166" s="51"/>
      <c r="AA166" s="95"/>
    </row>
    <row r="167" spans="17:27" x14ac:dyDescent="0.3">
      <c r="Q167" s="31"/>
      <c r="R167" s="31"/>
      <c r="S167" s="51"/>
      <c r="AA167" s="95"/>
    </row>
    <row r="168" spans="17:27" x14ac:dyDescent="0.3">
      <c r="Q168" s="31"/>
      <c r="R168" s="31"/>
      <c r="S168" s="51"/>
      <c r="AA168" s="95"/>
    </row>
    <row r="169" spans="17:27" x14ac:dyDescent="0.3">
      <c r="Q169" s="31"/>
      <c r="R169" s="31"/>
      <c r="S169" s="51"/>
      <c r="AA169" s="95"/>
    </row>
    <row r="170" spans="17:27" x14ac:dyDescent="0.3">
      <c r="Q170" s="31"/>
      <c r="R170" s="31"/>
      <c r="S170" s="51"/>
      <c r="AA170" s="95"/>
    </row>
    <row r="171" spans="17:27" x14ac:dyDescent="0.3">
      <c r="Q171" s="31"/>
      <c r="R171" s="31"/>
      <c r="S171" s="51"/>
      <c r="AA171" s="95"/>
    </row>
    <row r="172" spans="17:27" x14ac:dyDescent="0.3">
      <c r="Q172" s="31"/>
      <c r="R172" s="31"/>
      <c r="S172" s="51"/>
      <c r="AA172" s="95"/>
    </row>
    <row r="173" spans="17:27" x14ac:dyDescent="0.3">
      <c r="Q173" s="31"/>
      <c r="R173" s="31"/>
      <c r="S173" s="51"/>
      <c r="AA173" s="95"/>
    </row>
    <row r="174" spans="17:27" x14ac:dyDescent="0.3">
      <c r="Q174" s="31"/>
      <c r="R174" s="31"/>
      <c r="S174" s="51"/>
      <c r="AA174" s="95"/>
    </row>
    <row r="175" spans="17:27" x14ac:dyDescent="0.3">
      <c r="Q175" s="31"/>
      <c r="R175" s="31"/>
      <c r="S175" s="51"/>
      <c r="AA175" s="95"/>
    </row>
    <row r="176" spans="17:27" x14ac:dyDescent="0.3">
      <c r="Q176" s="31"/>
      <c r="R176" s="31"/>
      <c r="S176" s="51"/>
      <c r="AA176" s="95"/>
    </row>
    <row r="177" spans="1:27" x14ac:dyDescent="0.3">
      <c r="Q177" s="31"/>
      <c r="R177" s="31"/>
      <c r="S177" s="51"/>
      <c r="AA177" s="95"/>
    </row>
    <row r="178" spans="1:27" x14ac:dyDescent="0.3">
      <c r="Q178" s="31"/>
      <c r="R178" s="31"/>
      <c r="S178" s="51"/>
      <c r="AA178" s="95"/>
    </row>
    <row r="179" spans="1:27" x14ac:dyDescent="0.3">
      <c r="Q179" s="31"/>
      <c r="R179" s="31"/>
      <c r="S179" s="51"/>
      <c r="AA179" s="95"/>
    </row>
    <row r="180" spans="1:27" x14ac:dyDescent="0.3">
      <c r="A180" s="95"/>
      <c r="B180" s="95"/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  <c r="AA180" s="98" t="s">
        <v>60</v>
      </c>
    </row>
  </sheetData>
  <conditionalFormatting sqref="C13:C26">
    <cfRule type="expression" dxfId="39" priority="41">
      <formula>AND(ISBLANK(C13)=TRUE,ISBLANK(I13)=FALSE)</formula>
    </cfRule>
  </conditionalFormatting>
  <conditionalFormatting sqref="C8:C26">
    <cfRule type="expression" dxfId="38" priority="35">
      <formula>AND(ISBLANK(C8)=TRUE,ISBLANK(I8)=FALSE)</formula>
    </cfRule>
  </conditionalFormatting>
  <conditionalFormatting sqref="S6 S8:S28">
    <cfRule type="cellIs" dxfId="37" priority="32" operator="greaterThan">
      <formula>0</formula>
    </cfRule>
  </conditionalFormatting>
  <conditionalFormatting sqref="S1:S4">
    <cfRule type="cellIs" dxfId="36" priority="31" operator="greaterThan">
      <formula>0</formula>
    </cfRule>
  </conditionalFormatting>
  <conditionalFormatting sqref="C11">
    <cfRule type="expression" dxfId="35" priority="2">
      <formula>AND(ISBLANK(C11)=TRUE,ISBLANK(I11)=FALSE)</formula>
    </cfRule>
  </conditionalFormatting>
  <conditionalFormatting sqref="C7:C26">
    <cfRule type="expression" dxfId="34" priority="1">
      <formula>AND(ISBLANK(C7)=TRUE,ISBLANK(I7)=FALSE)</formula>
    </cfRule>
  </conditionalFormatting>
  <dataValidations count="13">
    <dataValidation type="date" allowBlank="1" showInputMessage="1" showErrorMessage="1" errorTitle="Attention" error="Insérez la date de la transaction." sqref="C7:C26" xr:uid="{00000000-0002-0000-0100-000000000000}">
      <formula1>41640</formula1>
      <formula2>73051</formula2>
    </dataValidation>
    <dataValidation type="list" allowBlank="1" showInputMessage="1" showErrorMessage="1" errorTitle="Attention" error="Vous devez choisir si cette transaction est différée ou non." sqref="J7:J26" xr:uid="{00000000-0002-0000-0100-000001000000}">
      <formula1>Différé</formula1>
    </dataValidation>
    <dataValidation type="decimal" allowBlank="1" showInputMessage="1" showErrorMessage="1" errorTitle="Attention" error="Vous ne devez rentrer que des valeurs numériques positives ou nulles." sqref="I33" xr:uid="{00000000-0002-0000-0100-000002000000}">
      <formula1>0</formula1>
      <formula2>1000000000</formula2>
    </dataValidation>
    <dataValidation type="date" allowBlank="1" showInputMessage="1" showErrorMessage="1" errorTitle="Attention" error="Insérez la date de l'enregistrement de la transaction (date du jour)." sqref="D7:D26" xr:uid="{00000000-0002-0000-0100-000003000000}">
      <formula1>41640</formula1>
      <formula2>73051</formula2>
    </dataValidation>
    <dataValidation type="list" errorStyle="information" allowBlank="1" showInputMessage="1" showErrorMessage="1" errorTitle="Attention" error="Choisir une catégorie de transaction." sqref="G7:G26" xr:uid="{00000000-0002-0000-0100-000004000000}">
      <formula1>IF(F7=Config_Transferts,Transferts,Catégories)</formula1>
    </dataValidation>
    <dataValidation allowBlank="1" showInputMessage="1" showErrorMessage="1" errorTitle="Attention" error="Vous ne devez rentrer que des valeurs numériques positives ou nulles." sqref="I7:I26" xr:uid="{00000000-0002-0000-0100-000005000000}"/>
    <dataValidation type="list" allowBlank="1" showInputMessage="1" showErrorMessage="1" errorTitle="Attention" error="Le type de transaction ne peut qu'être un revenu ou une dépense." sqref="F33 F7:F26" xr:uid="{00000000-0002-0000-0100-000006000000}">
      <formula1>#REF!</formula1>
    </dataValidation>
    <dataValidation type="list" errorStyle="information" allowBlank="1" showInputMessage="1" showErrorMessage="1" errorTitle="Attention" error="Choisir une catégorie de transaction." sqref="G33" xr:uid="{00000000-0002-0000-0100-000007000000}">
      <formula1>IF(F33=#REF!,Transferts,IF(F33=#REF!,Virement_Interne,Catégories))</formula1>
    </dataValidation>
    <dataValidation type="list" allowBlank="1" showInputMessage="1" showErrorMessage="1" errorTitle="Attention" error="Vous devez choisir si cette transaction est différée ou non." sqref="K7:K26" xr:uid="{00000000-0002-0000-0100-000008000000}">
      <formula1>#REF!</formula1>
    </dataValidation>
    <dataValidation type="list" errorStyle="information" allowBlank="1" showInputMessage="1" sqref="L7:L26" xr:uid="{00000000-0002-0000-0100-000009000000}">
      <formula1>#REF!</formula1>
    </dataValidation>
    <dataValidation type="list" allowBlank="1" showInputMessage="1" showErrorMessage="1" errorTitle="Attention" error="Insérez la date de l'enregistrement de la transaction (date du jour)." sqref="E7:E26" xr:uid="{00000000-0002-0000-0100-00000A000000}">
      <formula1>#REF!</formula1>
    </dataValidation>
    <dataValidation type="list" allowBlank="1" showInputMessage="1" showErrorMessage="1" errorTitle="Attention" error="Vous devez choisir parmi les sous-catégories dispnibles." sqref="H7:H26" xr:uid="{00000000-0002-0000-0100-00000B000000}">
      <formula1>IF(OR(G7=#REF!,G7=#REF!),#REF!,INDIRECT(G7))</formula1>
    </dataValidation>
    <dataValidation type="list" allowBlank="1" showInputMessage="1" showErrorMessage="1" errorTitle="Attention" error="Vous devez choisir parmi les sous-catégories dispnibles." sqref="H33" xr:uid="{00000000-0002-0000-0100-00000C000000}">
      <formula1>IF(OR(G33=#REF!,G33=#REF!),#REF!,INDIRECT(G33))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8" r:id="rId4" name="Button 20">
              <controlPr defaultSize="0" print="0" autoFill="0" autoPict="0" macro="[0]!Enregistrement_Base_de_données_Transactions">
                <anchor moveWithCells="1" sizeWithCells="1">
                  <from>
                    <xdr:col>13</xdr:col>
                    <xdr:colOff>7620</xdr:colOff>
                    <xdr:row>6</xdr:row>
                    <xdr:rowOff>38100</xdr:rowOff>
                  </from>
                  <to>
                    <xdr:col>15</xdr:col>
                    <xdr:colOff>289560</xdr:colOff>
                    <xdr:row>8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3" tint="0.79998168889431442"/>
  </sheetPr>
  <dimension ref="A1:AA17"/>
  <sheetViews>
    <sheetView showGridLines="0" zoomScale="85" zoomScaleNormal="85" zoomScaleSheetLayoutView="100" workbookViewId="0">
      <selection activeCell="G14" sqref="G14"/>
    </sheetView>
  </sheetViews>
  <sheetFormatPr defaultColWidth="11.44140625" defaultRowHeight="14.4" x14ac:dyDescent="0.3"/>
  <cols>
    <col min="1" max="3" width="1.6640625" style="12" customWidth="1"/>
    <col min="4" max="4" width="3.5546875" style="140" customWidth="1"/>
    <col min="5" max="5" width="12.44140625" style="12" customWidth="1"/>
    <col min="6" max="6" width="15.5546875" style="12" customWidth="1"/>
    <col min="7" max="7" width="8.5546875" style="12" customWidth="1"/>
    <col min="8" max="8" width="18.44140625" style="12" customWidth="1"/>
    <col min="9" max="9" width="28.44140625" style="12" customWidth="1"/>
    <col min="10" max="10" width="23.5546875" style="12" customWidth="1"/>
    <col min="11" max="11" width="14.5546875" style="12" customWidth="1"/>
    <col min="12" max="12" width="10.5546875" style="12" customWidth="1"/>
    <col min="13" max="13" width="8.5546875" style="12" customWidth="1"/>
    <col min="14" max="14" width="22.21875" style="12" customWidth="1"/>
    <col min="15" max="15" width="11.5546875" style="120" customWidth="1"/>
    <col min="16" max="16" width="13.77734375" style="12" customWidth="1"/>
    <col min="17" max="17" width="2.77734375" style="12" customWidth="1"/>
    <col min="18" max="19" width="9.77734375" style="96" hidden="1" customWidth="1"/>
    <col min="20" max="20" width="9.77734375" style="97" hidden="1" customWidth="1"/>
    <col min="21" max="26" width="11.44140625" style="12"/>
    <col min="27" max="27" width="1.6640625" style="12" customWidth="1"/>
    <col min="28" max="16384" width="11.44140625" style="12"/>
  </cols>
  <sheetData>
    <row r="1" spans="1:27" ht="5.25" customHeight="1" x14ac:dyDescent="0.3">
      <c r="D1" s="12"/>
      <c r="K1" s="115"/>
      <c r="O1" s="12"/>
      <c r="R1" s="31"/>
      <c r="S1" s="31"/>
      <c r="T1" s="51"/>
      <c r="AA1" s="98"/>
    </row>
    <row r="2" spans="1:27" ht="20.100000000000001" customHeight="1" x14ac:dyDescent="0.3">
      <c r="A2" s="42"/>
      <c r="B2" s="44"/>
      <c r="C2" s="44" t="s">
        <v>58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31"/>
      <c r="S2" s="31"/>
      <c r="T2" s="51"/>
      <c r="AA2" s="98"/>
    </row>
    <row r="3" spans="1:27" ht="5.0999999999999996" customHeight="1" x14ac:dyDescent="0.3">
      <c r="D3" s="12"/>
      <c r="O3" s="12"/>
      <c r="R3" s="31"/>
      <c r="S3" s="31"/>
      <c r="T3" s="51"/>
      <c r="AA3" s="98"/>
    </row>
    <row r="4" spans="1:27" s="117" customFormat="1" x14ac:dyDescent="0.3">
      <c r="R4" s="150"/>
      <c r="S4" s="150"/>
      <c r="T4" s="151"/>
      <c r="AA4" s="98"/>
    </row>
    <row r="5" spans="1:27" x14ac:dyDescent="0.3">
      <c r="D5" s="12"/>
      <c r="E5" s="117" t="str">
        <f>"Total : "&amp;SUM($D$11:$D$13)&amp;" transactions"</f>
        <v>Total : 2 transactions</v>
      </c>
      <c r="J5" s="118" t="s">
        <v>28</v>
      </c>
      <c r="K5" s="106" t="e">
        <f>'P - Synthèse HSBC'!$H$14</f>
        <v>#REF!</v>
      </c>
      <c r="L5" s="119"/>
      <c r="M5" s="119"/>
      <c r="N5" s="152" t="s">
        <v>62</v>
      </c>
      <c r="R5" s="48" t="s">
        <v>46</v>
      </c>
      <c r="S5" s="48"/>
      <c r="T5" s="49" t="s">
        <v>51</v>
      </c>
      <c r="AA5" s="98"/>
    </row>
    <row r="6" spans="1:27" ht="15" customHeight="1" x14ac:dyDescent="0.3">
      <c r="D6" s="121"/>
      <c r="E6" s="121"/>
      <c r="J6" s="118" t="s">
        <v>29</v>
      </c>
      <c r="K6" s="106" t="e">
        <f>'P - Synthèse HSBC'!$J$14</f>
        <v>#REF!</v>
      </c>
      <c r="R6" s="31"/>
      <c r="S6" s="31"/>
      <c r="T6" s="51"/>
      <c r="AA6" s="98"/>
    </row>
    <row r="7" spans="1:27" x14ac:dyDescent="0.3">
      <c r="D7" s="12"/>
      <c r="K7" s="115"/>
      <c r="O7" s="12"/>
      <c r="R7" s="31" t="e">
        <f>INDEX(#REF!,MATCH(COLUMN(R7),#REF!,0),0)</f>
        <v>#REF!</v>
      </c>
      <c r="S7" s="31"/>
      <c r="T7" s="51" t="e">
        <f>INDEX(#REF!,MATCH(COLUMN(T7),#REF!,0),0)</f>
        <v>#REF!</v>
      </c>
      <c r="AA7" s="98"/>
    </row>
    <row r="8" spans="1:27" ht="15" thickBot="1" x14ac:dyDescent="0.35">
      <c r="D8" s="122" t="s">
        <v>38</v>
      </c>
      <c r="E8" s="123" t="s">
        <v>36</v>
      </c>
      <c r="F8" s="123" t="s">
        <v>35</v>
      </c>
      <c r="G8" s="123" t="s">
        <v>12</v>
      </c>
      <c r="H8" s="123" t="s">
        <v>0</v>
      </c>
      <c r="I8" s="123" t="s">
        <v>1</v>
      </c>
      <c r="J8" s="123" t="s">
        <v>2</v>
      </c>
      <c r="K8" s="124" t="s">
        <v>3</v>
      </c>
      <c r="L8" s="123" t="s">
        <v>4</v>
      </c>
      <c r="M8" s="123" t="s">
        <v>27</v>
      </c>
      <c r="N8" s="123" t="s">
        <v>5</v>
      </c>
      <c r="O8" s="16" t="s">
        <v>23</v>
      </c>
      <c r="P8" s="17" t="s">
        <v>39</v>
      </c>
      <c r="Q8" s="17"/>
      <c r="R8" s="100" t="s">
        <v>55</v>
      </c>
      <c r="S8" s="69" t="str">
        <f ca="1">MID(CELL("filename", A1), FIND("]", CELL("filename", A1))+1,255)</f>
        <v>P - Hist. T.</v>
      </c>
      <c r="T8" s="51"/>
      <c r="AA8" s="98"/>
    </row>
    <row r="9" spans="1:27" s="3" customFormat="1" ht="5.0999999999999996" customHeight="1" x14ac:dyDescent="0.3">
      <c r="D9" s="125"/>
      <c r="E9" s="126"/>
      <c r="F9" s="127"/>
      <c r="G9" s="127"/>
      <c r="H9" s="127"/>
      <c r="I9" s="127"/>
      <c r="J9" s="127"/>
      <c r="K9" s="128"/>
      <c r="L9" s="127"/>
      <c r="M9" s="127"/>
      <c r="N9" s="127"/>
      <c r="O9" s="129"/>
      <c r="P9" s="130"/>
      <c r="Q9" s="17"/>
      <c r="R9" s="31"/>
      <c r="S9" s="31"/>
      <c r="T9" s="51"/>
      <c r="AA9" s="98"/>
    </row>
    <row r="10" spans="1:27" s="3" customFormat="1" ht="5.0999999999999996" customHeight="1" x14ac:dyDescent="0.3">
      <c r="D10" s="131"/>
      <c r="E10" s="132"/>
      <c r="F10" s="133"/>
      <c r="G10" s="133"/>
      <c r="H10" s="134"/>
      <c r="I10" s="134"/>
      <c r="J10" s="134"/>
      <c r="K10" s="135"/>
      <c r="L10" s="136"/>
      <c r="M10" s="136"/>
      <c r="N10" s="136"/>
      <c r="O10" s="137"/>
      <c r="P10" s="138"/>
      <c r="Q10" s="17"/>
      <c r="R10" s="31"/>
      <c r="S10" s="31"/>
      <c r="T10" s="51"/>
      <c r="AA10" s="98"/>
    </row>
    <row r="11" spans="1:27" x14ac:dyDescent="0.3">
      <c r="A11" s="139"/>
      <c r="B11" s="139"/>
      <c r="E11" s="107"/>
      <c r="F11" s="108"/>
      <c r="G11" s="108"/>
      <c r="H11" s="109"/>
      <c r="I11" s="109"/>
      <c r="J11" s="109"/>
      <c r="K11" s="110"/>
      <c r="L11" s="111"/>
      <c r="M11" s="111"/>
      <c r="N11" s="111"/>
      <c r="O11" s="112"/>
      <c r="P11" s="141"/>
      <c r="Q11" s="17"/>
      <c r="R11" s="31"/>
      <c r="S11" s="31"/>
      <c r="T11" s="51"/>
      <c r="AA11" s="98"/>
    </row>
    <row r="12" spans="1:27" x14ac:dyDescent="0.3">
      <c r="A12" s="153"/>
      <c r="B12" s="153"/>
      <c r="C12" s="154"/>
      <c r="D12" s="155">
        <v>1</v>
      </c>
      <c r="E12" s="156">
        <v>43465</v>
      </c>
      <c r="F12" s="156">
        <v>43156</v>
      </c>
      <c r="G12" s="156" t="s">
        <v>31</v>
      </c>
      <c r="H12" s="157" t="s">
        <v>19</v>
      </c>
      <c r="I12" s="157" t="s">
        <v>33</v>
      </c>
      <c r="J12" s="157" t="s">
        <v>7</v>
      </c>
      <c r="K12" s="158">
        <v>50</v>
      </c>
      <c r="L12" s="159" t="s">
        <v>13</v>
      </c>
      <c r="M12" s="159" t="s">
        <v>37</v>
      </c>
      <c r="N12" s="159"/>
      <c r="O12" s="160" t="e">
        <f>IF(OR(H12=Config_Rev,I12=LversCC,H12=Config_Rééquilibrage,H12=Config_Virements_Reçus),K12,-K12)</f>
        <v>#REF!</v>
      </c>
      <c r="P12" s="142"/>
      <c r="Q12" s="17"/>
      <c r="R12" s="31"/>
      <c r="S12" s="31"/>
      <c r="T12" s="51"/>
      <c r="AA12" s="98"/>
    </row>
    <row r="13" spans="1:27" x14ac:dyDescent="0.3">
      <c r="A13" s="153"/>
      <c r="B13" s="153"/>
      <c r="C13" s="154"/>
      <c r="D13" s="155">
        <v>1</v>
      </c>
      <c r="E13" s="156">
        <v>43152</v>
      </c>
      <c r="F13" s="156">
        <v>43154</v>
      </c>
      <c r="G13" s="156" t="s">
        <v>31</v>
      </c>
      <c r="H13" s="157" t="s">
        <v>19</v>
      </c>
      <c r="I13" s="157" t="s">
        <v>14</v>
      </c>
      <c r="J13" s="157" t="s">
        <v>8</v>
      </c>
      <c r="K13" s="158">
        <v>8</v>
      </c>
      <c r="L13" s="159" t="s">
        <v>13</v>
      </c>
      <c r="M13" s="159" t="s">
        <v>37</v>
      </c>
      <c r="N13" s="159" t="s">
        <v>30</v>
      </c>
      <c r="O13" s="160" t="e">
        <f>IF(OR(H13=Config_Rev,I13=LversCC,H13=Config_Rééquilibrage,H13=Config_Virements_Reçus),K13,-K13)</f>
        <v>#REF!</v>
      </c>
      <c r="P13" s="142" t="s">
        <v>25</v>
      </c>
      <c r="Q13" s="17"/>
      <c r="R13" s="31"/>
      <c r="S13" s="31"/>
      <c r="T13" s="51"/>
      <c r="AA13" s="98"/>
    </row>
    <row r="14" spans="1:27" x14ac:dyDescent="0.3">
      <c r="A14" s="139"/>
      <c r="D14" s="131"/>
      <c r="E14" s="114">
        <v>42736</v>
      </c>
      <c r="F14" s="114">
        <v>42736</v>
      </c>
      <c r="G14" s="114" t="s">
        <v>31</v>
      </c>
      <c r="H14" s="113" t="s">
        <v>34</v>
      </c>
      <c r="I14" s="109"/>
      <c r="J14" s="109"/>
      <c r="K14" s="149">
        <v>300.10000000000002</v>
      </c>
      <c r="L14" s="111" t="s">
        <v>13</v>
      </c>
      <c r="M14" s="111"/>
      <c r="N14" s="111"/>
      <c r="O14" s="112" t="e">
        <f>IF(OR(H14=Config_Rev,I14=LversCC,H14=Config_Rééquilibrage,H14=Config_Virements_Reçus),K14,-K14)</f>
        <v>#REF!</v>
      </c>
      <c r="P14" s="143" t="s">
        <v>26</v>
      </c>
      <c r="Q14" s="17"/>
      <c r="R14" s="31"/>
      <c r="S14" s="31"/>
      <c r="T14" s="51"/>
      <c r="AA14" s="98"/>
    </row>
    <row r="15" spans="1:27" ht="5.0999999999999996" customHeight="1" x14ac:dyDescent="0.3">
      <c r="A15" s="153"/>
      <c r="B15" s="154"/>
      <c r="C15" s="154"/>
      <c r="D15" s="161"/>
      <c r="E15" s="162"/>
      <c r="F15" s="162"/>
      <c r="G15" s="162"/>
      <c r="H15" s="163"/>
      <c r="I15" s="163"/>
      <c r="J15" s="163"/>
      <c r="K15" s="164"/>
      <c r="L15" s="165"/>
      <c r="M15" s="165"/>
      <c r="N15" s="165"/>
      <c r="O15" s="166"/>
      <c r="P15" s="15"/>
      <c r="Q15" s="17"/>
      <c r="R15" s="31"/>
      <c r="S15" s="31"/>
      <c r="T15" s="51"/>
      <c r="AA15" s="98"/>
    </row>
    <row r="16" spans="1:27" x14ac:dyDescent="0.3">
      <c r="A16" s="139"/>
      <c r="E16" s="7"/>
      <c r="F16" s="7"/>
      <c r="G16" s="7"/>
      <c r="H16" s="8"/>
      <c r="I16" s="8"/>
      <c r="J16" s="8"/>
      <c r="K16" s="9"/>
      <c r="L16" s="8"/>
      <c r="M16" s="8"/>
      <c r="N16" s="8"/>
      <c r="O16" s="145"/>
      <c r="P16" s="146"/>
      <c r="Q16" s="17"/>
      <c r="R16" s="31"/>
      <c r="S16" s="31"/>
      <c r="T16" s="51"/>
      <c r="AA16" s="98"/>
    </row>
    <row r="17" spans="1:27" x14ac:dyDescent="0.3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 t="s">
        <v>60</v>
      </c>
    </row>
  </sheetData>
  <sortState ref="E12:P14">
    <sortCondition descending="1" ref="E12"/>
  </sortState>
  <conditionalFormatting sqref="K6">
    <cfRule type="cellIs" dxfId="33" priority="46" operator="lessThan">
      <formula>0</formula>
    </cfRule>
    <cfRule type="cellIs" dxfId="32" priority="47" operator="greaterThan">
      <formula>0</formula>
    </cfRule>
    <cfRule type="cellIs" dxfId="31" priority="48" operator="equal">
      <formula>0</formula>
    </cfRule>
  </conditionalFormatting>
  <conditionalFormatting sqref="T10:T13 T15:T16">
    <cfRule type="cellIs" dxfId="30" priority="45" operator="greaterThan">
      <formula>0</formula>
    </cfRule>
  </conditionalFormatting>
  <conditionalFormatting sqref="T1 T3:T4">
    <cfRule type="cellIs" dxfId="29" priority="44" operator="greaterThan">
      <formula>0</formula>
    </cfRule>
  </conditionalFormatting>
  <conditionalFormatting sqref="T9:T13">
    <cfRule type="cellIs" dxfId="28" priority="10" operator="greaterThan">
      <formula>0</formula>
    </cfRule>
  </conditionalFormatting>
  <conditionalFormatting sqref="T8">
    <cfRule type="cellIs" dxfId="27" priority="9" operator="greaterThan">
      <formula>0</formula>
    </cfRule>
  </conditionalFormatting>
  <conditionalFormatting sqref="T6">
    <cfRule type="cellIs" dxfId="26" priority="8" operator="greaterThan">
      <formula>0</formula>
    </cfRule>
  </conditionalFormatting>
  <conditionalFormatting sqref="T1:T2">
    <cfRule type="cellIs" dxfId="25" priority="5" operator="greaterThan">
      <formula>0</formula>
    </cfRule>
  </conditionalFormatting>
  <conditionalFormatting sqref="T14">
    <cfRule type="cellIs" dxfId="24" priority="2" operator="greaterThan">
      <formula>0</formula>
    </cfRule>
  </conditionalFormatting>
  <conditionalFormatting sqref="T14">
    <cfRule type="cellIs" dxfId="23" priority="1" operator="greaterThan">
      <formula>0</formula>
    </cfRule>
  </conditionalFormatting>
  <conditionalFormatting sqref="A11:B13">
    <cfRule type="expression" dxfId="22" priority="13">
      <formula>$H11=#REF!</formula>
    </cfRule>
  </conditionalFormatting>
  <dataValidations count="5">
    <dataValidation type="date" allowBlank="1" showInputMessage="1" showErrorMessage="1" errorTitle="Attention" error="Insérez la date de l'enregistrement de la transaction (date du jour)." sqref="F14:G14" xr:uid="{00000000-0002-0000-0200-000000000000}">
      <formula1>41640</formula1>
      <formula2>73051</formula2>
    </dataValidation>
    <dataValidation type="date" errorStyle="information" allowBlank="1" showInputMessage="1" showErrorMessage="1" errorTitle="Attention" error="Insérez la date de la transaction." sqref="E14" xr:uid="{00000000-0002-0000-0200-000001000000}">
      <formula1>41640</formula1>
      <formula2>73051</formula2>
    </dataValidation>
    <dataValidation type="list" allowBlank="1" showInputMessage="1" showErrorMessage="1" sqref="L14:M14" xr:uid="{00000000-0002-0000-0200-000002000000}">
      <formula1>Différé</formula1>
    </dataValidation>
    <dataValidation type="list" errorStyle="information" allowBlank="1" showInputMessage="1" showErrorMessage="1" errorTitle="Attention" error="Choisir une catégorie de transaction." sqref="I14" xr:uid="{00000000-0002-0000-0200-000003000000}">
      <formula1>Catégories</formula1>
    </dataValidation>
    <dataValidation type="list" allowBlank="1" showInputMessage="1" showErrorMessage="1" sqref="P11:P14" xr:uid="{00000000-0002-0000-0200-000004000000}">
      <formula1>#REF!</formula1>
    </dataValidation>
  </dataValidations>
  <pageMargins left="0.7" right="0.7" top="0.75" bottom="0.75" header="0.3" footer="0.3"/>
  <pageSetup paperSize="9" scale="37" orientation="portrait" r:id="rId1"/>
  <rowBreaks count="1" manualBreakCount="1">
    <brk id="16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5" r:id="rId4" name="Button 9">
              <controlPr defaultSize="0" print="0" autoFill="0" autoPict="0" macro="[0]!Trier.Trier">
                <anchor moveWithCells="1" sizeWithCells="1">
                  <from>
                    <xdr:col>8</xdr:col>
                    <xdr:colOff>1028700</xdr:colOff>
                    <xdr:row>4</xdr:row>
                    <xdr:rowOff>38100</xdr:rowOff>
                  </from>
                  <to>
                    <xdr:col>8</xdr:col>
                    <xdr:colOff>1943100</xdr:colOff>
                    <xdr:row>5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0" operator="containsText" id="{051E36C9-27D7-4110-888D-B2A66135D88F}">
            <xm:f>NOT(ISERROR(SEARCH(#REF!,P11)))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191" operator="containsText" id="{E6579398-8439-42D1-A3DC-F7BB4A19F03F}">
            <xm:f>NOT(ISERROR(SEARCH(#REF!,P11)))</xm:f>
            <xm:f>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P11:Q13</xm:sqref>
        </x14:conditionalFormatting>
        <x14:conditionalFormatting xmlns:xm="http://schemas.microsoft.com/office/excel/2006/main">
          <x14:cfRule type="containsText" priority="3" operator="containsText" id="{F81BECFD-8A45-441B-8AEB-D942E37C73B3}">
            <xm:f>NOT(ISERROR(SEARCH(#REF!,'L - Hist. T.'!P14)))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4" operator="containsText" id="{FDBF1CF2-DB9D-4520-BE1A-09BEFAB5629F}">
            <xm:f>NOT(ISERROR(SEARCH(#REF!,'L - Hist. T.'!P14)))</xm:f>
            <xm:f>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P14:Q14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6">
    <tabColor theme="3" tint="0.79998168889431442"/>
  </sheetPr>
  <dimension ref="A1:AA30"/>
  <sheetViews>
    <sheetView showGridLines="0" zoomScale="102" zoomScaleNormal="102" workbookViewId="0">
      <selection activeCell="M6" sqref="M6"/>
    </sheetView>
  </sheetViews>
  <sheetFormatPr defaultColWidth="8.77734375" defaultRowHeight="14.4" x14ac:dyDescent="0.3"/>
  <cols>
    <col min="1" max="1" width="2.5546875" style="25" customWidth="1"/>
    <col min="2" max="5" width="1.5546875" style="20" customWidth="1"/>
    <col min="6" max="6" width="10.5546875" style="20" customWidth="1"/>
    <col min="7" max="7" width="10.77734375" style="20" customWidth="1"/>
    <col min="8" max="10" width="9.77734375" style="20" customWidth="1"/>
    <col min="11" max="12" width="1.5546875" style="20" customWidth="1"/>
    <col min="13" max="14" width="15.77734375" style="20" customWidth="1"/>
    <col min="15" max="15" width="15.77734375" style="13" customWidth="1"/>
    <col min="16" max="16" width="23.77734375" style="20" customWidth="1"/>
    <col min="17" max="18" width="8.77734375" style="96" hidden="1" customWidth="1"/>
    <col min="19" max="19" width="8.77734375" style="97" hidden="1" customWidth="1"/>
    <col min="20" max="20" width="7.77734375" style="20" customWidth="1"/>
    <col min="22" max="22" width="9.77734375" customWidth="1"/>
    <col min="27" max="27" width="1.6640625" customWidth="1"/>
  </cols>
  <sheetData>
    <row r="1" spans="1:27" ht="5.25" customHeight="1" x14ac:dyDescent="0.3">
      <c r="A1" s="20"/>
      <c r="Q1" s="20"/>
      <c r="R1" s="20"/>
      <c r="S1" s="20"/>
      <c r="AA1" s="95"/>
    </row>
    <row r="2" spans="1:27" x14ac:dyDescent="0.3">
      <c r="A2" s="42"/>
      <c r="B2" s="44" t="e">
        <f>"Banque "&amp;" "&amp;#REF!&amp;" : Synthèse de trésorerie"</f>
        <v>#REF!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31"/>
      <c r="R2" s="31"/>
      <c r="S2" s="51"/>
      <c r="AA2" s="95"/>
    </row>
    <row r="3" spans="1:27" ht="5.25" customHeight="1" x14ac:dyDescent="0.3">
      <c r="Q3" s="31"/>
      <c r="R3" s="31"/>
      <c r="S3" s="51"/>
      <c r="AA3" s="95"/>
    </row>
    <row r="4" spans="1:27" ht="5.25" customHeight="1" x14ac:dyDescent="0.3">
      <c r="A4" s="22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Q4" s="31"/>
      <c r="R4" s="31"/>
      <c r="S4" s="51"/>
      <c r="AA4" s="95"/>
    </row>
    <row r="5" spans="1:27" x14ac:dyDescent="0.3">
      <c r="A5" s="23"/>
      <c r="B5" s="61"/>
      <c r="C5" s="61"/>
      <c r="D5" s="61"/>
      <c r="E5" s="61"/>
      <c r="F5" s="30" t="e">
        <f>SUM($S$6:$S$19)</f>
        <v>#REF!</v>
      </c>
      <c r="G5" s="29" t="e">
        <f>IF($F$5=0,"",IF($F$5=1,"Erreur détectée","Erreurs détectées"))</f>
        <v>#REF!</v>
      </c>
      <c r="H5" s="61"/>
      <c r="I5" s="61"/>
      <c r="J5" s="61"/>
      <c r="K5" s="61"/>
      <c r="L5" s="61"/>
      <c r="Q5" s="48" t="s">
        <v>46</v>
      </c>
      <c r="R5" s="48"/>
      <c r="S5" s="49" t="s">
        <v>51</v>
      </c>
      <c r="AA5" s="95"/>
    </row>
    <row r="6" spans="1:27" ht="5.25" customHeight="1" x14ac:dyDescent="0.3">
      <c r="A6" s="24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Q6" s="31"/>
      <c r="R6" s="31"/>
      <c r="S6" s="51"/>
      <c r="AA6" s="95"/>
    </row>
    <row r="7" spans="1:27" x14ac:dyDescent="0.3">
      <c r="Q7" s="31" t="e">
        <f>INDEX(#REF!,MATCH(COLUMN(Q7),#REF!,0),0)</f>
        <v>#REF!</v>
      </c>
      <c r="R7" s="31"/>
      <c r="S7" s="104" t="e">
        <f>INDEX(#REF!,MATCH(COLUMN(S7),#REF!,0),0)</f>
        <v>#REF!</v>
      </c>
      <c r="AA7" s="95"/>
    </row>
    <row r="8" spans="1:27" x14ac:dyDescent="0.3">
      <c r="Q8" s="31"/>
      <c r="R8" s="31"/>
      <c r="S8" s="51"/>
      <c r="AA8" s="95"/>
    </row>
    <row r="9" spans="1:27" x14ac:dyDescent="0.3">
      <c r="E9" s="54" t="s">
        <v>50</v>
      </c>
      <c r="F9" s="55"/>
      <c r="G9" s="55"/>
      <c r="H9" s="56">
        <f ca="1">TODAY()</f>
        <v>43157</v>
      </c>
      <c r="L9" s="21"/>
      <c r="Q9" s="94" t="s">
        <v>55</v>
      </c>
      <c r="R9" s="69" t="str">
        <f ca="1">MID(CELL("filename", A1), FIND("]", CELL("filename", A1))+1,255)</f>
        <v>L - Synthèse Boursorama</v>
      </c>
      <c r="S9" s="51"/>
      <c r="AA9" s="95"/>
    </row>
    <row r="10" spans="1:27" x14ac:dyDescent="0.3">
      <c r="E10" s="57" t="s">
        <v>44</v>
      </c>
      <c r="F10" s="58"/>
      <c r="G10" s="58"/>
      <c r="H10" s="59">
        <v>43095</v>
      </c>
      <c r="L10" s="21"/>
      <c r="Q10" s="93"/>
      <c r="R10" s="93"/>
      <c r="S10" s="51"/>
      <c r="AA10" s="95"/>
    </row>
    <row r="11" spans="1:27" x14ac:dyDescent="0.3">
      <c r="L11" s="21"/>
      <c r="Q11" s="93"/>
      <c r="R11" s="93"/>
      <c r="S11" s="51"/>
      <c r="AA11" s="95"/>
    </row>
    <row r="12" spans="1:27" x14ac:dyDescent="0.3">
      <c r="E12" s="63"/>
      <c r="F12" s="63"/>
      <c r="G12" s="64"/>
      <c r="H12" s="65" t="s">
        <v>41</v>
      </c>
      <c r="I12" s="65" t="s">
        <v>42</v>
      </c>
      <c r="J12" s="65" t="s">
        <v>43</v>
      </c>
      <c r="L12" s="21"/>
      <c r="Q12" s="93"/>
      <c r="R12" s="93"/>
      <c r="S12" s="51"/>
      <c r="AA12" s="95"/>
    </row>
    <row r="13" spans="1:27" ht="5.25" customHeight="1" x14ac:dyDescent="0.3">
      <c r="L13" s="21"/>
      <c r="Q13" s="93"/>
      <c r="R13" s="93"/>
      <c r="S13" s="51"/>
      <c r="AA13" s="95"/>
    </row>
    <row r="14" spans="1:27" x14ac:dyDescent="0.3">
      <c r="E14" s="20" t="s">
        <v>17</v>
      </c>
      <c r="H14" s="66" t="e">
        <f>SUMPRODUCT((Check_Comptabilisation_2=Oui)*(Banque_émettrice_2=Boursorama)*Fluxréel_2)+R14</f>
        <v>#REF!</v>
      </c>
      <c r="I14" s="67">
        <v>0</v>
      </c>
      <c r="J14" s="68" t="e">
        <f>IF(ABS($H$14-$I$14)&lt;0.009,0,ABS($H$14-$I$14))</f>
        <v>#REF!</v>
      </c>
      <c r="K14" s="68"/>
      <c r="L14" s="21"/>
      <c r="Q14" s="94" t="s">
        <v>57</v>
      </c>
      <c r="R14" s="92">
        <v>0</v>
      </c>
      <c r="S14" s="51"/>
      <c r="AA14" s="95"/>
    </row>
    <row r="15" spans="1:27" x14ac:dyDescent="0.3">
      <c r="E15" s="20" t="s">
        <v>18</v>
      </c>
      <c r="H15" s="66"/>
      <c r="I15" s="66" t="e">
        <f>#REF!</f>
        <v>#REF!</v>
      </c>
      <c r="J15" s="66"/>
      <c r="L15" s="21"/>
      <c r="Q15" s="31"/>
      <c r="R15" s="31"/>
      <c r="S15" s="50">
        <f>IF(ISERROR(I15),1,0)</f>
        <v>1</v>
      </c>
      <c r="AA15" s="95"/>
    </row>
    <row r="16" spans="1:27" x14ac:dyDescent="0.3">
      <c r="E16" s="20" t="s">
        <v>40</v>
      </c>
      <c r="H16" s="66"/>
      <c r="I16" s="66" t="e">
        <f>#REF!</f>
        <v>#REF!</v>
      </c>
      <c r="J16" s="66"/>
      <c r="L16" s="21"/>
      <c r="Q16" s="31"/>
      <c r="R16" s="31"/>
      <c r="S16" s="50">
        <f>IF(ISERROR(I16),1,0)</f>
        <v>1</v>
      </c>
      <c r="AA16" s="95"/>
    </row>
    <row r="17" spans="1:27" ht="5.25" customHeight="1" x14ac:dyDescent="0.3">
      <c r="H17" s="66"/>
      <c r="I17" s="66"/>
      <c r="J17" s="66"/>
      <c r="L17" s="21"/>
      <c r="Q17" s="31"/>
      <c r="R17" s="31"/>
      <c r="S17" s="51"/>
      <c r="AA17" s="95"/>
    </row>
    <row r="18" spans="1:27" x14ac:dyDescent="0.3">
      <c r="E18" s="70" t="s">
        <v>21</v>
      </c>
      <c r="F18" s="70"/>
      <c r="G18" s="70"/>
      <c r="H18" s="71"/>
      <c r="I18" s="71" t="e">
        <f>SUM($I$13:$I$17)</f>
        <v>#REF!</v>
      </c>
      <c r="J18" s="71" t="e">
        <f>SUM($J$13:$J$17)</f>
        <v>#REF!</v>
      </c>
      <c r="L18" s="21"/>
      <c r="Q18" s="99" t="e">
        <f>$I$18-#REF!</f>
        <v>#REF!</v>
      </c>
      <c r="R18" s="31"/>
      <c r="S18" s="50" t="e">
        <f>IF(ABS(Q18)&gt;0.001,1,0)</f>
        <v>#REF!</v>
      </c>
      <c r="AA18" s="95"/>
    </row>
    <row r="19" spans="1:27" ht="5.25" customHeight="1" x14ac:dyDescent="0.3">
      <c r="L19" s="21"/>
      <c r="Q19" s="31"/>
      <c r="R19" s="31"/>
      <c r="S19" s="51"/>
      <c r="AA19" s="95"/>
    </row>
    <row r="20" spans="1:27" x14ac:dyDescent="0.3">
      <c r="Q20" s="93" t="s">
        <v>61</v>
      </c>
      <c r="R20" s="102" t="str">
        <f>IFERROR(SUMPRODUCT((Datedetransaction_2&gt;=Début_Période_3)*(Datedetransaction_2&lt;=Fin_Période_3)*(Statut_transaction_2=Exclue)*(Check_Comptabilisation_2=Oui)*(Fluxréel_2&gt;=0)*(Banque_émettrice_2=Boursorama)*Comptage_Transactions_2),"n.a.")</f>
        <v>n.a.</v>
      </c>
      <c r="S20" s="51"/>
      <c r="AA20" s="95"/>
    </row>
    <row r="21" spans="1:27" x14ac:dyDescent="0.3">
      <c r="Q21" s="31"/>
      <c r="R21" s="31"/>
      <c r="S21" s="51"/>
      <c r="AA21" s="95"/>
    </row>
    <row r="22" spans="1:27" x14ac:dyDescent="0.3">
      <c r="Q22" s="31"/>
      <c r="R22" s="31"/>
      <c r="S22" s="51"/>
      <c r="AA22" s="95"/>
    </row>
    <row r="23" spans="1:27" x14ac:dyDescent="0.3">
      <c r="Q23" s="31"/>
      <c r="R23" s="31"/>
      <c r="S23" s="51"/>
      <c r="AA23" s="95"/>
    </row>
    <row r="24" spans="1:27" x14ac:dyDescent="0.3">
      <c r="Q24" s="31"/>
      <c r="R24" s="31"/>
      <c r="S24" s="51"/>
      <c r="AA24" s="95"/>
    </row>
    <row r="25" spans="1:27" x14ac:dyDescent="0.3">
      <c r="Q25" s="31"/>
      <c r="R25" s="31"/>
      <c r="S25" s="51"/>
      <c r="AA25" s="95"/>
    </row>
    <row r="26" spans="1:27" x14ac:dyDescent="0.3">
      <c r="Q26" s="31"/>
      <c r="R26" s="31"/>
      <c r="S26" s="51"/>
      <c r="AA26" s="95"/>
    </row>
    <row r="27" spans="1:27" x14ac:dyDescent="0.3">
      <c r="Q27" s="31"/>
      <c r="R27" s="31"/>
      <c r="S27" s="51"/>
      <c r="AA27" s="95"/>
    </row>
    <row r="28" spans="1:27" x14ac:dyDescent="0.3">
      <c r="Q28" s="31"/>
      <c r="R28" s="31"/>
      <c r="S28" s="51"/>
      <c r="AA28" s="95"/>
    </row>
    <row r="29" spans="1:27" x14ac:dyDescent="0.3">
      <c r="Q29" s="31"/>
      <c r="R29" s="31"/>
      <c r="S29" s="51"/>
      <c r="AA29" s="95"/>
    </row>
    <row r="30" spans="1:27" x14ac:dyDescent="0.3">
      <c r="A30" s="95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8" t="s">
        <v>60</v>
      </c>
    </row>
  </sheetData>
  <conditionalFormatting sqref="J14 S6 S8:S29">
    <cfRule type="cellIs" dxfId="17" priority="50" operator="greaterThan">
      <formula>0</formula>
    </cfRule>
  </conditionalFormatting>
  <conditionalFormatting sqref="S1:S4">
    <cfRule type="cellIs" dxfId="16" priority="13" operator="greaterThan">
      <formula>0</formula>
    </cfRule>
  </conditionalFormatting>
  <conditionalFormatting sqref="A5:L5">
    <cfRule type="expression" dxfId="15" priority="3">
      <formula>($F$5&gt;0)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7">
    <tabColor theme="3" tint="0.79998168889431442"/>
  </sheetPr>
  <dimension ref="A1:AA53"/>
  <sheetViews>
    <sheetView showGridLines="0" zoomScale="85" zoomScaleNormal="85" workbookViewId="0">
      <selection activeCell="A2" sqref="A2"/>
    </sheetView>
  </sheetViews>
  <sheetFormatPr defaultRowHeight="14.4" x14ac:dyDescent="0.3"/>
  <cols>
    <col min="1" max="2" width="3.5546875" customWidth="1"/>
    <col min="3" max="3" width="12.44140625" customWidth="1"/>
    <col min="4" max="4" width="15.5546875" customWidth="1"/>
    <col min="5" max="5" width="10.5546875" customWidth="1"/>
    <col min="6" max="6" width="18.44140625" customWidth="1"/>
    <col min="7" max="7" width="28.44140625" customWidth="1"/>
    <col min="8" max="8" width="23.5546875" customWidth="1"/>
    <col min="9" max="9" width="14.5546875" customWidth="1"/>
    <col min="10" max="10" width="10.5546875" customWidth="1"/>
    <col min="11" max="11" width="8.5546875" customWidth="1"/>
    <col min="12" max="12" width="22.21875" customWidth="1"/>
    <col min="13" max="13" width="4.21875" customWidth="1"/>
    <col min="14" max="14" width="3.5546875" customWidth="1"/>
    <col min="15" max="15" width="10.5546875" customWidth="1"/>
    <col min="16" max="16" width="10.44140625" customWidth="1"/>
    <col min="17" max="19" width="9.77734375" hidden="1" customWidth="1"/>
    <col min="27" max="27" width="1.6640625" customWidth="1"/>
  </cols>
  <sheetData>
    <row r="1" spans="1:27" ht="5.25" customHeight="1" x14ac:dyDescent="0.3">
      <c r="A1" s="25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Q1" s="20"/>
      <c r="R1" s="20"/>
      <c r="S1" s="20"/>
      <c r="AA1" s="95"/>
    </row>
    <row r="2" spans="1:27" ht="20.100000000000001" customHeight="1" x14ac:dyDescent="0.3">
      <c r="A2" s="42"/>
      <c r="B2" s="44" t="s">
        <v>22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31"/>
      <c r="R2" s="31"/>
      <c r="S2" s="51"/>
      <c r="AA2" s="95"/>
    </row>
    <row r="3" spans="1:27" ht="5.25" customHeight="1" x14ac:dyDescent="0.3">
      <c r="A3" s="25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3"/>
      <c r="Q3" s="31"/>
      <c r="R3" s="31"/>
      <c r="S3" s="51"/>
      <c r="AA3" s="95"/>
    </row>
    <row r="4" spans="1:27" x14ac:dyDescent="0.3">
      <c r="A4" s="13"/>
      <c r="B4" s="13"/>
      <c r="Q4" s="31"/>
      <c r="R4" s="31"/>
      <c r="S4" s="51"/>
      <c r="AA4" s="95"/>
    </row>
    <row r="5" spans="1:27" x14ac:dyDescent="0.3">
      <c r="A5" s="13"/>
      <c r="B5" s="13"/>
      <c r="C5" s="41" t="s">
        <v>36</v>
      </c>
      <c r="D5" s="41" t="s">
        <v>35</v>
      </c>
      <c r="E5" s="40" t="s">
        <v>12</v>
      </c>
      <c r="F5" s="40" t="s">
        <v>0</v>
      </c>
      <c r="G5" s="40" t="s">
        <v>1</v>
      </c>
      <c r="H5" s="40" t="s">
        <v>2</v>
      </c>
      <c r="I5" s="40" t="s">
        <v>3</v>
      </c>
      <c r="J5" s="40" t="s">
        <v>4</v>
      </c>
      <c r="K5" s="40" t="s">
        <v>27</v>
      </c>
      <c r="L5" s="40" t="s">
        <v>5</v>
      </c>
      <c r="Q5" s="48" t="s">
        <v>46</v>
      </c>
      <c r="R5" s="48"/>
      <c r="S5" s="49" t="s">
        <v>51</v>
      </c>
      <c r="AA5" s="95"/>
    </row>
    <row r="6" spans="1:27" ht="5.25" customHeight="1" x14ac:dyDescent="0.3">
      <c r="A6" s="13"/>
      <c r="B6" s="13"/>
      <c r="C6" s="4"/>
      <c r="D6" s="4"/>
      <c r="Q6" s="31"/>
      <c r="R6" s="31"/>
      <c r="S6" s="51"/>
      <c r="AA6" s="95"/>
    </row>
    <row r="7" spans="1:27" x14ac:dyDescent="0.3">
      <c r="A7" s="13"/>
      <c r="B7" s="13"/>
      <c r="C7" s="32"/>
      <c r="D7" s="32">
        <f t="shared" ref="D7:D26" ca="1" si="0">TODAY()</f>
        <v>43157</v>
      </c>
      <c r="E7" s="32" t="s">
        <v>56</v>
      </c>
      <c r="F7" s="33"/>
      <c r="G7" s="33"/>
      <c r="H7" s="33"/>
      <c r="I7" s="39"/>
      <c r="J7" s="34" t="s">
        <v>13</v>
      </c>
      <c r="K7" s="34" t="s">
        <v>37</v>
      </c>
      <c r="L7" s="35"/>
      <c r="Q7" s="31" t="e">
        <f>INDEX(#REF!,MATCH(COLUMN(Q7),#REF!,0),0)</f>
        <v>#REF!</v>
      </c>
      <c r="R7" s="31"/>
      <c r="S7" s="104" t="e">
        <f>INDEX(#REF!,MATCH(COLUMN(S7),#REF!,0),0)</f>
        <v>#REF!</v>
      </c>
      <c r="AA7" s="95"/>
    </row>
    <row r="8" spans="1:27" x14ac:dyDescent="0.3">
      <c r="A8" s="13"/>
      <c r="B8" s="13"/>
      <c r="C8" s="32"/>
      <c r="D8" s="32">
        <f t="shared" ca="1" si="0"/>
        <v>43157</v>
      </c>
      <c r="E8" s="32" t="s">
        <v>56</v>
      </c>
      <c r="F8" s="33"/>
      <c r="G8" s="38"/>
      <c r="H8" s="38"/>
      <c r="I8" s="14"/>
      <c r="J8" s="34" t="s">
        <v>13</v>
      </c>
      <c r="K8" s="34" t="s">
        <v>37</v>
      </c>
      <c r="L8" s="35"/>
      <c r="Q8" s="31"/>
      <c r="R8" s="31"/>
      <c r="S8" s="51"/>
      <c r="AA8" s="95"/>
    </row>
    <row r="9" spans="1:27" x14ac:dyDescent="0.3">
      <c r="A9" s="13"/>
      <c r="B9" s="13"/>
      <c r="C9" s="32"/>
      <c r="D9" s="32">
        <f t="shared" ca="1" si="0"/>
        <v>43157</v>
      </c>
      <c r="E9" s="32" t="s">
        <v>56</v>
      </c>
      <c r="F9" s="33"/>
      <c r="G9" s="38"/>
      <c r="H9" s="38"/>
      <c r="I9" s="39"/>
      <c r="J9" s="34" t="s">
        <v>13</v>
      </c>
      <c r="K9" s="34" t="s">
        <v>37</v>
      </c>
      <c r="L9" s="35"/>
      <c r="Q9" s="94" t="s">
        <v>59</v>
      </c>
      <c r="R9" s="69" t="str">
        <f ca="1">MID(CELL("filename", A1), FIND("]", CELL("filename", A1))+1,255)</f>
        <v>L - Enregistrement</v>
      </c>
      <c r="S9" s="51"/>
      <c r="AA9" s="95"/>
    </row>
    <row r="10" spans="1:27" x14ac:dyDescent="0.3">
      <c r="A10" s="13"/>
      <c r="B10" s="13"/>
      <c r="C10" s="32"/>
      <c r="D10" s="32">
        <f t="shared" ca="1" si="0"/>
        <v>43157</v>
      </c>
      <c r="E10" s="32" t="s">
        <v>56</v>
      </c>
      <c r="F10" s="33"/>
      <c r="G10" s="38"/>
      <c r="H10" s="38"/>
      <c r="I10" s="39"/>
      <c r="J10" s="34" t="s">
        <v>13</v>
      </c>
      <c r="K10" s="34" t="s">
        <v>37</v>
      </c>
      <c r="L10" s="35"/>
      <c r="Q10" s="31"/>
      <c r="R10" s="31"/>
      <c r="S10" s="51"/>
      <c r="AA10" s="95"/>
    </row>
    <row r="11" spans="1:27" x14ac:dyDescent="0.3">
      <c r="A11" s="13"/>
      <c r="B11" s="13"/>
      <c r="C11" s="32"/>
      <c r="D11" s="32">
        <f t="shared" ca="1" si="0"/>
        <v>43157</v>
      </c>
      <c r="E11" s="32" t="s">
        <v>56</v>
      </c>
      <c r="F11" s="33"/>
      <c r="G11" s="38"/>
      <c r="H11" s="38"/>
      <c r="I11" s="39"/>
      <c r="J11" s="34" t="s">
        <v>13</v>
      </c>
      <c r="K11" s="34" t="s">
        <v>37</v>
      </c>
      <c r="L11" s="35"/>
      <c r="Q11" s="31"/>
      <c r="R11" s="31"/>
      <c r="S11" s="51"/>
      <c r="AA11" s="95"/>
    </row>
    <row r="12" spans="1:27" x14ac:dyDescent="0.3">
      <c r="A12" s="13"/>
      <c r="B12" s="13"/>
      <c r="C12" s="32"/>
      <c r="D12" s="37">
        <f t="shared" ca="1" si="0"/>
        <v>43157</v>
      </c>
      <c r="E12" s="32" t="s">
        <v>56</v>
      </c>
      <c r="F12" s="33"/>
      <c r="G12" s="38"/>
      <c r="H12" s="38"/>
      <c r="I12" s="39"/>
      <c r="J12" s="34" t="s">
        <v>13</v>
      </c>
      <c r="K12" s="34" t="s">
        <v>37</v>
      </c>
      <c r="L12" s="35"/>
      <c r="Q12" s="31"/>
      <c r="R12" s="31"/>
      <c r="S12" s="51"/>
      <c r="AA12" s="95"/>
    </row>
    <row r="13" spans="1:27" x14ac:dyDescent="0.3">
      <c r="A13" s="13"/>
      <c r="B13" s="13"/>
      <c r="C13" s="32"/>
      <c r="D13" s="32">
        <f t="shared" ca="1" si="0"/>
        <v>43157</v>
      </c>
      <c r="E13" s="32" t="s">
        <v>56</v>
      </c>
      <c r="F13" s="33"/>
      <c r="G13" s="38"/>
      <c r="H13" s="38"/>
      <c r="I13" s="39"/>
      <c r="J13" s="34" t="s">
        <v>13</v>
      </c>
      <c r="K13" s="34" t="s">
        <v>37</v>
      </c>
      <c r="L13" s="35"/>
      <c r="Q13" s="31"/>
      <c r="R13" s="31"/>
      <c r="S13" s="51"/>
      <c r="AA13" s="95"/>
    </row>
    <row r="14" spans="1:27" x14ac:dyDescent="0.3">
      <c r="A14" s="13"/>
      <c r="B14" s="13"/>
      <c r="C14" s="32"/>
      <c r="D14" s="32">
        <f t="shared" ca="1" si="0"/>
        <v>43157</v>
      </c>
      <c r="E14" s="32" t="s">
        <v>56</v>
      </c>
      <c r="F14" s="33"/>
      <c r="G14" s="38"/>
      <c r="H14" s="38"/>
      <c r="I14" s="39"/>
      <c r="J14" s="34" t="s">
        <v>13</v>
      </c>
      <c r="K14" s="34" t="s">
        <v>37</v>
      </c>
      <c r="L14" s="35"/>
      <c r="Q14" s="31"/>
      <c r="R14" s="31"/>
      <c r="S14" s="51"/>
      <c r="AA14" s="95"/>
    </row>
    <row r="15" spans="1:27" x14ac:dyDescent="0.3">
      <c r="A15" s="13"/>
      <c r="B15" s="13"/>
      <c r="C15" s="36"/>
      <c r="D15" s="32">
        <f t="shared" ca="1" si="0"/>
        <v>43157</v>
      </c>
      <c r="E15" s="32" t="s">
        <v>56</v>
      </c>
      <c r="F15" s="38"/>
      <c r="G15" s="33"/>
      <c r="H15" s="33"/>
      <c r="I15" s="39"/>
      <c r="J15" s="34" t="s">
        <v>13</v>
      </c>
      <c r="K15" s="34" t="s">
        <v>37</v>
      </c>
      <c r="L15" s="35"/>
      <c r="Q15" s="31"/>
      <c r="R15" s="31"/>
      <c r="S15" s="51"/>
      <c r="AA15" s="95"/>
    </row>
    <row r="16" spans="1:27" x14ac:dyDescent="0.3">
      <c r="A16" s="13"/>
      <c r="B16" s="13"/>
      <c r="C16" s="36"/>
      <c r="D16" s="32">
        <f t="shared" ca="1" si="0"/>
        <v>43157</v>
      </c>
      <c r="E16" s="32" t="s">
        <v>56</v>
      </c>
      <c r="F16" s="38"/>
      <c r="G16" s="38"/>
      <c r="H16" s="38"/>
      <c r="I16" s="39"/>
      <c r="J16" s="34" t="s">
        <v>13</v>
      </c>
      <c r="K16" s="34" t="s">
        <v>37</v>
      </c>
      <c r="L16" s="35"/>
      <c r="Q16" s="31"/>
      <c r="R16" s="31"/>
      <c r="S16" s="51"/>
      <c r="AA16" s="95"/>
    </row>
    <row r="17" spans="1:27" x14ac:dyDescent="0.3">
      <c r="A17" s="13"/>
      <c r="B17" s="13"/>
      <c r="C17" s="36"/>
      <c r="D17" s="32">
        <f t="shared" ca="1" si="0"/>
        <v>43157</v>
      </c>
      <c r="E17" s="32" t="s">
        <v>56</v>
      </c>
      <c r="F17" s="38"/>
      <c r="G17" s="38"/>
      <c r="H17" s="38"/>
      <c r="I17" s="39"/>
      <c r="J17" s="34" t="s">
        <v>13</v>
      </c>
      <c r="K17" s="34" t="s">
        <v>37</v>
      </c>
      <c r="L17" s="35"/>
      <c r="Q17" s="31"/>
      <c r="R17" s="31"/>
      <c r="S17" s="51"/>
      <c r="AA17" s="95"/>
    </row>
    <row r="18" spans="1:27" x14ac:dyDescent="0.3">
      <c r="A18" s="13"/>
      <c r="B18" s="13"/>
      <c r="C18" s="36"/>
      <c r="D18" s="32">
        <f t="shared" ca="1" si="0"/>
        <v>43157</v>
      </c>
      <c r="E18" s="32" t="s">
        <v>56</v>
      </c>
      <c r="F18" s="38"/>
      <c r="G18" s="38"/>
      <c r="H18" s="38"/>
      <c r="I18" s="39"/>
      <c r="J18" s="34" t="s">
        <v>13</v>
      </c>
      <c r="K18" s="34" t="s">
        <v>37</v>
      </c>
      <c r="L18" s="35"/>
      <c r="Q18" s="31"/>
      <c r="R18" s="31"/>
      <c r="S18" s="51"/>
      <c r="AA18" s="95"/>
    </row>
    <row r="19" spans="1:27" x14ac:dyDescent="0.3">
      <c r="A19" s="13"/>
      <c r="B19" s="13"/>
      <c r="C19" s="36"/>
      <c r="D19" s="32">
        <f t="shared" ca="1" si="0"/>
        <v>43157</v>
      </c>
      <c r="E19" s="32" t="s">
        <v>56</v>
      </c>
      <c r="F19" s="38"/>
      <c r="G19" s="38"/>
      <c r="H19" s="38"/>
      <c r="I19" s="39"/>
      <c r="J19" s="34" t="s">
        <v>13</v>
      </c>
      <c r="K19" s="34" t="s">
        <v>37</v>
      </c>
      <c r="L19" s="35"/>
      <c r="Q19" s="31"/>
      <c r="R19" s="31"/>
      <c r="S19" s="51"/>
      <c r="AA19" s="95"/>
    </row>
    <row r="20" spans="1:27" x14ac:dyDescent="0.3">
      <c r="A20" s="13"/>
      <c r="B20" s="13"/>
      <c r="C20" s="36"/>
      <c r="D20" s="32">
        <f t="shared" ca="1" si="0"/>
        <v>43157</v>
      </c>
      <c r="E20" s="32" t="s">
        <v>56</v>
      </c>
      <c r="F20" s="38"/>
      <c r="G20" s="38"/>
      <c r="H20" s="38"/>
      <c r="I20" s="39"/>
      <c r="J20" s="34" t="s">
        <v>13</v>
      </c>
      <c r="K20" s="34" t="s">
        <v>37</v>
      </c>
      <c r="L20" s="35"/>
      <c r="Q20" s="31"/>
      <c r="R20" s="31"/>
      <c r="S20" s="51"/>
      <c r="AA20" s="95"/>
    </row>
    <row r="21" spans="1:27" x14ac:dyDescent="0.3">
      <c r="A21" s="13"/>
      <c r="B21" s="13"/>
      <c r="C21" s="36"/>
      <c r="D21" s="32">
        <f t="shared" ca="1" si="0"/>
        <v>43157</v>
      </c>
      <c r="E21" s="32" t="s">
        <v>56</v>
      </c>
      <c r="F21" s="38"/>
      <c r="G21" s="38"/>
      <c r="H21" s="38"/>
      <c r="I21" s="39"/>
      <c r="J21" s="34" t="s">
        <v>13</v>
      </c>
      <c r="K21" s="34" t="s">
        <v>37</v>
      </c>
      <c r="L21" s="35"/>
      <c r="Q21" s="31"/>
      <c r="R21" s="31"/>
      <c r="S21" s="51"/>
      <c r="AA21" s="95"/>
    </row>
    <row r="22" spans="1:27" x14ac:dyDescent="0.3">
      <c r="A22" s="13"/>
      <c r="B22" s="13"/>
      <c r="C22" s="36"/>
      <c r="D22" s="32">
        <f t="shared" ca="1" si="0"/>
        <v>43157</v>
      </c>
      <c r="E22" s="32" t="s">
        <v>56</v>
      </c>
      <c r="F22" s="38"/>
      <c r="G22" s="38"/>
      <c r="H22" s="38"/>
      <c r="I22" s="39"/>
      <c r="J22" s="34" t="s">
        <v>13</v>
      </c>
      <c r="K22" s="34" t="s">
        <v>37</v>
      </c>
      <c r="L22" s="35"/>
      <c r="Q22" s="31"/>
      <c r="R22" s="31"/>
      <c r="S22" s="51"/>
      <c r="AA22" s="95"/>
    </row>
    <row r="23" spans="1:27" x14ac:dyDescent="0.3">
      <c r="A23" s="13"/>
      <c r="B23" s="13"/>
      <c r="C23" s="36"/>
      <c r="D23" s="32">
        <f t="shared" ca="1" si="0"/>
        <v>43157</v>
      </c>
      <c r="E23" s="32" t="s">
        <v>56</v>
      </c>
      <c r="F23" s="38"/>
      <c r="G23" s="38"/>
      <c r="H23" s="38"/>
      <c r="I23" s="39"/>
      <c r="J23" s="34" t="s">
        <v>13</v>
      </c>
      <c r="K23" s="34" t="s">
        <v>37</v>
      </c>
      <c r="L23" s="35"/>
      <c r="Q23" s="31"/>
      <c r="R23" s="31"/>
      <c r="S23" s="51"/>
      <c r="AA23" s="95"/>
    </row>
    <row r="24" spans="1:27" x14ac:dyDescent="0.3">
      <c r="A24" s="13"/>
      <c r="B24" s="13"/>
      <c r="C24" s="36"/>
      <c r="D24" s="32">
        <f t="shared" ca="1" si="0"/>
        <v>43157</v>
      </c>
      <c r="E24" s="32" t="s">
        <v>56</v>
      </c>
      <c r="F24" s="38"/>
      <c r="G24" s="38"/>
      <c r="H24" s="38"/>
      <c r="I24" s="39"/>
      <c r="J24" s="34" t="s">
        <v>13</v>
      </c>
      <c r="K24" s="34" t="s">
        <v>37</v>
      </c>
      <c r="L24" s="35"/>
      <c r="Q24" s="31"/>
      <c r="R24" s="31"/>
      <c r="S24" s="51"/>
      <c r="AA24" s="95"/>
    </row>
    <row r="25" spans="1:27" x14ac:dyDescent="0.3">
      <c r="A25" s="13"/>
      <c r="B25" s="13"/>
      <c r="C25" s="36"/>
      <c r="D25" s="32">
        <f t="shared" ca="1" si="0"/>
        <v>43157</v>
      </c>
      <c r="E25" s="32" t="s">
        <v>56</v>
      </c>
      <c r="F25" s="38"/>
      <c r="G25" s="38"/>
      <c r="H25" s="38"/>
      <c r="I25" s="39"/>
      <c r="J25" s="34" t="s">
        <v>13</v>
      </c>
      <c r="K25" s="34" t="s">
        <v>37</v>
      </c>
      <c r="L25" s="35"/>
      <c r="Q25" s="31"/>
      <c r="R25" s="31"/>
      <c r="S25" s="51"/>
      <c r="AA25" s="95"/>
    </row>
    <row r="26" spans="1:27" x14ac:dyDescent="0.3">
      <c r="A26" s="13"/>
      <c r="B26" s="13"/>
      <c r="C26" s="36"/>
      <c r="D26" s="32">
        <f t="shared" ca="1" si="0"/>
        <v>43157</v>
      </c>
      <c r="E26" s="32" t="s">
        <v>56</v>
      </c>
      <c r="F26" s="38"/>
      <c r="G26" s="38"/>
      <c r="H26" s="38"/>
      <c r="I26" s="39"/>
      <c r="J26" s="34" t="s">
        <v>13</v>
      </c>
      <c r="K26" s="34" t="s">
        <v>37</v>
      </c>
      <c r="L26" s="35"/>
      <c r="Q26" s="31"/>
      <c r="R26" s="31"/>
      <c r="S26" s="51"/>
      <c r="AA26" s="95"/>
    </row>
    <row r="27" spans="1:27" ht="5.25" customHeight="1" x14ac:dyDescent="0.3">
      <c r="A27" s="13"/>
      <c r="B27" s="13"/>
      <c r="C27" s="4"/>
      <c r="D27" s="4"/>
      <c r="Q27" s="31"/>
      <c r="R27" s="31"/>
      <c r="S27" s="51"/>
      <c r="AA27" s="95"/>
    </row>
    <row r="28" spans="1:27" x14ac:dyDescent="0.3">
      <c r="A28" s="13"/>
      <c r="B28" s="13"/>
      <c r="C28" s="1"/>
      <c r="D28" s="1"/>
      <c r="E28" s="1"/>
      <c r="F28" s="1"/>
      <c r="G28" s="1"/>
      <c r="H28" s="1"/>
      <c r="I28" s="1"/>
      <c r="J28" s="1"/>
      <c r="K28" s="1"/>
      <c r="L28" s="1"/>
      <c r="Q28" s="31"/>
      <c r="R28" s="31"/>
      <c r="S28" s="51"/>
      <c r="AA28" s="95"/>
    </row>
    <row r="29" spans="1:27" x14ac:dyDescent="0.3">
      <c r="A29" s="13"/>
      <c r="B29" s="13"/>
      <c r="C29" s="2"/>
      <c r="D29" s="2"/>
      <c r="E29" s="2"/>
      <c r="F29" s="2"/>
      <c r="G29" s="2"/>
      <c r="H29" s="2"/>
      <c r="I29" s="2"/>
      <c r="J29" s="2"/>
      <c r="K29" s="2"/>
      <c r="L29" s="2"/>
      <c r="Q29" s="31"/>
      <c r="R29" s="31"/>
      <c r="S29" s="51"/>
      <c r="AA29" s="95"/>
    </row>
    <row r="30" spans="1:27" x14ac:dyDescent="0.3">
      <c r="A30" s="13"/>
      <c r="B30" s="13"/>
      <c r="C30" s="2"/>
      <c r="D30" s="2"/>
      <c r="E30" s="2"/>
      <c r="F30" s="2"/>
      <c r="G30" s="2"/>
      <c r="H30" s="2"/>
      <c r="I30" s="2"/>
      <c r="J30" s="2"/>
      <c r="K30" s="2"/>
      <c r="L30" s="2"/>
      <c r="Q30" s="31"/>
      <c r="R30" s="31"/>
      <c r="S30" s="51"/>
      <c r="AA30" s="95"/>
    </row>
    <row r="31" spans="1:27" ht="15.6" x14ac:dyDescent="0.3">
      <c r="A31" s="13"/>
      <c r="B31" s="13"/>
      <c r="C31" s="53" t="s">
        <v>52</v>
      </c>
      <c r="D31" s="2"/>
      <c r="E31" s="2"/>
      <c r="F31" s="2"/>
      <c r="G31" s="2"/>
      <c r="H31" s="2"/>
      <c r="I31" s="2"/>
      <c r="J31" s="2"/>
      <c r="K31" s="2"/>
      <c r="L31" s="2"/>
      <c r="Q31" s="31"/>
      <c r="R31" s="31"/>
      <c r="S31" s="51"/>
      <c r="AA31" s="95"/>
    </row>
    <row r="32" spans="1:27" x14ac:dyDescent="0.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1"/>
      <c r="R32" s="31"/>
      <c r="S32" s="51"/>
      <c r="AA32" s="95"/>
    </row>
    <row r="33" spans="2:27" x14ac:dyDescent="0.3">
      <c r="B33" s="3"/>
      <c r="C33" s="41" t="s">
        <v>36</v>
      </c>
      <c r="D33" s="41" t="s">
        <v>35</v>
      </c>
      <c r="E33" s="40" t="s">
        <v>12</v>
      </c>
      <c r="F33" s="40" t="s">
        <v>0</v>
      </c>
      <c r="G33" s="40" t="s">
        <v>1</v>
      </c>
      <c r="H33" s="40" t="s">
        <v>2</v>
      </c>
      <c r="I33" s="40" t="s">
        <v>3</v>
      </c>
      <c r="J33" s="40" t="s">
        <v>4</v>
      </c>
      <c r="K33" s="40" t="s">
        <v>27</v>
      </c>
      <c r="L33" s="40" t="s">
        <v>5</v>
      </c>
      <c r="M33" s="3"/>
      <c r="N33" s="3"/>
      <c r="O33" s="3"/>
      <c r="P33" s="3"/>
      <c r="Q33" s="31"/>
      <c r="R33" s="31"/>
      <c r="S33" s="51"/>
      <c r="AA33" s="95"/>
    </row>
    <row r="34" spans="2:27" ht="5.25" customHeight="1" x14ac:dyDescent="0.3">
      <c r="C34" s="4"/>
      <c r="D34" s="4"/>
      <c r="Q34" s="31"/>
      <c r="R34" s="31"/>
      <c r="S34" s="51"/>
      <c r="AA34" s="95"/>
    </row>
    <row r="35" spans="2:27" x14ac:dyDescent="0.3">
      <c r="C35" s="32"/>
      <c r="D35" s="32">
        <f t="shared" ref="D35:D40" ca="1" si="1">TODAY()</f>
        <v>43157</v>
      </c>
      <c r="E35" s="32" t="s">
        <v>56</v>
      </c>
      <c r="F35" s="33" t="s">
        <v>19</v>
      </c>
      <c r="G35" s="33" t="s">
        <v>33</v>
      </c>
      <c r="H35" s="33" t="s">
        <v>7</v>
      </c>
      <c r="I35" s="39"/>
      <c r="J35" s="34" t="s">
        <v>13</v>
      </c>
      <c r="K35" s="34" t="s">
        <v>37</v>
      </c>
      <c r="L35" s="35"/>
      <c r="Q35" s="31"/>
      <c r="R35" s="31"/>
      <c r="S35" s="51"/>
      <c r="AA35" s="95"/>
    </row>
    <row r="36" spans="2:27" x14ac:dyDescent="0.3">
      <c r="C36" s="32"/>
      <c r="D36" s="32">
        <f t="shared" ca="1" si="1"/>
        <v>43157</v>
      </c>
      <c r="E36" s="32" t="s">
        <v>56</v>
      </c>
      <c r="F36" s="33" t="s">
        <v>19</v>
      </c>
      <c r="G36" s="33" t="s">
        <v>9</v>
      </c>
      <c r="H36" s="33" t="s">
        <v>10</v>
      </c>
      <c r="I36" s="39"/>
      <c r="J36" s="34" t="s">
        <v>13</v>
      </c>
      <c r="K36" s="34" t="s">
        <v>37</v>
      </c>
      <c r="L36" s="35"/>
      <c r="Q36" s="31"/>
      <c r="R36" s="31"/>
      <c r="S36" s="51"/>
      <c r="AA36" s="95"/>
    </row>
    <row r="37" spans="2:27" x14ac:dyDescent="0.3">
      <c r="C37" s="32"/>
      <c r="D37" s="32">
        <f t="shared" ca="1" si="1"/>
        <v>43157</v>
      </c>
      <c r="E37" s="32" t="s">
        <v>56</v>
      </c>
      <c r="F37" s="33" t="s">
        <v>19</v>
      </c>
      <c r="G37" s="33" t="s">
        <v>15</v>
      </c>
      <c r="H37" s="33" t="s">
        <v>11</v>
      </c>
      <c r="I37" s="39"/>
      <c r="J37" s="34" t="s">
        <v>13</v>
      </c>
      <c r="K37" s="34" t="s">
        <v>37</v>
      </c>
      <c r="L37" s="35"/>
      <c r="M37" s="2"/>
      <c r="N37" s="2"/>
      <c r="Q37" s="31"/>
      <c r="R37" s="31"/>
      <c r="S37" s="51"/>
      <c r="AA37" s="95"/>
    </row>
    <row r="38" spans="2:27" x14ac:dyDescent="0.3">
      <c r="C38" s="32"/>
      <c r="D38" s="32">
        <f t="shared" ca="1" si="1"/>
        <v>43157</v>
      </c>
      <c r="E38" s="32" t="s">
        <v>56</v>
      </c>
      <c r="F38" s="33" t="s">
        <v>6</v>
      </c>
      <c r="G38" s="33" t="s">
        <v>14</v>
      </c>
      <c r="H38" s="33" t="s">
        <v>16</v>
      </c>
      <c r="I38" s="39"/>
      <c r="J38" s="34" t="s">
        <v>13</v>
      </c>
      <c r="K38" s="34" t="s">
        <v>37</v>
      </c>
      <c r="L38" s="35"/>
      <c r="M38" s="2"/>
      <c r="N38" s="2"/>
      <c r="Q38" s="31"/>
      <c r="R38" s="31"/>
      <c r="S38" s="51"/>
      <c r="AA38" s="95"/>
    </row>
    <row r="39" spans="2:27" x14ac:dyDescent="0.3">
      <c r="C39" s="32"/>
      <c r="D39" s="32">
        <f t="shared" ca="1" si="1"/>
        <v>43157</v>
      </c>
      <c r="E39" s="32" t="s">
        <v>56</v>
      </c>
      <c r="F39" s="33"/>
      <c r="G39" s="33"/>
      <c r="H39" s="33"/>
      <c r="I39" s="39"/>
      <c r="J39" s="34" t="s">
        <v>13</v>
      </c>
      <c r="K39" s="34" t="s">
        <v>37</v>
      </c>
      <c r="L39" s="35"/>
      <c r="M39" s="2"/>
      <c r="N39" s="2"/>
      <c r="Q39" s="31"/>
      <c r="R39" s="31"/>
      <c r="S39" s="51"/>
      <c r="AA39" s="95"/>
    </row>
    <row r="40" spans="2:27" x14ac:dyDescent="0.3">
      <c r="C40" s="32">
        <v>43130</v>
      </c>
      <c r="D40" s="32">
        <f t="shared" ca="1" si="1"/>
        <v>43157</v>
      </c>
      <c r="E40" s="32" t="s">
        <v>56</v>
      </c>
      <c r="F40" s="33" t="s">
        <v>19</v>
      </c>
      <c r="G40" s="33" t="s">
        <v>33</v>
      </c>
      <c r="H40" s="33" t="s">
        <v>7</v>
      </c>
      <c r="I40" s="39">
        <v>2000</v>
      </c>
      <c r="J40" s="34" t="s">
        <v>13</v>
      </c>
      <c r="K40" s="34" t="s">
        <v>37</v>
      </c>
      <c r="L40" s="35"/>
      <c r="Q40" s="31"/>
      <c r="R40" s="31"/>
      <c r="S40" s="51"/>
      <c r="AA40" s="95"/>
    </row>
    <row r="41" spans="2:27" ht="5.25" customHeight="1" x14ac:dyDescent="0.3">
      <c r="C41" s="47"/>
      <c r="D41" s="47"/>
      <c r="E41" s="47"/>
      <c r="F41" s="47"/>
      <c r="G41" s="47"/>
      <c r="H41" s="47"/>
      <c r="I41" s="47"/>
      <c r="J41" s="47"/>
      <c r="K41" s="47"/>
      <c r="L41" s="47"/>
      <c r="Q41" s="31"/>
      <c r="R41" s="31"/>
      <c r="S41" s="51"/>
      <c r="AA41" s="95"/>
    </row>
    <row r="42" spans="2:27" x14ac:dyDescent="0.3">
      <c r="Q42" s="31"/>
      <c r="R42" s="31"/>
      <c r="S42" s="51"/>
      <c r="AA42" s="95"/>
    </row>
    <row r="43" spans="2:27" x14ac:dyDescent="0.3">
      <c r="Q43" s="31"/>
      <c r="R43" s="31"/>
      <c r="S43" s="51"/>
      <c r="AA43" s="95"/>
    </row>
    <row r="44" spans="2:27" x14ac:dyDescent="0.3">
      <c r="Q44" s="31"/>
      <c r="R44" s="31"/>
      <c r="S44" s="51"/>
      <c r="AA44" s="95"/>
    </row>
    <row r="45" spans="2:27" x14ac:dyDescent="0.3">
      <c r="Q45" s="31"/>
      <c r="R45" s="31"/>
      <c r="S45" s="51"/>
      <c r="AA45" s="95"/>
    </row>
    <row r="46" spans="2:27" x14ac:dyDescent="0.3">
      <c r="Q46" s="31"/>
      <c r="R46" s="31"/>
      <c r="S46" s="51"/>
      <c r="AA46" s="95"/>
    </row>
    <row r="47" spans="2:27" x14ac:dyDescent="0.3">
      <c r="Q47" s="31"/>
      <c r="R47" s="31"/>
      <c r="S47" s="51"/>
      <c r="AA47" s="95"/>
    </row>
    <row r="48" spans="2:27" x14ac:dyDescent="0.3">
      <c r="Q48" s="31"/>
      <c r="R48" s="31"/>
      <c r="S48" s="51"/>
      <c r="AA48" s="95"/>
    </row>
    <row r="49" spans="1:27" x14ac:dyDescent="0.3">
      <c r="Q49" s="31"/>
      <c r="R49" s="31"/>
      <c r="S49" s="51"/>
      <c r="AA49" s="95"/>
    </row>
    <row r="50" spans="1:27" x14ac:dyDescent="0.3">
      <c r="Q50" s="31"/>
      <c r="R50" s="31"/>
      <c r="S50" s="51"/>
      <c r="AA50" s="95"/>
    </row>
    <row r="51" spans="1:27" x14ac:dyDescent="0.3">
      <c r="Q51" s="31"/>
      <c r="R51" s="31"/>
      <c r="S51" s="51"/>
      <c r="AA51" s="95"/>
    </row>
    <row r="52" spans="1:27" x14ac:dyDescent="0.3">
      <c r="Q52" s="31"/>
      <c r="R52" s="31"/>
      <c r="S52" s="51"/>
      <c r="AA52" s="95"/>
    </row>
    <row r="53" spans="1:27" x14ac:dyDescent="0.3">
      <c r="A53" s="95"/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8" t="s">
        <v>60</v>
      </c>
    </row>
  </sheetData>
  <conditionalFormatting sqref="S8 S11:S52">
    <cfRule type="cellIs" dxfId="14" priority="10" operator="greaterThan">
      <formula>0</formula>
    </cfRule>
  </conditionalFormatting>
  <conditionalFormatting sqref="S6">
    <cfRule type="cellIs" dxfId="13" priority="8" operator="greaterThan">
      <formula>0</formula>
    </cfRule>
  </conditionalFormatting>
  <conditionalFormatting sqref="S9:S10">
    <cfRule type="cellIs" dxfId="12" priority="6" operator="greaterThan">
      <formula>0</formula>
    </cfRule>
  </conditionalFormatting>
  <conditionalFormatting sqref="S1">
    <cfRule type="cellIs" dxfId="11" priority="5" operator="greaterThan">
      <formula>0</formula>
    </cfRule>
  </conditionalFormatting>
  <conditionalFormatting sqref="C13:C26">
    <cfRule type="expression" dxfId="10" priority="4">
      <formula>AND(ISBLANK(C13)=TRUE,ISBLANK(I13)=FALSE)</formula>
    </cfRule>
  </conditionalFormatting>
  <conditionalFormatting sqref="C8:C26">
    <cfRule type="expression" dxfId="9" priority="3">
      <formula>AND(ISBLANK(C8)=TRUE,ISBLANK(I8)=FALSE)</formula>
    </cfRule>
  </conditionalFormatting>
  <conditionalFormatting sqref="C11">
    <cfRule type="expression" dxfId="8" priority="2">
      <formula>AND(ISBLANK(C11)=TRUE,ISBLANK(I11)=FALSE)</formula>
    </cfRule>
  </conditionalFormatting>
  <conditionalFormatting sqref="S2:S4">
    <cfRule type="cellIs" dxfId="7" priority="1" operator="greaterThan">
      <formula>0</formula>
    </cfRule>
  </conditionalFormatting>
  <dataValidations count="12">
    <dataValidation type="date" allowBlank="1" showInputMessage="1" showErrorMessage="1" errorTitle="Attention" error="Insérez la date de l'enregistrement de la transaction (date du jour)." sqref="D35:D40 D7:D26" xr:uid="{00000000-0002-0000-0400-000000000000}">
      <formula1>41640</formula1>
      <formula2>73051</formula2>
    </dataValidation>
    <dataValidation type="decimal" allowBlank="1" showInputMessage="1" showErrorMessage="1" errorTitle="Attention" error="Vous ne devez rentrer que des valeurs numériques positives ou nulles." sqref="I35:I40 I7:I26" xr:uid="{00000000-0002-0000-0400-000001000000}">
      <formula1>0</formula1>
      <formula2>1000000000</formula2>
    </dataValidation>
    <dataValidation type="list" allowBlank="1" showInputMessage="1" showErrorMessage="1" errorTitle="Attention" error="Vous devez choisir si cette transaction est différée ou non." sqref="J35:J40 J7:J26" xr:uid="{00000000-0002-0000-0400-000002000000}">
      <formula1>Différé</formula1>
    </dataValidation>
    <dataValidation type="date" allowBlank="1" showInputMessage="1" showErrorMessage="1" errorTitle="Attention" error="Insérez la date de la transaction." sqref="C35:C40 C7:C26" xr:uid="{00000000-0002-0000-0400-000003000000}">
      <formula1>41640</formula1>
      <formula2>73051</formula2>
    </dataValidation>
    <dataValidation type="list" allowBlank="1" showInputMessage="1" showErrorMessage="1" errorTitle="Attention" error="Le type de transaction ne peut qu'être un revenu ou une dépense." sqref="F35:F40 F7:F26" xr:uid="{00000000-0002-0000-0400-000004000000}">
      <formula1>#REF!</formula1>
    </dataValidation>
    <dataValidation type="list" errorStyle="information" allowBlank="1" showInputMessage="1" sqref="L35:L40 L7:L26" xr:uid="{00000000-0002-0000-0400-000005000000}">
      <formula1>#REF!</formula1>
    </dataValidation>
    <dataValidation type="list" allowBlank="1" showInputMessage="1" showErrorMessage="1" errorTitle="Attention" error="Vous devez choisir si cette transaction est différée ou non." sqref="K35:K40 K7:K26" xr:uid="{00000000-0002-0000-0400-000006000000}">
      <formula1>#REF!</formula1>
    </dataValidation>
    <dataValidation type="list" errorStyle="information" allowBlank="1" showInputMessage="1" showErrorMessage="1" errorTitle="Attention" error="Choisir une catégorie de transaction." sqref="G35:G40 G7:G26" xr:uid="{00000000-0002-0000-0400-000007000000}">
      <formula1>IF(F7=#REF!,Transferts,IF(F7=#REF!,Virement_Interne,Catégories))</formula1>
    </dataValidation>
    <dataValidation type="list" allowBlank="1" showInputMessage="1" showErrorMessage="1" errorTitle="Attention" error="Vous devez choisir parmi les sous-catégories dispnibles." sqref="H39" xr:uid="{00000000-0002-0000-0400-000008000000}">
      <formula1>IF(OR(G39=#REF!,G39=#REF!),#REF!,INDIRECT(G39))</formula1>
    </dataValidation>
    <dataValidation type="list" allowBlank="1" showInputMessage="1" showErrorMessage="1" errorTitle="Attention" error="Vous devez choisir parmi les sous-catégories dispnibles." sqref="H35:H38" xr:uid="{00000000-0002-0000-0400-000009000000}">
      <formula1>IF(OR(G35=#REF!,G35=#REF!),#REF!,INDIRECT(G35))</formula1>
    </dataValidation>
    <dataValidation type="list" allowBlank="1" showInputMessage="1" showErrorMessage="1" errorTitle="Attention" error="Vous devez choisir parmi les sous-catégories dispnibles." sqref="H40" xr:uid="{00000000-0002-0000-0400-00000A000000}">
      <formula1>IF(OR(G40=#REF!,G40=#REF!),#REF!,INDIRECT(G40))</formula1>
    </dataValidation>
    <dataValidation type="list" allowBlank="1" showInputMessage="1" showErrorMessage="1" errorTitle="Attention" error="Vous devez choisir parmi les sous-catégories dispnibles." sqref="H7:H26" xr:uid="{00000000-0002-0000-0400-00000B000000}">
      <formula1>IF(OR(G7=#REF!,G7=#REF!),#REF!,INDIRECT(G7))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857" r:id="rId3" name="Button 20">
              <controlPr defaultSize="0" print="0" autoFill="0" autoPict="0" macro="[0]!Enregistrement_Base_de_données_Transactions">
                <anchor moveWithCells="1" sizeWithCells="1">
                  <from>
                    <xdr:col>13</xdr:col>
                    <xdr:colOff>0</xdr:colOff>
                    <xdr:row>6</xdr:row>
                    <xdr:rowOff>15240</xdr:rowOff>
                  </from>
                  <to>
                    <xdr:col>15</xdr:col>
                    <xdr:colOff>281940</xdr:colOff>
                    <xdr:row>8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1">
    <tabColor theme="3" tint="0.79998168889431442"/>
  </sheetPr>
  <dimension ref="A1:AA21"/>
  <sheetViews>
    <sheetView showGridLines="0" topLeftCell="B1" zoomScale="85" zoomScaleNormal="85" workbookViewId="0">
      <selection activeCell="O12" sqref="A12:XFD12"/>
    </sheetView>
  </sheetViews>
  <sheetFormatPr defaultColWidth="8.77734375" defaultRowHeight="14.4" x14ac:dyDescent="0.3"/>
  <cols>
    <col min="1" max="1" width="1.6640625" style="12" hidden="1" customWidth="1"/>
    <col min="2" max="2" width="2.6640625" style="12" customWidth="1"/>
    <col min="3" max="3" width="1.6640625" style="12" customWidth="1"/>
    <col min="4" max="4" width="3.5546875" style="12" customWidth="1"/>
    <col min="5" max="5" width="11.44140625" style="12" customWidth="1"/>
    <col min="6" max="6" width="14.5546875" style="12" customWidth="1"/>
    <col min="7" max="7" width="11.5546875" style="12" customWidth="1"/>
    <col min="8" max="8" width="18.44140625" style="12" customWidth="1"/>
    <col min="9" max="9" width="28.44140625" style="12" customWidth="1"/>
    <col min="10" max="10" width="23.5546875" style="12" customWidth="1"/>
    <col min="11" max="11" width="14.5546875" style="12" customWidth="1"/>
    <col min="12" max="12" width="10.5546875" style="12" customWidth="1"/>
    <col min="13" max="13" width="8.5546875" style="12" customWidth="1"/>
    <col min="14" max="14" width="22.21875" style="12" customWidth="1"/>
    <col min="15" max="15" width="11.5546875" style="12" customWidth="1"/>
    <col min="16" max="16" width="13.77734375" style="12" customWidth="1"/>
    <col min="17" max="17" width="1.77734375" style="12" customWidth="1"/>
    <col min="18" max="20" width="9.77734375" style="12" hidden="1" customWidth="1"/>
    <col min="21" max="26" width="8.77734375" style="12"/>
    <col min="27" max="27" width="1.6640625" style="12" customWidth="1"/>
    <col min="28" max="16384" width="8.77734375" style="12"/>
  </cols>
  <sheetData>
    <row r="1" spans="1:27" ht="5.25" customHeight="1" x14ac:dyDescent="0.3">
      <c r="K1" s="115"/>
      <c r="R1" s="31"/>
      <c r="S1" s="31"/>
      <c r="T1" s="51"/>
      <c r="AA1" s="98"/>
    </row>
    <row r="2" spans="1:27" ht="20.100000000000001" customHeight="1" x14ac:dyDescent="0.3">
      <c r="A2" s="116"/>
      <c r="B2" s="42"/>
      <c r="C2" s="42"/>
      <c r="D2" s="44" t="s">
        <v>58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31"/>
      <c r="S2" s="31"/>
      <c r="T2" s="51"/>
      <c r="AA2" s="98"/>
    </row>
    <row r="3" spans="1:27" ht="5.25" customHeight="1" x14ac:dyDescent="0.3">
      <c r="R3" s="31"/>
      <c r="S3" s="31"/>
      <c r="T3" s="51"/>
      <c r="AA3" s="98"/>
    </row>
    <row r="4" spans="1:27" x14ac:dyDescent="0.3">
      <c r="R4" s="48" t="s">
        <v>46</v>
      </c>
      <c r="S4" s="48"/>
      <c r="T4" s="49" t="s">
        <v>51</v>
      </c>
      <c r="AA4" s="98"/>
    </row>
    <row r="5" spans="1:27" x14ac:dyDescent="0.3">
      <c r="E5" s="117" t="str">
        <f>"Total : "&amp;SUM($D$11:$D$21)&amp;" transactions"</f>
        <v>Total : 0 transactions</v>
      </c>
      <c r="J5" s="118" t="s">
        <v>28</v>
      </c>
      <c r="K5" s="46" t="e">
        <f>'L - Synthèse Boursorama'!$H$14</f>
        <v>#REF!</v>
      </c>
      <c r="R5" s="31"/>
      <c r="S5" s="31"/>
      <c r="T5" s="51"/>
      <c r="AA5" s="98"/>
    </row>
    <row r="6" spans="1:27" x14ac:dyDescent="0.3">
      <c r="J6" s="118" t="s">
        <v>29</v>
      </c>
      <c r="K6" s="46" t="e">
        <f>'L - Synthèse Boursorama'!$J$14</f>
        <v>#REF!</v>
      </c>
      <c r="R6" s="31" t="e">
        <f>INDEX(#REF!,MATCH(COLUMN(R6),#REF!,0),0)</f>
        <v>#REF!</v>
      </c>
      <c r="S6" s="31"/>
      <c r="T6" s="51" t="e">
        <f>INDEX(#REF!,MATCH(COLUMN(T6),#REF!,0),0)</f>
        <v>#REF!</v>
      </c>
      <c r="AA6" s="98"/>
    </row>
    <row r="7" spans="1:27" x14ac:dyDescent="0.3">
      <c r="R7" s="94" t="s">
        <v>59</v>
      </c>
      <c r="S7" s="69" t="str">
        <f ca="1">MID(CELL("filename", A1), FIND("]", CELL("filename", A1))+1,255)</f>
        <v>L - Hist. T.</v>
      </c>
      <c r="T7" s="51"/>
      <c r="AA7" s="98"/>
    </row>
    <row r="8" spans="1:27" ht="15" thickBot="1" x14ac:dyDescent="0.35">
      <c r="D8" s="122" t="s">
        <v>38</v>
      </c>
      <c r="E8" s="123" t="s">
        <v>36</v>
      </c>
      <c r="F8" s="123" t="s">
        <v>35</v>
      </c>
      <c r="G8" s="123" t="s">
        <v>12</v>
      </c>
      <c r="H8" s="123" t="s">
        <v>0</v>
      </c>
      <c r="I8" s="123" t="s">
        <v>1</v>
      </c>
      <c r="J8" s="123" t="s">
        <v>2</v>
      </c>
      <c r="K8" s="124" t="s">
        <v>3</v>
      </c>
      <c r="L8" s="123" t="s">
        <v>4</v>
      </c>
      <c r="M8" s="123" t="s">
        <v>27</v>
      </c>
      <c r="N8" s="123" t="s">
        <v>5</v>
      </c>
      <c r="O8" s="16" t="s">
        <v>23</v>
      </c>
      <c r="P8" s="17" t="s">
        <v>39</v>
      </c>
      <c r="Q8" s="17"/>
      <c r="R8" s="31"/>
      <c r="S8" s="31"/>
      <c r="T8" s="51"/>
      <c r="AA8" s="98"/>
    </row>
    <row r="9" spans="1:27" s="3" customFormat="1" ht="5.0999999999999996" customHeight="1" x14ac:dyDescent="0.3">
      <c r="D9" s="125"/>
      <c r="E9" s="126"/>
      <c r="F9" s="127"/>
      <c r="G9" s="127"/>
      <c r="H9" s="127"/>
      <c r="I9" s="127"/>
      <c r="J9" s="127"/>
      <c r="K9" s="128"/>
      <c r="L9" s="127"/>
      <c r="M9" s="127"/>
      <c r="N9" s="127"/>
      <c r="O9" s="129"/>
      <c r="P9" s="130"/>
      <c r="Q9" s="17"/>
      <c r="R9" s="31"/>
      <c r="S9" s="31"/>
      <c r="T9" s="51"/>
      <c r="AA9" s="98"/>
    </row>
    <row r="10" spans="1:27" s="3" customFormat="1" ht="5.0999999999999996" customHeight="1" x14ac:dyDescent="0.3">
      <c r="D10" s="131"/>
      <c r="E10" s="132"/>
      <c r="F10" s="133"/>
      <c r="G10" s="133"/>
      <c r="H10" s="134"/>
      <c r="I10" s="134"/>
      <c r="J10" s="134"/>
      <c r="K10" s="135"/>
      <c r="L10" s="136"/>
      <c r="M10" s="136"/>
      <c r="N10" s="136"/>
      <c r="O10" s="137"/>
      <c r="P10" s="138"/>
      <c r="Q10" s="17"/>
      <c r="R10" s="31"/>
      <c r="S10" s="31"/>
      <c r="T10" s="51"/>
      <c r="AA10" s="98"/>
    </row>
    <row r="11" spans="1:27" x14ac:dyDescent="0.3">
      <c r="A11" s="139"/>
      <c r="D11" s="131"/>
      <c r="E11" s="108"/>
      <c r="F11" s="108"/>
      <c r="G11" s="108"/>
      <c r="H11" s="109"/>
      <c r="I11" s="109"/>
      <c r="J11" s="109"/>
      <c r="K11" s="147"/>
      <c r="L11" s="111"/>
      <c r="M11" s="111"/>
      <c r="N11" s="111"/>
      <c r="O11" s="112" t="e">
        <f>IF(OR(H11=Config_Rev,I11=LversCC,H11=Config_Rééquilibrage,H11=Config_Virements_Reçus),K11,-K11)</f>
        <v>#REF!</v>
      </c>
      <c r="P11" s="148"/>
      <c r="Q11" s="17"/>
      <c r="R11" s="31"/>
      <c r="S11" s="31"/>
      <c r="T11" s="51"/>
      <c r="AA11" s="98"/>
    </row>
    <row r="12" spans="1:27" x14ac:dyDescent="0.3">
      <c r="A12" s="139"/>
      <c r="D12" s="131"/>
      <c r="E12" s="114">
        <v>42736</v>
      </c>
      <c r="F12" s="114">
        <v>42736</v>
      </c>
      <c r="G12" s="114" t="s">
        <v>31</v>
      </c>
      <c r="H12" s="113" t="s">
        <v>34</v>
      </c>
      <c r="I12" s="109"/>
      <c r="J12" s="109"/>
      <c r="K12" s="149">
        <v>300.10000000000002</v>
      </c>
      <c r="L12" s="111" t="s">
        <v>13</v>
      </c>
      <c r="M12" s="111"/>
      <c r="N12" s="111"/>
      <c r="O12" s="112" t="e">
        <f>IF(OR(H12=Config_Rev,I12=LversCC,H12=Config_Rééquilibrage,H12=Config_Virements_Reçus),K12,-K12)</f>
        <v>#REF!</v>
      </c>
      <c r="P12" s="143" t="s">
        <v>26</v>
      </c>
      <c r="Q12" s="17"/>
      <c r="R12" s="31"/>
      <c r="S12" s="31"/>
      <c r="T12" s="51"/>
      <c r="AA12" s="98"/>
    </row>
    <row r="13" spans="1:27" ht="5.0999999999999996" customHeight="1" x14ac:dyDescent="0.3">
      <c r="A13" s="139"/>
      <c r="D13" s="144"/>
      <c r="E13" s="10"/>
      <c r="F13" s="10"/>
      <c r="G13" s="10"/>
      <c r="H13" s="11"/>
      <c r="I13" s="11"/>
      <c r="J13" s="11"/>
      <c r="K13" s="6"/>
      <c r="L13" s="5"/>
      <c r="M13" s="5"/>
      <c r="N13" s="5"/>
      <c r="O13" s="120"/>
      <c r="P13" s="15"/>
      <c r="Q13" s="17"/>
      <c r="R13" s="31"/>
      <c r="S13" s="31"/>
      <c r="T13" s="51"/>
      <c r="AA13" s="98"/>
    </row>
    <row r="14" spans="1:27" x14ac:dyDescent="0.3">
      <c r="A14" s="139"/>
      <c r="D14" s="140"/>
      <c r="E14" s="7"/>
      <c r="F14" s="7"/>
      <c r="G14" s="7"/>
      <c r="H14" s="8"/>
      <c r="I14" s="8"/>
      <c r="J14" s="8"/>
      <c r="K14" s="9"/>
      <c r="L14" s="8"/>
      <c r="M14" s="8"/>
      <c r="N14" s="8"/>
      <c r="O14" s="145"/>
      <c r="P14" s="146"/>
      <c r="Q14" s="17"/>
      <c r="R14" s="31"/>
      <c r="S14" s="31"/>
      <c r="T14" s="51"/>
      <c r="AA14" s="98"/>
    </row>
    <row r="15" spans="1:27" x14ac:dyDescent="0.3">
      <c r="A15" s="139"/>
      <c r="D15" s="140"/>
      <c r="E15" s="101"/>
      <c r="F15" s="101"/>
      <c r="G15" s="101"/>
      <c r="H15" s="5"/>
      <c r="I15" s="5"/>
      <c r="J15" s="5"/>
      <c r="K15" s="6"/>
      <c r="L15" s="5"/>
      <c r="M15" s="5"/>
      <c r="N15" s="5"/>
      <c r="O15" s="136"/>
      <c r="P15" s="3"/>
      <c r="Q15" s="17"/>
      <c r="R15" s="31"/>
      <c r="S15" s="31"/>
      <c r="T15" s="51"/>
      <c r="AA15" s="98"/>
    </row>
    <row r="16" spans="1:27" x14ac:dyDescent="0.3">
      <c r="A16" s="139"/>
      <c r="D16" s="140"/>
      <c r="E16" s="101"/>
      <c r="F16" s="101"/>
      <c r="G16" s="101"/>
      <c r="H16" s="5"/>
      <c r="I16" s="5"/>
      <c r="J16" s="5"/>
      <c r="K16" s="6"/>
      <c r="L16" s="5"/>
      <c r="M16" s="5"/>
      <c r="N16" s="5"/>
      <c r="O16" s="136"/>
      <c r="P16" s="3"/>
      <c r="Q16" s="17"/>
      <c r="R16" s="31"/>
      <c r="S16" s="31"/>
      <c r="T16" s="51"/>
      <c r="AA16" s="98"/>
    </row>
    <row r="17" spans="1:27" x14ac:dyDescent="0.3">
      <c r="A17" s="139"/>
      <c r="D17" s="140"/>
      <c r="E17" s="101"/>
      <c r="F17" s="101"/>
      <c r="G17" s="101"/>
      <c r="H17" s="5"/>
      <c r="I17" s="5"/>
      <c r="J17" s="5"/>
      <c r="K17" s="6"/>
      <c r="L17" s="5"/>
      <c r="M17" s="5"/>
      <c r="N17" s="5"/>
      <c r="O17" s="136"/>
      <c r="P17" s="3"/>
      <c r="Q17" s="17"/>
      <c r="R17" s="31"/>
      <c r="S17" s="31"/>
      <c r="T17" s="51"/>
      <c r="AA17" s="98"/>
    </row>
    <row r="18" spans="1:27" x14ac:dyDescent="0.3">
      <c r="A18" s="139"/>
      <c r="D18" s="140"/>
      <c r="E18" s="101"/>
      <c r="F18" s="101"/>
      <c r="G18" s="101"/>
      <c r="H18" s="5"/>
      <c r="I18" s="5"/>
      <c r="J18" s="5"/>
      <c r="K18" s="6"/>
      <c r="L18" s="5"/>
      <c r="M18" s="5"/>
      <c r="N18" s="5"/>
      <c r="O18" s="136"/>
      <c r="P18" s="3"/>
      <c r="Q18" s="17"/>
      <c r="R18" s="31"/>
      <c r="S18" s="31"/>
      <c r="T18" s="51"/>
      <c r="AA18" s="98"/>
    </row>
    <row r="19" spans="1:27" x14ac:dyDescent="0.3">
      <c r="A19" s="139"/>
      <c r="D19" s="140"/>
      <c r="E19" s="101"/>
      <c r="F19" s="101"/>
      <c r="G19" s="101"/>
      <c r="H19" s="5"/>
      <c r="I19" s="5"/>
      <c r="J19" s="5"/>
      <c r="K19" s="6"/>
      <c r="L19" s="5"/>
      <c r="M19" s="5"/>
      <c r="N19" s="5"/>
      <c r="O19" s="136"/>
      <c r="P19" s="3"/>
      <c r="Q19" s="17"/>
      <c r="R19" s="31"/>
      <c r="S19" s="31"/>
      <c r="T19" s="51"/>
      <c r="AA19" s="98"/>
    </row>
    <row r="20" spans="1:27" x14ac:dyDescent="0.3">
      <c r="A20" s="139"/>
      <c r="D20" s="140"/>
      <c r="E20" s="101"/>
      <c r="F20" s="101"/>
      <c r="G20" s="101"/>
      <c r="H20" s="5"/>
      <c r="I20" s="5"/>
      <c r="J20" s="5"/>
      <c r="K20" s="6"/>
      <c r="L20" s="5"/>
      <c r="M20" s="5"/>
      <c r="N20" s="5"/>
      <c r="O20" s="136"/>
      <c r="P20" s="3"/>
      <c r="Q20" s="17"/>
      <c r="R20" s="31"/>
      <c r="S20" s="31"/>
      <c r="T20" s="51"/>
      <c r="AA20" s="98"/>
    </row>
    <row r="21" spans="1:27" x14ac:dyDescent="0.3">
      <c r="A21" s="139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 t="s">
        <v>60</v>
      </c>
    </row>
  </sheetData>
  <sortState ref="E12:P13">
    <sortCondition descending="1" ref="E12"/>
  </sortState>
  <conditionalFormatting sqref="T12:T20">
    <cfRule type="cellIs" dxfId="6" priority="25" operator="greaterThan">
      <formula>0</formula>
    </cfRule>
  </conditionalFormatting>
  <conditionalFormatting sqref="K6">
    <cfRule type="cellIs" dxfId="5" priority="13" operator="lessThan">
      <formula>0</formula>
    </cfRule>
    <cfRule type="cellIs" dxfId="4" priority="14" operator="greaterThan">
      <formula>0</formula>
    </cfRule>
    <cfRule type="cellIs" dxfId="3" priority="15" operator="equal">
      <formula>0</formula>
    </cfRule>
  </conditionalFormatting>
  <conditionalFormatting sqref="T10:T20">
    <cfRule type="cellIs" dxfId="2" priority="4" operator="greaterThan">
      <formula>0</formula>
    </cfRule>
  </conditionalFormatting>
  <dataValidations count="5">
    <dataValidation type="list" errorStyle="information" allowBlank="1" showInputMessage="1" showErrorMessage="1" errorTitle="Attention" error="Choisir une catégorie de transaction." sqref="I12" xr:uid="{00000000-0002-0000-0500-000000000000}">
      <formula1>Catégories</formula1>
    </dataValidation>
    <dataValidation type="list" allowBlank="1" showInputMessage="1" showErrorMessage="1" sqref="L12:M12" xr:uid="{00000000-0002-0000-0500-000001000000}">
      <formula1>Différé</formula1>
    </dataValidation>
    <dataValidation type="date" errorStyle="information" allowBlank="1" showInputMessage="1" showErrorMessage="1" errorTitle="Attention" error="Insérez la date de la transaction." sqref="E12" xr:uid="{00000000-0002-0000-0500-000002000000}">
      <formula1>41640</formula1>
      <formula2>73051</formula2>
    </dataValidation>
    <dataValidation type="date" allowBlank="1" showInputMessage="1" showErrorMessage="1" errorTitle="Attention" error="Insérez la date de l'enregistrement de la transaction (date du jour)." sqref="F12:G12" xr:uid="{00000000-0002-0000-0500-000003000000}">
      <formula1>41640</formula1>
      <formula2>73051</formula2>
    </dataValidation>
    <dataValidation type="list" allowBlank="1" showInputMessage="1" showErrorMessage="1" sqref="P12" xr:uid="{00000000-0002-0000-0500-000004000000}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83" r:id="rId3" name="Button 9">
              <controlPr defaultSize="0" print="0" autoFill="0" autoPict="0" macro="[0]!Trier.Trier">
                <anchor moveWithCells="1" sizeWithCells="1">
                  <from>
                    <xdr:col>8</xdr:col>
                    <xdr:colOff>1028700</xdr:colOff>
                    <xdr:row>4</xdr:row>
                    <xdr:rowOff>38100</xdr:rowOff>
                  </from>
                  <to>
                    <xdr:col>8</xdr:col>
                    <xdr:colOff>1943100</xdr:colOff>
                    <xdr:row>5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2" operator="containsText" id="{B4D22B86-46FB-4B95-B67D-7737653A8D3B}">
            <xm:f>NOT(ISERROR(SEARCH(#REF!,P11)))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183" operator="containsText" id="{5DF9E003-95A1-4F7A-969D-2166B39D1DF9}">
            <xm:f>NOT(ISERROR(SEARCH(#REF!,P11)))</xm:f>
            <xm:f>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P11:Q12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/>
  <dimension ref="K335"/>
  <sheetViews>
    <sheetView workbookViewId="0">
      <selection activeCell="K335" sqref="K335"/>
    </sheetView>
  </sheetViews>
  <sheetFormatPr defaultColWidth="9.21875" defaultRowHeight="14.4" x14ac:dyDescent="0.3"/>
  <cols>
    <col min="11" max="11" width="11.44140625" customWidth="1"/>
  </cols>
  <sheetData>
    <row r="335" spans="11:11" x14ac:dyDescent="0.3">
      <c r="K33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58</vt:i4>
      </vt:variant>
    </vt:vector>
  </HeadingPairs>
  <TitlesOfParts>
    <vt:vector size="64" baseType="lpstr">
      <vt:lpstr>P - Synthèse HSBC</vt:lpstr>
      <vt:lpstr>P - Enregistrement</vt:lpstr>
      <vt:lpstr>P - Hist. T.</vt:lpstr>
      <vt:lpstr>L - Synthèse Boursorama</vt:lpstr>
      <vt:lpstr>L - Enregistrement</vt:lpstr>
      <vt:lpstr>L - Hist. T.</vt:lpstr>
      <vt:lpstr>Banque_émettrice_1</vt:lpstr>
      <vt:lpstr>Banque_émettrice_2</vt:lpstr>
      <vt:lpstr>BORNEINF_1</vt:lpstr>
      <vt:lpstr>BORNEINF_2</vt:lpstr>
      <vt:lpstr>Catégoriedetransaction_1</vt:lpstr>
      <vt:lpstr>Catégoriedetransaction_2</vt:lpstr>
      <vt:lpstr>CF_1</vt:lpstr>
      <vt:lpstr>CF_12</vt:lpstr>
      <vt:lpstr>CF_13</vt:lpstr>
      <vt:lpstr>CF_14</vt:lpstr>
      <vt:lpstr>CF_3</vt:lpstr>
      <vt:lpstr>CF_4</vt:lpstr>
      <vt:lpstr>Check_Comptabilisation_1</vt:lpstr>
      <vt:lpstr>Check_Comptabilisation_2</vt:lpstr>
      <vt:lpstr>Col_D_1</vt:lpstr>
      <vt:lpstr>Col_D_12</vt:lpstr>
      <vt:lpstr>Col_D_13</vt:lpstr>
      <vt:lpstr>Col_D_14</vt:lpstr>
      <vt:lpstr>Col_D_3</vt:lpstr>
      <vt:lpstr>Col_D_4</vt:lpstr>
      <vt:lpstr>Col_G_1</vt:lpstr>
      <vt:lpstr>Col_G_12</vt:lpstr>
      <vt:lpstr>Col_G_13</vt:lpstr>
      <vt:lpstr>Col_G_14</vt:lpstr>
      <vt:lpstr>Col_G_3</vt:lpstr>
      <vt:lpstr>Col_G_4</vt:lpstr>
      <vt:lpstr>Commentaire_1</vt:lpstr>
      <vt:lpstr>Commentaire_2</vt:lpstr>
      <vt:lpstr>Comptage_transactions_1</vt:lpstr>
      <vt:lpstr>Comptage_Transactions_2</vt:lpstr>
      <vt:lpstr>Datedenregistrement_1</vt:lpstr>
      <vt:lpstr>Datedenregistrement_2</vt:lpstr>
      <vt:lpstr>Datedetransaction_1</vt:lpstr>
      <vt:lpstr>Datedetransaction_2</vt:lpstr>
      <vt:lpstr>Datedujour</vt:lpstr>
      <vt:lpstr>Début_Période_1</vt:lpstr>
      <vt:lpstr>Départ_Boursorama</vt:lpstr>
      <vt:lpstr>Départ_HSBC</vt:lpstr>
      <vt:lpstr>Différéounon_1</vt:lpstr>
      <vt:lpstr>Fin_Période_1</vt:lpstr>
      <vt:lpstr>Fluxréel_1</vt:lpstr>
      <vt:lpstr>Fluxréel_2</vt:lpstr>
      <vt:lpstr>Formule_référence_1</vt:lpstr>
      <vt:lpstr>Formule_référence_2</vt:lpstr>
      <vt:lpstr>Montant_1</vt:lpstr>
      <vt:lpstr>Montant_2</vt:lpstr>
      <vt:lpstr>Onglet_1</vt:lpstr>
      <vt:lpstr>Onglet_12</vt:lpstr>
      <vt:lpstr>Onglet_13</vt:lpstr>
      <vt:lpstr>Onglet_14</vt:lpstr>
      <vt:lpstr>Onglet_3</vt:lpstr>
      <vt:lpstr>Onglet_4</vt:lpstr>
      <vt:lpstr>Souscatégoriedetransaction_1</vt:lpstr>
      <vt:lpstr>Souscatégoriedetransaction_2</vt:lpstr>
      <vt:lpstr>Statut_transaction_1</vt:lpstr>
      <vt:lpstr>Statut_transaction_2</vt:lpstr>
      <vt:lpstr>Typedetransaction_1</vt:lpstr>
      <vt:lpstr>Typedetransaction_2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</dc:creator>
  <cp:lastModifiedBy>Pierre-Louis Terry</cp:lastModifiedBy>
  <cp:lastPrinted>2017-12-26T14:19:26Z</cp:lastPrinted>
  <dcterms:created xsi:type="dcterms:W3CDTF">2015-10-25T17:33:23Z</dcterms:created>
  <dcterms:modified xsi:type="dcterms:W3CDTF">2018-02-26T06:55:33Z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eep_original_style">
    <vt:lpwstr/>
  </property>
  <property fmtid="{D5CDD505-2E9C-101B-9397-08002B2CF9AE}" pid="3" name="RibbonPointer">
    <vt:lpwstr>380705464</vt:lpwstr>
  </property>
</Properties>
</file>