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14235" activeTab="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Feuil4!$D$2:$D$5</definedName>
  </definedNames>
  <calcPr calcId="145621"/>
</workbook>
</file>

<file path=xl/calcChain.xml><?xml version="1.0" encoding="utf-8"?>
<calcChain xmlns="http://schemas.openxmlformats.org/spreadsheetml/2006/main">
  <c r="B11" i="1" l="1"/>
  <c r="C11" i="1"/>
  <c r="E11" i="1"/>
  <c r="F11" i="1"/>
  <c r="G11" i="1"/>
  <c r="H11" i="1"/>
  <c r="I11" i="1"/>
  <c r="J11" i="1"/>
  <c r="K11" i="1"/>
  <c r="M11" i="1"/>
  <c r="S11" i="1"/>
  <c r="T11" i="1"/>
  <c r="U11" i="1"/>
  <c r="V11" i="1"/>
  <c r="X11" i="1"/>
  <c r="N11" i="1" l="1"/>
  <c r="X10" i="1"/>
  <c r="V10" i="1"/>
  <c r="U10" i="1"/>
  <c r="T10" i="1"/>
  <c r="S10" i="1"/>
  <c r="M10" i="1"/>
  <c r="K10" i="1"/>
  <c r="J10" i="1"/>
  <c r="I10" i="1"/>
  <c r="H10" i="1"/>
  <c r="G10" i="1"/>
  <c r="F10" i="1"/>
  <c r="E10" i="1"/>
  <c r="C10" i="1"/>
  <c r="B10" i="1"/>
  <c r="N10" i="1" l="1"/>
</calcChain>
</file>

<file path=xl/sharedStrings.xml><?xml version="1.0" encoding="utf-8"?>
<sst xmlns="http://schemas.openxmlformats.org/spreadsheetml/2006/main" count="99" uniqueCount="87">
  <si>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</si>
  <si>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</si>
  <si>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</si>
  <si>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</si>
  <si>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</si>
  <si>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</si>
  <si>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</si>
  <si>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</si>
  <si>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</si>
  <si>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</si>
  <si>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</si>
  <si>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</si>
  <si>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</si>
  <si>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</si>
  <si>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</si>
  <si>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</si>
  <si>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</si>
  <si>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</si>
  <si>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 xml:space="preserve">Déménagement </t>
  </si>
  <si>
    <t>Situation future</t>
  </si>
  <si>
    <t>Emplacement futur</t>
  </si>
  <si>
    <t>Identité</t>
  </si>
  <si>
    <t>Remarques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</si>
  <si>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</si>
  <si>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</si>
  <si>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</si>
  <si>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</si>
  <si>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</si>
  <si>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</si>
  <si>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</si>
  <si>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</si>
  <si>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</si>
  <si>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</si>
  <si>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</si>
  <si>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</si>
  <si>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</si>
  <si>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</si>
  <si>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</si>
  <si>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</si>
  <si>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</si>
  <si>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</si>
  <si>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</si>
  <si>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</si>
  <si>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</si>
  <si>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</si>
  <si>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</si>
  <si>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</si>
  <si>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</si>
  <si>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</si>
  <si>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</si>
  <si>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Assigné à</t>
  </si>
  <si>
    <t>Fabricant</t>
  </si>
  <si>
    <t>Système d'exploitation</t>
  </si>
  <si>
    <t>Vitesse du processeur (MHz)</t>
  </si>
  <si>
    <t>État</t>
  </si>
  <si>
    <t>0A-0-001</t>
  </si>
  <si>
    <t>Utilisation</t>
  </si>
  <si>
    <t>Libellé</t>
  </si>
  <si>
    <t>Code</t>
  </si>
  <si>
    <t>Type</t>
  </si>
  <si>
    <t>EMPLOYE-E DE RESTAURANT</t>
  </si>
  <si>
    <t>Local</t>
  </si>
  <si>
    <t>XXX</t>
  </si>
  <si>
    <t>mandat:</t>
  </si>
  <si>
    <t>0A-1-001</t>
  </si>
  <si>
    <t>AAAS</t>
  </si>
  <si>
    <t>AAAT</t>
  </si>
  <si>
    <t>AAAU</t>
  </si>
  <si>
    <t>EMPLOYE-E DE NETTOYAGE</t>
  </si>
  <si>
    <t>EMPLOYE-E DE MAINTENANCE</t>
  </si>
  <si>
    <t>Dupont</t>
  </si>
  <si>
    <t>Pierre</t>
  </si>
  <si>
    <t>Robert</t>
  </si>
  <si>
    <t>Alain</t>
  </si>
  <si>
    <t>Bleu</t>
  </si>
  <si>
    <t>Rouge</t>
  </si>
  <si>
    <t>ID</t>
  </si>
  <si>
    <t>Colonne1</t>
  </si>
  <si>
    <t>Département2</t>
  </si>
  <si>
    <t>Service3</t>
  </si>
  <si>
    <t>Bâtiment4</t>
  </si>
  <si>
    <t>Etage5</t>
  </si>
  <si>
    <t>N°local6</t>
  </si>
  <si>
    <t>Local7</t>
  </si>
  <si>
    <t>Appareil8</t>
  </si>
  <si>
    <t>n° prise9</t>
  </si>
  <si>
    <t>Divers10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</si>
</sst>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0" xfId="0"/>
    <xf numFmtId="0" fontId="0" fillId="0" borderId="0" xfId="0"/>
    <xf numFmtId="0" fontId="1" fillId="0" borderId="0" xfId="1" applyAlignment="1">
      <alignment horizontal="left"/>
    </xf>
    <xf numFmtId="0" fontId="1" fillId="0" borderId="0" xfId="1" applyAlignment="1">
      <alignment vertical="center"/>
    </xf>
    <xf numFmtId="0" fontId="2" fillId="2" borderId="0" xfId="1" applyFont="1" applyFill="1" applyBorder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1" fillId="0" borderId="0" xfId="1" applyFill="1"/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0" xfId="0"/>
    <xf numFmtId="0" fontId="14" fillId="7" borderId="2" xfId="2" applyFont="1" applyFill="1" applyBorder="1" applyAlignment="1">
      <alignment horizontal="center"/>
    </xf>
    <xf numFmtId="0" fontId="14" fillId="0" borderId="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13" fillId="0" borderId="0" xfId="0" applyNumberFormat="1" applyFont="1"/>
    <xf numFmtId="0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12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12" fillId="8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0" xfId="1" applyFont="1" applyBorder="1"/>
    <xf numFmtId="0" fontId="0" fillId="0" borderId="0" xfId="1" applyFont="1" applyBorder="1" applyAlignment="1">
      <alignment wrapText="1"/>
    </xf>
    <xf numFmtId="0" fontId="0" fillId="0" borderId="0" xfId="1" applyNumberFormat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0" fillId="0" borderId="0" xfId="1" applyFont="1" applyFill="1" applyBorder="1"/>
    <xf numFmtId="0" fontId="0" fillId="0" borderId="0" xfId="1" quotePrefix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2" fillId="6" borderId="1" xfId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1" applyFont="1" applyFill="1"/>
    <xf numFmtId="0" fontId="0" fillId="0" borderId="0" xfId="1" applyFont="1" applyFill="1" applyAlignment="1">
      <alignment wrapText="1"/>
    </xf>
    <xf numFmtId="0" fontId="0" fillId="0" borderId="0" xfId="1" applyNumberFormat="1" applyFont="1" applyFill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0" fillId="3" borderId="0" xfId="0" applyFill="1"/>
    <xf numFmtId="0" fontId="2" fillId="6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E5A5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1</xdr:row>
          <xdr:rowOff>19050</xdr:rowOff>
        </xdr:from>
        <xdr:to>
          <xdr:col>7</xdr:col>
          <xdr:colOff>2047875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1</xdr:row>
          <xdr:rowOff>0</xdr:rowOff>
        </xdr:from>
        <xdr:to>
          <xdr:col>8</xdr:col>
          <xdr:colOff>1562100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1857375</xdr:colOff>
          <xdr:row>0</xdr:row>
          <xdr:rowOff>171450</xdr:rowOff>
        </xdr:from>
        <xdr:to>
          <xdr:col>9</xdr:col>
          <xdr:colOff>600075</xdr:colOff>
          <xdr:row>3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9:AC11" totalsRowShown="0" headerRowDxfId="26" headerRowCellStyle="Normal 2">
  <autoFilter ref="A9:AC11"/>
  <tableColumns count="29">
    <tableColumn id="1" name="ID"/>
    <tableColumn id="2" name="Nom " dataDxfId="25" dataCellStyle="Normal 2">
      <calculatedColumnFormula>VLOOKUP(D10,Feuil3!A:D,2,FALSE)</calculatedColumnFormula>
    </tableColumn>
    <tableColumn id="3" name="Prénom" dataDxfId="24" dataCellStyle="Normal 2">
      <calculatedColumnFormula>VLOOKUP(D10,Feuil3!A:D,3,FALSE)</calculatedColumnFormula>
    </tableColumn>
    <tableColumn id="4" name="Initiales" dataDxfId="23" dataCellStyle="Normal 2"/>
    <tableColumn id="5" name="matricule" dataDxfId="22" dataCellStyle="Normal 2">
      <calculatedColumnFormula>VLOOKUP(D10,Feuil3!A:D,4,FALSE)</calculatedColumnFormula>
    </tableColumn>
    <tableColumn id="6" name="Code" dataDxfId="21" dataCellStyle="Normal 2">
      <calculatedColumnFormula>C5</calculatedColumnFormula>
    </tableColumn>
    <tableColumn id="7" name="Fonction " dataDxfId="20" dataCellStyle="Normal 2">
      <calculatedColumnFormula>VLOOKUP(D10,Feuil3!A:E,5,FALSE)</calculatedColumnFormula>
    </tableColumn>
    <tableColumn id="8" name="Département" dataDxfId="19" dataCellStyle="Normal 2">
      <calculatedColumnFormula>VLOOKUP(L10,Feuil4!A:Z,24,FALSE)</calculatedColumnFormula>
    </tableColumn>
    <tableColumn id="9" name="Service" dataDxfId="18" dataCellStyle="Normal 2">
      <calculatedColumnFormula>VLOOKUP(L10,Feuil4!A:Z,25,FALSE)</calculatedColumnFormula>
    </tableColumn>
    <tableColumn id="10" name="Bâtiment" dataDxfId="17" dataCellStyle="Normal 2">
      <calculatedColumnFormula>VLOOKUP(L10,Feuil4!A:Z,3,FALSE)</calculatedColumnFormula>
    </tableColumn>
    <tableColumn id="11" name="Etage" dataDxfId="16" dataCellStyle="Normal 2">
      <calculatedColumnFormula>VLOOKUP(L10,Feuil4!A:Z,4,FALSE)</calculatedColumnFormula>
    </tableColumn>
    <tableColumn id="12" name="N°local" dataDxfId="15" dataCellStyle="Normal 2"/>
    <tableColumn id="13" name="Local" dataDxfId="14" dataCellStyle="Normal 2">
      <calculatedColumnFormula>VLOOKUP(L10,Feuil4!A:Z,9,FALSE)</calculatedColumnFormula>
    </tableColumn>
    <tableColumn id="14" name="Identité PC" dataDxfId="13" dataCellStyle="Normal 2">
      <calculatedColumnFormula>IFERROR(INDEX(Feuil5!A$2:A$8,MATCH(Feuil1!C10&amp;" "&amp;Feuil1!B10,Feuil5!B$2:B$8,0)),"Utilisateur non enregistré")</calculatedColumnFormula>
    </tableColumn>
    <tableColumn id="15" name="Appareil" dataDxfId="12" dataCellStyle="Normal 2"/>
    <tableColumn id="16" name="N° prise" dataDxfId="11" dataCellStyle="Normal 2"/>
    <tableColumn id="17" name="Divers" dataDxfId="10" dataCellStyle="Normal 2"/>
    <tableColumn id="18" name="Colonne1" dataDxfId="9"/>
    <tableColumn id="19" name="Département2" dataDxfId="8" dataCellStyle="Normal 2">
      <calculatedColumnFormula>VLOOKUP(W10,Feuil4!A:Z,24,FALSE)</calculatedColumnFormula>
    </tableColumn>
    <tableColumn id="20" name="Service3" dataDxfId="7" dataCellStyle="Normal 2">
      <calculatedColumnFormula>VLOOKUP(W10,Feuil4!A:Z,25,FALSE)</calculatedColumnFormula>
    </tableColumn>
    <tableColumn id="21" name="Bâtiment4" dataDxfId="6" dataCellStyle="Normal 2">
      <calculatedColumnFormula>VLOOKUP(W10,Feuil4!A:Z,3,FALSE)</calculatedColumnFormula>
    </tableColumn>
    <tableColumn id="22" name="Etage5" dataDxfId="5" dataCellStyle="Normal 2">
      <calculatedColumnFormula>VLOOKUP(W10,Feuil4!A:Z,4,FALSE)</calculatedColumnFormula>
    </tableColumn>
    <tableColumn id="23" name="N°local6" dataDxfId="4" dataCellStyle="Normal 2"/>
    <tableColumn id="24" name="Local7" dataDxfId="3" dataCellStyle="Normal 2">
      <calculatedColumnFormula>VLOOKUP(W10,Feuil4!A:Z,9,FALSE)</calculatedColumnFormula>
    </tableColumn>
    <tableColumn id="25" name="Identité" dataDxfId="2" dataCellStyle="Normal 2"/>
    <tableColumn id="26" name="Appareil8" dataDxfId="1" dataCellStyle="Normal 2"/>
    <tableColumn id="27" name="n° prise9" dataCellStyle="Normal 2"/>
    <tableColumn id="28" name="Divers10" dataDxfId="0" dataCellStyle="Normal 2"/>
    <tableColumn id="29" name="Remarques" dataCellStyle="Normal 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1"/>
  <sheetViews>
    <sheetView workbookViewId="0">
      <pane ySplit="9" topLeftCell="A10" activePane="bottomLeft" state="frozen"/>
      <selection pane="bottomLeft" activeCell="E17" sqref="E17"/>
    </sheetView>
  </sheetViews>
  <sheetFormatPr baseColWidth="10" defaultRowHeight="15" x14ac:dyDescent="0.25"/>
  <cols>
    <col min="1" max="1" width="5.140625" style="20" customWidth="1"/>
    <col min="2" max="3" width="18.7109375" customWidth="1"/>
    <col min="4" max="4" width="10.28515625" customWidth="1"/>
    <col min="5" max="5" width="11.5703125" customWidth="1"/>
    <col min="6" max="6" width="7.7109375" customWidth="1"/>
    <col min="7" max="7" width="26" bestFit="1" customWidth="1"/>
    <col min="8" max="8" width="33.85546875" bestFit="1" customWidth="1"/>
    <col min="9" max="9" width="40.5703125" customWidth="1"/>
    <col min="10" max="10" width="11.28515625" customWidth="1"/>
    <col min="11" max="11" width="8" customWidth="1"/>
    <col min="12" max="12" width="9.42578125" customWidth="1"/>
    <col min="13" max="13" width="9.5703125" bestFit="1" customWidth="1"/>
    <col min="14" max="14" width="13" customWidth="1"/>
    <col min="15" max="15" width="10.7109375" customWidth="1"/>
    <col min="16" max="16" width="10.140625" customWidth="1"/>
    <col min="17" max="17" width="8.7109375" customWidth="1"/>
    <col min="18" max="18" width="11.5703125" customWidth="1"/>
    <col min="19" max="19" width="33.85546875" bestFit="1" customWidth="1"/>
    <col min="20" max="20" width="43.7109375" bestFit="1" customWidth="1"/>
    <col min="21" max="21" width="12.28515625" customWidth="1"/>
    <col min="22" max="22" width="9" customWidth="1"/>
    <col min="23" max="23" width="10.42578125" customWidth="1"/>
    <col min="24" max="24" width="9.5703125" bestFit="1" customWidth="1"/>
    <col min="25" max="25" width="10.28515625" customWidth="1"/>
    <col min="26" max="26" width="11.7109375" customWidth="1"/>
    <col min="27" max="27" width="10.85546875" customWidth="1"/>
    <col min="28" max="28" width="10.7109375" customWidth="1"/>
    <col min="29" max="29" width="13.140625" customWidth="1"/>
  </cols>
  <sheetData>
    <row r="1" spans="1:3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8.75" x14ac:dyDescent="0.3">
      <c r="B2" s="14" t="s">
        <v>18</v>
      </c>
      <c r="C2" s="13"/>
      <c r="D2" s="11"/>
      <c r="E2" s="11"/>
      <c r="F2" s="11"/>
      <c r="G2" s="11"/>
      <c r="H2" s="9"/>
      <c r="I2" s="9"/>
      <c r="J2" s="9"/>
      <c r="K2" s="10"/>
      <c r="L2" s="9"/>
      <c r="M2" s="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8.75" x14ac:dyDescent="0.3">
      <c r="B3" s="17"/>
      <c r="C3" s="13"/>
      <c r="D3" s="13"/>
      <c r="E3" s="13"/>
      <c r="F3" s="13"/>
      <c r="G3" s="13"/>
      <c r="H3" s="18"/>
      <c r="I3" s="1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B4" s="8" t="s">
        <v>62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.75" x14ac:dyDescent="0.25">
      <c r="B5" s="19" t="s">
        <v>63</v>
      </c>
      <c r="C5" s="3"/>
      <c r="D5" s="2"/>
      <c r="E5" s="2"/>
      <c r="F5" s="2"/>
      <c r="G5" s="2"/>
      <c r="H5" s="2"/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x14ac:dyDescent="0.3">
      <c r="B6" s="14"/>
      <c r="C6" s="2"/>
      <c r="D6" s="2"/>
      <c r="E6" s="1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x14ac:dyDescent="0.25">
      <c r="B7" s="7"/>
      <c r="C7" s="6"/>
      <c r="D7" s="6"/>
      <c r="E7" s="6"/>
      <c r="F7" s="6"/>
      <c r="G7" s="6"/>
      <c r="H7" s="63" t="s">
        <v>0</v>
      </c>
      <c r="I7" s="63"/>
      <c r="J7" s="63"/>
      <c r="K7" s="63"/>
      <c r="L7" s="63"/>
      <c r="M7" s="63"/>
      <c r="N7" s="63"/>
      <c r="O7" s="63"/>
      <c r="P7" s="63"/>
      <c r="Q7" s="63"/>
      <c r="R7" s="50"/>
      <c r="S7" s="65" t="s">
        <v>19</v>
      </c>
      <c r="T7" s="65"/>
      <c r="U7" s="65"/>
      <c r="V7" s="65"/>
      <c r="W7" s="65"/>
      <c r="X7" s="65"/>
      <c r="Y7" s="65"/>
      <c r="Z7" s="65"/>
      <c r="AA7" s="65"/>
      <c r="AB7" s="65"/>
      <c r="AC7" s="51"/>
      <c r="AD7" s="49"/>
      <c r="AE7" s="4"/>
    </row>
    <row r="8" spans="1:31" ht="15.75" x14ac:dyDescent="0.25">
      <c r="B8" s="16"/>
      <c r="C8" s="6"/>
      <c r="D8" s="6"/>
      <c r="E8" s="6"/>
      <c r="F8" s="6"/>
      <c r="G8" s="6"/>
      <c r="H8" s="64" t="s">
        <v>1</v>
      </c>
      <c r="I8" s="64"/>
      <c r="J8" s="63" t="s">
        <v>2</v>
      </c>
      <c r="K8" s="63"/>
      <c r="L8" s="63"/>
      <c r="M8" s="63"/>
      <c r="N8" s="63"/>
      <c r="O8" s="63"/>
      <c r="P8" s="63"/>
      <c r="Q8" s="63"/>
      <c r="R8" s="50"/>
      <c r="S8" s="62" t="s">
        <v>1</v>
      </c>
      <c r="T8" s="62"/>
      <c r="U8" s="62" t="s">
        <v>20</v>
      </c>
      <c r="V8" s="62"/>
      <c r="W8" s="62"/>
      <c r="X8" s="62"/>
      <c r="Y8" s="62"/>
      <c r="Z8" s="62"/>
      <c r="AA8" s="62"/>
      <c r="AB8" s="52"/>
      <c r="AC8" s="51"/>
      <c r="AD8" s="49"/>
      <c r="AE8" s="4"/>
    </row>
    <row r="9" spans="1:31" x14ac:dyDescent="0.25">
      <c r="A9" s="53" t="s">
        <v>76</v>
      </c>
      <c r="B9" s="29" t="s">
        <v>3</v>
      </c>
      <c r="C9" s="29" t="s">
        <v>4</v>
      </c>
      <c r="D9" s="30" t="s">
        <v>5</v>
      </c>
      <c r="E9" s="29" t="s">
        <v>6</v>
      </c>
      <c r="F9" s="29" t="s">
        <v>58</v>
      </c>
      <c r="G9" s="31" t="s">
        <v>7</v>
      </c>
      <c r="H9" s="32" t="s">
        <v>8</v>
      </c>
      <c r="I9" s="32" t="s">
        <v>9</v>
      </c>
      <c r="J9" s="32" t="s">
        <v>10</v>
      </c>
      <c r="K9" s="32" t="s">
        <v>11</v>
      </c>
      <c r="L9" s="33" t="s">
        <v>12</v>
      </c>
      <c r="M9" s="34" t="s">
        <v>61</v>
      </c>
      <c r="N9" s="32" t="s">
        <v>13</v>
      </c>
      <c r="O9" s="32" t="s">
        <v>14</v>
      </c>
      <c r="P9" s="32" t="s">
        <v>15</v>
      </c>
      <c r="Q9" s="32" t="s">
        <v>16</v>
      </c>
      <c r="R9" s="35" t="s">
        <v>77</v>
      </c>
      <c r="S9" s="36" t="s">
        <v>78</v>
      </c>
      <c r="T9" s="36" t="s">
        <v>79</v>
      </c>
      <c r="U9" s="36" t="s">
        <v>80</v>
      </c>
      <c r="V9" s="36" t="s">
        <v>81</v>
      </c>
      <c r="W9" s="37" t="s">
        <v>82</v>
      </c>
      <c r="X9" s="38" t="s">
        <v>83</v>
      </c>
      <c r="Y9" s="36" t="s">
        <v>21</v>
      </c>
      <c r="Z9" s="36" t="s">
        <v>84</v>
      </c>
      <c r="AA9" s="36" t="s">
        <v>85</v>
      </c>
      <c r="AB9" s="36" t="s">
        <v>86</v>
      </c>
      <c r="AC9" s="5" t="s">
        <v>22</v>
      </c>
      <c r="AD9" s="4"/>
      <c r="AE9" s="4"/>
    </row>
    <row r="10" spans="1:31" ht="15" customHeight="1" x14ac:dyDescent="0.25">
      <c r="A10" s="53">
        <v>1</v>
      </c>
      <c r="B10" s="39" t="str">
        <f>VLOOKUP(D10,Feuil3!A:D,2,FALSE)</f>
        <v>Dupont</v>
      </c>
      <c r="C10" s="39" t="str">
        <f>VLOOKUP(D10,Feuil3!A:D,3,FALSE)</f>
        <v>Pierre</v>
      </c>
      <c r="D10" s="39" t="s">
        <v>26</v>
      </c>
      <c r="E10" s="39">
        <f>VLOOKUP(D10,Feuil3!A:D,4,FALSE)</f>
        <v>123456</v>
      </c>
      <c r="F10" s="40">
        <f>C5</f>
        <v>0</v>
      </c>
      <c r="G10" s="39" t="str">
        <f>VLOOKUP(D10,Feuil3!A:E,5,FALSE)</f>
        <v>EMPLOYE-E DE RESTAURANT</v>
      </c>
      <c r="H10" s="41" t="e">
        <f>VLOOKUP(L10,Feuil4!A:Z,24,FALSE)</f>
        <v>#N/A</v>
      </c>
      <c r="I10" s="42" t="e">
        <f>VLOOKUP(L10,Feuil4!A:Z,25,FALSE)</f>
        <v>#N/A</v>
      </c>
      <c r="J10" s="43" t="e">
        <f>VLOOKUP(L10,Feuil4!A:Z,3,FALSE)</f>
        <v>#N/A</v>
      </c>
      <c r="K10" s="44" t="e">
        <f>VLOOKUP(L10,Feuil4!A:Z,4,FALSE)</f>
        <v>#N/A</v>
      </c>
      <c r="L10" s="45" t="s">
        <v>55</v>
      </c>
      <c r="M10" s="43" t="e">
        <f>VLOOKUP(L10,Feuil4!A:Z,9,FALSE)</f>
        <v>#N/A</v>
      </c>
      <c r="N10" s="46" t="str">
        <f>IFERROR(INDEX(Feuil5!A$2:A$8,MATCH(Feuil1!C10&amp;" "&amp;Feuil1!B10,Feuil5!B$2:B$8,0)),"Utilisateur non enregistré")</f>
        <v>Utilisateur non enregistré</v>
      </c>
      <c r="O10" s="41" t="s">
        <v>17</v>
      </c>
      <c r="P10" s="41"/>
      <c r="Q10" s="41"/>
      <c r="R10" s="15"/>
      <c r="S10" s="41" t="e">
        <f>VLOOKUP(W10,Feuil4!A:Z,24,FALSE)</f>
        <v>#N/A</v>
      </c>
      <c r="T10" s="42" t="e">
        <f>VLOOKUP(W10,Feuil4!A:Z,25,FALSE)</f>
        <v>#N/A</v>
      </c>
      <c r="U10" s="45" t="e">
        <f>VLOOKUP(W10,Feuil4!A:Z,3,FALSE)</f>
        <v>#N/A</v>
      </c>
      <c r="V10" s="44" t="e">
        <f>VLOOKUP(W10,Feuil4!A:Z,4,FALSE)</f>
        <v>#N/A</v>
      </c>
      <c r="W10" s="44" t="s">
        <v>55</v>
      </c>
      <c r="X10" s="44" t="e">
        <f>VLOOKUP(W10,Feuil4!A:Z,9,FALSE)</f>
        <v>#N/A</v>
      </c>
      <c r="Y10" s="46"/>
      <c r="Z10" s="47"/>
      <c r="AA10" s="48"/>
      <c r="AB10" s="47"/>
      <c r="AC10" s="48"/>
      <c r="AD10" s="2"/>
      <c r="AE10" s="2"/>
    </row>
    <row r="11" spans="1:31" x14ac:dyDescent="0.25">
      <c r="A11" s="20">
        <v>2</v>
      </c>
      <c r="B11" s="54" t="str">
        <f>VLOOKUP(D11,Feuil3!A:D,2,FALSE)</f>
        <v>Dupont</v>
      </c>
      <c r="C11" s="54" t="str">
        <f>VLOOKUP(D11,Feuil3!A:D,3,FALSE)</f>
        <v>Pierre</v>
      </c>
      <c r="D11" s="54" t="s">
        <v>26</v>
      </c>
      <c r="E11" s="54">
        <f>VLOOKUP(D11,Feuil3!A:D,4,FALSE)</f>
        <v>123456</v>
      </c>
      <c r="F11" s="55">
        <f>C6</f>
        <v>0</v>
      </c>
      <c r="G11" s="54" t="str">
        <f>VLOOKUP(D11,Feuil3!A:E,5,FALSE)</f>
        <v>EMPLOYE-E DE RESTAURANT</v>
      </c>
      <c r="H11" s="56" t="e">
        <f>VLOOKUP(L11,Feuil4!A:Z,24,FALSE)</f>
        <v>#N/A</v>
      </c>
      <c r="I11" s="57" t="e">
        <f>VLOOKUP(L11,Feuil4!A:Z,25,FALSE)</f>
        <v>#N/A</v>
      </c>
      <c r="J11" s="58" t="e">
        <f>VLOOKUP(L11,Feuil4!A:Z,3,FALSE)</f>
        <v>#N/A</v>
      </c>
      <c r="K11" s="59" t="e">
        <f>VLOOKUP(L11,Feuil4!A:Z,4,FALSE)</f>
        <v>#N/A</v>
      </c>
      <c r="L11" s="60" t="s">
        <v>64</v>
      </c>
      <c r="M11" s="58" t="e">
        <f>VLOOKUP(L11,Feuil4!A:Z,9,FALSE)</f>
        <v>#N/A</v>
      </c>
      <c r="N11" s="56" t="str">
        <f>IFERROR(INDEX(Feuil5!A$2:A$8,MATCH(Feuil1!C11&amp;" "&amp;Feuil1!B11,Feuil5!B$2:B$8,0)),"Utilisateur non enregistré")</f>
        <v>Utilisateur non enregistré</v>
      </c>
      <c r="O11" s="56" t="s">
        <v>17</v>
      </c>
      <c r="P11" s="56"/>
      <c r="Q11" s="56"/>
      <c r="R11" s="61"/>
      <c r="S11" s="56" t="e">
        <f>VLOOKUP(W11,Feuil4!A:Z,24,FALSE)</f>
        <v>#N/A</v>
      </c>
      <c r="T11" s="57" t="e">
        <f>VLOOKUP(W11,Feuil4!A:Z,25,FALSE)</f>
        <v>#N/A</v>
      </c>
      <c r="U11" s="60" t="e">
        <f>VLOOKUP(W11,Feuil4!A:Z,3,FALSE)</f>
        <v>#N/A</v>
      </c>
      <c r="V11" s="59" t="e">
        <f>VLOOKUP(W11,Feuil4!A:Z,4,FALSE)</f>
        <v>#N/A</v>
      </c>
      <c r="W11" s="59" t="s">
        <v>55</v>
      </c>
      <c r="X11" s="59" t="e">
        <f>VLOOKUP(W11,Feuil4!A:Z,9,FALSE)</f>
        <v>#N/A</v>
      </c>
      <c r="Y11" s="56"/>
      <c r="Z11" s="60"/>
      <c r="AA11" s="12"/>
      <c r="AB11" s="60"/>
      <c r="AC11" s="12"/>
      <c r="AD11" s="1"/>
      <c r="AE11" s="1"/>
    </row>
  </sheetData>
  <mergeCells count="6">
    <mergeCell ref="U8:AA8"/>
    <mergeCell ref="H7:Q7"/>
    <mergeCell ref="H8:I8"/>
    <mergeCell ref="J8:Q8"/>
    <mergeCell ref="S7:AB7"/>
    <mergeCell ref="S8:T8"/>
  </mergeCells>
  <conditionalFormatting sqref="N10:N11">
    <cfRule type="cellIs" dxfId="30" priority="4" operator="equal">
      <formula>"Utilisateur non enregistré"</formula>
    </cfRule>
  </conditionalFormatting>
  <conditionalFormatting sqref="A10:G11">
    <cfRule type="expression" dxfId="29" priority="3">
      <formula>AND(ISERROR($B10))</formula>
    </cfRule>
  </conditionalFormatting>
  <conditionalFormatting sqref="H10:Q11">
    <cfRule type="expression" dxfId="28" priority="2">
      <formula>AND(ISERROR($H10))</formula>
    </cfRule>
  </conditionalFormatting>
  <conditionalFormatting sqref="S10:AC11">
    <cfRule type="expression" dxfId="27" priority="1">
      <formula>AND(ISERROR($S10))</formula>
    </cfRule>
  </conditionalFormatting>
  <dataValidations count="3">
    <dataValidation type="list" allowBlank="1" showInputMessage="1" sqref="D10:D11">
      <formula1>Initiales</formula1>
    </dataValidation>
    <dataValidation type="list" allowBlank="1" showInputMessage="1" showErrorMessage="1" sqref="O10:O11">
      <formula1>"PC,Téléphone,Fax,Mopieur,Imprimante"</formula1>
    </dataValidation>
    <dataValidation type="list" allowBlank="1" showInputMessage="1" showErrorMessage="1" sqref="L10:L11 W10:W11">
      <formula1>Local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n">
                <anchor moveWithCells="1" sizeWithCells="1">
                  <from>
                    <xdr:col>7</xdr:col>
                    <xdr:colOff>600075</xdr:colOff>
                    <xdr:row>1</xdr:row>
                    <xdr:rowOff>19050</xdr:rowOff>
                  </from>
                  <to>
                    <xdr:col>7</xdr:col>
                    <xdr:colOff>2047875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ux">
                <anchor moveWithCells="1" sizeWithCells="1">
                  <from>
                    <xdr:col>8</xdr:col>
                    <xdr:colOff>114300</xdr:colOff>
                    <xdr:row>1</xdr:row>
                    <xdr:rowOff>0</xdr:rowOff>
                  </from>
                  <to>
                    <xdr:col>8</xdr:col>
                    <xdr:colOff>1562100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rois">
                <anchor moveWithCells="1" sizeWithCells="1">
                  <from>
                    <xdr:col>8</xdr:col>
                    <xdr:colOff>1857375</xdr:colOff>
                    <xdr:row>0</xdr:row>
                    <xdr:rowOff>171450</xdr:rowOff>
                  </from>
                  <to>
                    <xdr:col>9</xdr:col>
                    <xdr:colOff>600075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4"/>
  <sheetViews>
    <sheetView workbookViewId="0">
      <selection activeCell="C35" sqref="C35"/>
    </sheetView>
  </sheetViews>
  <sheetFormatPr baseColWidth="10" defaultRowHeight="15" x14ac:dyDescent="0.25"/>
  <sheetData>
    <row r="1" spans="1:1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tabSelected="1" workbookViewId="0">
      <selection activeCell="B22" sqref="B22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21" t="s">
        <v>5</v>
      </c>
      <c r="B1" s="21" t="s">
        <v>23</v>
      </c>
      <c r="C1" s="21" t="s">
        <v>4</v>
      </c>
      <c r="D1" s="21" t="s">
        <v>24</v>
      </c>
      <c r="E1" s="21" t="s">
        <v>25</v>
      </c>
    </row>
    <row r="2" spans="1:7" ht="15" customHeight="1" x14ac:dyDescent="0.25">
      <c r="A2" s="22" t="s">
        <v>26</v>
      </c>
      <c r="B2" s="22" t="s">
        <v>70</v>
      </c>
      <c r="C2" s="22" t="s">
        <v>71</v>
      </c>
      <c r="D2" s="22">
        <v>123456</v>
      </c>
      <c r="E2" s="22" t="s">
        <v>60</v>
      </c>
    </row>
    <row r="3" spans="1:7" ht="15" customHeight="1" x14ac:dyDescent="0.25">
      <c r="A3" s="22" t="s">
        <v>65</v>
      </c>
      <c r="B3" s="20" t="s">
        <v>28</v>
      </c>
      <c r="C3" s="20" t="s">
        <v>29</v>
      </c>
      <c r="D3">
        <v>789456</v>
      </c>
      <c r="E3" s="22" t="s">
        <v>27</v>
      </c>
    </row>
    <row r="4" spans="1:7" ht="15" customHeight="1" x14ac:dyDescent="0.25">
      <c r="A4" s="22" t="s">
        <v>66</v>
      </c>
      <c r="B4" s="20" t="s">
        <v>74</v>
      </c>
      <c r="C4" s="20" t="s">
        <v>72</v>
      </c>
      <c r="D4">
        <v>147852</v>
      </c>
      <c r="E4" s="22" t="s">
        <v>68</v>
      </c>
    </row>
    <row r="5" spans="1:7" ht="15" customHeight="1" x14ac:dyDescent="0.25">
      <c r="A5" s="22" t="s">
        <v>67</v>
      </c>
      <c r="B5" s="20" t="s">
        <v>75</v>
      </c>
      <c r="C5" s="20" t="s">
        <v>73</v>
      </c>
      <c r="D5">
        <v>369852</v>
      </c>
      <c r="E5" s="22" t="s">
        <v>69</v>
      </c>
    </row>
    <row r="6" spans="1:7" ht="15" customHeight="1" x14ac:dyDescent="0.25">
      <c r="G6" s="26"/>
    </row>
    <row r="7" spans="1:7" ht="15" customHeight="1" x14ac:dyDescent="0.25">
      <c r="G7" s="26"/>
    </row>
    <row r="8" spans="1:7" ht="15" customHeight="1" x14ac:dyDescent="0.25">
      <c r="G8" s="26"/>
    </row>
    <row r="9" spans="1:7" ht="15" customHeight="1" x14ac:dyDescent="0.25">
      <c r="G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"/>
  <sheetViews>
    <sheetView workbookViewId="0">
      <selection activeCell="A2" sqref="A2:XFD5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23" t="s">
        <v>31</v>
      </c>
      <c r="B1" s="23" t="s">
        <v>32</v>
      </c>
      <c r="C1" s="23" t="s">
        <v>33</v>
      </c>
      <c r="D1" s="23" t="s">
        <v>30</v>
      </c>
      <c r="E1" s="23" t="s">
        <v>56</v>
      </c>
      <c r="F1" s="23" t="s">
        <v>34</v>
      </c>
      <c r="G1" s="23" t="s">
        <v>35</v>
      </c>
      <c r="H1" s="23" t="s">
        <v>57</v>
      </c>
      <c r="I1" s="23" t="s">
        <v>58</v>
      </c>
      <c r="J1" s="23" t="s">
        <v>8</v>
      </c>
      <c r="K1" s="23" t="s">
        <v>9</v>
      </c>
      <c r="L1" s="23" t="s">
        <v>36</v>
      </c>
      <c r="M1" s="23" t="s">
        <v>37</v>
      </c>
      <c r="N1" s="23" t="s">
        <v>38</v>
      </c>
      <c r="O1" s="23" t="s">
        <v>59</v>
      </c>
      <c r="P1" s="23" t="s">
        <v>39</v>
      </c>
      <c r="Q1" s="23" t="s">
        <v>40</v>
      </c>
      <c r="R1" s="23" t="s">
        <v>41</v>
      </c>
      <c r="S1" s="23" t="s">
        <v>42</v>
      </c>
      <c r="T1" s="23" t="s">
        <v>43</v>
      </c>
      <c r="U1" s="23" t="s">
        <v>44</v>
      </c>
      <c r="V1" s="23" t="s">
        <v>45</v>
      </c>
      <c r="W1" s="23" t="s">
        <v>46</v>
      </c>
      <c r="X1" s="23" t="s">
        <v>47</v>
      </c>
      <c r="Y1" s="23" t="s">
        <v>48</v>
      </c>
      <c r="Z1" s="23" t="s">
        <v>49</v>
      </c>
    </row>
    <row r="2" spans="1:26" x14ac:dyDescent="0.25">
      <c r="A2" s="24"/>
      <c r="B2" s="24"/>
      <c r="C2" s="28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x14ac:dyDescent="0.25">
      <c r="A3" s="24"/>
      <c r="B3" s="24"/>
      <c r="C3" s="27"/>
      <c r="D3" s="24"/>
      <c r="H3" s="24"/>
      <c r="I3" s="24"/>
      <c r="J3" s="24"/>
      <c r="K3" s="24"/>
      <c r="L3" s="24"/>
      <c r="X3" s="24"/>
      <c r="Y3" s="24"/>
      <c r="Z3" s="24"/>
    </row>
    <row r="4" spans="1:26" x14ac:dyDescent="0.25">
      <c r="A4" s="24"/>
      <c r="B4" s="24"/>
      <c r="C4" s="27"/>
      <c r="D4" s="24"/>
      <c r="H4" s="24"/>
      <c r="I4" s="24"/>
      <c r="J4" s="24"/>
      <c r="K4" s="24"/>
      <c r="L4" s="24"/>
      <c r="X4" s="24"/>
      <c r="Y4" s="24"/>
      <c r="Z4" s="24"/>
    </row>
    <row r="5" spans="1:26" x14ac:dyDescent="0.25">
      <c r="A5" s="24"/>
      <c r="B5" s="24"/>
      <c r="C5" s="27"/>
      <c r="D5" s="24"/>
      <c r="H5" s="24"/>
      <c r="I5" s="24"/>
      <c r="J5" s="24"/>
      <c r="K5" s="24"/>
      <c r="L5" s="24"/>
      <c r="X5" s="24"/>
      <c r="Y5" s="24"/>
      <c r="Z5" s="2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"/>
  <sheetViews>
    <sheetView workbookViewId="0">
      <selection activeCell="A2" sqref="A2:XFD8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25" t="s">
        <v>23</v>
      </c>
      <c r="B1" s="25" t="s">
        <v>50</v>
      </c>
      <c r="C1" s="25" t="s">
        <v>51</v>
      </c>
      <c r="D1" s="25" t="s">
        <v>52</v>
      </c>
      <c r="E1" s="25" t="s">
        <v>53</v>
      </c>
      <c r="F1" s="25" t="s">
        <v>54</v>
      </c>
    </row>
    <row r="2" spans="1:6" ht="15" customHeight="1" x14ac:dyDescent="0.25">
      <c r="A2" s="26"/>
      <c r="B2" s="26"/>
      <c r="C2" s="26"/>
      <c r="D2" s="26"/>
      <c r="E2" s="26"/>
      <c r="F2" s="26"/>
    </row>
    <row r="3" spans="1:6" s="20" customFormat="1" ht="15" customHeight="1" x14ac:dyDescent="0.25">
      <c r="A3" s="26"/>
      <c r="B3" s="26"/>
      <c r="C3" s="26"/>
      <c r="D3" s="26"/>
      <c r="E3" s="26"/>
      <c r="F3" s="26"/>
    </row>
    <row r="4" spans="1:6" s="20" customFormat="1" ht="15" customHeight="1" x14ac:dyDescent="0.25">
      <c r="A4" s="26"/>
      <c r="B4" s="26"/>
      <c r="C4" s="26"/>
      <c r="D4" s="26"/>
      <c r="E4" s="26"/>
      <c r="F4" s="26"/>
    </row>
    <row r="5" spans="1:6" s="20" customFormat="1" ht="15" customHeight="1" x14ac:dyDescent="0.25">
      <c r="A5" s="26"/>
      <c r="B5" s="26"/>
      <c r="C5" s="26"/>
      <c r="D5" s="26"/>
      <c r="E5" s="26"/>
      <c r="F5" s="26"/>
    </row>
    <row r="6" spans="1:6" ht="15" customHeight="1" x14ac:dyDescent="0.25">
      <c r="A6" s="26"/>
      <c r="B6" s="26"/>
      <c r="C6" s="26"/>
      <c r="D6" s="26"/>
      <c r="E6" s="26"/>
      <c r="F6" s="26"/>
    </row>
    <row r="7" spans="1:6" ht="15" customHeight="1" x14ac:dyDescent="0.25">
      <c r="A7" s="26"/>
      <c r="B7" s="26"/>
      <c r="C7" s="26"/>
      <c r="D7" s="26"/>
      <c r="E7" s="26"/>
      <c r="F7" s="26"/>
    </row>
    <row r="8" spans="1:6" ht="15" customHeight="1" x14ac:dyDescent="0.25">
      <c r="A8" s="26"/>
      <c r="B8" s="26"/>
      <c r="C8" s="26"/>
      <c r="D8" s="26"/>
      <c r="E8" s="26"/>
      <c r="F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YAMAN Mustafa UI AL</cp:lastModifiedBy>
  <dcterms:created xsi:type="dcterms:W3CDTF">2018-07-04T09:44:23Z</dcterms:created>
  <dcterms:modified xsi:type="dcterms:W3CDTF">2018-07-20T13:30:03Z</dcterms:modified>
</cp:coreProperties>
</file>