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drawings/drawing5.xml" ContentType="application/vnd.openxmlformats-officedocument.drawing+xml"/>
  <Override PartName="/xl/ctrlProps/ctrlProp7.xml" ContentType="application/vnd.ms-excel.controlproperties+xml"/>
  <Override PartName="/xl/drawings/drawing6.xml" ContentType="application/vnd.openxmlformats-officedocument.drawing+xml"/>
  <Override PartName="/xl/ctrlProps/ctrlProp8.xml" ContentType="application/vnd.ms-excel.controlproperties+xml"/>
  <Override PartName="/xl/drawings/drawing7.xml" ContentType="application/vnd.openxmlformats-officedocument.drawing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200" windowHeight="8145" firstSheet="4" activeTab="4"/>
  </bookViews>
  <sheets>
    <sheet name="TOP &amp; FLOP" sheetId="24" state="hidden" r:id="rId1"/>
    <sheet name="Feuil1" sheetId="25" state="hidden" r:id="rId2"/>
    <sheet name="Octobre 2018" sheetId="1" r:id="rId3"/>
    <sheet name="Septembre 2018 VS N-1" sheetId="23" state="hidden" r:id="rId4"/>
    <sheet name="PC AVIGNON" sheetId="2" r:id="rId5"/>
    <sheet name="PC CHERBOURG" sheetId="9" r:id="rId6"/>
    <sheet name="PC DRANCY" sheetId="10" r:id="rId7"/>
    <sheet name="PC MACON" sheetId="21" r:id="rId8"/>
    <sheet name="PC MARTIGUES" sheetId="11" r:id="rId9"/>
    <sheet name="PC METZ" sheetId="12" r:id="rId10"/>
    <sheet name="PC NANCY" sheetId="22" r:id="rId11"/>
  </sheets>
  <externalReferences>
    <externalReference r:id="rId12"/>
  </externalReferences>
  <definedNames>
    <definedName name="_xlnm._FilterDatabase" localSheetId="2" hidden="1">'Octobre 2018'!$C$2:$AR$21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5" i="2" l="1"/>
  <c r="I14" i="2"/>
  <c r="I25" i="2" s="1"/>
  <c r="A4" i="22" l="1"/>
  <c r="A4" i="12"/>
  <c r="A4" i="11"/>
  <c r="A4" i="21"/>
  <c r="A4" i="10"/>
  <c r="A4" i="9"/>
  <c r="AL36" i="9"/>
  <c r="AL35" i="9"/>
  <c r="AL34" i="9"/>
  <c r="AL33" i="9"/>
  <c r="AL32" i="9"/>
  <c r="AL31" i="9"/>
  <c r="AL30" i="9"/>
  <c r="AL29" i="9"/>
  <c r="AL28" i="9"/>
  <c r="AL27" i="9"/>
  <c r="AL26" i="9"/>
  <c r="AL24" i="9"/>
  <c r="AL23" i="9"/>
  <c r="AL22" i="9"/>
  <c r="AL21" i="9"/>
  <c r="AL20" i="9"/>
  <c r="AL19" i="9"/>
  <c r="AL18" i="9"/>
  <c r="AL17" i="9"/>
  <c r="AL16" i="9"/>
  <c r="AL15" i="9"/>
  <c r="AL13" i="9"/>
  <c r="AL12" i="9"/>
  <c r="AL11" i="9"/>
  <c r="AL10" i="9"/>
  <c r="AL9" i="9"/>
  <c r="AL8" i="9"/>
  <c r="AL7" i="9"/>
  <c r="AL6" i="9"/>
  <c r="AL5" i="9"/>
  <c r="AL4" i="9"/>
  <c r="C1" i="22"/>
  <c r="C1" i="12"/>
  <c r="C1" i="11"/>
  <c r="C1" i="21"/>
  <c r="C1" i="10"/>
  <c r="C1" i="9"/>
  <c r="C1" i="2"/>
  <c r="AD20" i="1"/>
  <c r="AD13" i="1"/>
  <c r="AD18" i="1"/>
  <c r="Y14" i="22"/>
  <c r="Y14" i="12"/>
  <c r="Y25" i="12" s="1"/>
  <c r="Y14" i="11"/>
  <c r="Y14" i="21"/>
  <c r="Y25" i="21" s="1"/>
  <c r="Y37" i="21" s="1"/>
  <c r="AD10" i="1" s="1"/>
  <c r="Y14" i="10"/>
  <c r="Y25" i="10" s="1"/>
  <c r="Y37" i="10" s="1"/>
  <c r="AD2" i="1" s="1"/>
  <c r="AF4" i="2"/>
  <c r="AL14" i="9" l="1"/>
  <c r="AL25" i="9" s="1"/>
  <c r="AD4" i="1"/>
  <c r="AD7" i="1"/>
  <c r="AD17" i="1"/>
  <c r="AD8" i="1"/>
  <c r="AD21" i="1"/>
  <c r="AD14" i="1"/>
  <c r="AD16" i="1"/>
  <c r="AD5" i="1"/>
  <c r="AD12" i="1"/>
  <c r="AD9" i="1"/>
  <c r="Y25" i="22"/>
  <c r="Y37" i="22" s="1"/>
  <c r="AD15" i="1" s="1"/>
  <c r="Y37" i="12"/>
  <c r="AD19" i="1" s="1"/>
  <c r="Y25" i="11"/>
  <c r="Y37" i="11" s="1"/>
  <c r="N36" i="22" l="1"/>
  <c r="AL16" i="1"/>
  <c r="AL14" i="1"/>
  <c r="AL13" i="2" l="1"/>
  <c r="AL12" i="2"/>
  <c r="AL11" i="2"/>
  <c r="AL10" i="2"/>
  <c r="AL9" i="2"/>
  <c r="AL8" i="2"/>
  <c r="AL7" i="2"/>
  <c r="AL6" i="2"/>
  <c r="AL5" i="2"/>
  <c r="AL18" i="2"/>
  <c r="AL24" i="2"/>
  <c r="AL23" i="2"/>
  <c r="AL22" i="2"/>
  <c r="AL21" i="2"/>
  <c r="AL20" i="2"/>
  <c r="AL19" i="2"/>
  <c r="AL17" i="2"/>
  <c r="AL16" i="2"/>
  <c r="AL15" i="2"/>
  <c r="AL36" i="2"/>
  <c r="AL35" i="2"/>
  <c r="AL34" i="2"/>
  <c r="AL33" i="2"/>
  <c r="AL32" i="2"/>
  <c r="AL31" i="2"/>
  <c r="AL30" i="2"/>
  <c r="AL29" i="2"/>
  <c r="AL28" i="2"/>
  <c r="AL27" i="2"/>
  <c r="AL26" i="2"/>
  <c r="AL12" i="1" l="1"/>
  <c r="AL13" i="1"/>
  <c r="AL5" i="1"/>
  <c r="F6" i="1" l="1"/>
  <c r="AE37" i="21" l="1"/>
  <c r="AD37" i="21"/>
  <c r="AC37" i="21"/>
  <c r="AB37" i="21"/>
  <c r="AA37" i="21"/>
  <c r="Z37" i="21"/>
  <c r="X37" i="21"/>
  <c r="W37" i="21"/>
  <c r="V37" i="21"/>
  <c r="U37" i="21"/>
  <c r="T37" i="21"/>
  <c r="AL36" i="22"/>
  <c r="AF36" i="22"/>
  <c r="AH36" i="22" s="1"/>
  <c r="S36" i="22"/>
  <c r="P36" i="22"/>
  <c r="K36" i="22"/>
  <c r="M36" i="22" s="1"/>
  <c r="J36" i="22"/>
  <c r="H36" i="22"/>
  <c r="G36" i="22"/>
  <c r="E36" i="22"/>
  <c r="AL36" i="12"/>
  <c r="AF36" i="12"/>
  <c r="AH36" i="12" s="1"/>
  <c r="S36" i="12"/>
  <c r="O36" i="12"/>
  <c r="N36" i="12"/>
  <c r="L36" i="12"/>
  <c r="K36" i="12"/>
  <c r="J36" i="12"/>
  <c r="H36" i="12"/>
  <c r="G36" i="12"/>
  <c r="E36" i="12"/>
  <c r="AL36" i="11"/>
  <c r="AF36" i="11"/>
  <c r="AH36" i="11" s="1"/>
  <c r="S36" i="11"/>
  <c r="O36" i="11"/>
  <c r="N36" i="11"/>
  <c r="L36" i="11"/>
  <c r="K36" i="11"/>
  <c r="J36" i="11"/>
  <c r="H36" i="11"/>
  <c r="G36" i="11"/>
  <c r="E36" i="11"/>
  <c r="AL36" i="21"/>
  <c r="AF36" i="21"/>
  <c r="AH36" i="21" s="1"/>
  <c r="S36" i="21"/>
  <c r="O36" i="21"/>
  <c r="N36" i="21"/>
  <c r="L36" i="21"/>
  <c r="K36" i="21"/>
  <c r="J36" i="21"/>
  <c r="H36" i="21"/>
  <c r="G36" i="21"/>
  <c r="E36" i="21"/>
  <c r="AL36" i="10"/>
  <c r="AF36" i="10"/>
  <c r="AH36" i="10" s="1"/>
  <c r="S36" i="10"/>
  <c r="O36" i="10"/>
  <c r="N36" i="10"/>
  <c r="L36" i="10"/>
  <c r="K36" i="10"/>
  <c r="J36" i="10"/>
  <c r="H36" i="10"/>
  <c r="G36" i="10"/>
  <c r="E36" i="10"/>
  <c r="P36" i="11" l="1"/>
  <c r="P36" i="12"/>
  <c r="M36" i="11"/>
  <c r="M36" i="10"/>
  <c r="P36" i="10"/>
  <c r="P36" i="21"/>
  <c r="M36" i="21"/>
  <c r="M36" i="12"/>
  <c r="AF36" i="9" l="1"/>
  <c r="AH36" i="9" s="1"/>
  <c r="H36" i="9"/>
  <c r="G36" i="9"/>
  <c r="E36" i="9"/>
  <c r="AF36" i="2" l="1"/>
  <c r="AH36" i="2" s="1"/>
  <c r="H36" i="2"/>
  <c r="G36" i="2"/>
  <c r="E36" i="2"/>
  <c r="AL24" i="12" l="1"/>
  <c r="AL23" i="12"/>
  <c r="AL22" i="12"/>
  <c r="AL21" i="12"/>
  <c r="AL20" i="12"/>
  <c r="AL19" i="12"/>
  <c r="AL18" i="12"/>
  <c r="AL17" i="12"/>
  <c r="AL15" i="12"/>
  <c r="AL16" i="12"/>
  <c r="AL13" i="12"/>
  <c r="AL12" i="12"/>
  <c r="AL11" i="12"/>
  <c r="AL10" i="12"/>
  <c r="AL9" i="12"/>
  <c r="AL8" i="12"/>
  <c r="AL7" i="12"/>
  <c r="AL6" i="12"/>
  <c r="AL5" i="12"/>
  <c r="D14" i="22" l="1"/>
  <c r="AL13" i="22"/>
  <c r="AL12" i="22"/>
  <c r="AL11" i="22"/>
  <c r="AL10" i="22"/>
  <c r="AL9" i="22"/>
  <c r="AL8" i="22"/>
  <c r="AL7" i="22"/>
  <c r="AL6" i="22"/>
  <c r="AL5" i="22"/>
  <c r="AL4" i="22"/>
  <c r="W14" i="10" l="1"/>
  <c r="X14" i="10"/>
  <c r="X25" i="10" s="1"/>
  <c r="Z14" i="10"/>
  <c r="Z25" i="10" s="1"/>
  <c r="AA14" i="10"/>
  <c r="AA25" i="10" s="1"/>
  <c r="AB14" i="10"/>
  <c r="AB25" i="10" s="1"/>
  <c r="AC14" i="10"/>
  <c r="AC25" i="10" s="1"/>
  <c r="AD14" i="10"/>
  <c r="AD25" i="10" s="1"/>
  <c r="AC37" i="10" l="1"/>
  <c r="AB37" i="10"/>
  <c r="AA37" i="10"/>
  <c r="Z37" i="10"/>
  <c r="AD37" i="10"/>
  <c r="X37" i="10"/>
  <c r="W25" i="10"/>
  <c r="W37" i="10" s="1"/>
  <c r="AL6" i="1" l="1"/>
  <c r="AJ14" i="2"/>
  <c r="AK14" i="2"/>
  <c r="AK25" i="2" l="1"/>
  <c r="AK37" i="2" s="1"/>
  <c r="AJ25" i="2"/>
  <c r="AJ37" i="2" s="1"/>
  <c r="G29" i="25"/>
  <c r="G20" i="25"/>
  <c r="G12" i="25"/>
  <c r="G9" i="25"/>
  <c r="G8" i="25"/>
  <c r="G7" i="25"/>
  <c r="M1" i="25" l="1"/>
  <c r="E35" i="22" l="1"/>
  <c r="E34" i="22"/>
  <c r="E33" i="22"/>
  <c r="E32" i="22"/>
  <c r="E31" i="22"/>
  <c r="E30" i="22"/>
  <c r="E29" i="22"/>
  <c r="E28" i="22"/>
  <c r="E27" i="22"/>
  <c r="E26" i="22"/>
  <c r="AL35" i="11" l="1"/>
  <c r="AL34" i="11"/>
  <c r="AL33" i="11"/>
  <c r="AL32" i="11"/>
  <c r="AL31" i="11"/>
  <c r="AL30" i="11"/>
  <c r="AL29" i="11"/>
  <c r="AL28" i="11"/>
  <c r="AL27" i="11"/>
  <c r="AL26" i="11"/>
  <c r="AL13" i="11"/>
  <c r="AL24" i="11"/>
  <c r="AL23" i="11"/>
  <c r="AL22" i="11"/>
  <c r="AL21" i="11"/>
  <c r="AL20" i="11"/>
  <c r="AL19" i="11"/>
  <c r="AL18" i="11"/>
  <c r="AL17" i="11"/>
  <c r="AL16" i="11"/>
  <c r="AL15" i="11"/>
  <c r="AL12" i="11"/>
  <c r="AL11" i="11"/>
  <c r="AL10" i="11"/>
  <c r="AL9" i="11"/>
  <c r="AL8" i="11"/>
  <c r="AL7" i="11"/>
  <c r="AL6" i="11"/>
  <c r="AL5" i="11"/>
  <c r="AL4" i="11"/>
  <c r="O35" i="12" l="1"/>
  <c r="O34" i="12"/>
  <c r="O33" i="12"/>
  <c r="O32" i="12"/>
  <c r="O31" i="12"/>
  <c r="O30" i="12"/>
  <c r="O29" i="12"/>
  <c r="O28" i="12"/>
  <c r="O27" i="12"/>
  <c r="O26" i="12"/>
  <c r="L35" i="12"/>
  <c r="L34" i="12"/>
  <c r="L33" i="12"/>
  <c r="L32" i="12"/>
  <c r="L31" i="12"/>
  <c r="L30" i="12"/>
  <c r="L29" i="12"/>
  <c r="L28" i="12"/>
  <c r="L27" i="12"/>
  <c r="L26" i="12"/>
  <c r="L24" i="12"/>
  <c r="L23" i="12"/>
  <c r="L22" i="12"/>
  <c r="L21" i="12"/>
  <c r="L20" i="12"/>
  <c r="L19" i="12"/>
  <c r="L18" i="12"/>
  <c r="L17" i="12"/>
  <c r="L16" i="12"/>
  <c r="L15" i="12"/>
  <c r="L13" i="12"/>
  <c r="L12" i="12"/>
  <c r="L11" i="12"/>
  <c r="L10" i="12"/>
  <c r="L9" i="12"/>
  <c r="L8" i="12"/>
  <c r="L7" i="12"/>
  <c r="L6" i="12"/>
  <c r="L5" i="12"/>
  <c r="L4" i="12"/>
  <c r="E35" i="12"/>
  <c r="E34" i="12"/>
  <c r="E33" i="12"/>
  <c r="E32" i="12"/>
  <c r="E31" i="12"/>
  <c r="E30" i="12"/>
  <c r="E29" i="12"/>
  <c r="E28" i="12"/>
  <c r="E27" i="12"/>
  <c r="E26" i="12"/>
  <c r="E35" i="10"/>
  <c r="E34" i="10"/>
  <c r="E33" i="10"/>
  <c r="E32" i="10"/>
  <c r="E31" i="10"/>
  <c r="E30" i="10"/>
  <c r="E29" i="10"/>
  <c r="E28" i="10"/>
  <c r="E27" i="10"/>
  <c r="E26" i="10"/>
  <c r="E35" i="21"/>
  <c r="E34" i="21"/>
  <c r="E33" i="21"/>
  <c r="E32" i="21"/>
  <c r="E31" i="21"/>
  <c r="E30" i="21"/>
  <c r="E29" i="21"/>
  <c r="E28" i="21"/>
  <c r="E27" i="21"/>
  <c r="E26" i="21"/>
  <c r="E35" i="11"/>
  <c r="E34" i="11"/>
  <c r="E33" i="11"/>
  <c r="E32" i="11"/>
  <c r="E31" i="11"/>
  <c r="E30" i="11"/>
  <c r="E29" i="11"/>
  <c r="E28" i="11"/>
  <c r="E27" i="11"/>
  <c r="E26" i="11"/>
  <c r="E24" i="11"/>
  <c r="E23" i="11"/>
  <c r="E22" i="11"/>
  <c r="E21" i="11"/>
  <c r="E20" i="11"/>
  <c r="E19" i="11"/>
  <c r="E18" i="11"/>
  <c r="E17" i="11"/>
  <c r="E16" i="11"/>
  <c r="E15" i="11"/>
  <c r="O35" i="11"/>
  <c r="O34" i="11"/>
  <c r="O33" i="11"/>
  <c r="O32" i="11"/>
  <c r="O31" i="11"/>
  <c r="O30" i="11"/>
  <c r="O29" i="11"/>
  <c r="O28" i="11"/>
  <c r="O27" i="11"/>
  <c r="O26" i="11"/>
  <c r="L35" i="11"/>
  <c r="L34" i="11"/>
  <c r="L33" i="11"/>
  <c r="L32" i="11"/>
  <c r="L31" i="11"/>
  <c r="L30" i="11"/>
  <c r="L29" i="11"/>
  <c r="L28" i="11"/>
  <c r="L27" i="11"/>
  <c r="L26" i="11"/>
  <c r="L24" i="11"/>
  <c r="L23" i="11"/>
  <c r="L22" i="11"/>
  <c r="L21" i="11"/>
  <c r="L20" i="11"/>
  <c r="L19" i="11"/>
  <c r="L18" i="11"/>
  <c r="L17" i="11"/>
  <c r="L16" i="11"/>
  <c r="L15" i="11"/>
  <c r="L13" i="11"/>
  <c r="L12" i="11"/>
  <c r="L11" i="11"/>
  <c r="L10" i="11"/>
  <c r="L9" i="11"/>
  <c r="L8" i="11"/>
  <c r="L7" i="11"/>
  <c r="L6" i="11"/>
  <c r="L5" i="11"/>
  <c r="L4" i="11"/>
  <c r="O35" i="21"/>
  <c r="O34" i="21"/>
  <c r="O33" i="21"/>
  <c r="O32" i="21"/>
  <c r="O31" i="21"/>
  <c r="O30" i="21"/>
  <c r="O29" i="21"/>
  <c r="O28" i="21"/>
  <c r="O27" i="21"/>
  <c r="O26" i="21"/>
  <c r="L35" i="21"/>
  <c r="L34" i="21"/>
  <c r="L33" i="21"/>
  <c r="L32" i="21"/>
  <c r="L31" i="21"/>
  <c r="L30" i="21"/>
  <c r="L29" i="21"/>
  <c r="L28" i="21"/>
  <c r="L27" i="21"/>
  <c r="L26" i="21"/>
  <c r="L24" i="21"/>
  <c r="L23" i="21"/>
  <c r="L22" i="21"/>
  <c r="L21" i="21"/>
  <c r="L20" i="21"/>
  <c r="L19" i="21"/>
  <c r="L18" i="21"/>
  <c r="L17" i="21"/>
  <c r="L16" i="21"/>
  <c r="L15" i="21"/>
  <c r="L13" i="21"/>
  <c r="L12" i="21"/>
  <c r="L11" i="21"/>
  <c r="L10" i="21"/>
  <c r="L9" i="21"/>
  <c r="L8" i="21"/>
  <c r="L7" i="21"/>
  <c r="L6" i="21"/>
  <c r="L5" i="21"/>
  <c r="L4" i="21"/>
  <c r="O35" i="10"/>
  <c r="O34" i="10"/>
  <c r="O33" i="10"/>
  <c r="O32" i="10"/>
  <c r="O31" i="10"/>
  <c r="O30" i="10"/>
  <c r="O29" i="10"/>
  <c r="O28" i="10"/>
  <c r="O27" i="10"/>
  <c r="O26" i="10"/>
  <c r="L35" i="10"/>
  <c r="L34" i="10"/>
  <c r="L33" i="10"/>
  <c r="L32" i="10"/>
  <c r="L31" i="10"/>
  <c r="L30" i="10"/>
  <c r="L29" i="10"/>
  <c r="L28" i="10"/>
  <c r="L27" i="10"/>
  <c r="L26" i="10"/>
  <c r="L24" i="10"/>
  <c r="L23" i="10"/>
  <c r="L22" i="10"/>
  <c r="L21" i="10"/>
  <c r="L20" i="10"/>
  <c r="L19" i="10"/>
  <c r="L18" i="10"/>
  <c r="L17" i="10"/>
  <c r="L16" i="10"/>
  <c r="L15" i="10"/>
  <c r="L13" i="10"/>
  <c r="L12" i="10"/>
  <c r="L11" i="10"/>
  <c r="L10" i="10"/>
  <c r="L9" i="10"/>
  <c r="L8" i="10"/>
  <c r="L7" i="10"/>
  <c r="L6" i="10"/>
  <c r="L5" i="10"/>
  <c r="L4" i="10"/>
  <c r="O27" i="9"/>
  <c r="L27" i="9"/>
  <c r="L16" i="9"/>
  <c r="L5" i="9"/>
  <c r="L4" i="9"/>
  <c r="E35" i="9"/>
  <c r="E34" i="9"/>
  <c r="E33" i="9"/>
  <c r="E32" i="9"/>
  <c r="E31" i="9"/>
  <c r="E30" i="9"/>
  <c r="E29" i="9"/>
  <c r="E28" i="9"/>
  <c r="E27" i="9"/>
  <c r="E26" i="9"/>
  <c r="H26" i="2"/>
  <c r="O27" i="2"/>
  <c r="O16" i="2"/>
  <c r="L27" i="2"/>
  <c r="L16" i="2"/>
  <c r="L5" i="2"/>
  <c r="L4" i="2"/>
  <c r="E35" i="2"/>
  <c r="E34" i="2"/>
  <c r="E33" i="2"/>
  <c r="E32" i="2"/>
  <c r="E31" i="2"/>
  <c r="E30" i="2"/>
  <c r="E29" i="2"/>
  <c r="E28" i="2"/>
  <c r="E27" i="2"/>
  <c r="E26" i="2"/>
  <c r="E24" i="2"/>
  <c r="E23" i="2"/>
  <c r="E22" i="2"/>
  <c r="E21" i="2"/>
  <c r="E20" i="2"/>
  <c r="E19" i="2"/>
  <c r="E18" i="2"/>
  <c r="E17" i="2"/>
  <c r="E16" i="2"/>
  <c r="E15" i="2"/>
  <c r="E24" i="9" l="1"/>
  <c r="E23" i="9"/>
  <c r="E22" i="9"/>
  <c r="E21" i="9"/>
  <c r="E20" i="9"/>
  <c r="E19" i="9"/>
  <c r="E18" i="9"/>
  <c r="E17" i="9"/>
  <c r="E16" i="9"/>
  <c r="E15" i="9"/>
  <c r="E24" i="22"/>
  <c r="E23" i="22"/>
  <c r="E22" i="22"/>
  <c r="E21" i="22"/>
  <c r="E20" i="22"/>
  <c r="E19" i="22"/>
  <c r="E18" i="22"/>
  <c r="E17" i="22"/>
  <c r="E16" i="22"/>
  <c r="E15" i="22"/>
  <c r="AF18" i="11" l="1"/>
  <c r="W6" i="1" l="1"/>
  <c r="E24" i="21" l="1"/>
  <c r="E23" i="21"/>
  <c r="E22" i="21"/>
  <c r="E21" i="21"/>
  <c r="E20" i="21"/>
  <c r="E19" i="21"/>
  <c r="E18" i="21"/>
  <c r="E17" i="21"/>
  <c r="E16" i="21"/>
  <c r="E15" i="21"/>
  <c r="E24" i="10" l="1"/>
  <c r="E23" i="10"/>
  <c r="E22" i="10"/>
  <c r="E21" i="10"/>
  <c r="E20" i="10"/>
  <c r="E19" i="10"/>
  <c r="E18" i="10"/>
  <c r="E17" i="10"/>
  <c r="E16" i="10"/>
  <c r="E15" i="10"/>
  <c r="E24" i="12" l="1"/>
  <c r="E23" i="12"/>
  <c r="E22" i="12"/>
  <c r="E21" i="12"/>
  <c r="E20" i="12"/>
  <c r="E19" i="12"/>
  <c r="E18" i="12"/>
  <c r="E17" i="12"/>
  <c r="E16" i="12"/>
  <c r="E15" i="12"/>
  <c r="O24" i="12"/>
  <c r="O23" i="12"/>
  <c r="O22" i="12"/>
  <c r="O21" i="12"/>
  <c r="O20" i="12"/>
  <c r="O19" i="12"/>
  <c r="O18" i="12"/>
  <c r="O17" i="12"/>
  <c r="O16" i="12"/>
  <c r="O15" i="12"/>
  <c r="O24" i="11"/>
  <c r="O21" i="11"/>
  <c r="O16" i="11"/>
  <c r="O23" i="11"/>
  <c r="O22" i="11"/>
  <c r="O20" i="11"/>
  <c r="O19" i="11"/>
  <c r="O18" i="11"/>
  <c r="O17" i="11"/>
  <c r="O15" i="11"/>
  <c r="O24" i="21" l="1"/>
  <c r="O23" i="21"/>
  <c r="O22" i="21"/>
  <c r="O21" i="21"/>
  <c r="O20" i="21"/>
  <c r="O19" i="21"/>
  <c r="O18" i="21"/>
  <c r="O17" i="21"/>
  <c r="O16" i="21"/>
  <c r="O15" i="21"/>
  <c r="O24" i="10"/>
  <c r="O23" i="10"/>
  <c r="O22" i="10"/>
  <c r="O21" i="10"/>
  <c r="O20" i="10"/>
  <c r="O19" i="10"/>
  <c r="O18" i="10"/>
  <c r="O17" i="10"/>
  <c r="O16" i="10"/>
  <c r="O15" i="10"/>
  <c r="O16" i="9"/>
  <c r="S13" i="22" l="1"/>
  <c r="S12" i="22"/>
  <c r="S11" i="22"/>
  <c r="S10" i="22"/>
  <c r="S9" i="22"/>
  <c r="S8" i="22"/>
  <c r="S7" i="22"/>
  <c r="S6" i="22"/>
  <c r="S5" i="22"/>
  <c r="S4" i="22"/>
  <c r="S13" i="12"/>
  <c r="S12" i="12"/>
  <c r="S11" i="12"/>
  <c r="S10" i="12"/>
  <c r="S9" i="12"/>
  <c r="S8" i="12"/>
  <c r="S7" i="12"/>
  <c r="S6" i="12"/>
  <c r="S5" i="12"/>
  <c r="S4" i="12"/>
  <c r="S13" i="11"/>
  <c r="S12" i="11"/>
  <c r="S11" i="11"/>
  <c r="S10" i="11"/>
  <c r="S9" i="11"/>
  <c r="S8" i="11"/>
  <c r="S7" i="11"/>
  <c r="S6" i="11"/>
  <c r="S5" i="11"/>
  <c r="S4" i="11"/>
  <c r="S13" i="21"/>
  <c r="S12" i="21"/>
  <c r="S11" i="21"/>
  <c r="S10" i="21"/>
  <c r="S9" i="21"/>
  <c r="S8" i="21"/>
  <c r="S7" i="21"/>
  <c r="S6" i="21"/>
  <c r="S5" i="21"/>
  <c r="S4" i="21"/>
  <c r="S13" i="10"/>
  <c r="S12" i="10"/>
  <c r="S11" i="10"/>
  <c r="S10" i="10"/>
  <c r="S9" i="10"/>
  <c r="S8" i="10"/>
  <c r="S7" i="10"/>
  <c r="S6" i="10"/>
  <c r="S5" i="10"/>
  <c r="S4" i="10"/>
  <c r="S5" i="9"/>
  <c r="S4" i="9"/>
  <c r="O13" i="12" l="1"/>
  <c r="O12" i="12"/>
  <c r="O11" i="12"/>
  <c r="O10" i="12"/>
  <c r="O9" i="12"/>
  <c r="O8" i="12"/>
  <c r="O7" i="12"/>
  <c r="O6" i="12"/>
  <c r="O5" i="12"/>
  <c r="O4" i="12"/>
  <c r="O13" i="11"/>
  <c r="O12" i="11"/>
  <c r="O11" i="11"/>
  <c r="O10" i="11"/>
  <c r="O9" i="11"/>
  <c r="O8" i="11"/>
  <c r="O7" i="11"/>
  <c r="O6" i="11"/>
  <c r="O5" i="11"/>
  <c r="O4" i="11"/>
  <c r="O13" i="21"/>
  <c r="O12" i="21"/>
  <c r="O9" i="21"/>
  <c r="O5" i="21"/>
  <c r="O4" i="21"/>
  <c r="O11" i="21"/>
  <c r="O10" i="21"/>
  <c r="O8" i="21"/>
  <c r="O7" i="21"/>
  <c r="O13" i="10"/>
  <c r="O12" i="10"/>
  <c r="O11" i="10"/>
  <c r="O10" i="10"/>
  <c r="O9" i="10"/>
  <c r="O8" i="10"/>
  <c r="O7" i="10"/>
  <c r="O6" i="10"/>
  <c r="O5" i="10"/>
  <c r="O4" i="10"/>
  <c r="O5" i="9"/>
  <c r="O4" i="9"/>
  <c r="AG25" i="22"/>
  <c r="AG25" i="12"/>
  <c r="W25" i="12"/>
  <c r="AG25" i="11"/>
  <c r="AG25" i="21"/>
  <c r="AG25" i="10"/>
  <c r="AG25" i="9"/>
  <c r="AL20" i="1"/>
  <c r="AL4" i="1"/>
  <c r="AP9" i="1"/>
  <c r="AL14" i="22"/>
  <c r="AK14" i="22"/>
  <c r="AJ14" i="22"/>
  <c r="AG14" i="22"/>
  <c r="AE14" i="22"/>
  <c r="AD14" i="22"/>
  <c r="AC14" i="22"/>
  <c r="AB14" i="22"/>
  <c r="AA14" i="22"/>
  <c r="Z14" i="22"/>
  <c r="X14" i="22"/>
  <c r="W14" i="22"/>
  <c r="V14" i="22"/>
  <c r="U14" i="22"/>
  <c r="T14" i="22"/>
  <c r="R14" i="22"/>
  <c r="Q14" i="22"/>
  <c r="I14" i="22"/>
  <c r="F14" i="22"/>
  <c r="F25" i="22" s="1"/>
  <c r="C14" i="22"/>
  <c r="B14" i="22"/>
  <c r="B25" i="22" s="1"/>
  <c r="AK14" i="12"/>
  <c r="AJ14" i="12"/>
  <c r="AG14" i="12"/>
  <c r="AE14" i="12"/>
  <c r="AD14" i="12"/>
  <c r="AC14" i="12"/>
  <c r="AB14" i="12"/>
  <c r="AA14" i="12"/>
  <c r="Z14" i="12"/>
  <c r="X14" i="12"/>
  <c r="W14" i="12"/>
  <c r="V14" i="12"/>
  <c r="U14" i="12"/>
  <c r="T14" i="12"/>
  <c r="R14" i="12"/>
  <c r="Q14" i="12"/>
  <c r="I14" i="12"/>
  <c r="F14" i="12"/>
  <c r="D14" i="12"/>
  <c r="C14" i="12"/>
  <c r="B14" i="12"/>
  <c r="AL14" i="11"/>
  <c r="AK14" i="11"/>
  <c r="AJ14" i="11"/>
  <c r="AG14" i="11"/>
  <c r="AE14" i="11"/>
  <c r="AD14" i="11"/>
  <c r="AC14" i="11"/>
  <c r="AB14" i="11"/>
  <c r="AA14" i="11"/>
  <c r="Z14" i="11"/>
  <c r="X14" i="11"/>
  <c r="W14" i="11"/>
  <c r="V14" i="11"/>
  <c r="U14" i="11"/>
  <c r="T14" i="11"/>
  <c r="R14" i="11"/>
  <c r="Q14" i="11"/>
  <c r="I14" i="11"/>
  <c r="F14" i="11"/>
  <c r="D14" i="11"/>
  <c r="C14" i="11"/>
  <c r="B14" i="11"/>
  <c r="AK14" i="21"/>
  <c r="AJ14" i="21"/>
  <c r="AG14" i="21"/>
  <c r="AG37" i="21" s="1"/>
  <c r="Q14" i="21"/>
  <c r="I14" i="21"/>
  <c r="F14" i="21"/>
  <c r="F25" i="21" s="1"/>
  <c r="D14" i="21"/>
  <c r="C14" i="21"/>
  <c r="B14" i="21"/>
  <c r="AK14" i="10"/>
  <c r="AJ14" i="10"/>
  <c r="AG14" i="10"/>
  <c r="AG37" i="10" s="1"/>
  <c r="AE14" i="10"/>
  <c r="V14" i="10"/>
  <c r="U14" i="10"/>
  <c r="T14" i="10"/>
  <c r="R14" i="10"/>
  <c r="Q14" i="10"/>
  <c r="I14" i="10"/>
  <c r="F14" i="10"/>
  <c r="D14" i="10"/>
  <c r="C14" i="10"/>
  <c r="B14" i="10"/>
  <c r="AK25" i="9"/>
  <c r="AK37" i="9" s="1"/>
  <c r="AJ25" i="9"/>
  <c r="AJ37" i="9" s="1"/>
  <c r="AG14" i="9"/>
  <c r="AG37" i="9" s="1"/>
  <c r="AE14" i="9"/>
  <c r="AD14" i="9"/>
  <c r="AC14" i="9"/>
  <c r="AA14" i="9"/>
  <c r="X14" i="9"/>
  <c r="W14" i="9"/>
  <c r="I14" i="9"/>
  <c r="S27" i="2"/>
  <c r="S16" i="2"/>
  <c r="S5" i="2"/>
  <c r="S4" i="2"/>
  <c r="O4" i="2"/>
  <c r="O5" i="2"/>
  <c r="AL21" i="1" l="1"/>
  <c r="AG37" i="12"/>
  <c r="AE25" i="9"/>
  <c r="AE37" i="9" s="1"/>
  <c r="C25" i="22"/>
  <c r="C37" i="22" s="1"/>
  <c r="AP14" i="1"/>
  <c r="Q25" i="10"/>
  <c r="Q37" i="10"/>
  <c r="AK25" i="10"/>
  <c r="AK37" i="10" s="1"/>
  <c r="R25" i="11"/>
  <c r="R37" i="11" s="1"/>
  <c r="AB25" i="11"/>
  <c r="AB37" i="11" s="1"/>
  <c r="B25" i="12"/>
  <c r="B37" i="12" s="1"/>
  <c r="U25" i="12"/>
  <c r="U37" i="12"/>
  <c r="AD25" i="12"/>
  <c r="AD37" i="12" s="1"/>
  <c r="Z25" i="22"/>
  <c r="Z37" i="22"/>
  <c r="AK25" i="22"/>
  <c r="AK37" i="22" s="1"/>
  <c r="AP12" i="1"/>
  <c r="AK25" i="11"/>
  <c r="AK37" i="11" s="1"/>
  <c r="W25" i="9"/>
  <c r="W37" i="9" s="1"/>
  <c r="Q25" i="11"/>
  <c r="Q37" i="11"/>
  <c r="AC25" i="12"/>
  <c r="AC37" i="12"/>
  <c r="AJ25" i="22"/>
  <c r="AJ37" i="22" s="1"/>
  <c r="H11" i="1"/>
  <c r="AP4" i="1"/>
  <c r="I25" i="9"/>
  <c r="I37" i="9" s="1"/>
  <c r="B25" i="21"/>
  <c r="B37" i="21" s="1"/>
  <c r="T25" i="11"/>
  <c r="T37" i="11"/>
  <c r="AC25" i="11"/>
  <c r="AC37" i="11" s="1"/>
  <c r="V25" i="12"/>
  <c r="V37" i="12" s="1"/>
  <c r="AA25" i="22"/>
  <c r="AA37" i="22" s="1"/>
  <c r="AD11" i="1"/>
  <c r="AP5" i="1"/>
  <c r="AL7" i="1"/>
  <c r="Q25" i="21"/>
  <c r="Q37" i="21" s="1"/>
  <c r="AJ25" i="10"/>
  <c r="AJ37" i="10" s="1"/>
  <c r="T25" i="12"/>
  <c r="T37" i="12" s="1"/>
  <c r="X25" i="22"/>
  <c r="X37" i="22" s="1"/>
  <c r="AL37" i="9"/>
  <c r="T25" i="10"/>
  <c r="T37" i="10" s="1"/>
  <c r="E14" i="21"/>
  <c r="B25" i="11"/>
  <c r="B37" i="11"/>
  <c r="AD25" i="11"/>
  <c r="AD37" i="11" s="1"/>
  <c r="W37" i="12"/>
  <c r="AB25" i="22"/>
  <c r="AB37" i="22" s="1"/>
  <c r="F25" i="10"/>
  <c r="F37" i="10" s="1"/>
  <c r="I25" i="10"/>
  <c r="I37" i="10" s="1"/>
  <c r="B25" i="10"/>
  <c r="B37" i="10"/>
  <c r="U25" i="10"/>
  <c r="U37" i="10" s="1"/>
  <c r="D25" i="21"/>
  <c r="D37" i="21" s="1"/>
  <c r="V25" i="11"/>
  <c r="V37" i="11" s="1"/>
  <c r="AE25" i="11"/>
  <c r="AE37" i="11"/>
  <c r="F25" i="12"/>
  <c r="F37" i="12" s="1"/>
  <c r="X25" i="12"/>
  <c r="X37" i="12" s="1"/>
  <c r="AJ25" i="12"/>
  <c r="AJ37" i="12" s="1"/>
  <c r="T25" i="22"/>
  <c r="T37" i="22" s="1"/>
  <c r="AC25" i="22"/>
  <c r="AC37" i="22"/>
  <c r="AP7" i="1"/>
  <c r="AE14" i="1"/>
  <c r="AC14" i="1"/>
  <c r="Z25" i="11"/>
  <c r="Z37" i="11" s="1"/>
  <c r="AD3" i="1" s="1"/>
  <c r="F37" i="22"/>
  <c r="AC25" i="9"/>
  <c r="AC37" i="9" s="1"/>
  <c r="C25" i="10"/>
  <c r="C37" i="10" s="1"/>
  <c r="V25" i="10"/>
  <c r="V37" i="10" s="1"/>
  <c r="F37" i="21"/>
  <c r="D25" i="11"/>
  <c r="D37" i="11" s="1"/>
  <c r="H3" i="1" s="1"/>
  <c r="W25" i="11"/>
  <c r="W37" i="11" s="1"/>
  <c r="AG37" i="11"/>
  <c r="AL3" i="1" s="1"/>
  <c r="I25" i="12"/>
  <c r="I37" i="12"/>
  <c r="U25" i="22"/>
  <c r="U37" i="22" s="1"/>
  <c r="AD25" i="22"/>
  <c r="AD37" i="22" s="1"/>
  <c r="AL18" i="1"/>
  <c r="I25" i="11"/>
  <c r="I37" i="11"/>
  <c r="W25" i="22"/>
  <c r="W37" i="22" s="1"/>
  <c r="AA25" i="11"/>
  <c r="AA37" i="11" s="1"/>
  <c r="AD25" i="9"/>
  <c r="AD37" i="9" s="1"/>
  <c r="AE25" i="10"/>
  <c r="AE37" i="10"/>
  <c r="I25" i="21"/>
  <c r="I37" i="21"/>
  <c r="X25" i="11"/>
  <c r="X37" i="11" s="1"/>
  <c r="AJ25" i="11"/>
  <c r="AJ37" i="11" s="1"/>
  <c r="B37" i="22"/>
  <c r="V25" i="22"/>
  <c r="V37" i="22" s="1"/>
  <c r="AE25" i="22"/>
  <c r="AE37" i="22" s="1"/>
  <c r="AP13" i="1"/>
  <c r="F25" i="11"/>
  <c r="F37" i="11" s="1"/>
  <c r="AG37" i="22"/>
  <c r="AL15" i="1" s="1"/>
  <c r="R25" i="22"/>
  <c r="R37" i="22" s="1"/>
  <c r="N4" i="1"/>
  <c r="AF4" i="1"/>
  <c r="AG4" i="1"/>
  <c r="Y4" i="1"/>
  <c r="F4" i="1"/>
  <c r="AI4" i="1"/>
  <c r="H4" i="1"/>
  <c r="J4" i="1"/>
  <c r="AC4" i="1"/>
  <c r="Y20" i="1"/>
  <c r="AH20" i="1"/>
  <c r="AA20" i="1"/>
  <c r="AJ20" i="1"/>
  <c r="AB20" i="1"/>
  <c r="J20" i="1"/>
  <c r="AC20" i="1"/>
  <c r="AO20" i="1"/>
  <c r="AI20" i="1"/>
  <c r="N20" i="1"/>
  <c r="AP20" i="1"/>
  <c r="AF20" i="1"/>
  <c r="Z20" i="1"/>
  <c r="AG21" i="1"/>
  <c r="Y21" i="1"/>
  <c r="Z21" i="1"/>
  <c r="AI21" i="1"/>
  <c r="AJ21" i="1"/>
  <c r="AB21" i="1"/>
  <c r="AH21" i="1"/>
  <c r="J21" i="1"/>
  <c r="AO21" i="1"/>
  <c r="AE21" i="1"/>
  <c r="AP21" i="1"/>
  <c r="F21" i="1"/>
  <c r="AF21" i="1"/>
  <c r="J7" i="1"/>
  <c r="AC7" i="1"/>
  <c r="AO7" i="1"/>
  <c r="N7" i="1"/>
  <c r="AF7" i="1"/>
  <c r="AB7" i="1"/>
  <c r="AG7" i="1"/>
  <c r="Y7" i="1"/>
  <c r="AH7" i="1"/>
  <c r="F7" i="1"/>
  <c r="AI7" i="1"/>
  <c r="AJ7" i="1"/>
  <c r="AG6" i="1"/>
  <c r="J6" i="1"/>
  <c r="AH6" i="1"/>
  <c r="Z6" i="1"/>
  <c r="AI6" i="1"/>
  <c r="AJ6" i="1"/>
  <c r="AB6" i="1"/>
  <c r="AC6" i="1"/>
  <c r="F14" i="1"/>
  <c r="AJ14" i="1"/>
  <c r="J14" i="1"/>
  <c r="AG14" i="1"/>
  <c r="AB14" i="1"/>
  <c r="AH14" i="1"/>
  <c r="Y14" i="1"/>
  <c r="AG16" i="1"/>
  <c r="AH16" i="1"/>
  <c r="F16" i="1"/>
  <c r="AJ16" i="1"/>
  <c r="J16" i="1"/>
  <c r="N13" i="1"/>
  <c r="AC13" i="1"/>
  <c r="AG13" i="1"/>
  <c r="AH13" i="1"/>
  <c r="AI13" i="1"/>
  <c r="AJ13" i="1"/>
  <c r="AG5" i="1"/>
  <c r="AH5" i="1"/>
  <c r="F5" i="1"/>
  <c r="AI5" i="1"/>
  <c r="AB5" i="1"/>
  <c r="AF5" i="1"/>
  <c r="F12" i="1"/>
  <c r="J12" i="1"/>
  <c r="AG12" i="1"/>
  <c r="AL17" i="1"/>
  <c r="AL10" i="1"/>
  <c r="AL11" i="1"/>
  <c r="AO6" i="1"/>
  <c r="U25" i="11"/>
  <c r="U37" i="11" s="1"/>
  <c r="AA25" i="9"/>
  <c r="AA37" i="9" s="1"/>
  <c r="J14" i="22"/>
  <c r="AA25" i="12"/>
  <c r="AA37" i="12" s="1"/>
  <c r="AB25" i="12"/>
  <c r="AB37" i="12" s="1"/>
  <c r="AE25" i="12"/>
  <c r="AE37" i="12" s="1"/>
  <c r="AF6" i="1"/>
  <c r="N6" i="1"/>
  <c r="AI14" i="1"/>
  <c r="AP16" i="1"/>
  <c r="K14" i="22"/>
  <c r="I25" i="22"/>
  <c r="I37" i="22" s="1"/>
  <c r="J37" i="22" s="1"/>
  <c r="L14" i="22"/>
  <c r="D25" i="22"/>
  <c r="AK25" i="12"/>
  <c r="AK37" i="12" s="1"/>
  <c r="AL19" i="1"/>
  <c r="Z25" i="12"/>
  <c r="Z37" i="12" s="1"/>
  <c r="K14" i="12"/>
  <c r="Q25" i="12"/>
  <c r="Q37" i="12" s="1"/>
  <c r="C25" i="12"/>
  <c r="C37" i="12" s="1"/>
  <c r="S14" i="11"/>
  <c r="K14" i="11"/>
  <c r="J14" i="11"/>
  <c r="C25" i="11"/>
  <c r="E25" i="11" s="1"/>
  <c r="AK25" i="21"/>
  <c r="AK37" i="21" s="1"/>
  <c r="AJ25" i="21"/>
  <c r="AJ37" i="21" s="1"/>
  <c r="C25" i="21"/>
  <c r="C37" i="21" s="1"/>
  <c r="J14" i="21"/>
  <c r="S14" i="10"/>
  <c r="L14" i="10"/>
  <c r="D25" i="10"/>
  <c r="J14" i="10"/>
  <c r="X25" i="9"/>
  <c r="X37" i="9" s="1"/>
  <c r="S14" i="22"/>
  <c r="Q25" i="22"/>
  <c r="Q37" i="22" s="1"/>
  <c r="AL9" i="1"/>
  <c r="AO4" i="1"/>
  <c r="AB4" i="1"/>
  <c r="AG20" i="1"/>
  <c r="J5" i="1"/>
  <c r="AJ5" i="1"/>
  <c r="Y5" i="1"/>
  <c r="AC5" i="1"/>
  <c r="AJ4" i="1"/>
  <c r="AH4" i="1"/>
  <c r="V20" i="1"/>
  <c r="F20" i="1"/>
  <c r="AA21" i="1"/>
  <c r="AC21" i="1"/>
  <c r="N21" i="1"/>
  <c r="AA6" i="1"/>
  <c r="H7" i="1"/>
  <c r="W20" i="1"/>
  <c r="H21" i="1"/>
  <c r="S14" i="12"/>
  <c r="R25" i="12"/>
  <c r="R37" i="12" s="1"/>
  <c r="D25" i="12"/>
  <c r="D37" i="12" s="1"/>
  <c r="S25" i="11"/>
  <c r="L25" i="11"/>
  <c r="R14" i="21"/>
  <c r="O6" i="21"/>
  <c r="R25" i="10"/>
  <c r="R37" i="10" s="1"/>
  <c r="E14" i="10"/>
  <c r="E14" i="9"/>
  <c r="E14" i="22"/>
  <c r="E14" i="12"/>
  <c r="L14" i="12"/>
  <c r="J14" i="12"/>
  <c r="L14" i="11"/>
  <c r="E14" i="11"/>
  <c r="K14" i="21"/>
  <c r="K14" i="10"/>
  <c r="G4" i="11"/>
  <c r="H4" i="11"/>
  <c r="J4" i="11"/>
  <c r="K4" i="11"/>
  <c r="M4" i="11" s="1"/>
  <c r="N4" i="11"/>
  <c r="V14" i="1" l="1"/>
  <c r="E37" i="12"/>
  <c r="J25" i="12"/>
  <c r="K25" i="12"/>
  <c r="L37" i="12"/>
  <c r="C37" i="11"/>
  <c r="M14" i="10"/>
  <c r="J37" i="10"/>
  <c r="K25" i="10"/>
  <c r="J25" i="10"/>
  <c r="AE20" i="1"/>
  <c r="AE7" i="1"/>
  <c r="AE6" i="1"/>
  <c r="AD6" i="1"/>
  <c r="AD22" i="1" s="1"/>
  <c r="AF14" i="1"/>
  <c r="AE5" i="1"/>
  <c r="AE12" i="1"/>
  <c r="AE4" i="1"/>
  <c r="W14" i="1"/>
  <c r="X14" i="1" s="1"/>
  <c r="I5" i="1"/>
  <c r="G5" i="1"/>
  <c r="W17" i="1"/>
  <c r="K37" i="21"/>
  <c r="L37" i="11"/>
  <c r="W3" i="1"/>
  <c r="H14" i="1"/>
  <c r="I13" i="1"/>
  <c r="G13" i="1"/>
  <c r="AO12" i="1"/>
  <c r="E37" i="21"/>
  <c r="S37" i="12"/>
  <c r="K37" i="12"/>
  <c r="AO13" i="1"/>
  <c r="W5" i="1"/>
  <c r="H10" i="1"/>
  <c r="W16" i="1"/>
  <c r="I14" i="1"/>
  <c r="G14" i="1"/>
  <c r="AA5" i="1"/>
  <c r="Z5" i="1"/>
  <c r="H9" i="1"/>
  <c r="K37" i="22"/>
  <c r="W12" i="1"/>
  <c r="W2" i="1"/>
  <c r="H5" i="1"/>
  <c r="W4" i="1"/>
  <c r="AO16" i="1"/>
  <c r="AO14" i="1"/>
  <c r="AA14" i="1"/>
  <c r="Z14" i="1"/>
  <c r="E37" i="11"/>
  <c r="N5" i="1"/>
  <c r="Y16" i="1"/>
  <c r="V16" i="1" s="1"/>
  <c r="H2" i="1"/>
  <c r="J37" i="21"/>
  <c r="J37" i="11"/>
  <c r="F13" i="1"/>
  <c r="Y13" i="1"/>
  <c r="K37" i="10"/>
  <c r="S37" i="10"/>
  <c r="AO5" i="1"/>
  <c r="AF12" i="1"/>
  <c r="AB13" i="1"/>
  <c r="K37" i="11"/>
  <c r="S37" i="11"/>
  <c r="AF13" i="1"/>
  <c r="H12" i="1"/>
  <c r="J37" i="12"/>
  <c r="H13" i="1"/>
  <c r="AF16" i="1"/>
  <c r="AB16" i="1"/>
  <c r="D37" i="10"/>
  <c r="L37" i="10" s="1"/>
  <c r="N16" i="1"/>
  <c r="AI16" i="1"/>
  <c r="J13" i="1"/>
  <c r="H16" i="1"/>
  <c r="X20" i="1"/>
  <c r="H20" i="1"/>
  <c r="G20" i="1"/>
  <c r="V4" i="1"/>
  <c r="L25" i="22"/>
  <c r="D37" i="22"/>
  <c r="E37" i="22" s="1"/>
  <c r="S37" i="22"/>
  <c r="H6" i="1"/>
  <c r="AP6" i="1"/>
  <c r="G6" i="1"/>
  <c r="V21" i="1"/>
  <c r="AE16" i="1"/>
  <c r="AC16" i="1"/>
  <c r="Z16" i="1"/>
  <c r="AA16" i="1"/>
  <c r="AA13" i="1"/>
  <c r="Z13" i="1"/>
  <c r="AA4" i="1"/>
  <c r="Z4" i="1"/>
  <c r="Z7" i="1"/>
  <c r="AA7" i="1"/>
  <c r="G7" i="1"/>
  <c r="Z12" i="1"/>
  <c r="AA12" i="1"/>
  <c r="I20" i="1"/>
  <c r="G21" i="1"/>
  <c r="I7" i="1"/>
  <c r="N12" i="1"/>
  <c r="AC12" i="1"/>
  <c r="AJ12" i="1"/>
  <c r="AB12" i="1"/>
  <c r="G12" i="1"/>
  <c r="AH12" i="1"/>
  <c r="AI12" i="1"/>
  <c r="Y12" i="1"/>
  <c r="M14" i="11"/>
  <c r="K25" i="11"/>
  <c r="M25" i="11" s="1"/>
  <c r="K25" i="21"/>
  <c r="E25" i="21"/>
  <c r="J25" i="21"/>
  <c r="W15" i="1"/>
  <c r="M14" i="22"/>
  <c r="J25" i="22"/>
  <c r="M14" i="12"/>
  <c r="K25" i="22"/>
  <c r="S25" i="22"/>
  <c r="J25" i="11"/>
  <c r="E25" i="22"/>
  <c r="S25" i="10"/>
  <c r="H18" i="1"/>
  <c r="S25" i="12"/>
  <c r="W19" i="1"/>
  <c r="L25" i="12"/>
  <c r="M25" i="12" s="1"/>
  <c r="E25" i="12"/>
  <c r="S14" i="21"/>
  <c r="R25" i="21"/>
  <c r="R37" i="21" s="1"/>
  <c r="L14" i="21"/>
  <c r="M14" i="21" s="1"/>
  <c r="L25" i="10"/>
  <c r="M25" i="10" s="1"/>
  <c r="E25" i="10"/>
  <c r="E25" i="9"/>
  <c r="H17" i="1"/>
  <c r="M25" i="22" l="1"/>
  <c r="M37" i="12"/>
  <c r="L25" i="21"/>
  <c r="AE13" i="1"/>
  <c r="L37" i="21"/>
  <c r="M37" i="21" s="1"/>
  <c r="S37" i="21"/>
  <c r="I16" i="1"/>
  <c r="W7" i="1"/>
  <c r="U7" i="1"/>
  <c r="R7" i="1"/>
  <c r="M37" i="10"/>
  <c r="M37" i="11"/>
  <c r="X4" i="1"/>
  <c r="I6" i="1"/>
  <c r="N14" i="1"/>
  <c r="E37" i="9"/>
  <c r="I4" i="1"/>
  <c r="G16" i="1"/>
  <c r="W18" i="1"/>
  <c r="R16" i="1"/>
  <c r="W10" i="1"/>
  <c r="E37" i="10"/>
  <c r="R14" i="1"/>
  <c r="R5" i="1"/>
  <c r="X16" i="1"/>
  <c r="R11" i="1"/>
  <c r="R17" i="1"/>
  <c r="V12" i="1"/>
  <c r="X12" i="1" s="1"/>
  <c r="L37" i="22"/>
  <c r="M37" i="22" s="1"/>
  <c r="R15" i="1" s="1"/>
  <c r="U21" i="1"/>
  <c r="W21" i="1"/>
  <c r="X21" i="1" s="1"/>
  <c r="G4" i="1"/>
  <c r="M7" i="1"/>
  <c r="R12" i="1"/>
  <c r="R20" i="1"/>
  <c r="R6" i="1"/>
  <c r="R4" i="1"/>
  <c r="M21" i="1"/>
  <c r="I21" i="1"/>
  <c r="I12" i="1"/>
  <c r="W11" i="1"/>
  <c r="H15" i="1"/>
  <c r="H19" i="1"/>
  <c r="R19" i="1"/>
  <c r="R18" i="1"/>
  <c r="R10" i="1"/>
  <c r="S25" i="21"/>
  <c r="M25" i="21"/>
  <c r="R3" i="1"/>
  <c r="Z11" i="1"/>
  <c r="Z9" i="1"/>
  <c r="J9" i="1"/>
  <c r="AL35" i="22"/>
  <c r="AF35" i="22"/>
  <c r="AH35" i="22" s="1"/>
  <c r="S35" i="22"/>
  <c r="N35" i="22"/>
  <c r="P35" i="22" s="1"/>
  <c r="K35" i="22"/>
  <c r="M35" i="22" s="1"/>
  <c r="J35" i="22"/>
  <c r="H35" i="22"/>
  <c r="G35" i="22"/>
  <c r="AL34" i="22"/>
  <c r="AF34" i="22"/>
  <c r="AH34" i="22" s="1"/>
  <c r="S34" i="22"/>
  <c r="N34" i="22"/>
  <c r="P34" i="22" s="1"/>
  <c r="K34" i="22"/>
  <c r="M34" i="22" s="1"/>
  <c r="J34" i="22"/>
  <c r="H34" i="22"/>
  <c r="G34" i="22"/>
  <c r="AL33" i="22"/>
  <c r="AF33" i="22"/>
  <c r="AH33" i="22" s="1"/>
  <c r="S33" i="22"/>
  <c r="N33" i="22"/>
  <c r="P33" i="22" s="1"/>
  <c r="K33" i="22"/>
  <c r="M33" i="22" s="1"/>
  <c r="J33" i="22"/>
  <c r="H33" i="22"/>
  <c r="G33" i="22"/>
  <c r="AL32" i="22"/>
  <c r="AF32" i="22"/>
  <c r="AH32" i="22" s="1"/>
  <c r="S32" i="22"/>
  <c r="N32" i="22"/>
  <c r="P32" i="22" s="1"/>
  <c r="K32" i="22"/>
  <c r="M32" i="22" s="1"/>
  <c r="J32" i="22"/>
  <c r="H32" i="22"/>
  <c r="G32" i="22"/>
  <c r="AL31" i="22"/>
  <c r="AF31" i="22"/>
  <c r="AH31" i="22" s="1"/>
  <c r="S31" i="22"/>
  <c r="N31" i="22"/>
  <c r="P31" i="22" s="1"/>
  <c r="K31" i="22"/>
  <c r="M31" i="22" s="1"/>
  <c r="J31" i="22"/>
  <c r="H31" i="22"/>
  <c r="G31" i="22"/>
  <c r="AL30" i="22"/>
  <c r="AF30" i="22"/>
  <c r="AH30" i="22" s="1"/>
  <c r="S30" i="22"/>
  <c r="N30" i="22"/>
  <c r="P30" i="22" s="1"/>
  <c r="K30" i="22"/>
  <c r="M30" i="22" s="1"/>
  <c r="J30" i="22"/>
  <c r="H30" i="22"/>
  <c r="G30" i="22"/>
  <c r="AL29" i="22"/>
  <c r="AF29" i="22"/>
  <c r="AH29" i="22" s="1"/>
  <c r="S29" i="22"/>
  <c r="N29" i="22"/>
  <c r="P29" i="22" s="1"/>
  <c r="K29" i="22"/>
  <c r="M29" i="22" s="1"/>
  <c r="J29" i="22"/>
  <c r="H29" i="22"/>
  <c r="G29" i="22"/>
  <c r="AL28" i="22"/>
  <c r="AF28" i="22"/>
  <c r="AH28" i="22" s="1"/>
  <c r="S28" i="22"/>
  <c r="N28" i="22"/>
  <c r="P28" i="22" s="1"/>
  <c r="K28" i="22"/>
  <c r="M28" i="22" s="1"/>
  <c r="J28" i="22"/>
  <c r="H28" i="22"/>
  <c r="G28" i="22"/>
  <c r="AL27" i="22"/>
  <c r="AF27" i="22"/>
  <c r="AH27" i="22" s="1"/>
  <c r="S27" i="22"/>
  <c r="N27" i="22"/>
  <c r="P27" i="22" s="1"/>
  <c r="K27" i="22"/>
  <c r="M27" i="22" s="1"/>
  <c r="J27" i="22"/>
  <c r="H27" i="22"/>
  <c r="G27" i="22"/>
  <c r="AL26" i="22"/>
  <c r="AF26" i="22"/>
  <c r="S26" i="22"/>
  <c r="N26" i="22"/>
  <c r="P26" i="22" s="1"/>
  <c r="K26" i="22"/>
  <c r="M26" i="22" s="1"/>
  <c r="J26" i="22"/>
  <c r="H26" i="22"/>
  <c r="G26" i="22"/>
  <c r="AL24" i="22"/>
  <c r="AF24" i="22"/>
  <c r="AH24" i="22" s="1"/>
  <c r="S24" i="22"/>
  <c r="N24" i="22"/>
  <c r="P24" i="22" s="1"/>
  <c r="K24" i="22"/>
  <c r="M24" i="22" s="1"/>
  <c r="J24" i="22"/>
  <c r="H24" i="22"/>
  <c r="G24" i="22"/>
  <c r="AL23" i="22"/>
  <c r="AF23" i="22"/>
  <c r="AH23" i="22" s="1"/>
  <c r="S23" i="22"/>
  <c r="N23" i="22"/>
  <c r="P23" i="22" s="1"/>
  <c r="K23" i="22"/>
  <c r="M23" i="22" s="1"/>
  <c r="J23" i="22"/>
  <c r="H23" i="22"/>
  <c r="G23" i="22"/>
  <c r="AL22" i="22"/>
  <c r="AF22" i="22"/>
  <c r="AH22" i="22" s="1"/>
  <c r="S22" i="22"/>
  <c r="N22" i="22"/>
  <c r="P22" i="22" s="1"/>
  <c r="K22" i="22"/>
  <c r="M22" i="22" s="1"/>
  <c r="J22" i="22"/>
  <c r="H22" i="22"/>
  <c r="G22" i="22"/>
  <c r="AL21" i="22"/>
  <c r="AF21" i="22"/>
  <c r="AH21" i="22" s="1"/>
  <c r="S21" i="22"/>
  <c r="N21" i="22"/>
  <c r="P21" i="22" s="1"/>
  <c r="K21" i="22"/>
  <c r="M21" i="22" s="1"/>
  <c r="J21" i="22"/>
  <c r="H21" i="22"/>
  <c r="G21" i="22"/>
  <c r="AL20" i="22"/>
  <c r="AF20" i="22"/>
  <c r="AH20" i="22" s="1"/>
  <c r="S20" i="22"/>
  <c r="N20" i="22"/>
  <c r="P20" i="22" s="1"/>
  <c r="K20" i="22"/>
  <c r="M20" i="22" s="1"/>
  <c r="J20" i="22"/>
  <c r="H20" i="22"/>
  <c r="G20" i="22"/>
  <c r="AL19" i="22"/>
  <c r="AF19" i="22"/>
  <c r="AH19" i="22" s="1"/>
  <c r="S19" i="22"/>
  <c r="N19" i="22"/>
  <c r="P19" i="22" s="1"/>
  <c r="K19" i="22"/>
  <c r="M19" i="22" s="1"/>
  <c r="J19" i="22"/>
  <c r="H19" i="22"/>
  <c r="G19" i="22"/>
  <c r="AL18" i="22"/>
  <c r="AF18" i="22"/>
  <c r="AH18" i="22" s="1"/>
  <c r="S18" i="22"/>
  <c r="N18" i="22"/>
  <c r="P18" i="22" s="1"/>
  <c r="K18" i="22"/>
  <c r="M18" i="22" s="1"/>
  <c r="J18" i="22"/>
  <c r="H18" i="22"/>
  <c r="G18" i="22"/>
  <c r="AL17" i="22"/>
  <c r="AF17" i="22"/>
  <c r="AH17" i="22" s="1"/>
  <c r="S17" i="22"/>
  <c r="N17" i="22"/>
  <c r="P17" i="22" s="1"/>
  <c r="K17" i="22"/>
  <c r="M17" i="22" s="1"/>
  <c r="J17" i="22"/>
  <c r="H17" i="22"/>
  <c r="G17" i="22"/>
  <c r="AL16" i="22"/>
  <c r="AF16" i="22"/>
  <c r="AH16" i="22" s="1"/>
  <c r="S16" i="22"/>
  <c r="P16" i="22"/>
  <c r="N16" i="22"/>
  <c r="K16" i="22"/>
  <c r="M16" i="22" s="1"/>
  <c r="J16" i="22"/>
  <c r="H16" i="22"/>
  <c r="G16" i="22"/>
  <c r="AL15" i="22"/>
  <c r="AF15" i="22"/>
  <c r="S15" i="22"/>
  <c r="N15" i="22"/>
  <c r="P15" i="22" s="1"/>
  <c r="K15" i="22"/>
  <c r="M15" i="22" s="1"/>
  <c r="J15" i="22"/>
  <c r="H15" i="22"/>
  <c r="G15" i="22"/>
  <c r="AF13" i="22"/>
  <c r="AH13" i="22" s="1"/>
  <c r="N13" i="22"/>
  <c r="P13" i="22" s="1"/>
  <c r="K13" i="22"/>
  <c r="M13" i="22" s="1"/>
  <c r="J13" i="22"/>
  <c r="H13" i="22"/>
  <c r="G13" i="22"/>
  <c r="E13" i="22"/>
  <c r="AF12" i="22"/>
  <c r="AH12" i="22" s="1"/>
  <c r="N12" i="22"/>
  <c r="P12" i="22" s="1"/>
  <c r="K12" i="22"/>
  <c r="M12" i="22" s="1"/>
  <c r="J12" i="22"/>
  <c r="H12" i="22"/>
  <c r="G12" i="22"/>
  <c r="E12" i="22"/>
  <c r="AF11" i="22"/>
  <c r="AH11" i="22" s="1"/>
  <c r="N11" i="22"/>
  <c r="P11" i="22" s="1"/>
  <c r="K11" i="22"/>
  <c r="M11" i="22" s="1"/>
  <c r="J11" i="22"/>
  <c r="H11" i="22"/>
  <c r="G11" i="22"/>
  <c r="E11" i="22"/>
  <c r="AF10" i="22"/>
  <c r="AH10" i="22" s="1"/>
  <c r="N10" i="22"/>
  <c r="P10" i="22" s="1"/>
  <c r="K10" i="22"/>
  <c r="M10" i="22" s="1"/>
  <c r="J10" i="22"/>
  <c r="H10" i="22"/>
  <c r="G10" i="22"/>
  <c r="E10" i="22"/>
  <c r="AF9" i="22"/>
  <c r="AH9" i="22" s="1"/>
  <c r="N9" i="22"/>
  <c r="P9" i="22" s="1"/>
  <c r="K9" i="22"/>
  <c r="M9" i="22" s="1"/>
  <c r="J9" i="22"/>
  <c r="H9" i="22"/>
  <c r="G9" i="22"/>
  <c r="E9" i="22"/>
  <c r="AF8" i="22"/>
  <c r="AH8" i="22" s="1"/>
  <c r="N8" i="22"/>
  <c r="P8" i="22" s="1"/>
  <c r="K8" i="22"/>
  <c r="M8" i="22" s="1"/>
  <c r="J8" i="22"/>
  <c r="H8" i="22"/>
  <c r="G8" i="22"/>
  <c r="E8" i="22"/>
  <c r="AF7" i="22"/>
  <c r="AH7" i="22" s="1"/>
  <c r="N7" i="22"/>
  <c r="P7" i="22" s="1"/>
  <c r="K7" i="22"/>
  <c r="M7" i="22" s="1"/>
  <c r="J7" i="22"/>
  <c r="H7" i="22"/>
  <c r="G7" i="22"/>
  <c r="E7" i="22"/>
  <c r="AF6" i="22"/>
  <c r="AH6" i="22" s="1"/>
  <c r="N6" i="22"/>
  <c r="P6" i="22" s="1"/>
  <c r="K6" i="22"/>
  <c r="M6" i="22" s="1"/>
  <c r="J6" i="22"/>
  <c r="H6" i="22"/>
  <c r="G6" i="22"/>
  <c r="E6" i="22"/>
  <c r="AF5" i="22"/>
  <c r="AH5" i="22" s="1"/>
  <c r="N5" i="22"/>
  <c r="P5" i="22" s="1"/>
  <c r="K5" i="22"/>
  <c r="M5" i="22" s="1"/>
  <c r="J5" i="22"/>
  <c r="H5" i="22"/>
  <c r="G5" i="22"/>
  <c r="E5" i="22"/>
  <c r="A5" i="22"/>
  <c r="A6" i="22" s="1"/>
  <c r="A7" i="22" s="1"/>
  <c r="A8" i="22" s="1"/>
  <c r="A9" i="22" s="1"/>
  <c r="A10" i="22" s="1"/>
  <c r="A11" i="22" s="1"/>
  <c r="A12" i="22" s="1"/>
  <c r="A13" i="22" s="1"/>
  <c r="A15" i="22" s="1"/>
  <c r="A16" i="22" s="1"/>
  <c r="A17" i="22" s="1"/>
  <c r="A18" i="22" s="1"/>
  <c r="A19" i="22" s="1"/>
  <c r="A20" i="22" s="1"/>
  <c r="A21" i="22" s="1"/>
  <c r="A22" i="22" s="1"/>
  <c r="A23" i="22" s="1"/>
  <c r="A24" i="22" s="1"/>
  <c r="A26" i="22" s="1"/>
  <c r="A27" i="22" s="1"/>
  <c r="A28" i="22" s="1"/>
  <c r="A29" i="22" s="1"/>
  <c r="A30" i="22" s="1"/>
  <c r="A31" i="22" s="1"/>
  <c r="A32" i="22" s="1"/>
  <c r="A33" i="22" s="1"/>
  <c r="A34" i="22" s="1"/>
  <c r="A35" i="22" s="1"/>
  <c r="A36" i="22" s="1"/>
  <c r="AF4" i="22"/>
  <c r="N4" i="22"/>
  <c r="P4" i="22" s="1"/>
  <c r="K4" i="22"/>
  <c r="M4" i="22" s="1"/>
  <c r="J4" i="22"/>
  <c r="H4" i="22"/>
  <c r="G4" i="22"/>
  <c r="E4" i="22"/>
  <c r="E4" i="12"/>
  <c r="G4" i="12"/>
  <c r="H4" i="12"/>
  <c r="J4" i="12"/>
  <c r="K4" i="12"/>
  <c r="M4" i="12" s="1"/>
  <c r="N4" i="12"/>
  <c r="P4" i="12" s="1"/>
  <c r="AF4" i="12"/>
  <c r="AH4" i="12" s="1"/>
  <c r="A5" i="12"/>
  <c r="A6" i="12" s="1"/>
  <c r="A7" i="12" s="1"/>
  <c r="A8" i="12" s="1"/>
  <c r="A9" i="12" s="1"/>
  <c r="A10" i="12" s="1"/>
  <c r="A11" i="12" s="1"/>
  <c r="A12" i="12" s="1"/>
  <c r="A13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E5" i="12"/>
  <c r="G5" i="12"/>
  <c r="H5" i="12"/>
  <c r="J5" i="12"/>
  <c r="K5" i="12"/>
  <c r="M5" i="12" s="1"/>
  <c r="N5" i="12"/>
  <c r="P5" i="12" s="1"/>
  <c r="AF5" i="12"/>
  <c r="AH5" i="12" s="1"/>
  <c r="E6" i="12"/>
  <c r="G6" i="12"/>
  <c r="H6" i="12"/>
  <c r="J6" i="12"/>
  <c r="K6" i="12"/>
  <c r="M6" i="12" s="1"/>
  <c r="N6" i="12"/>
  <c r="P6" i="12" s="1"/>
  <c r="AF6" i="12"/>
  <c r="AH6" i="12" s="1"/>
  <c r="E7" i="12"/>
  <c r="G7" i="12"/>
  <c r="H7" i="12"/>
  <c r="J7" i="12"/>
  <c r="K7" i="12"/>
  <c r="M7" i="12" s="1"/>
  <c r="N7" i="12"/>
  <c r="P7" i="12" s="1"/>
  <c r="AF7" i="12"/>
  <c r="AH7" i="12" s="1"/>
  <c r="E8" i="12"/>
  <c r="G8" i="12"/>
  <c r="H8" i="12"/>
  <c r="J8" i="12"/>
  <c r="K8" i="12"/>
  <c r="M8" i="12" s="1"/>
  <c r="N8" i="12"/>
  <c r="P8" i="12" s="1"/>
  <c r="AF8" i="12"/>
  <c r="AH8" i="12" s="1"/>
  <c r="E9" i="12"/>
  <c r="G9" i="12"/>
  <c r="H9" i="12"/>
  <c r="J9" i="12"/>
  <c r="K9" i="12"/>
  <c r="M9" i="12" s="1"/>
  <c r="N9" i="12"/>
  <c r="P9" i="12" s="1"/>
  <c r="AF9" i="12"/>
  <c r="AH9" i="12" s="1"/>
  <c r="E10" i="12"/>
  <c r="G10" i="12"/>
  <c r="H10" i="12"/>
  <c r="J10" i="12"/>
  <c r="K10" i="12"/>
  <c r="M10" i="12" s="1"/>
  <c r="N10" i="12"/>
  <c r="P10" i="12" s="1"/>
  <c r="AF10" i="12"/>
  <c r="AH10" i="12" s="1"/>
  <c r="E11" i="12"/>
  <c r="G11" i="12"/>
  <c r="H11" i="12"/>
  <c r="J11" i="12"/>
  <c r="K11" i="12"/>
  <c r="M11" i="12" s="1"/>
  <c r="N11" i="12"/>
  <c r="P11" i="12" s="1"/>
  <c r="AF11" i="12"/>
  <c r="AH11" i="12" s="1"/>
  <c r="E12" i="12"/>
  <c r="G12" i="12"/>
  <c r="H12" i="12"/>
  <c r="J12" i="12"/>
  <c r="K12" i="12"/>
  <c r="M12" i="12" s="1"/>
  <c r="N12" i="12"/>
  <c r="P12" i="12" s="1"/>
  <c r="AF12" i="12"/>
  <c r="AH12" i="12" s="1"/>
  <c r="E13" i="12"/>
  <c r="G13" i="12"/>
  <c r="H13" i="12"/>
  <c r="J13" i="12"/>
  <c r="K13" i="12"/>
  <c r="M13" i="12" s="1"/>
  <c r="N13" i="12"/>
  <c r="P13" i="12" s="1"/>
  <c r="AF13" i="12"/>
  <c r="AH13" i="12" s="1"/>
  <c r="AC19" i="1"/>
  <c r="G15" i="12"/>
  <c r="H15" i="12"/>
  <c r="J15" i="12"/>
  <c r="K15" i="12"/>
  <c r="M15" i="12" s="1"/>
  <c r="N15" i="12"/>
  <c r="P15" i="12" s="1"/>
  <c r="S15" i="12"/>
  <c r="AF15" i="12"/>
  <c r="G16" i="12"/>
  <c r="H16" i="12"/>
  <c r="J16" i="12"/>
  <c r="K16" i="12"/>
  <c r="M16" i="12" s="1"/>
  <c r="N16" i="12"/>
  <c r="P16" i="12" s="1"/>
  <c r="S16" i="12"/>
  <c r="AF16" i="12"/>
  <c r="AH16" i="12" s="1"/>
  <c r="G17" i="12"/>
  <c r="H17" i="12"/>
  <c r="J17" i="12"/>
  <c r="K17" i="12"/>
  <c r="M17" i="12" s="1"/>
  <c r="N17" i="12"/>
  <c r="P17" i="12" s="1"/>
  <c r="S17" i="12"/>
  <c r="AF17" i="12"/>
  <c r="AH17" i="12" s="1"/>
  <c r="G18" i="12"/>
  <c r="H18" i="12"/>
  <c r="J18" i="12"/>
  <c r="K18" i="12"/>
  <c r="M18" i="12" s="1"/>
  <c r="N18" i="12"/>
  <c r="P18" i="12" s="1"/>
  <c r="S18" i="12"/>
  <c r="AF18" i="12"/>
  <c r="AH18" i="12" s="1"/>
  <c r="G19" i="12"/>
  <c r="H19" i="12"/>
  <c r="J19" i="12"/>
  <c r="K19" i="12"/>
  <c r="M19" i="12" s="1"/>
  <c r="N19" i="12"/>
  <c r="P19" i="12" s="1"/>
  <c r="S19" i="12"/>
  <c r="AF19" i="12"/>
  <c r="G20" i="12"/>
  <c r="H20" i="12"/>
  <c r="J20" i="12"/>
  <c r="K20" i="12"/>
  <c r="M20" i="12" s="1"/>
  <c r="N20" i="12"/>
  <c r="P20" i="12" s="1"/>
  <c r="S20" i="12"/>
  <c r="AF20" i="12"/>
  <c r="AH20" i="12" s="1"/>
  <c r="G21" i="12"/>
  <c r="H21" i="12"/>
  <c r="J21" i="12"/>
  <c r="K21" i="12"/>
  <c r="M21" i="12" s="1"/>
  <c r="N21" i="12"/>
  <c r="P21" i="12" s="1"/>
  <c r="S21" i="12"/>
  <c r="AF21" i="12"/>
  <c r="AH21" i="12" s="1"/>
  <c r="G22" i="12"/>
  <c r="H22" i="12"/>
  <c r="J22" i="12"/>
  <c r="K22" i="12"/>
  <c r="M22" i="12" s="1"/>
  <c r="N22" i="12"/>
  <c r="P22" i="12" s="1"/>
  <c r="S22" i="12"/>
  <c r="AF22" i="12"/>
  <c r="AH22" i="12" s="1"/>
  <c r="G23" i="12"/>
  <c r="H23" i="12"/>
  <c r="J23" i="12"/>
  <c r="K23" i="12"/>
  <c r="M23" i="12" s="1"/>
  <c r="N23" i="12"/>
  <c r="P23" i="12" s="1"/>
  <c r="S23" i="12"/>
  <c r="AF23" i="12"/>
  <c r="AH23" i="12" s="1"/>
  <c r="G24" i="12"/>
  <c r="H24" i="12"/>
  <c r="J24" i="12"/>
  <c r="K24" i="12"/>
  <c r="M24" i="12" s="1"/>
  <c r="N24" i="12"/>
  <c r="P24" i="12" s="1"/>
  <c r="S24" i="12"/>
  <c r="AF24" i="12"/>
  <c r="AH24" i="12" s="1"/>
  <c r="Y19" i="1"/>
  <c r="V19" i="1" s="1"/>
  <c r="X19" i="1" s="1"/>
  <c r="Z19" i="1"/>
  <c r="AB19" i="1"/>
  <c r="AI19" i="1"/>
  <c r="G26" i="12"/>
  <c r="H26" i="12"/>
  <c r="J26" i="12"/>
  <c r="K26" i="12"/>
  <c r="M26" i="12" s="1"/>
  <c r="N26" i="12"/>
  <c r="P26" i="12" s="1"/>
  <c r="S26" i="12"/>
  <c r="AF26" i="12"/>
  <c r="AL26" i="12"/>
  <c r="G27" i="12"/>
  <c r="H27" i="12"/>
  <c r="J27" i="12"/>
  <c r="K27" i="12"/>
  <c r="M27" i="12" s="1"/>
  <c r="N27" i="12"/>
  <c r="P27" i="12" s="1"/>
  <c r="S27" i="12"/>
  <c r="AF27" i="12"/>
  <c r="AH27" i="12" s="1"/>
  <c r="AL27" i="12"/>
  <c r="G28" i="12"/>
  <c r="H28" i="12"/>
  <c r="J28" i="12"/>
  <c r="K28" i="12"/>
  <c r="M28" i="12" s="1"/>
  <c r="N28" i="12"/>
  <c r="P28" i="12" s="1"/>
  <c r="S28" i="12"/>
  <c r="AF28" i="12"/>
  <c r="AH28" i="12" s="1"/>
  <c r="AL28" i="12"/>
  <c r="G29" i="12"/>
  <c r="H29" i="12"/>
  <c r="J29" i="12"/>
  <c r="K29" i="12"/>
  <c r="M29" i="12" s="1"/>
  <c r="N29" i="12"/>
  <c r="P29" i="12" s="1"/>
  <c r="S29" i="12"/>
  <c r="AF29" i="12"/>
  <c r="AH29" i="12" s="1"/>
  <c r="AL29" i="12"/>
  <c r="G30" i="12"/>
  <c r="H30" i="12"/>
  <c r="J30" i="12"/>
  <c r="K30" i="12"/>
  <c r="M30" i="12" s="1"/>
  <c r="N30" i="12"/>
  <c r="P30" i="12" s="1"/>
  <c r="S30" i="12"/>
  <c r="AF30" i="12"/>
  <c r="AH30" i="12" s="1"/>
  <c r="AL30" i="12"/>
  <c r="G31" i="12"/>
  <c r="H31" i="12"/>
  <c r="J31" i="12"/>
  <c r="K31" i="12"/>
  <c r="M31" i="12" s="1"/>
  <c r="N31" i="12"/>
  <c r="P31" i="12" s="1"/>
  <c r="S31" i="12"/>
  <c r="AF31" i="12"/>
  <c r="AH31" i="12" s="1"/>
  <c r="AL31" i="12"/>
  <c r="G32" i="12"/>
  <c r="H32" i="12"/>
  <c r="J32" i="12"/>
  <c r="K32" i="12"/>
  <c r="M32" i="12" s="1"/>
  <c r="N32" i="12"/>
  <c r="P32" i="12" s="1"/>
  <c r="S32" i="12"/>
  <c r="AF32" i="12"/>
  <c r="AH32" i="12" s="1"/>
  <c r="AL32" i="12"/>
  <c r="G33" i="12"/>
  <c r="H33" i="12"/>
  <c r="J33" i="12"/>
  <c r="K33" i="12"/>
  <c r="M33" i="12" s="1"/>
  <c r="N33" i="12"/>
  <c r="P33" i="12" s="1"/>
  <c r="S33" i="12"/>
  <c r="AF33" i="12"/>
  <c r="AH33" i="12" s="1"/>
  <c r="AL33" i="12"/>
  <c r="G34" i="12"/>
  <c r="H34" i="12"/>
  <c r="J34" i="12"/>
  <c r="K34" i="12"/>
  <c r="M34" i="12" s="1"/>
  <c r="N34" i="12"/>
  <c r="P34" i="12" s="1"/>
  <c r="S34" i="12"/>
  <c r="AF34" i="12"/>
  <c r="AH34" i="12" s="1"/>
  <c r="AL34" i="12"/>
  <c r="G35" i="12"/>
  <c r="H35" i="12"/>
  <c r="J35" i="12"/>
  <c r="K35" i="12"/>
  <c r="M35" i="12" s="1"/>
  <c r="N35" i="12"/>
  <c r="P35" i="12" s="1"/>
  <c r="S35" i="12"/>
  <c r="AF35" i="12"/>
  <c r="AH35" i="12" s="1"/>
  <c r="AL35" i="12"/>
  <c r="J19" i="1"/>
  <c r="AA19" i="1"/>
  <c r="AJ19" i="1"/>
  <c r="AH19" i="1"/>
  <c r="AF35" i="11"/>
  <c r="AH35" i="11" s="1"/>
  <c r="S35" i="11"/>
  <c r="N35" i="11"/>
  <c r="P35" i="11" s="1"/>
  <c r="K35" i="11"/>
  <c r="M35" i="11" s="1"/>
  <c r="J35" i="11"/>
  <c r="H35" i="11"/>
  <c r="G35" i="11"/>
  <c r="AF34" i="11"/>
  <c r="AH34" i="11" s="1"/>
  <c r="S34" i="11"/>
  <c r="N34" i="11"/>
  <c r="P34" i="11" s="1"/>
  <c r="K34" i="11"/>
  <c r="M34" i="11" s="1"/>
  <c r="J34" i="11"/>
  <c r="H34" i="11"/>
  <c r="G34" i="11"/>
  <c r="AF33" i="11"/>
  <c r="AH33" i="11" s="1"/>
  <c r="S33" i="11"/>
  <c r="N33" i="11"/>
  <c r="P33" i="11" s="1"/>
  <c r="K33" i="11"/>
  <c r="M33" i="11" s="1"/>
  <c r="J33" i="11"/>
  <c r="H33" i="11"/>
  <c r="G33" i="11"/>
  <c r="AF32" i="11"/>
  <c r="AH32" i="11" s="1"/>
  <c r="S32" i="11"/>
  <c r="N32" i="11"/>
  <c r="P32" i="11" s="1"/>
  <c r="K32" i="11"/>
  <c r="M32" i="11" s="1"/>
  <c r="J32" i="11"/>
  <c r="H32" i="11"/>
  <c r="G32" i="11"/>
  <c r="AF31" i="11"/>
  <c r="AH31" i="11" s="1"/>
  <c r="S31" i="11"/>
  <c r="N31" i="11"/>
  <c r="P31" i="11" s="1"/>
  <c r="K31" i="11"/>
  <c r="M31" i="11" s="1"/>
  <c r="J31" i="11"/>
  <c r="H31" i="11"/>
  <c r="G31" i="11"/>
  <c r="AF30" i="11"/>
  <c r="AH30" i="11" s="1"/>
  <c r="S30" i="11"/>
  <c r="N30" i="11"/>
  <c r="P30" i="11" s="1"/>
  <c r="K30" i="11"/>
  <c r="M30" i="11" s="1"/>
  <c r="J30" i="11"/>
  <c r="H30" i="11"/>
  <c r="G30" i="11"/>
  <c r="AF29" i="11"/>
  <c r="AH29" i="11" s="1"/>
  <c r="S29" i="11"/>
  <c r="N29" i="11"/>
  <c r="P29" i="11" s="1"/>
  <c r="K29" i="11"/>
  <c r="M29" i="11" s="1"/>
  <c r="J29" i="11"/>
  <c r="H29" i="11"/>
  <c r="G29" i="11"/>
  <c r="AF28" i="11"/>
  <c r="AH28" i="11" s="1"/>
  <c r="S28" i="11"/>
  <c r="N28" i="11"/>
  <c r="P28" i="11" s="1"/>
  <c r="K28" i="11"/>
  <c r="M28" i="11" s="1"/>
  <c r="J28" i="11"/>
  <c r="H28" i="11"/>
  <c r="G28" i="11"/>
  <c r="AF27" i="11"/>
  <c r="AH27" i="11" s="1"/>
  <c r="S27" i="11"/>
  <c r="N27" i="11"/>
  <c r="P27" i="11" s="1"/>
  <c r="K27" i="11"/>
  <c r="M27" i="11" s="1"/>
  <c r="J27" i="11"/>
  <c r="H27" i="11"/>
  <c r="G27" i="11"/>
  <c r="AF26" i="11"/>
  <c r="AH26" i="11" s="1"/>
  <c r="S26" i="11"/>
  <c r="N26" i="11"/>
  <c r="P26" i="11" s="1"/>
  <c r="K26" i="11"/>
  <c r="M26" i="11" s="1"/>
  <c r="J26" i="11"/>
  <c r="H26" i="11"/>
  <c r="G26" i="11"/>
  <c r="AI3" i="1"/>
  <c r="AF24" i="11"/>
  <c r="AH24" i="11" s="1"/>
  <c r="S24" i="11"/>
  <c r="N24" i="11"/>
  <c r="P24" i="11" s="1"/>
  <c r="K24" i="11"/>
  <c r="M24" i="11" s="1"/>
  <c r="J24" i="11"/>
  <c r="H24" i="11"/>
  <c r="G24" i="11"/>
  <c r="AF23" i="11"/>
  <c r="AH23" i="11" s="1"/>
  <c r="S23" i="11"/>
  <c r="N23" i="11"/>
  <c r="P23" i="11" s="1"/>
  <c r="K23" i="11"/>
  <c r="M23" i="11" s="1"/>
  <c r="J23" i="11"/>
  <c r="H23" i="11"/>
  <c r="G23" i="11"/>
  <c r="AF22" i="11"/>
  <c r="AH22" i="11" s="1"/>
  <c r="S22" i="11"/>
  <c r="N22" i="11"/>
  <c r="P22" i="11" s="1"/>
  <c r="K22" i="11"/>
  <c r="M22" i="11" s="1"/>
  <c r="J22" i="11"/>
  <c r="H22" i="11"/>
  <c r="G22" i="11"/>
  <c r="AF21" i="11"/>
  <c r="AH21" i="11" s="1"/>
  <c r="S21" i="11"/>
  <c r="N21" i="11"/>
  <c r="P21" i="11" s="1"/>
  <c r="K21" i="11"/>
  <c r="M21" i="11" s="1"/>
  <c r="J21" i="11"/>
  <c r="H21" i="11"/>
  <c r="G21" i="11"/>
  <c r="AF20" i="11"/>
  <c r="AH20" i="11" s="1"/>
  <c r="S20" i="11"/>
  <c r="N20" i="11"/>
  <c r="P20" i="11" s="1"/>
  <c r="K20" i="11"/>
  <c r="M20" i="11" s="1"/>
  <c r="J20" i="11"/>
  <c r="H20" i="11"/>
  <c r="G20" i="11"/>
  <c r="AF19" i="11"/>
  <c r="AH19" i="11" s="1"/>
  <c r="S19" i="11"/>
  <c r="N19" i="11"/>
  <c r="P19" i="11" s="1"/>
  <c r="K19" i="11"/>
  <c r="M19" i="11" s="1"/>
  <c r="J19" i="11"/>
  <c r="H19" i="11"/>
  <c r="G19" i="11"/>
  <c r="AH18" i="11"/>
  <c r="S18" i="11"/>
  <c r="N18" i="11"/>
  <c r="P18" i="11" s="1"/>
  <c r="K18" i="11"/>
  <c r="M18" i="11" s="1"/>
  <c r="J18" i="11"/>
  <c r="H18" i="11"/>
  <c r="G18" i="11"/>
  <c r="AF17" i="11"/>
  <c r="AH17" i="11" s="1"/>
  <c r="S17" i="11"/>
  <c r="N17" i="11"/>
  <c r="P17" i="11" s="1"/>
  <c r="K17" i="11"/>
  <c r="M17" i="11" s="1"/>
  <c r="J17" i="11"/>
  <c r="H17" i="11"/>
  <c r="G17" i="11"/>
  <c r="AF16" i="11"/>
  <c r="AH16" i="11" s="1"/>
  <c r="S16" i="11"/>
  <c r="N16" i="11"/>
  <c r="P16" i="11" s="1"/>
  <c r="K16" i="11"/>
  <c r="M16" i="11" s="1"/>
  <c r="J16" i="11"/>
  <c r="H16" i="11"/>
  <c r="G16" i="11"/>
  <c r="AF15" i="11"/>
  <c r="S15" i="11"/>
  <c r="N15" i="11"/>
  <c r="P15" i="11" s="1"/>
  <c r="K15" i="11"/>
  <c r="M15" i="11" s="1"/>
  <c r="J15" i="11"/>
  <c r="H15" i="11"/>
  <c r="G15" i="11"/>
  <c r="AO3" i="1"/>
  <c r="AF3" i="1"/>
  <c r="J3" i="1"/>
  <c r="F3" i="1"/>
  <c r="AF13" i="11"/>
  <c r="AH13" i="11" s="1"/>
  <c r="N13" i="11"/>
  <c r="P13" i="11" s="1"/>
  <c r="K13" i="11"/>
  <c r="M13" i="11" s="1"/>
  <c r="J13" i="11"/>
  <c r="H13" i="11"/>
  <c r="G13" i="11"/>
  <c r="E13" i="11"/>
  <c r="AF12" i="11"/>
  <c r="AH12" i="11" s="1"/>
  <c r="N12" i="11"/>
  <c r="P12" i="11" s="1"/>
  <c r="K12" i="11"/>
  <c r="M12" i="11" s="1"/>
  <c r="J12" i="11"/>
  <c r="H12" i="11"/>
  <c r="G12" i="11"/>
  <c r="E12" i="11"/>
  <c r="AF11" i="11"/>
  <c r="AH11" i="11" s="1"/>
  <c r="N11" i="11"/>
  <c r="P11" i="11" s="1"/>
  <c r="K11" i="11"/>
  <c r="M11" i="11" s="1"/>
  <c r="J11" i="11"/>
  <c r="H11" i="11"/>
  <c r="G11" i="11"/>
  <c r="E11" i="11"/>
  <c r="AF10" i="11"/>
  <c r="AH10" i="11" s="1"/>
  <c r="N10" i="11"/>
  <c r="P10" i="11" s="1"/>
  <c r="K10" i="11"/>
  <c r="M10" i="11" s="1"/>
  <c r="J10" i="11"/>
  <c r="H10" i="11"/>
  <c r="G10" i="11"/>
  <c r="E10" i="11"/>
  <c r="AF9" i="11"/>
  <c r="AH9" i="11" s="1"/>
  <c r="N9" i="11"/>
  <c r="P9" i="11" s="1"/>
  <c r="K9" i="11"/>
  <c r="M9" i="11" s="1"/>
  <c r="J9" i="11"/>
  <c r="H9" i="11"/>
  <c r="G9" i="11"/>
  <c r="E9" i="11"/>
  <c r="AF8" i="11"/>
  <c r="AH8" i="11" s="1"/>
  <c r="N8" i="11"/>
  <c r="P8" i="11" s="1"/>
  <c r="K8" i="11"/>
  <c r="M8" i="11" s="1"/>
  <c r="J8" i="11"/>
  <c r="H8" i="11"/>
  <c r="G8" i="11"/>
  <c r="E8" i="11"/>
  <c r="AF7" i="11"/>
  <c r="AH7" i="11" s="1"/>
  <c r="N7" i="11"/>
  <c r="P7" i="11" s="1"/>
  <c r="K7" i="11"/>
  <c r="M7" i="11" s="1"/>
  <c r="J7" i="11"/>
  <c r="H7" i="11"/>
  <c r="G7" i="11"/>
  <c r="E7" i="11"/>
  <c r="AF6" i="11"/>
  <c r="AH6" i="11" s="1"/>
  <c r="N6" i="11"/>
  <c r="P6" i="11" s="1"/>
  <c r="K6" i="11"/>
  <c r="M6" i="11" s="1"/>
  <c r="J6" i="11"/>
  <c r="H6" i="11"/>
  <c r="G6" i="11"/>
  <c r="E6" i="11"/>
  <c r="AF5" i="11"/>
  <c r="AH5" i="11" s="1"/>
  <c r="N5" i="11"/>
  <c r="P5" i="11" s="1"/>
  <c r="K5" i="11"/>
  <c r="M5" i="11" s="1"/>
  <c r="J5" i="11"/>
  <c r="H5" i="11"/>
  <c r="G5" i="11"/>
  <c r="E5" i="11"/>
  <c r="A5" i="11"/>
  <c r="A6" i="11" s="1"/>
  <c r="A7" i="11" s="1"/>
  <c r="A8" i="11" s="1"/>
  <c r="A9" i="11" s="1"/>
  <c r="A10" i="11" s="1"/>
  <c r="A11" i="11" s="1"/>
  <c r="A12" i="11" s="1"/>
  <c r="A13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F4" i="11"/>
  <c r="P4" i="11"/>
  <c r="E4" i="11"/>
  <c r="AL35" i="21"/>
  <c r="AF35" i="21"/>
  <c r="AH35" i="21" s="1"/>
  <c r="S35" i="21"/>
  <c r="N35" i="21"/>
  <c r="P35" i="21" s="1"/>
  <c r="K35" i="21"/>
  <c r="M35" i="21" s="1"/>
  <c r="J35" i="21"/>
  <c r="H35" i="21"/>
  <c r="G35" i="21"/>
  <c r="AL34" i="21"/>
  <c r="AF34" i="21"/>
  <c r="AH34" i="21" s="1"/>
  <c r="S34" i="21"/>
  <c r="N34" i="21"/>
  <c r="P34" i="21" s="1"/>
  <c r="K34" i="21"/>
  <c r="M34" i="21" s="1"/>
  <c r="J34" i="21"/>
  <c r="H34" i="21"/>
  <c r="G34" i="21"/>
  <c r="AL33" i="21"/>
  <c r="AF33" i="21"/>
  <c r="AH33" i="21" s="1"/>
  <c r="S33" i="21"/>
  <c r="N33" i="21"/>
  <c r="P33" i="21" s="1"/>
  <c r="K33" i="21"/>
  <c r="M33" i="21" s="1"/>
  <c r="J33" i="21"/>
  <c r="H33" i="21"/>
  <c r="G33" i="21"/>
  <c r="AL32" i="21"/>
  <c r="AF32" i="21"/>
  <c r="AH32" i="21" s="1"/>
  <c r="S32" i="21"/>
  <c r="N32" i="21"/>
  <c r="P32" i="21" s="1"/>
  <c r="K32" i="21"/>
  <c r="M32" i="21" s="1"/>
  <c r="J32" i="21"/>
  <c r="H32" i="21"/>
  <c r="G32" i="21"/>
  <c r="AL31" i="21"/>
  <c r="AF31" i="21"/>
  <c r="AH31" i="21" s="1"/>
  <c r="S31" i="21"/>
  <c r="N31" i="21"/>
  <c r="P31" i="21" s="1"/>
  <c r="K31" i="21"/>
  <c r="M31" i="21" s="1"/>
  <c r="J31" i="21"/>
  <c r="H31" i="21"/>
  <c r="G31" i="21"/>
  <c r="AL30" i="21"/>
  <c r="AF30" i="21"/>
  <c r="AH30" i="21" s="1"/>
  <c r="S30" i="21"/>
  <c r="N30" i="21"/>
  <c r="P30" i="21" s="1"/>
  <c r="K30" i="21"/>
  <c r="M30" i="21" s="1"/>
  <c r="J30" i="21"/>
  <c r="H30" i="21"/>
  <c r="G30" i="21"/>
  <c r="AL29" i="21"/>
  <c r="AF29" i="21"/>
  <c r="AH29" i="21" s="1"/>
  <c r="S29" i="21"/>
  <c r="N29" i="21"/>
  <c r="P29" i="21" s="1"/>
  <c r="K29" i="21"/>
  <c r="M29" i="21" s="1"/>
  <c r="J29" i="21"/>
  <c r="H29" i="21"/>
  <c r="G29" i="21"/>
  <c r="AL28" i="21"/>
  <c r="AF28" i="21"/>
  <c r="AH28" i="21" s="1"/>
  <c r="S28" i="21"/>
  <c r="N28" i="21"/>
  <c r="P28" i="21" s="1"/>
  <c r="K28" i="21"/>
  <c r="M28" i="21" s="1"/>
  <c r="J28" i="21"/>
  <c r="H28" i="21"/>
  <c r="G28" i="21"/>
  <c r="AL27" i="21"/>
  <c r="AF27" i="21"/>
  <c r="AH27" i="21" s="1"/>
  <c r="S27" i="21"/>
  <c r="N27" i="21"/>
  <c r="P27" i="21" s="1"/>
  <c r="K27" i="21"/>
  <c r="M27" i="21" s="1"/>
  <c r="J27" i="21"/>
  <c r="H27" i="21"/>
  <c r="G27" i="21"/>
  <c r="AL26" i="21"/>
  <c r="AF26" i="21"/>
  <c r="S26" i="21"/>
  <c r="N26" i="21"/>
  <c r="P26" i="21" s="1"/>
  <c r="K26" i="21"/>
  <c r="M26" i="21" s="1"/>
  <c r="J26" i="21"/>
  <c r="H26" i="21"/>
  <c r="G26" i="21"/>
  <c r="AL24" i="21"/>
  <c r="AF24" i="21"/>
  <c r="AH24" i="21" s="1"/>
  <c r="S24" i="21"/>
  <c r="N24" i="21"/>
  <c r="P24" i="21" s="1"/>
  <c r="K24" i="21"/>
  <c r="M24" i="21" s="1"/>
  <c r="J24" i="21"/>
  <c r="H24" i="21"/>
  <c r="G24" i="21"/>
  <c r="AL23" i="21"/>
  <c r="AF23" i="21"/>
  <c r="AH23" i="21" s="1"/>
  <c r="S23" i="21"/>
  <c r="N23" i="21"/>
  <c r="P23" i="21" s="1"/>
  <c r="K23" i="21"/>
  <c r="M23" i="21" s="1"/>
  <c r="J23" i="21"/>
  <c r="H23" i="21"/>
  <c r="G23" i="21"/>
  <c r="AL22" i="21"/>
  <c r="AF22" i="21"/>
  <c r="AH22" i="21" s="1"/>
  <c r="S22" i="21"/>
  <c r="N22" i="21"/>
  <c r="P22" i="21" s="1"/>
  <c r="K22" i="21"/>
  <c r="M22" i="21" s="1"/>
  <c r="J22" i="21"/>
  <c r="H22" i="21"/>
  <c r="G22" i="21"/>
  <c r="AL21" i="21"/>
  <c r="AF21" i="21"/>
  <c r="AH21" i="21" s="1"/>
  <c r="S21" i="21"/>
  <c r="N21" i="21"/>
  <c r="P21" i="21" s="1"/>
  <c r="K21" i="21"/>
  <c r="M21" i="21" s="1"/>
  <c r="J21" i="21"/>
  <c r="H21" i="21"/>
  <c r="G21" i="21"/>
  <c r="AL20" i="21"/>
  <c r="AF20" i="21"/>
  <c r="AH20" i="21" s="1"/>
  <c r="S20" i="21"/>
  <c r="N20" i="21"/>
  <c r="P20" i="21" s="1"/>
  <c r="K20" i="21"/>
  <c r="M20" i="21" s="1"/>
  <c r="J20" i="21"/>
  <c r="H20" i="21"/>
  <c r="G20" i="21"/>
  <c r="AL19" i="21"/>
  <c r="AF19" i="21"/>
  <c r="AH19" i="21" s="1"/>
  <c r="S19" i="21"/>
  <c r="N19" i="21"/>
  <c r="P19" i="21" s="1"/>
  <c r="K19" i="21"/>
  <c r="M19" i="21" s="1"/>
  <c r="J19" i="21"/>
  <c r="H19" i="21"/>
  <c r="G19" i="21"/>
  <c r="AL18" i="21"/>
  <c r="AF18" i="21"/>
  <c r="AH18" i="21" s="1"/>
  <c r="S18" i="21"/>
  <c r="N18" i="21"/>
  <c r="P18" i="21" s="1"/>
  <c r="K18" i="21"/>
  <c r="M18" i="21" s="1"/>
  <c r="J18" i="21"/>
  <c r="H18" i="21"/>
  <c r="G18" i="21"/>
  <c r="AL17" i="21"/>
  <c r="AF17" i="21"/>
  <c r="AH17" i="21" s="1"/>
  <c r="S17" i="21"/>
  <c r="N17" i="21"/>
  <c r="P17" i="21" s="1"/>
  <c r="K17" i="21"/>
  <c r="M17" i="21" s="1"/>
  <c r="J17" i="21"/>
  <c r="H17" i="21"/>
  <c r="G17" i="21"/>
  <c r="AL16" i="21"/>
  <c r="AF16" i="21"/>
  <c r="AH16" i="21" s="1"/>
  <c r="S16" i="21"/>
  <c r="N16" i="21"/>
  <c r="P16" i="21" s="1"/>
  <c r="K16" i="21"/>
  <c r="M16" i="21" s="1"/>
  <c r="J16" i="21"/>
  <c r="H16" i="21"/>
  <c r="G16" i="21"/>
  <c r="AL15" i="21"/>
  <c r="AF15" i="21"/>
  <c r="AH15" i="21" s="1"/>
  <c r="S15" i="21"/>
  <c r="N15" i="21"/>
  <c r="P15" i="21" s="1"/>
  <c r="K15" i="21"/>
  <c r="M15" i="21" s="1"/>
  <c r="J15" i="21"/>
  <c r="H15" i="21"/>
  <c r="G15" i="21"/>
  <c r="AC10" i="1"/>
  <c r="AB10" i="1"/>
  <c r="AL13" i="21"/>
  <c r="AF13" i="21"/>
  <c r="AH13" i="21" s="1"/>
  <c r="N13" i="21"/>
  <c r="P13" i="21" s="1"/>
  <c r="K13" i="21"/>
  <c r="M13" i="21" s="1"/>
  <c r="J13" i="21"/>
  <c r="H13" i="21"/>
  <c r="G13" i="21"/>
  <c r="E13" i="21"/>
  <c r="AL12" i="21"/>
  <c r="AF12" i="21"/>
  <c r="AH12" i="21" s="1"/>
  <c r="N12" i="21"/>
  <c r="P12" i="21" s="1"/>
  <c r="K12" i="21"/>
  <c r="M12" i="21" s="1"/>
  <c r="J12" i="21"/>
  <c r="H12" i="21"/>
  <c r="G12" i="21"/>
  <c r="E12" i="21"/>
  <c r="AL11" i="21"/>
  <c r="AF11" i="21"/>
  <c r="AH11" i="21" s="1"/>
  <c r="N11" i="21"/>
  <c r="P11" i="21" s="1"/>
  <c r="K11" i="21"/>
  <c r="M11" i="21" s="1"/>
  <c r="J11" i="21"/>
  <c r="H11" i="21"/>
  <c r="G11" i="21"/>
  <c r="E11" i="21"/>
  <c r="AL10" i="21"/>
  <c r="AF10" i="21"/>
  <c r="AH10" i="21" s="1"/>
  <c r="N10" i="21"/>
  <c r="P10" i="21" s="1"/>
  <c r="K10" i="21"/>
  <c r="M10" i="21" s="1"/>
  <c r="J10" i="21"/>
  <c r="H10" i="21"/>
  <c r="G10" i="21"/>
  <c r="E10" i="21"/>
  <c r="AL9" i="21"/>
  <c r="AF9" i="21"/>
  <c r="AH9" i="21" s="1"/>
  <c r="N9" i="21"/>
  <c r="P9" i="21" s="1"/>
  <c r="K9" i="21"/>
  <c r="M9" i="21" s="1"/>
  <c r="J9" i="21"/>
  <c r="H9" i="21"/>
  <c r="G9" i="21"/>
  <c r="E9" i="21"/>
  <c r="AL8" i="21"/>
  <c r="AF8" i="21"/>
  <c r="AH8" i="21" s="1"/>
  <c r="N8" i="21"/>
  <c r="P8" i="21" s="1"/>
  <c r="K8" i="21"/>
  <c r="M8" i="21" s="1"/>
  <c r="J8" i="21"/>
  <c r="H8" i="21"/>
  <c r="G8" i="21"/>
  <c r="E8" i="21"/>
  <c r="AL7" i="21"/>
  <c r="AF7" i="21"/>
  <c r="AH7" i="21" s="1"/>
  <c r="N7" i="21"/>
  <c r="P7" i="21" s="1"/>
  <c r="K7" i="21"/>
  <c r="M7" i="21" s="1"/>
  <c r="J7" i="21"/>
  <c r="H7" i="21"/>
  <c r="G7" i="21"/>
  <c r="E7" i="21"/>
  <c r="AL6" i="21"/>
  <c r="AF6" i="21"/>
  <c r="AH6" i="21" s="1"/>
  <c r="N6" i="21"/>
  <c r="P6" i="21" s="1"/>
  <c r="K6" i="21"/>
  <c r="M6" i="21" s="1"/>
  <c r="J6" i="21"/>
  <c r="H6" i="21"/>
  <c r="G6" i="21"/>
  <c r="E6" i="21"/>
  <c r="AL5" i="21"/>
  <c r="AF5" i="21"/>
  <c r="AH5" i="21" s="1"/>
  <c r="N5" i="21"/>
  <c r="P5" i="21" s="1"/>
  <c r="K5" i="21"/>
  <c r="M5" i="21" s="1"/>
  <c r="J5" i="21"/>
  <c r="H5" i="21"/>
  <c r="G5" i="21"/>
  <c r="E5" i="21"/>
  <c r="A5" i="21"/>
  <c r="A6" i="21" s="1"/>
  <c r="A7" i="21" s="1"/>
  <c r="A8" i="21" s="1"/>
  <c r="A9" i="21" s="1"/>
  <c r="A10" i="21" s="1"/>
  <c r="A11" i="21" s="1"/>
  <c r="A12" i="21" s="1"/>
  <c r="A13" i="21" s="1"/>
  <c r="A15" i="21" s="1"/>
  <c r="A16" i="21" s="1"/>
  <c r="A17" i="21" s="1"/>
  <c r="A18" i="21" s="1"/>
  <c r="A19" i="21" s="1"/>
  <c r="A20" i="21" s="1"/>
  <c r="A21" i="21" s="1"/>
  <c r="A22" i="21" s="1"/>
  <c r="A23" i="21" s="1"/>
  <c r="A24" i="21" s="1"/>
  <c r="A26" i="21" s="1"/>
  <c r="A27" i="21" s="1"/>
  <c r="A28" i="21" s="1"/>
  <c r="A29" i="21" s="1"/>
  <c r="A30" i="21" s="1"/>
  <c r="A31" i="21" s="1"/>
  <c r="A32" i="21" s="1"/>
  <c r="A33" i="21" s="1"/>
  <c r="A34" i="21" s="1"/>
  <c r="A35" i="21" s="1"/>
  <c r="A36" i="21" s="1"/>
  <c r="AL4" i="21"/>
  <c r="AF4" i="21"/>
  <c r="N4" i="21"/>
  <c r="P4" i="21" s="1"/>
  <c r="K4" i="21"/>
  <c r="M4" i="21" s="1"/>
  <c r="J4" i="21"/>
  <c r="H4" i="21"/>
  <c r="G4" i="21"/>
  <c r="E4" i="21"/>
  <c r="AL35" i="10"/>
  <c r="AF35" i="10"/>
  <c r="S35" i="10"/>
  <c r="N35" i="10"/>
  <c r="P35" i="10" s="1"/>
  <c r="K35" i="10"/>
  <c r="M35" i="10" s="1"/>
  <c r="J35" i="10"/>
  <c r="H35" i="10"/>
  <c r="G35" i="10"/>
  <c r="AL34" i="10"/>
  <c r="AF34" i="10"/>
  <c r="AH34" i="10" s="1"/>
  <c r="S34" i="10"/>
  <c r="N34" i="10"/>
  <c r="P34" i="10" s="1"/>
  <c r="K34" i="10"/>
  <c r="M34" i="10" s="1"/>
  <c r="J34" i="10"/>
  <c r="H34" i="10"/>
  <c r="G34" i="10"/>
  <c r="AL33" i="10"/>
  <c r="AF33" i="10"/>
  <c r="AH33" i="10" s="1"/>
  <c r="S33" i="10"/>
  <c r="N33" i="10"/>
  <c r="P33" i="10" s="1"/>
  <c r="K33" i="10"/>
  <c r="M33" i="10" s="1"/>
  <c r="J33" i="10"/>
  <c r="H33" i="10"/>
  <c r="G33" i="10"/>
  <c r="AL32" i="10"/>
  <c r="AF32" i="10"/>
  <c r="AH32" i="10" s="1"/>
  <c r="S32" i="10"/>
  <c r="N32" i="10"/>
  <c r="P32" i="10" s="1"/>
  <c r="K32" i="10"/>
  <c r="M32" i="10" s="1"/>
  <c r="J32" i="10"/>
  <c r="H32" i="10"/>
  <c r="G32" i="10"/>
  <c r="AL31" i="10"/>
  <c r="AF31" i="10"/>
  <c r="AH31" i="10" s="1"/>
  <c r="S31" i="10"/>
  <c r="N31" i="10"/>
  <c r="P31" i="10" s="1"/>
  <c r="K31" i="10"/>
  <c r="M31" i="10" s="1"/>
  <c r="J31" i="10"/>
  <c r="H31" i="10"/>
  <c r="G31" i="10"/>
  <c r="AL30" i="10"/>
  <c r="AF30" i="10"/>
  <c r="AH30" i="10" s="1"/>
  <c r="S30" i="10"/>
  <c r="N30" i="10"/>
  <c r="P30" i="10" s="1"/>
  <c r="K30" i="10"/>
  <c r="M30" i="10" s="1"/>
  <c r="J30" i="10"/>
  <c r="H30" i="10"/>
  <c r="G30" i="10"/>
  <c r="AL29" i="10"/>
  <c r="AF29" i="10"/>
  <c r="AH29" i="10" s="1"/>
  <c r="S29" i="10"/>
  <c r="N29" i="10"/>
  <c r="P29" i="10" s="1"/>
  <c r="M29" i="10"/>
  <c r="K29" i="10"/>
  <c r="J29" i="10"/>
  <c r="H29" i="10"/>
  <c r="G29" i="10"/>
  <c r="AL28" i="10"/>
  <c r="AF28" i="10"/>
  <c r="AH28" i="10" s="1"/>
  <c r="S28" i="10"/>
  <c r="P28" i="10"/>
  <c r="N28" i="10"/>
  <c r="K28" i="10"/>
  <c r="M28" i="10" s="1"/>
  <c r="J28" i="10"/>
  <c r="H28" i="10"/>
  <c r="G28" i="10"/>
  <c r="AL27" i="10"/>
  <c r="AF27" i="10"/>
  <c r="AH27" i="10" s="1"/>
  <c r="S27" i="10"/>
  <c r="N27" i="10"/>
  <c r="P27" i="10" s="1"/>
  <c r="K27" i="10"/>
  <c r="M27" i="10" s="1"/>
  <c r="J27" i="10"/>
  <c r="H27" i="10"/>
  <c r="G27" i="10"/>
  <c r="AL26" i="10"/>
  <c r="AF26" i="10"/>
  <c r="S26" i="10"/>
  <c r="N26" i="10"/>
  <c r="P26" i="10" s="1"/>
  <c r="K26" i="10"/>
  <c r="M26" i="10" s="1"/>
  <c r="J26" i="10"/>
  <c r="H26" i="10"/>
  <c r="G26" i="10"/>
  <c r="AL24" i="10"/>
  <c r="AF24" i="10"/>
  <c r="AH24" i="10" s="1"/>
  <c r="S24" i="10"/>
  <c r="N24" i="10"/>
  <c r="P24" i="10" s="1"/>
  <c r="K24" i="10"/>
  <c r="M24" i="10" s="1"/>
  <c r="J24" i="10"/>
  <c r="H24" i="10"/>
  <c r="G24" i="10"/>
  <c r="AL23" i="10"/>
  <c r="AF23" i="10"/>
  <c r="AH23" i="10" s="1"/>
  <c r="S23" i="10"/>
  <c r="N23" i="10"/>
  <c r="P23" i="10" s="1"/>
  <c r="K23" i="10"/>
  <c r="M23" i="10" s="1"/>
  <c r="J23" i="10"/>
  <c r="H23" i="10"/>
  <c r="G23" i="10"/>
  <c r="AL22" i="10"/>
  <c r="AF22" i="10"/>
  <c r="AH22" i="10" s="1"/>
  <c r="S22" i="10"/>
  <c r="N22" i="10"/>
  <c r="P22" i="10" s="1"/>
  <c r="K22" i="10"/>
  <c r="M22" i="10" s="1"/>
  <c r="J22" i="10"/>
  <c r="H22" i="10"/>
  <c r="G22" i="10"/>
  <c r="AL21" i="10"/>
  <c r="AF21" i="10"/>
  <c r="AH21" i="10" s="1"/>
  <c r="S21" i="10"/>
  <c r="N21" i="10"/>
  <c r="P21" i="10" s="1"/>
  <c r="K21" i="10"/>
  <c r="M21" i="10" s="1"/>
  <c r="J21" i="10"/>
  <c r="H21" i="10"/>
  <c r="G21" i="10"/>
  <c r="AL20" i="10"/>
  <c r="AF20" i="10"/>
  <c r="AH20" i="10" s="1"/>
  <c r="S20" i="10"/>
  <c r="N20" i="10"/>
  <c r="P20" i="10" s="1"/>
  <c r="K20" i="10"/>
  <c r="M20" i="10" s="1"/>
  <c r="J20" i="10"/>
  <c r="H20" i="10"/>
  <c r="G20" i="10"/>
  <c r="AL19" i="10"/>
  <c r="AF19" i="10"/>
  <c r="AH19" i="10" s="1"/>
  <c r="S19" i="10"/>
  <c r="N19" i="10"/>
  <c r="P19" i="10" s="1"/>
  <c r="K19" i="10"/>
  <c r="M19" i="10" s="1"/>
  <c r="J19" i="10"/>
  <c r="H19" i="10"/>
  <c r="G19" i="10"/>
  <c r="AL18" i="10"/>
  <c r="AF18" i="10"/>
  <c r="AH18" i="10" s="1"/>
  <c r="S18" i="10"/>
  <c r="N18" i="10"/>
  <c r="P18" i="10" s="1"/>
  <c r="K18" i="10"/>
  <c r="M18" i="10" s="1"/>
  <c r="J18" i="10"/>
  <c r="H18" i="10"/>
  <c r="G18" i="10"/>
  <c r="AL17" i="10"/>
  <c r="AF17" i="10"/>
  <c r="AH17" i="10" s="1"/>
  <c r="S17" i="10"/>
  <c r="N17" i="10"/>
  <c r="P17" i="10" s="1"/>
  <c r="K17" i="10"/>
  <c r="M17" i="10" s="1"/>
  <c r="J17" i="10"/>
  <c r="H17" i="10"/>
  <c r="G17" i="10"/>
  <c r="AL16" i="10"/>
  <c r="AF16" i="10"/>
  <c r="AH16" i="10" s="1"/>
  <c r="S16" i="10"/>
  <c r="N16" i="10"/>
  <c r="P16" i="10" s="1"/>
  <c r="K16" i="10"/>
  <c r="M16" i="10" s="1"/>
  <c r="J16" i="10"/>
  <c r="H16" i="10"/>
  <c r="G16" i="10"/>
  <c r="AL15" i="10"/>
  <c r="AF15" i="10"/>
  <c r="AH15" i="10" s="1"/>
  <c r="S15" i="10"/>
  <c r="N15" i="10"/>
  <c r="P15" i="10" s="1"/>
  <c r="K15" i="10"/>
  <c r="M15" i="10" s="1"/>
  <c r="J15" i="10"/>
  <c r="H15" i="10"/>
  <c r="G15" i="10"/>
  <c r="AI2" i="1"/>
  <c r="Z2" i="1"/>
  <c r="AL13" i="10"/>
  <c r="AF13" i="10"/>
  <c r="AH13" i="10" s="1"/>
  <c r="N13" i="10"/>
  <c r="P13" i="10" s="1"/>
  <c r="K13" i="10"/>
  <c r="M13" i="10" s="1"/>
  <c r="J13" i="10"/>
  <c r="H13" i="10"/>
  <c r="G13" i="10"/>
  <c r="E13" i="10"/>
  <c r="AL12" i="10"/>
  <c r="AF12" i="10"/>
  <c r="AH12" i="10" s="1"/>
  <c r="N12" i="10"/>
  <c r="P12" i="10" s="1"/>
  <c r="K12" i="10"/>
  <c r="M12" i="10" s="1"/>
  <c r="J12" i="10"/>
  <c r="H12" i="10"/>
  <c r="G12" i="10"/>
  <c r="E12" i="10"/>
  <c r="AL11" i="10"/>
  <c r="AF11" i="10"/>
  <c r="AH11" i="10" s="1"/>
  <c r="N11" i="10"/>
  <c r="P11" i="10" s="1"/>
  <c r="K11" i="10"/>
  <c r="M11" i="10" s="1"/>
  <c r="J11" i="10"/>
  <c r="H11" i="10"/>
  <c r="G11" i="10"/>
  <c r="E11" i="10"/>
  <c r="AL10" i="10"/>
  <c r="AF10" i="10"/>
  <c r="AH10" i="10" s="1"/>
  <c r="N10" i="10"/>
  <c r="P10" i="10" s="1"/>
  <c r="K10" i="10"/>
  <c r="M10" i="10" s="1"/>
  <c r="J10" i="10"/>
  <c r="H10" i="10"/>
  <c r="G10" i="10"/>
  <c r="E10" i="10"/>
  <c r="AL9" i="10"/>
  <c r="AF9" i="10"/>
  <c r="AH9" i="10" s="1"/>
  <c r="N9" i="10"/>
  <c r="P9" i="10" s="1"/>
  <c r="K9" i="10"/>
  <c r="M9" i="10" s="1"/>
  <c r="J9" i="10"/>
  <c r="H9" i="10"/>
  <c r="G9" i="10"/>
  <c r="E9" i="10"/>
  <c r="AL8" i="10"/>
  <c r="AF8" i="10"/>
  <c r="AH8" i="10" s="1"/>
  <c r="N8" i="10"/>
  <c r="P8" i="10" s="1"/>
  <c r="K8" i="10"/>
  <c r="M8" i="10" s="1"/>
  <c r="J8" i="10"/>
  <c r="H8" i="10"/>
  <c r="G8" i="10"/>
  <c r="E8" i="10"/>
  <c r="AL7" i="10"/>
  <c r="AF7" i="10"/>
  <c r="AH7" i="10" s="1"/>
  <c r="N7" i="10"/>
  <c r="P7" i="10" s="1"/>
  <c r="K7" i="10"/>
  <c r="M7" i="10" s="1"/>
  <c r="J7" i="10"/>
  <c r="H7" i="10"/>
  <c r="G7" i="10"/>
  <c r="E7" i="10"/>
  <c r="AL6" i="10"/>
  <c r="AF6" i="10"/>
  <c r="AH6" i="10" s="1"/>
  <c r="N6" i="10"/>
  <c r="P6" i="10" s="1"/>
  <c r="K6" i="10"/>
  <c r="M6" i="10" s="1"/>
  <c r="J6" i="10"/>
  <c r="H6" i="10"/>
  <c r="G6" i="10"/>
  <c r="E6" i="10"/>
  <c r="AL5" i="10"/>
  <c r="AF5" i="10"/>
  <c r="AH5" i="10" s="1"/>
  <c r="N5" i="10"/>
  <c r="P5" i="10" s="1"/>
  <c r="K5" i="10"/>
  <c r="M5" i="10" s="1"/>
  <c r="J5" i="10"/>
  <c r="H5" i="10"/>
  <c r="G5" i="10"/>
  <c r="E5" i="10"/>
  <c r="A5" i="10"/>
  <c r="A6" i="10" s="1"/>
  <c r="A7" i="10" s="1"/>
  <c r="A8" i="10" s="1"/>
  <c r="A9" i="10" s="1"/>
  <c r="A10" i="10" s="1"/>
  <c r="A11" i="10" s="1"/>
  <c r="A12" i="10" s="1"/>
  <c r="A13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L4" i="10"/>
  <c r="AF4" i="10"/>
  <c r="N4" i="10"/>
  <c r="P4" i="10" s="1"/>
  <c r="K4" i="10"/>
  <c r="M4" i="10" s="1"/>
  <c r="J4" i="10"/>
  <c r="H4" i="10"/>
  <c r="G4" i="10"/>
  <c r="E4" i="10"/>
  <c r="AH35" i="9"/>
  <c r="H35" i="9"/>
  <c r="G35" i="9"/>
  <c r="AH34" i="9"/>
  <c r="H34" i="9"/>
  <c r="G34" i="9"/>
  <c r="AH33" i="9"/>
  <c r="H33" i="9"/>
  <c r="G33" i="9"/>
  <c r="AH32" i="9"/>
  <c r="H32" i="9"/>
  <c r="G32" i="9"/>
  <c r="AH31" i="9"/>
  <c r="H31" i="9"/>
  <c r="G31" i="9"/>
  <c r="AH30" i="9"/>
  <c r="H30" i="9"/>
  <c r="G30" i="9"/>
  <c r="AH29" i="9"/>
  <c r="H29" i="9"/>
  <c r="G29" i="9"/>
  <c r="AH28" i="9"/>
  <c r="H28" i="9"/>
  <c r="G28" i="9"/>
  <c r="AH27" i="9"/>
  <c r="S27" i="9"/>
  <c r="N27" i="9"/>
  <c r="P27" i="9" s="1"/>
  <c r="K27" i="9"/>
  <c r="M27" i="9" s="1"/>
  <c r="J27" i="9"/>
  <c r="H27" i="9"/>
  <c r="G27" i="9"/>
  <c r="AH26" i="9"/>
  <c r="H26" i="9"/>
  <c r="G26" i="9"/>
  <c r="H24" i="9"/>
  <c r="G24" i="9"/>
  <c r="AH23" i="9"/>
  <c r="H23" i="9"/>
  <c r="G23" i="9"/>
  <c r="AH22" i="9"/>
  <c r="H22" i="9"/>
  <c r="G22" i="9"/>
  <c r="AH21" i="9"/>
  <c r="H21" i="9"/>
  <c r="G21" i="9"/>
  <c r="AH20" i="9"/>
  <c r="H20" i="9"/>
  <c r="G20" i="9"/>
  <c r="AH19" i="9"/>
  <c r="H19" i="9"/>
  <c r="G19" i="9"/>
  <c r="AH18" i="9"/>
  <c r="H18" i="9"/>
  <c r="G18" i="9"/>
  <c r="AH17" i="9"/>
  <c r="H17" i="9"/>
  <c r="G17" i="9"/>
  <c r="AH16" i="9"/>
  <c r="S16" i="9"/>
  <c r="N16" i="9"/>
  <c r="P16" i="9" s="1"/>
  <c r="K16" i="9"/>
  <c r="M16" i="9" s="1"/>
  <c r="J16" i="9"/>
  <c r="H16" i="9"/>
  <c r="G16" i="9"/>
  <c r="AH15" i="9"/>
  <c r="H15" i="9"/>
  <c r="G15" i="9"/>
  <c r="AF13" i="9"/>
  <c r="H13" i="9"/>
  <c r="G13" i="9"/>
  <c r="E13" i="9"/>
  <c r="AF12" i="9"/>
  <c r="AH12" i="9" s="1"/>
  <c r="H12" i="9"/>
  <c r="G12" i="9"/>
  <c r="E12" i="9"/>
  <c r="AF11" i="9"/>
  <c r="AH11" i="9" s="1"/>
  <c r="H11" i="9"/>
  <c r="G11" i="9"/>
  <c r="E11" i="9"/>
  <c r="AF10" i="9"/>
  <c r="AH10" i="9" s="1"/>
  <c r="H10" i="9"/>
  <c r="G10" i="9"/>
  <c r="E10" i="9"/>
  <c r="AF9" i="9"/>
  <c r="AH9" i="9" s="1"/>
  <c r="H9" i="9"/>
  <c r="G9" i="9"/>
  <c r="E9" i="9"/>
  <c r="AF8" i="9"/>
  <c r="AH8" i="9" s="1"/>
  <c r="H8" i="9"/>
  <c r="G8" i="9"/>
  <c r="E8" i="9"/>
  <c r="AF7" i="9"/>
  <c r="AH7" i="9" s="1"/>
  <c r="H7" i="9"/>
  <c r="G7" i="9"/>
  <c r="E7" i="9"/>
  <c r="AF6" i="9"/>
  <c r="AH6" i="9" s="1"/>
  <c r="H6" i="9"/>
  <c r="G6" i="9"/>
  <c r="E6" i="9"/>
  <c r="AF5" i="9"/>
  <c r="AH5" i="9" s="1"/>
  <c r="N5" i="9"/>
  <c r="P5" i="9" s="1"/>
  <c r="K5" i="9"/>
  <c r="M5" i="9" s="1"/>
  <c r="J5" i="9"/>
  <c r="H5" i="9"/>
  <c r="G5" i="9"/>
  <c r="E5" i="9"/>
  <c r="A5" i="9"/>
  <c r="A6" i="9" s="1"/>
  <c r="A7" i="9" s="1"/>
  <c r="A8" i="9" s="1"/>
  <c r="A9" i="9" s="1"/>
  <c r="A10" i="9" s="1"/>
  <c r="A11" i="9" s="1"/>
  <c r="A12" i="9" s="1"/>
  <c r="A13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F4" i="9"/>
  <c r="AH4" i="9" s="1"/>
  <c r="N4" i="9"/>
  <c r="P4" i="9" s="1"/>
  <c r="K4" i="9"/>
  <c r="M4" i="9" s="1"/>
  <c r="J4" i="9"/>
  <c r="H4" i="9"/>
  <c r="G4" i="9"/>
  <c r="E4" i="9"/>
  <c r="AH26" i="22" l="1"/>
  <c r="AH26" i="10"/>
  <c r="AH26" i="21"/>
  <c r="R21" i="1"/>
  <c r="W9" i="1"/>
  <c r="AH26" i="12"/>
  <c r="AL37" i="12"/>
  <c r="AF14" i="12"/>
  <c r="AH14" i="12" s="1"/>
  <c r="AL14" i="12"/>
  <c r="AL25" i="12" s="1"/>
  <c r="AF25" i="11"/>
  <c r="AF14" i="11"/>
  <c r="AL14" i="21"/>
  <c r="AL25" i="21" s="1"/>
  <c r="AF14" i="21"/>
  <c r="AH14" i="21" s="1"/>
  <c r="AH4" i="10"/>
  <c r="AF14" i="10"/>
  <c r="AF37" i="10" s="1"/>
  <c r="AH37" i="10" s="1"/>
  <c r="AL14" i="10"/>
  <c r="AL25" i="10" s="1"/>
  <c r="AF14" i="22"/>
  <c r="AH14" i="22" s="1"/>
  <c r="AF25" i="9"/>
  <c r="AH25" i="9" s="1"/>
  <c r="AH24" i="9"/>
  <c r="AF25" i="22"/>
  <c r="AL25" i="22"/>
  <c r="AL37" i="22" s="1"/>
  <c r="AL25" i="11"/>
  <c r="AL37" i="11" s="1"/>
  <c r="AH15" i="12"/>
  <c r="AF25" i="12"/>
  <c r="AF25" i="21"/>
  <c r="AF37" i="21" s="1"/>
  <c r="AH37" i="21" s="1"/>
  <c r="AF25" i="10"/>
  <c r="AH13" i="9"/>
  <c r="AF14" i="9"/>
  <c r="AA9" i="1"/>
  <c r="AC9" i="1"/>
  <c r="AI9" i="1"/>
  <c r="AJ9" i="1"/>
  <c r="AO10" i="1"/>
  <c r="AF10" i="1"/>
  <c r="AH10" i="1"/>
  <c r="Y10" i="1"/>
  <c r="V10" i="1" s="1"/>
  <c r="X10" i="1" s="1"/>
  <c r="AH4" i="21"/>
  <c r="F10" i="1"/>
  <c r="Z15" i="1"/>
  <c r="AI15" i="1"/>
  <c r="AC15" i="1"/>
  <c r="AB15" i="1"/>
  <c r="AH4" i="22"/>
  <c r="Z3" i="1"/>
  <c r="AJ3" i="1"/>
  <c r="AA3" i="1"/>
  <c r="AC3" i="1"/>
  <c r="AH4" i="11"/>
  <c r="AO2" i="1"/>
  <c r="AC2" i="1"/>
  <c r="Y2" i="1"/>
  <c r="V2" i="1" s="1"/>
  <c r="X2" i="1" s="1"/>
  <c r="AF2" i="1"/>
  <c r="AH2" i="1"/>
  <c r="AA2" i="1"/>
  <c r="AJ2" i="1"/>
  <c r="J2" i="1"/>
  <c r="F2" i="1"/>
  <c r="AA11" i="1"/>
  <c r="AI11" i="1"/>
  <c r="AJ11" i="1"/>
  <c r="J11" i="1"/>
  <c r="AC11" i="1"/>
  <c r="AE11" i="1"/>
  <c r="F11" i="1"/>
  <c r="AF11" i="1"/>
  <c r="AO11" i="1"/>
  <c r="AG11" i="1"/>
  <c r="AP11" i="1"/>
  <c r="Y11" i="1"/>
  <c r="V11" i="1" s="1"/>
  <c r="X11" i="1" s="1"/>
  <c r="AH11" i="1"/>
  <c r="Y9" i="1"/>
  <c r="AE9" i="1"/>
  <c r="AB9" i="1"/>
  <c r="AG9" i="1"/>
  <c r="AH9" i="1"/>
  <c r="AC18" i="1"/>
  <c r="Z18" i="1"/>
  <c r="AI18" i="1"/>
  <c r="AE18" i="1"/>
  <c r="J18" i="1"/>
  <c r="AA18" i="1"/>
  <c r="AJ18" i="1"/>
  <c r="F18" i="1"/>
  <c r="AF18" i="1"/>
  <c r="AO18" i="1"/>
  <c r="AE15" i="1"/>
  <c r="J15" i="1"/>
  <c r="AA15" i="1"/>
  <c r="AJ15" i="1"/>
  <c r="F15" i="1"/>
  <c r="AF15" i="1"/>
  <c r="AO15" i="1"/>
  <c r="AG15" i="1"/>
  <c r="AP15" i="1"/>
  <c r="AH15" i="22"/>
  <c r="AH19" i="12"/>
  <c r="AB11" i="1"/>
  <c r="F9" i="1"/>
  <c r="AF9" i="1"/>
  <c r="AO9" i="1"/>
  <c r="AG18" i="1"/>
  <c r="Y18" i="1"/>
  <c r="V18" i="1" s="1"/>
  <c r="X18" i="1" s="1"/>
  <c r="AB18" i="1"/>
  <c r="AP18" i="1"/>
  <c r="AH18" i="1"/>
  <c r="Y15" i="1"/>
  <c r="AH15" i="1"/>
  <c r="F19" i="1"/>
  <c r="AF19" i="1"/>
  <c r="AE19" i="1"/>
  <c r="AO19" i="1"/>
  <c r="AG19" i="1"/>
  <c r="AP19" i="1"/>
  <c r="AE3" i="1"/>
  <c r="AB3" i="1"/>
  <c r="AG3" i="1"/>
  <c r="AP3" i="1"/>
  <c r="AH15" i="11"/>
  <c r="Y3" i="1"/>
  <c r="AH3" i="1"/>
  <c r="AP10" i="1"/>
  <c r="Z10" i="1"/>
  <c r="AI10" i="1"/>
  <c r="AE10" i="1"/>
  <c r="J10" i="1"/>
  <c r="AA10" i="1"/>
  <c r="AJ10" i="1"/>
  <c r="AG10" i="1"/>
  <c r="AE2" i="1"/>
  <c r="AB2" i="1"/>
  <c r="AG2" i="1"/>
  <c r="AP2" i="1"/>
  <c r="AI17" i="1"/>
  <c r="AC17" i="1"/>
  <c r="Z17" i="1"/>
  <c r="AA17" i="1"/>
  <c r="AJ17" i="1"/>
  <c r="J17" i="1"/>
  <c r="AE17" i="1"/>
  <c r="F17" i="1"/>
  <c r="AF17" i="1"/>
  <c r="AO17" i="1"/>
  <c r="AB17" i="1"/>
  <c r="AG17" i="1"/>
  <c r="AP17" i="1"/>
  <c r="Y17" i="1"/>
  <c r="V17" i="1" s="1"/>
  <c r="X17" i="1" s="1"/>
  <c r="AH17" i="1"/>
  <c r="AF37" i="12" l="1"/>
  <c r="AH37" i="12" s="1"/>
  <c r="AH14" i="11"/>
  <c r="AF37" i="11"/>
  <c r="AH37" i="11" s="1"/>
  <c r="AL37" i="10"/>
  <c r="AF37" i="22"/>
  <c r="AH37" i="22" s="1"/>
  <c r="AH14" i="9"/>
  <c r="AF37" i="9"/>
  <c r="AH37" i="9" s="1"/>
  <c r="AL37" i="21"/>
  <c r="V15" i="1"/>
  <c r="X15" i="1" s="1"/>
  <c r="V13" i="1"/>
  <c r="V9" i="1"/>
  <c r="X9" i="1" s="1"/>
  <c r="V3" i="1"/>
  <c r="X3" i="1" s="1"/>
  <c r="AH14" i="10"/>
  <c r="AH25" i="22"/>
  <c r="AH25" i="11"/>
  <c r="AH25" i="12"/>
  <c r="AH25" i="21"/>
  <c r="AH25" i="10"/>
  <c r="I11" i="1"/>
  <c r="N18" i="1"/>
  <c r="G11" i="1"/>
  <c r="N11" i="1"/>
  <c r="G9" i="1"/>
  <c r="G18" i="1"/>
  <c r="I18" i="1"/>
  <c r="N15" i="1"/>
  <c r="G19" i="1"/>
  <c r="I19" i="1"/>
  <c r="N3" i="1"/>
  <c r="G10" i="1"/>
  <c r="I10" i="1"/>
  <c r="N10" i="1"/>
  <c r="N2" i="1"/>
  <c r="G2" i="1"/>
  <c r="I2" i="1"/>
  <c r="G17" i="1"/>
  <c r="I17" i="1"/>
  <c r="N17" i="1"/>
  <c r="N9" i="1" l="1"/>
  <c r="O9" i="1" s="1"/>
  <c r="O10" i="1"/>
  <c r="O14" i="1"/>
  <c r="O6" i="1"/>
  <c r="O16" i="1"/>
  <c r="P16" i="1"/>
  <c r="O11" i="1"/>
  <c r="I9" i="1"/>
  <c r="I15" i="1"/>
  <c r="P11" i="1"/>
  <c r="O18" i="1"/>
  <c r="G15" i="1"/>
  <c r="N19" i="1"/>
  <c r="O19" i="1" s="1"/>
  <c r="G3" i="1"/>
  <c r="O3" i="1" s="1"/>
  <c r="I3" i="1"/>
  <c r="P10" i="1"/>
  <c r="O2" i="1"/>
  <c r="O17" i="1"/>
  <c r="AH35" i="10" l="1"/>
  <c r="P18" i="1"/>
  <c r="O13" i="1"/>
  <c r="P14" i="1"/>
  <c r="P13" i="1"/>
  <c r="O12" i="1"/>
  <c r="P12" i="1"/>
  <c r="O7" i="1"/>
  <c r="P21" i="1"/>
  <c r="O21" i="1"/>
  <c r="O5" i="1"/>
  <c r="P20" i="1"/>
  <c r="O20" i="1"/>
  <c r="O4" i="1"/>
  <c r="P4" i="1"/>
  <c r="P15" i="1"/>
  <c r="O15" i="1"/>
  <c r="P19" i="1"/>
  <c r="P3" i="1"/>
  <c r="P2" i="1"/>
  <c r="P17" i="1"/>
  <c r="G4" i="2"/>
  <c r="AH35" i="2"/>
  <c r="H35" i="2"/>
  <c r="G35" i="2"/>
  <c r="AH34" i="2"/>
  <c r="H34" i="2"/>
  <c r="G34" i="2"/>
  <c r="AH33" i="2"/>
  <c r="H33" i="2"/>
  <c r="G33" i="2"/>
  <c r="AH32" i="2"/>
  <c r="H32" i="2"/>
  <c r="G32" i="2"/>
  <c r="AH31" i="2"/>
  <c r="H31" i="2"/>
  <c r="G31" i="2"/>
  <c r="AH30" i="2"/>
  <c r="H30" i="2"/>
  <c r="G30" i="2"/>
  <c r="AH29" i="2"/>
  <c r="H29" i="2"/>
  <c r="G29" i="2"/>
  <c r="AH28" i="2"/>
  <c r="H28" i="2"/>
  <c r="G28" i="2"/>
  <c r="AH27" i="2"/>
  <c r="N27" i="2"/>
  <c r="P27" i="2" s="1"/>
  <c r="K27" i="2"/>
  <c r="M27" i="2" s="1"/>
  <c r="J27" i="2"/>
  <c r="H27" i="2"/>
  <c r="G27" i="2"/>
  <c r="G26" i="2"/>
  <c r="AG25" i="2"/>
  <c r="AH24" i="2"/>
  <c r="H24" i="2"/>
  <c r="G24" i="2"/>
  <c r="AH23" i="2"/>
  <c r="H23" i="2"/>
  <c r="G23" i="2"/>
  <c r="AH22" i="2"/>
  <c r="H22" i="2"/>
  <c r="G22" i="2"/>
  <c r="AH21" i="2"/>
  <c r="H21" i="2"/>
  <c r="G21" i="2"/>
  <c r="AH20" i="2"/>
  <c r="H20" i="2"/>
  <c r="G20" i="2"/>
  <c r="AH19" i="2"/>
  <c r="H19" i="2"/>
  <c r="G19" i="2"/>
  <c r="AH18" i="2"/>
  <c r="H18" i="2"/>
  <c r="G18" i="2"/>
  <c r="AH17" i="2"/>
  <c r="H17" i="2"/>
  <c r="G17" i="2"/>
  <c r="AH16" i="2"/>
  <c r="N16" i="2"/>
  <c r="P16" i="2" s="1"/>
  <c r="K16" i="2"/>
  <c r="M16" i="2" s="1"/>
  <c r="J16" i="2"/>
  <c r="H16" i="2"/>
  <c r="G16" i="2"/>
  <c r="H15" i="2"/>
  <c r="G15" i="2"/>
  <c r="AG14" i="2"/>
  <c r="AG37" i="2" s="1"/>
  <c r="AE14" i="2"/>
  <c r="AD14" i="2"/>
  <c r="AC14" i="2"/>
  <c r="AA14" i="2"/>
  <c r="X14" i="2"/>
  <c r="W14" i="2"/>
  <c r="AF13" i="2"/>
  <c r="AH13" i="2" s="1"/>
  <c r="H13" i="2"/>
  <c r="G13" i="2"/>
  <c r="E13" i="2"/>
  <c r="AF12" i="2"/>
  <c r="AH12" i="2" s="1"/>
  <c r="H12" i="2"/>
  <c r="G12" i="2"/>
  <c r="E12" i="2"/>
  <c r="AF11" i="2"/>
  <c r="AH11" i="2" s="1"/>
  <c r="H11" i="2"/>
  <c r="G11" i="2"/>
  <c r="E11" i="2"/>
  <c r="AF10" i="2"/>
  <c r="AH10" i="2" s="1"/>
  <c r="H10" i="2"/>
  <c r="G10" i="2"/>
  <c r="E10" i="2"/>
  <c r="AF9" i="2"/>
  <c r="AH9" i="2" s="1"/>
  <c r="H9" i="2"/>
  <c r="G9" i="2"/>
  <c r="E9" i="2"/>
  <c r="AF8" i="2"/>
  <c r="AH8" i="2" s="1"/>
  <c r="H8" i="2"/>
  <c r="G8" i="2"/>
  <c r="E8" i="2"/>
  <c r="AF7" i="2"/>
  <c r="AH7" i="2" s="1"/>
  <c r="H7" i="2"/>
  <c r="G7" i="2"/>
  <c r="E7" i="2"/>
  <c r="AF6" i="2"/>
  <c r="AH6" i="2" s="1"/>
  <c r="H6" i="2"/>
  <c r="G6" i="2"/>
  <c r="E6" i="2"/>
  <c r="AF5" i="2"/>
  <c r="AH5" i="2" s="1"/>
  <c r="N5" i="2"/>
  <c r="P5" i="2" s="1"/>
  <c r="K5" i="2"/>
  <c r="M5" i="2" s="1"/>
  <c r="J5" i="2"/>
  <c r="H5" i="2"/>
  <c r="G5" i="2"/>
  <c r="E5" i="2"/>
  <c r="A5" i="2"/>
  <c r="A6" i="2" s="1"/>
  <c r="A7" i="2" s="1"/>
  <c r="A8" i="2" s="1"/>
  <c r="A9" i="2" s="1"/>
  <c r="A10" i="2" s="1"/>
  <c r="A11" i="2" s="1"/>
  <c r="A12" i="2" s="1"/>
  <c r="A13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L4" i="2"/>
  <c r="N4" i="2"/>
  <c r="P4" i="2" s="1"/>
  <c r="K4" i="2"/>
  <c r="M4" i="2" s="1"/>
  <c r="J4" i="2"/>
  <c r="H4" i="2"/>
  <c r="E4" i="2"/>
  <c r="AA8" i="1" l="1"/>
  <c r="W25" i="2"/>
  <c r="W37" i="2" s="1"/>
  <c r="AB8" i="1" s="1"/>
  <c r="X25" i="2"/>
  <c r="X37" i="2" s="1"/>
  <c r="J8" i="1"/>
  <c r="AE25" i="2"/>
  <c r="AE37" i="2" s="1"/>
  <c r="AJ8" i="1" s="1"/>
  <c r="AJ22" i="1" s="1"/>
  <c r="AG8" i="1"/>
  <c r="Y8" i="1"/>
  <c r="AD25" i="2"/>
  <c r="AD37" i="2" s="1"/>
  <c r="AH26" i="2"/>
  <c r="AL2" i="1"/>
  <c r="AL8" i="1"/>
  <c r="AF25" i="2"/>
  <c r="AH25" i="2" s="1"/>
  <c r="H8" i="1"/>
  <c r="H22" i="1" s="1"/>
  <c r="AP8" i="1"/>
  <c r="AC25" i="2"/>
  <c r="AC37" i="2" s="1"/>
  <c r="AF14" i="2"/>
  <c r="AH4" i="2"/>
  <c r="AL14" i="2"/>
  <c r="AL25" i="2" s="1"/>
  <c r="AL37" i="2" s="1"/>
  <c r="I37" i="2"/>
  <c r="E14" i="2"/>
  <c r="AA25" i="2"/>
  <c r="AA37" i="2" s="1"/>
  <c r="AO8" i="1"/>
  <c r="AH15" i="2"/>
  <c r="AF37" i="2" l="1"/>
  <c r="AH37" i="2" s="1"/>
  <c r="Z8" i="1"/>
  <c r="AC8" i="1"/>
  <c r="AH8" i="1"/>
  <c r="AH22" i="1" s="1"/>
  <c r="AF8" i="1"/>
  <c r="F8" i="1"/>
  <c r="AE8" i="1"/>
  <c r="AI8" i="1"/>
  <c r="V8" i="1"/>
  <c r="V6" i="1"/>
  <c r="X6" i="1" s="1"/>
  <c r="AL22" i="1"/>
  <c r="AH14" i="2"/>
  <c r="N8" i="1"/>
  <c r="W8" i="1"/>
  <c r="X8" i="1" l="1"/>
  <c r="E37" i="2"/>
  <c r="I8" i="1" s="1"/>
  <c r="I22" i="1" s="1"/>
  <c r="G8" i="1"/>
  <c r="AK8" i="1"/>
  <c r="AM8" i="1" s="1"/>
  <c r="D1" i="2"/>
  <c r="H37" i="2" l="1"/>
  <c r="G37" i="2"/>
  <c r="R8" i="1"/>
  <c r="H25" i="2"/>
  <c r="G25" i="2"/>
  <c r="D1" i="22"/>
  <c r="D1" i="12"/>
  <c r="D1" i="11"/>
  <c r="D1" i="21"/>
  <c r="D1" i="10"/>
  <c r="D1" i="9"/>
  <c r="E4" i="1"/>
  <c r="L4" i="1" s="1"/>
  <c r="E20" i="1"/>
  <c r="L20" i="1" s="1"/>
  <c r="E21" i="1"/>
  <c r="L21" i="1" s="1"/>
  <c r="E7" i="1"/>
  <c r="L7" i="1" s="1"/>
  <c r="E6" i="1"/>
  <c r="L6" i="1" s="1"/>
  <c r="E14" i="1"/>
  <c r="L14" i="1" s="1"/>
  <c r="E16" i="1"/>
  <c r="L16" i="1" s="1"/>
  <c r="E13" i="1"/>
  <c r="L13" i="1" s="1"/>
  <c r="E5" i="1"/>
  <c r="L5" i="1" s="1"/>
  <c r="E12" i="1"/>
  <c r="L12" i="1" s="1"/>
  <c r="E11" i="1"/>
  <c r="L11" i="1" s="1"/>
  <c r="E9" i="1"/>
  <c r="L9" i="1" s="1"/>
  <c r="E18" i="1"/>
  <c r="L18" i="1" s="1"/>
  <c r="E15" i="1"/>
  <c r="L15" i="1" s="1"/>
  <c r="E19" i="1"/>
  <c r="L19" i="1" s="1"/>
  <c r="E3" i="1"/>
  <c r="L3" i="1" s="1"/>
  <c r="E10" i="1"/>
  <c r="L10" i="1" s="1"/>
  <c r="E2" i="1"/>
  <c r="L2" i="1" s="1"/>
  <c r="E17" i="1"/>
  <c r="L17" i="1" s="1"/>
  <c r="E8" i="1"/>
  <c r="H37" i="9" l="1"/>
  <c r="G37" i="9"/>
  <c r="G37" i="10"/>
  <c r="O37" i="10"/>
  <c r="N37" i="10"/>
  <c r="P37" i="10" s="1"/>
  <c r="H37" i="10"/>
  <c r="U14" i="1"/>
  <c r="M12" i="1"/>
  <c r="N37" i="21"/>
  <c r="G37" i="21"/>
  <c r="H37" i="21"/>
  <c r="O37" i="21"/>
  <c r="O37" i="22"/>
  <c r="N37" i="22"/>
  <c r="M13" i="1"/>
  <c r="U4" i="1"/>
  <c r="M6" i="1"/>
  <c r="H37" i="22"/>
  <c r="G37" i="22"/>
  <c r="O37" i="12"/>
  <c r="N37" i="12"/>
  <c r="H37" i="12"/>
  <c r="G37" i="12"/>
  <c r="N37" i="11"/>
  <c r="O37" i="11"/>
  <c r="H37" i="11"/>
  <c r="G37" i="11"/>
  <c r="H14" i="22"/>
  <c r="U8" i="1"/>
  <c r="M8" i="1"/>
  <c r="L8" i="1"/>
  <c r="K8" i="1"/>
  <c r="N25" i="22"/>
  <c r="O14" i="22"/>
  <c r="G25" i="22"/>
  <c r="O25" i="22"/>
  <c r="H25" i="22"/>
  <c r="N14" i="22"/>
  <c r="G14" i="22"/>
  <c r="N25" i="12"/>
  <c r="G25" i="12"/>
  <c r="N14" i="12"/>
  <c r="H14" i="12"/>
  <c r="O14" i="12"/>
  <c r="G14" i="12"/>
  <c r="H25" i="12"/>
  <c r="O25" i="12"/>
  <c r="N14" i="11"/>
  <c r="H25" i="11"/>
  <c r="O25" i="11"/>
  <c r="G14" i="11"/>
  <c r="H14" i="11"/>
  <c r="G25" i="11"/>
  <c r="O14" i="11"/>
  <c r="N25" i="11"/>
  <c r="G25" i="21"/>
  <c r="N25" i="21"/>
  <c r="H14" i="21"/>
  <c r="N14" i="21"/>
  <c r="H25" i="21"/>
  <c r="G14" i="21"/>
  <c r="O14" i="21"/>
  <c r="O25" i="21"/>
  <c r="G25" i="10"/>
  <c r="N25" i="10"/>
  <c r="O14" i="10"/>
  <c r="H14" i="10"/>
  <c r="N14" i="10"/>
  <c r="G14" i="10"/>
  <c r="O25" i="10"/>
  <c r="H25" i="10"/>
  <c r="H14" i="9"/>
  <c r="G25" i="9"/>
  <c r="G14" i="9"/>
  <c r="H25" i="9"/>
  <c r="K17" i="1"/>
  <c r="S17" i="1"/>
  <c r="K19" i="1"/>
  <c r="S19" i="1"/>
  <c r="K14" i="1"/>
  <c r="S14" i="1"/>
  <c r="K9" i="1"/>
  <c r="S11" i="1"/>
  <c r="K11" i="1"/>
  <c r="K2" i="1"/>
  <c r="S2" i="1"/>
  <c r="S16" i="1"/>
  <c r="K16" i="1"/>
  <c r="S6" i="1"/>
  <c r="K6" i="1"/>
  <c r="K7" i="1"/>
  <c r="S10" i="1"/>
  <c r="K10" i="1"/>
  <c r="K4" i="1"/>
  <c r="S4" i="1"/>
  <c r="K15" i="1"/>
  <c r="S15" i="1"/>
  <c r="S21" i="1"/>
  <c r="K21" i="1"/>
  <c r="K12" i="1"/>
  <c r="S12" i="1"/>
  <c r="K5" i="1"/>
  <c r="S3" i="1"/>
  <c r="K3" i="1"/>
  <c r="K13" i="1"/>
  <c r="S13" i="1"/>
  <c r="K18" i="1"/>
  <c r="S18" i="1"/>
  <c r="S20" i="1"/>
  <c r="K20" i="1"/>
  <c r="AO24" i="23"/>
  <c r="M16" i="1" l="1"/>
  <c r="M10" i="1"/>
  <c r="M14" i="1"/>
  <c r="U5" i="1"/>
  <c r="M5" i="1"/>
  <c r="P37" i="21"/>
  <c r="M2" i="1"/>
  <c r="U20" i="1"/>
  <c r="U12" i="1"/>
  <c r="U17" i="1"/>
  <c r="P37" i="12"/>
  <c r="U19" i="1" s="1"/>
  <c r="M20" i="1"/>
  <c r="U6" i="1"/>
  <c r="U18" i="1"/>
  <c r="M4" i="1"/>
  <c r="U16" i="1"/>
  <c r="U11" i="1"/>
  <c r="P37" i="22"/>
  <c r="U15" i="1" s="1"/>
  <c r="P37" i="11"/>
  <c r="U3" i="1" s="1"/>
  <c r="P25" i="11"/>
  <c r="M15" i="1"/>
  <c r="P25" i="12"/>
  <c r="P14" i="21"/>
  <c r="U10" i="1"/>
  <c r="P14" i="11"/>
  <c r="P14" i="10"/>
  <c r="M17" i="1"/>
  <c r="P25" i="22"/>
  <c r="M18" i="1"/>
  <c r="M19" i="1"/>
  <c r="M9" i="1"/>
  <c r="M11" i="1"/>
  <c r="P25" i="21"/>
  <c r="P25" i="10"/>
  <c r="P14" i="22"/>
  <c r="P14" i="12"/>
  <c r="M3" i="1"/>
  <c r="T24" i="23"/>
  <c r="W24" i="23"/>
  <c r="Z24" i="23"/>
  <c r="AC24" i="23"/>
  <c r="AF24" i="23"/>
  <c r="AI24" i="23"/>
  <c r="AL24" i="23"/>
  <c r="K24" i="23"/>
  <c r="B24" i="23"/>
  <c r="C5" i="23"/>
  <c r="C6" i="23"/>
  <c r="C7" i="23"/>
  <c r="C8" i="23"/>
  <c r="C9" i="23"/>
  <c r="C10" i="23"/>
  <c r="C11" i="23"/>
  <c r="C12" i="23"/>
  <c r="C13" i="23"/>
  <c r="C14" i="23"/>
  <c r="C15" i="23"/>
  <c r="C16" i="23"/>
  <c r="C17" i="23"/>
  <c r="C18" i="23"/>
  <c r="C19" i="23"/>
  <c r="C20" i="23"/>
  <c r="C21" i="23"/>
  <c r="C22" i="23"/>
  <c r="C23" i="23"/>
  <c r="C4" i="23"/>
  <c r="E24" i="23"/>
  <c r="N24" i="23" l="1"/>
  <c r="C24" i="23"/>
  <c r="Q24" i="23" s="1"/>
  <c r="H24" i="23" l="1"/>
  <c r="E22" i="1" l="1"/>
  <c r="L22" i="1" l="1"/>
  <c r="AK10" i="23"/>
  <c r="AM10" i="23" s="1"/>
  <c r="AH10" i="23"/>
  <c r="AJ10" i="23" s="1"/>
  <c r="AE10" i="23"/>
  <c r="AG10" i="23" s="1"/>
  <c r="AB10" i="23"/>
  <c r="AD10" i="23" s="1"/>
  <c r="Y10" i="23"/>
  <c r="AA10" i="23" s="1"/>
  <c r="J10" i="23"/>
  <c r="L10" i="23" s="1"/>
  <c r="D10" i="23"/>
  <c r="F10" i="23" s="1"/>
  <c r="V10" i="23"/>
  <c r="X10" i="23" s="1"/>
  <c r="AK7" i="23"/>
  <c r="AM7" i="23" s="1"/>
  <c r="AH7" i="23"/>
  <c r="AJ7" i="23" s="1"/>
  <c r="AE7" i="23"/>
  <c r="AG7" i="23" s="1"/>
  <c r="AB7" i="23"/>
  <c r="AD7" i="23" s="1"/>
  <c r="Y7" i="23"/>
  <c r="AA7" i="23" s="1"/>
  <c r="J7" i="23"/>
  <c r="L7" i="23" s="1"/>
  <c r="D7" i="23"/>
  <c r="F7" i="23" s="1"/>
  <c r="AK15" i="1" l="1"/>
  <c r="AM15" i="1" s="1"/>
  <c r="AQ10" i="1"/>
  <c r="AR10" i="1" s="1"/>
  <c r="AQ15" i="1"/>
  <c r="AR15" i="1" s="1"/>
  <c r="S10" i="23"/>
  <c r="U10" i="23" s="1"/>
  <c r="G10" i="23"/>
  <c r="I10" i="23" s="1"/>
  <c r="G7" i="23"/>
  <c r="I7" i="23" s="1"/>
  <c r="AK10" i="1"/>
  <c r="AM10" i="1" s="1"/>
  <c r="AK19" i="23"/>
  <c r="AM19" i="23" s="1"/>
  <c r="AH19" i="23"/>
  <c r="AJ19" i="23" s="1"/>
  <c r="AE19" i="23"/>
  <c r="AG19" i="23" s="1"/>
  <c r="AB19" i="23"/>
  <c r="AD19" i="23" s="1"/>
  <c r="Y19" i="23"/>
  <c r="AA19" i="23" s="1"/>
  <c r="V19" i="23"/>
  <c r="X19" i="23" s="1"/>
  <c r="J19" i="23"/>
  <c r="L19" i="23" s="1"/>
  <c r="AK18" i="23"/>
  <c r="AM18" i="23" s="1"/>
  <c r="AH18" i="23"/>
  <c r="AJ18" i="23" s="1"/>
  <c r="AE18" i="23"/>
  <c r="AG18" i="23" s="1"/>
  <c r="AB18" i="23"/>
  <c r="AD18" i="23" s="1"/>
  <c r="Y18" i="23"/>
  <c r="AA18" i="23" s="1"/>
  <c r="V18" i="23"/>
  <c r="X18" i="23" s="1"/>
  <c r="J18" i="23"/>
  <c r="L18" i="23" s="1"/>
  <c r="D18" i="23"/>
  <c r="F18" i="23" s="1"/>
  <c r="AK17" i="23"/>
  <c r="AM17" i="23" s="1"/>
  <c r="AH17" i="23"/>
  <c r="AJ17" i="23" s="1"/>
  <c r="AE17" i="23"/>
  <c r="AG17" i="23" s="1"/>
  <c r="AB17" i="23"/>
  <c r="AD17" i="23" s="1"/>
  <c r="Y17" i="23"/>
  <c r="AA17" i="23" s="1"/>
  <c r="V17" i="23"/>
  <c r="X17" i="23" s="1"/>
  <c r="J17" i="23"/>
  <c r="L17" i="23" s="1"/>
  <c r="D17" i="23"/>
  <c r="F17" i="23" s="1"/>
  <c r="AK16" i="23"/>
  <c r="AM16" i="23" s="1"/>
  <c r="AH16" i="23"/>
  <c r="AJ16" i="23" s="1"/>
  <c r="AE16" i="23"/>
  <c r="AG16" i="23" s="1"/>
  <c r="AB16" i="23"/>
  <c r="AD16" i="23" s="1"/>
  <c r="Y16" i="23"/>
  <c r="AA16" i="23" s="1"/>
  <c r="V16" i="23"/>
  <c r="X16" i="23" s="1"/>
  <c r="AK14" i="23"/>
  <c r="AM14" i="23" s="1"/>
  <c r="AH14" i="23"/>
  <c r="AJ14" i="23" s="1"/>
  <c r="AE14" i="23"/>
  <c r="AG14" i="23" s="1"/>
  <c r="AB14" i="23"/>
  <c r="AD14" i="23" s="1"/>
  <c r="Y14" i="23"/>
  <c r="AA14" i="23" s="1"/>
  <c r="V14" i="23"/>
  <c r="X14" i="23" s="1"/>
  <c r="J14" i="23"/>
  <c r="L14" i="23" s="1"/>
  <c r="D14" i="23"/>
  <c r="F14" i="23" s="1"/>
  <c r="AK20" i="23"/>
  <c r="AM20" i="23" s="1"/>
  <c r="AH20" i="23"/>
  <c r="AJ20" i="23" s="1"/>
  <c r="AE20" i="23"/>
  <c r="AG20" i="23" s="1"/>
  <c r="AB20" i="23"/>
  <c r="AD20" i="23" s="1"/>
  <c r="Y20" i="23"/>
  <c r="AA20" i="23" s="1"/>
  <c r="V20" i="23"/>
  <c r="X20" i="23" s="1"/>
  <c r="J20" i="23"/>
  <c r="L20" i="23" s="1"/>
  <c r="AK21" i="23"/>
  <c r="AM21" i="23" s="1"/>
  <c r="AH21" i="23"/>
  <c r="AJ21" i="23" s="1"/>
  <c r="AE21" i="23"/>
  <c r="AG21" i="23" s="1"/>
  <c r="AB21" i="23"/>
  <c r="AD21" i="23" s="1"/>
  <c r="Y21" i="23"/>
  <c r="AA21" i="23" s="1"/>
  <c r="V21" i="23"/>
  <c r="X21" i="23" s="1"/>
  <c r="J21" i="23"/>
  <c r="L21" i="23" s="1"/>
  <c r="D21" i="23"/>
  <c r="F21" i="23" s="1"/>
  <c r="AK15" i="23"/>
  <c r="AM15" i="23" s="1"/>
  <c r="AH15" i="23"/>
  <c r="AJ15" i="23" s="1"/>
  <c r="AE15" i="23"/>
  <c r="AG15" i="23" s="1"/>
  <c r="AB15" i="23"/>
  <c r="AD15" i="23" s="1"/>
  <c r="Y15" i="23"/>
  <c r="AA15" i="23" s="1"/>
  <c r="V15" i="23"/>
  <c r="X15" i="23" s="1"/>
  <c r="J15" i="23"/>
  <c r="L15" i="23" s="1"/>
  <c r="AK22" i="23"/>
  <c r="AM22" i="23" s="1"/>
  <c r="AH22" i="23"/>
  <c r="AJ22" i="23" s="1"/>
  <c r="AE22" i="23"/>
  <c r="AG22" i="23" s="1"/>
  <c r="AB22" i="23"/>
  <c r="AD22" i="23" s="1"/>
  <c r="Y22" i="23"/>
  <c r="AA22" i="23" s="1"/>
  <c r="V22" i="23"/>
  <c r="X22" i="23" s="1"/>
  <c r="AK23" i="23"/>
  <c r="AM23" i="23" s="1"/>
  <c r="AH23" i="23"/>
  <c r="AJ23" i="23" s="1"/>
  <c r="AE23" i="23"/>
  <c r="AG23" i="23" s="1"/>
  <c r="AB23" i="23"/>
  <c r="AD23" i="23" s="1"/>
  <c r="Y23" i="23"/>
  <c r="AA23" i="23" s="1"/>
  <c r="V23" i="23"/>
  <c r="X23" i="23" s="1"/>
  <c r="J23" i="23"/>
  <c r="L23" i="23" s="1"/>
  <c r="AK13" i="23"/>
  <c r="AM13" i="23" s="1"/>
  <c r="AH13" i="23"/>
  <c r="AJ13" i="23" s="1"/>
  <c r="AE13" i="23"/>
  <c r="AG13" i="23" s="1"/>
  <c r="AB13" i="23"/>
  <c r="AD13" i="23" s="1"/>
  <c r="Y13" i="23"/>
  <c r="AA13" i="23" s="1"/>
  <c r="V13" i="23"/>
  <c r="X13" i="23" s="1"/>
  <c r="AK11" i="23"/>
  <c r="AM11" i="23" s="1"/>
  <c r="AH11" i="23"/>
  <c r="AJ11" i="23" s="1"/>
  <c r="AE11" i="23"/>
  <c r="AG11" i="23" s="1"/>
  <c r="AB11" i="23"/>
  <c r="AD11" i="23" s="1"/>
  <c r="Y11" i="23"/>
  <c r="AA11" i="23" s="1"/>
  <c r="V11" i="23"/>
  <c r="X11" i="23" s="1"/>
  <c r="J11" i="23"/>
  <c r="L11" i="23" s="1"/>
  <c r="D11" i="23"/>
  <c r="F11" i="23" s="1"/>
  <c r="AK9" i="23"/>
  <c r="AM9" i="23" s="1"/>
  <c r="AH9" i="23"/>
  <c r="AJ9" i="23" s="1"/>
  <c r="AE9" i="23"/>
  <c r="AG9" i="23" s="1"/>
  <c r="AB9" i="23"/>
  <c r="AD9" i="23" s="1"/>
  <c r="Y9" i="23"/>
  <c r="AA9" i="23" s="1"/>
  <c r="V9" i="23"/>
  <c r="X9" i="23" s="1"/>
  <c r="J9" i="23"/>
  <c r="L9" i="23" s="1"/>
  <c r="AK8" i="23"/>
  <c r="AM8" i="23" s="1"/>
  <c r="AH8" i="23"/>
  <c r="AJ8" i="23" s="1"/>
  <c r="AE8" i="23"/>
  <c r="AG8" i="23" s="1"/>
  <c r="AB8" i="23"/>
  <c r="AD8" i="23" s="1"/>
  <c r="Y8" i="23"/>
  <c r="AA8" i="23" s="1"/>
  <c r="V8" i="23"/>
  <c r="X8" i="23" s="1"/>
  <c r="D8" i="23"/>
  <c r="F8" i="23" s="1"/>
  <c r="AK6" i="23"/>
  <c r="AH6" i="23"/>
  <c r="AE6" i="23"/>
  <c r="AB6" i="23"/>
  <c r="Y6" i="23"/>
  <c r="V6" i="23"/>
  <c r="J6" i="23"/>
  <c r="D6" i="23"/>
  <c r="F6" i="23" s="1"/>
  <c r="AK5" i="23"/>
  <c r="AM5" i="23" s="1"/>
  <c r="AH5" i="23"/>
  <c r="AJ5" i="23" s="1"/>
  <c r="AE5" i="23"/>
  <c r="AG5" i="23" s="1"/>
  <c r="AB5" i="23"/>
  <c r="AD5" i="23" s="1"/>
  <c r="Y5" i="23"/>
  <c r="AA5" i="23" s="1"/>
  <c r="V5" i="23"/>
  <c r="X5" i="23" s="1"/>
  <c r="J5" i="23"/>
  <c r="L5" i="23" s="1"/>
  <c r="AK21" i="1" l="1"/>
  <c r="AM21" i="1" s="1"/>
  <c r="AK20" i="1"/>
  <c r="AM20" i="1" s="1"/>
  <c r="AK11" i="1"/>
  <c r="AM11" i="1" s="1"/>
  <c r="AK16" i="1"/>
  <c r="AM16" i="1" s="1"/>
  <c r="AK14" i="1"/>
  <c r="AM14" i="1" s="1"/>
  <c r="AK19" i="1"/>
  <c r="AM19" i="1" s="1"/>
  <c r="AK18" i="1"/>
  <c r="AM18" i="1" s="1"/>
  <c r="AK3" i="1"/>
  <c r="AM3" i="1" s="1"/>
  <c r="AK12" i="1"/>
  <c r="AM12" i="1" s="1"/>
  <c r="S18" i="23"/>
  <c r="U18" i="23" s="1"/>
  <c r="AQ4" i="1"/>
  <c r="AR4" i="1" s="1"/>
  <c r="S14" i="23"/>
  <c r="U14" i="23" s="1"/>
  <c r="S17" i="23"/>
  <c r="U17" i="23" s="1"/>
  <c r="AQ2" i="1"/>
  <c r="AR2" i="1" s="1"/>
  <c r="AQ11" i="1"/>
  <c r="S22" i="23"/>
  <c r="U22" i="23" s="1"/>
  <c r="AQ12" i="1"/>
  <c r="AR12" i="1" s="1"/>
  <c r="S11" i="23"/>
  <c r="U11" i="23" s="1"/>
  <c r="AQ14" i="1"/>
  <c r="AR14" i="1" s="1"/>
  <c r="D23" i="23"/>
  <c r="F23" i="23" s="1"/>
  <c r="S13" i="23"/>
  <c r="U13" i="23" s="1"/>
  <c r="AQ3" i="1"/>
  <c r="AR3" i="1" s="1"/>
  <c r="V7" i="23"/>
  <c r="X7" i="23" s="1"/>
  <c r="AQ7" i="1"/>
  <c r="S15" i="23"/>
  <c r="U15" i="23" s="1"/>
  <c r="P21" i="23"/>
  <c r="R21" i="23" s="1"/>
  <c r="S21" i="23"/>
  <c r="U21" i="23" s="1"/>
  <c r="AJ6" i="23"/>
  <c r="AD6" i="23"/>
  <c r="AM6" i="23"/>
  <c r="X6" i="23"/>
  <c r="AG6" i="23"/>
  <c r="AA6" i="23"/>
  <c r="L6" i="23"/>
  <c r="AQ5" i="1"/>
  <c r="AR5" i="1" s="1"/>
  <c r="G15" i="23"/>
  <c r="I15" i="23" s="1"/>
  <c r="D15" i="23"/>
  <c r="F15" i="23" s="1"/>
  <c r="G19" i="23"/>
  <c r="I19" i="23" s="1"/>
  <c r="D19" i="23"/>
  <c r="F19" i="23" s="1"/>
  <c r="M22" i="23"/>
  <c r="O22" i="23" s="1"/>
  <c r="AQ21" i="1"/>
  <c r="AR21" i="1" s="1"/>
  <c r="AQ13" i="1"/>
  <c r="AQ16" i="1"/>
  <c r="AR16" i="1" s="1"/>
  <c r="AQ6" i="1"/>
  <c r="AR6" i="1" s="1"/>
  <c r="AQ19" i="1"/>
  <c r="AQ18" i="1"/>
  <c r="AR18" i="1" s="1"/>
  <c r="J22" i="23"/>
  <c r="L22" i="23" s="1"/>
  <c r="D20" i="23"/>
  <c r="F20" i="23" s="1"/>
  <c r="P22" i="23"/>
  <c r="R22" i="23" s="1"/>
  <c r="P15" i="23"/>
  <c r="R15" i="23" s="1"/>
  <c r="M15" i="23"/>
  <c r="O15" i="23" s="1"/>
  <c r="AQ20" i="1"/>
  <c r="D9" i="23"/>
  <c r="F9" i="23" s="1"/>
  <c r="AQ17" i="1"/>
  <c r="G8" i="23"/>
  <c r="I8" i="23" s="1"/>
  <c r="G14" i="23"/>
  <c r="I14" i="23" s="1"/>
  <c r="G17" i="23"/>
  <c r="I17" i="23" s="1"/>
  <c r="AK2" i="1"/>
  <c r="AM2" i="1" s="1"/>
  <c r="G6" i="23"/>
  <c r="I6" i="23" s="1"/>
  <c r="G18" i="23"/>
  <c r="I18" i="23" s="1"/>
  <c r="J16" i="23"/>
  <c r="L16" i="23" s="1"/>
  <c r="D16" i="23"/>
  <c r="F16" i="23" s="1"/>
  <c r="J13" i="23"/>
  <c r="L13" i="23" s="1"/>
  <c r="G11" i="23"/>
  <c r="I11" i="23" s="1"/>
  <c r="AK17" i="1"/>
  <c r="AM17" i="1" s="1"/>
  <c r="D5" i="23"/>
  <c r="F5" i="23" s="1"/>
  <c r="G23" i="23"/>
  <c r="I23" i="23" s="1"/>
  <c r="G21" i="23"/>
  <c r="I21" i="23" s="1"/>
  <c r="M21" i="23"/>
  <c r="O21" i="23" s="1"/>
  <c r="AK4" i="23"/>
  <c r="AM4" i="23" s="1"/>
  <c r="AH4" i="23"/>
  <c r="AJ4" i="23" s="1"/>
  <c r="AE4" i="23"/>
  <c r="AG4" i="23" s="1"/>
  <c r="AB4" i="23"/>
  <c r="AD4" i="23" s="1"/>
  <c r="Y4" i="23"/>
  <c r="AA4" i="23" s="1"/>
  <c r="V4" i="23"/>
  <c r="X4" i="23" s="1"/>
  <c r="J4" i="23"/>
  <c r="L4" i="23" s="1"/>
  <c r="AK12" i="23"/>
  <c r="AM12" i="23" s="1"/>
  <c r="AH12" i="23"/>
  <c r="AJ12" i="23" s="1"/>
  <c r="AE12" i="23"/>
  <c r="AG12" i="23" s="1"/>
  <c r="AB12" i="23"/>
  <c r="AD12" i="23" s="1"/>
  <c r="Y12" i="23"/>
  <c r="AA12" i="23" s="1"/>
  <c r="V12" i="23"/>
  <c r="X12" i="23" s="1"/>
  <c r="J12" i="23"/>
  <c r="L12" i="23" s="1"/>
  <c r="AN14" i="23" l="1"/>
  <c r="AP14" i="23" s="1"/>
  <c r="AN13" i="23"/>
  <c r="AP13" i="23" s="1"/>
  <c r="S23" i="23"/>
  <c r="U23" i="23" s="1"/>
  <c r="AK4" i="1"/>
  <c r="S16" i="23"/>
  <c r="U16" i="23" s="1"/>
  <c r="AK13" i="1"/>
  <c r="S4" i="23"/>
  <c r="U4" i="23" s="1"/>
  <c r="M23" i="23"/>
  <c r="O23" i="23" s="1"/>
  <c r="Y24" i="23"/>
  <c r="P23" i="23"/>
  <c r="R23" i="23" s="1"/>
  <c r="AR11" i="1"/>
  <c r="D13" i="23"/>
  <c r="F13" i="23" s="1"/>
  <c r="AD24" i="23"/>
  <c r="J8" i="23"/>
  <c r="L8" i="23" s="1"/>
  <c r="L24" i="23" s="1"/>
  <c r="AA24" i="23"/>
  <c r="AH24" i="23"/>
  <c r="AE24" i="23"/>
  <c r="AJ24" i="23"/>
  <c r="AG24" i="23"/>
  <c r="AK24" i="23"/>
  <c r="AM24" i="23"/>
  <c r="AB24" i="23"/>
  <c r="P5" i="23"/>
  <c r="R5" i="23" s="1"/>
  <c r="S5" i="23"/>
  <c r="U5" i="23" s="1"/>
  <c r="X24" i="23"/>
  <c r="V24" i="23"/>
  <c r="G22" i="23"/>
  <c r="I22" i="23" s="1"/>
  <c r="D22" i="23"/>
  <c r="F22" i="23" s="1"/>
  <c r="AR20" i="1"/>
  <c r="P6" i="23"/>
  <c r="R6" i="23" s="1"/>
  <c r="AG22" i="1"/>
  <c r="G20" i="23"/>
  <c r="I20" i="23" s="1"/>
  <c r="AR13" i="1"/>
  <c r="AR7" i="1"/>
  <c r="AR19" i="1"/>
  <c r="G9" i="23"/>
  <c r="I9" i="23" s="1"/>
  <c r="AR17" i="1"/>
  <c r="AF22" i="1"/>
  <c r="Z22" i="1"/>
  <c r="AI22" i="1"/>
  <c r="AA22" i="1"/>
  <c r="AQ8" i="1"/>
  <c r="AB22" i="1"/>
  <c r="AO22" i="1"/>
  <c r="AC22" i="1"/>
  <c r="AE22" i="1"/>
  <c r="N22" i="1"/>
  <c r="F22" i="1"/>
  <c r="F24" i="1" s="1"/>
  <c r="J22" i="1"/>
  <c r="G16" i="23"/>
  <c r="I16" i="23" s="1"/>
  <c r="G13" i="23"/>
  <c r="I13" i="23" s="1"/>
  <c r="G5" i="23"/>
  <c r="I5" i="23" s="1"/>
  <c r="M5" i="23"/>
  <c r="O5" i="23" s="1"/>
  <c r="AM13" i="1" l="1"/>
  <c r="AM4" i="1"/>
  <c r="AN15" i="23"/>
  <c r="AP15" i="23" s="1"/>
  <c r="AN18" i="23"/>
  <c r="AP18" i="23" s="1"/>
  <c r="AN21" i="23"/>
  <c r="AP21" i="23" s="1"/>
  <c r="AN22" i="23"/>
  <c r="AP22" i="23" s="1"/>
  <c r="AN16" i="23"/>
  <c r="AP16" i="23" s="1"/>
  <c r="AN23" i="23"/>
  <c r="AP23" i="23" s="1"/>
  <c r="D4" i="23"/>
  <c r="F4" i="23" s="1"/>
  <c r="G4" i="23"/>
  <c r="I4" i="23" s="1"/>
  <c r="S8" i="1"/>
  <c r="AN4" i="23"/>
  <c r="AP4" i="23" s="1"/>
  <c r="J24" i="23"/>
  <c r="D12" i="23"/>
  <c r="F12" i="23" s="1"/>
  <c r="AR8" i="1"/>
  <c r="O8" i="1"/>
  <c r="P8" i="1"/>
  <c r="G12" i="23"/>
  <c r="I12" i="23" s="1"/>
  <c r="G22" i="1"/>
  <c r="O22" i="1" s="1"/>
  <c r="P14" i="23" l="1"/>
  <c r="R14" i="23" s="1"/>
  <c r="P13" i="23"/>
  <c r="R13" i="23" s="1"/>
  <c r="M14" i="23"/>
  <c r="O14" i="23" s="1"/>
  <c r="M13" i="23"/>
  <c r="O13" i="23" s="1"/>
  <c r="M18" i="23"/>
  <c r="O18" i="23" s="1"/>
  <c r="P18" i="23"/>
  <c r="R18" i="23" s="1"/>
  <c r="P16" i="23"/>
  <c r="R16" i="23" s="1"/>
  <c r="M16" i="23"/>
  <c r="O16" i="23" s="1"/>
  <c r="M4" i="23"/>
  <c r="O4" i="23" s="1"/>
  <c r="P4" i="23"/>
  <c r="R4" i="23" s="1"/>
  <c r="F24" i="23"/>
  <c r="D24" i="23"/>
  <c r="G24" i="23" s="1"/>
  <c r="I24" i="23" s="1"/>
  <c r="K22" i="1"/>
  <c r="M22" i="1" s="1"/>
  <c r="R13" i="1" l="1"/>
  <c r="U13" i="1"/>
  <c r="W13" i="1"/>
  <c r="X13" i="1" s="1"/>
  <c r="R2" i="1"/>
  <c r="U2" i="1"/>
  <c r="W22" i="1"/>
  <c r="T22" i="1" s="1"/>
  <c r="Q22" i="1" l="1"/>
  <c r="AN5" i="23"/>
  <c r="AP5" i="23" s="1"/>
  <c r="R9" i="1"/>
  <c r="P9" i="1"/>
  <c r="U9" i="1"/>
  <c r="M17" i="23" l="1"/>
  <c r="O17" i="23" s="1"/>
  <c r="M11" i="23"/>
  <c r="O11" i="23" s="1"/>
  <c r="M12" i="23"/>
  <c r="O12" i="23" s="1"/>
  <c r="M10" i="23"/>
  <c r="O10" i="23" s="1"/>
  <c r="S12" i="23"/>
  <c r="S9" i="1"/>
  <c r="AK9" i="1"/>
  <c r="AN17" i="23" l="1"/>
  <c r="AP17" i="23" s="1"/>
  <c r="AN11" i="23"/>
  <c r="AP11" i="23" s="1"/>
  <c r="P17" i="23"/>
  <c r="R17" i="23" s="1"/>
  <c r="P11" i="23"/>
  <c r="R11" i="23" s="1"/>
  <c r="P12" i="23"/>
  <c r="R12" i="23" s="1"/>
  <c r="P10" i="23"/>
  <c r="R10" i="23" s="1"/>
  <c r="AM9" i="1"/>
  <c r="AN10" i="23"/>
  <c r="AP10" i="23" s="1"/>
  <c r="AN12" i="23"/>
  <c r="U12" i="23"/>
  <c r="AP12" i="23" l="1"/>
  <c r="AQ9" i="1"/>
  <c r="AR9" i="1" l="1"/>
  <c r="AR22" i="1" s="1"/>
  <c r="AQ22" i="1"/>
  <c r="AP22" i="1"/>
  <c r="Y6" i="1" l="1"/>
  <c r="V7" i="1" s="1"/>
  <c r="X7" i="1" l="1"/>
  <c r="P7" i="1"/>
  <c r="M9" i="23" s="1"/>
  <c r="O9" i="23" s="1"/>
  <c r="S7" i="1"/>
  <c r="P9" i="23" s="1"/>
  <c r="R9" i="23" s="1"/>
  <c r="AK7" i="1"/>
  <c r="S9" i="23"/>
  <c r="U9" i="23" s="1"/>
  <c r="V5" i="1"/>
  <c r="S19" i="23" s="1"/>
  <c r="U19" i="23" s="1"/>
  <c r="P6" i="1"/>
  <c r="AK6" i="1"/>
  <c r="Y22" i="1"/>
  <c r="S6" i="23"/>
  <c r="AM7" i="1" l="1"/>
  <c r="AN9" i="23"/>
  <c r="AP9" i="23" s="1"/>
  <c r="M6" i="23"/>
  <c r="O6" i="23" s="1"/>
  <c r="M19" i="23"/>
  <c r="O19" i="23" s="1"/>
  <c r="S8" i="23"/>
  <c r="U8" i="23" s="1"/>
  <c r="S20" i="23"/>
  <c r="U20" i="23" s="1"/>
  <c r="U6" i="23"/>
  <c r="AM6" i="1"/>
  <c r="AN6" i="23"/>
  <c r="X5" i="1"/>
  <c r="P5" i="1"/>
  <c r="M20" i="23" s="1"/>
  <c r="O20" i="23" s="1"/>
  <c r="S5" i="1"/>
  <c r="S7" i="23"/>
  <c r="U7" i="23" s="1"/>
  <c r="AK5" i="1"/>
  <c r="AN20" i="23" s="1"/>
  <c r="AP20" i="23" s="1"/>
  <c r="V22" i="1"/>
  <c r="P20" i="23" l="1"/>
  <c r="R20" i="23" s="1"/>
  <c r="P19" i="23"/>
  <c r="R19" i="23" s="1"/>
  <c r="AN19" i="23"/>
  <c r="AP19" i="23" s="1"/>
  <c r="P7" i="23"/>
  <c r="R7" i="23" s="1"/>
  <c r="P8" i="23"/>
  <c r="R8" i="23" s="1"/>
  <c r="AK22" i="1"/>
  <c r="AN8" i="23"/>
  <c r="AP8" i="23" s="1"/>
  <c r="M7" i="23"/>
  <c r="O7" i="23" s="1"/>
  <c r="M8" i="23"/>
  <c r="O8" i="23" s="1"/>
  <c r="S24" i="23"/>
  <c r="M24" i="23" s="1"/>
  <c r="O24" i="23" s="1"/>
  <c r="X22" i="1"/>
  <c r="P22" i="1"/>
  <c r="R22" i="1" s="1"/>
  <c r="S22" i="1"/>
  <c r="U22" i="1" s="1"/>
  <c r="AP6" i="23"/>
  <c r="AM5" i="1"/>
  <c r="AM22" i="1" s="1"/>
  <c r="AN7" i="23"/>
  <c r="AP7" i="23" s="1"/>
  <c r="U24" i="23"/>
  <c r="AN24" i="23" l="1"/>
  <c r="AP24" i="23"/>
  <c r="P24" i="23"/>
  <c r="R24" i="23" s="1"/>
</calcChain>
</file>

<file path=xl/sharedStrings.xml><?xml version="1.0" encoding="utf-8"?>
<sst xmlns="http://schemas.openxmlformats.org/spreadsheetml/2006/main" count="476" uniqueCount="125">
  <si>
    <t>PC AVIGNON </t>
  </si>
  <si>
    <t>PC CHERBOURG (Tourlaville)</t>
  </si>
  <si>
    <t>PC DRANCY</t>
  </si>
  <si>
    <t>PC MACON (Chaintres)</t>
  </si>
  <si>
    <t>PC MARTIGUES (Marseille)</t>
  </si>
  <si>
    <t>PC METZ</t>
  </si>
  <si>
    <t>PC NANCY (Ludres)</t>
  </si>
  <si>
    <t>PC NIORT</t>
  </si>
  <si>
    <t>PC TOULOUSE (L’Union)</t>
  </si>
  <si>
    <t>IBIS MELUN</t>
  </si>
  <si>
    <t>IBIS SOISSONS</t>
  </si>
  <si>
    <t>IBIS ST EMILION</t>
  </si>
  <si>
    <t>IBIS BUDGET BELFORT</t>
  </si>
  <si>
    <t>IBIS BUDGET LE MANS</t>
  </si>
  <si>
    <t>IBIS BUDGET TOURS</t>
  </si>
  <si>
    <t>IBIS STYLES BELFORT</t>
  </si>
  <si>
    <t>IBIS STYLES LE MANS</t>
  </si>
  <si>
    <t>IBIS STYLES ST MALO</t>
  </si>
  <si>
    <t>HÔTELS</t>
  </si>
  <si>
    <t>Nb # louées</t>
  </si>
  <si>
    <t>Capacités</t>
  </si>
  <si>
    <t>TO</t>
  </si>
  <si>
    <t>CA TOTAL</t>
  </si>
  <si>
    <t>CA HEB HT</t>
  </si>
  <si>
    <t>Nb de clients</t>
  </si>
  <si>
    <t>IF</t>
  </si>
  <si>
    <t>REVPAR</t>
  </si>
  <si>
    <t>CA NO SHOW</t>
  </si>
  <si>
    <t>CA PDJ HT</t>
  </si>
  <si>
    <t>CA RESTAURANT HT</t>
  </si>
  <si>
    <t>CA BOISSON SOFT HT</t>
  </si>
  <si>
    <t>CA ALCOOL HT</t>
  </si>
  <si>
    <t>ANNULATIONS</t>
  </si>
  <si>
    <t>CA ANNULE</t>
  </si>
  <si>
    <t>Nb # bloquées</t>
  </si>
  <si>
    <t>PC TROYES</t>
  </si>
  <si>
    <t>IBIS STYLES BORDEAUX</t>
  </si>
  <si>
    <t>Nb # en recouche</t>
  </si>
  <si>
    <t>Nb # en départ</t>
  </si>
  <si>
    <t>NB #</t>
  </si>
  <si>
    <t>JOURS</t>
  </si>
  <si>
    <t>Gratuitée</t>
  </si>
  <si>
    <t>CA PARKING HT</t>
  </si>
  <si>
    <t>AUTRE CA HT</t>
  </si>
  <si>
    <t>PM HT</t>
  </si>
  <si>
    <t>TOTAL</t>
  </si>
  <si>
    <t>Décade</t>
  </si>
  <si>
    <t>ARRÊTE AU  :</t>
  </si>
  <si>
    <t>Différence</t>
  </si>
  <si>
    <t>Justifcation</t>
  </si>
  <si>
    <t>ANNULATIONS Facture</t>
  </si>
  <si>
    <t>% de chambres bloquées</t>
  </si>
  <si>
    <t>N-1</t>
  </si>
  <si>
    <t>Ecart</t>
  </si>
  <si>
    <t>TO N-1</t>
  </si>
  <si>
    <t>Nb clients</t>
  </si>
  <si>
    <t>PM N-1</t>
  </si>
  <si>
    <t>CA Heb</t>
  </si>
  <si>
    <t>CA PDJ</t>
  </si>
  <si>
    <t>CA Resto</t>
  </si>
  <si>
    <t>CA Boisson</t>
  </si>
  <si>
    <t>CA Alcool</t>
  </si>
  <si>
    <t>CA Parking</t>
  </si>
  <si>
    <t>CA Autres</t>
  </si>
  <si>
    <t>Capacité</t>
  </si>
  <si>
    <t>Mois</t>
  </si>
  <si>
    <t># louées</t>
  </si>
  <si>
    <t>Ecart pts</t>
  </si>
  <si>
    <t>PC CHERBOURG</t>
  </si>
  <si>
    <t>Revpar HT</t>
  </si>
  <si>
    <t>CA TOTAL HT</t>
  </si>
  <si>
    <t>TOP 5 VS N-1</t>
  </si>
  <si>
    <t>ECART</t>
  </si>
  <si>
    <t>CA HEB</t>
  </si>
  <si>
    <t xml:space="preserve">CA TOTAL </t>
  </si>
  <si>
    <t>POSITION</t>
  </si>
  <si>
    <t>HÔTEL</t>
  </si>
  <si>
    <t>FLOP 5 VS N-1</t>
  </si>
  <si>
    <t>TOTAL 1</t>
  </si>
  <si>
    <t>CA ANIMAL</t>
  </si>
  <si>
    <t>TAXE DE SEJOUR</t>
  </si>
  <si>
    <t>Nb # louées N-1</t>
  </si>
  <si>
    <t>PM HT N-1</t>
  </si>
  <si>
    <t>REVPAR N-1</t>
  </si>
  <si>
    <t>CA HEB HT N-1</t>
  </si>
  <si>
    <t>CA TOTAL N-1</t>
  </si>
  <si>
    <t>TOTAL 2</t>
  </si>
  <si>
    <t xml:space="preserve">TOTAL </t>
  </si>
  <si>
    <t>Ecart N-1</t>
  </si>
  <si>
    <t>Position</t>
  </si>
  <si>
    <t>CONSOLIDE 20 HOTELS</t>
  </si>
  <si>
    <t>CAPACITE ETABLISSEMENT</t>
  </si>
  <si>
    <t>Nombre chb bloquées téchniquement</t>
  </si>
  <si>
    <t>TO rectifié avec chb bloquées</t>
  </si>
  <si>
    <t>Prix moyen TTC</t>
  </si>
  <si>
    <t>Rev Par TTC</t>
  </si>
  <si>
    <t>Nbre de jour période</t>
  </si>
  <si>
    <t>Nbre de ch disponibles</t>
  </si>
  <si>
    <t>Nbre chambres louées</t>
  </si>
  <si>
    <t>Nbre de clients</t>
  </si>
  <si>
    <t>Nbre de pdj</t>
  </si>
  <si>
    <t>Nbre de couverts</t>
  </si>
  <si>
    <t>Taux de captage PDJ (nb pdj/ch louées)</t>
  </si>
  <si>
    <t>Taux de captage Resto (nb cvt/nb clt)</t>
  </si>
  <si>
    <t>Indice de fréquentation (nb clt/nb # louée)</t>
  </si>
  <si>
    <t>Total commissions / CA</t>
  </si>
  <si>
    <t>Prix moyen chambre HT</t>
  </si>
  <si>
    <t>Rev Par HT</t>
  </si>
  <si>
    <t>Prix moyen pdj HT</t>
  </si>
  <si>
    <t>Prix moyen pdj TTC</t>
  </si>
  <si>
    <t>Prix moyen restaurant HT</t>
  </si>
  <si>
    <t>Prix moyen restaurant TTC</t>
  </si>
  <si>
    <t>Nbre de couverts/jour</t>
  </si>
  <si>
    <t>CA HÉBERGEMENT</t>
  </si>
  <si>
    <t>Janvier-Sept</t>
  </si>
  <si>
    <t xml:space="preserve"> </t>
  </si>
  <si>
    <t>Nb de couverts</t>
  </si>
  <si>
    <t>2 REFUS</t>
  </si>
  <si>
    <t>1 REFUS</t>
  </si>
  <si>
    <t xml:space="preserve">1 REFUS / 1 NS/ 2 ERREURS DE SAISIES </t>
  </si>
  <si>
    <t>1 REFUS ET 10 BLOQUEES EN MENAGE</t>
  </si>
  <si>
    <t>2 NS/ 1 REFUS /</t>
  </si>
  <si>
    <t>1 NS/ 1 REFUS</t>
  </si>
  <si>
    <t>2 refus</t>
  </si>
  <si>
    <t>12 # bloquees en menage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</si>
</sst>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#,##0.0\ &quot;€&quot;"/>
    <numFmt numFmtId="166" formatCode="#,##0_ ;\-#,##0\ "/>
    <numFmt numFmtId="167" formatCode="_-* #,##0.00\ [$€-40C]_-;\-* #,##0.00\ [$€-40C]_-;_-* &quot;-&quot;??\ [$€-40C]_-;_-@_-"/>
    <numFmt numFmtId="168" formatCode="_(* #,##0_);_(* \(#,##0\);_(* &quot;-&quot;??_);_(@_)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u/>
      <sz val="11"/>
      <name val="Arial"/>
      <family val="2"/>
    </font>
    <font>
      <sz val="11"/>
      <name val="Arial"/>
      <family val="2"/>
    </font>
    <font>
      <i/>
      <sz val="11"/>
      <name val="Arial"/>
      <family val="2"/>
    </font>
    <font>
      <sz val="11"/>
      <color theme="2" tint="-9.9978637043366805E-2"/>
      <name val="Calibri"/>
      <family val="2"/>
      <scheme val="minor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lightUp"/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7576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C795A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gray0625"/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1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0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/>
    </xf>
    <xf numFmtId="10" fontId="0" fillId="2" borderId="6" xfId="0" applyNumberFormat="1" applyFill="1" applyBorder="1" applyAlignment="1">
      <alignment horizontal="center" vertical="center"/>
    </xf>
    <xf numFmtId="2" fontId="0" fillId="2" borderId="6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16" fontId="0" fillId="0" borderId="14" xfId="0" applyNumberFormat="1" applyBorder="1" applyAlignment="1">
      <alignment vertical="center" wrapText="1"/>
    </xf>
    <xf numFmtId="10" fontId="0" fillId="2" borderId="19" xfId="0" applyNumberFormat="1" applyFill="1" applyBorder="1" applyAlignment="1">
      <alignment horizontal="center" vertical="center"/>
    </xf>
    <xf numFmtId="2" fontId="0" fillId="2" borderId="19" xfId="0" applyNumberFormat="1" applyFill="1" applyBorder="1" applyAlignment="1">
      <alignment horizontal="center" vertical="center"/>
    </xf>
    <xf numFmtId="164" fontId="0" fillId="2" borderId="19" xfId="0" applyNumberFormat="1" applyFill="1" applyBorder="1" applyAlignment="1">
      <alignment horizontal="center" vertical="center"/>
    </xf>
    <xf numFmtId="16" fontId="0" fillId="0" borderId="16" xfId="0" applyNumberFormat="1" applyBorder="1" applyAlignment="1">
      <alignment vertical="center" wrapText="1"/>
    </xf>
    <xf numFmtId="0" fontId="0" fillId="2" borderId="21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164" fontId="0" fillId="2" borderId="6" xfId="0" applyNumberFormat="1" applyFill="1" applyBorder="1" applyAlignment="1" applyProtection="1">
      <alignment horizontal="center" vertical="center"/>
    </xf>
    <xf numFmtId="164" fontId="1" fillId="2" borderId="3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19" xfId="0" applyNumberFormat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164" fontId="0" fillId="0" borderId="19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164" fontId="0" fillId="0" borderId="22" xfId="0" applyNumberFormat="1" applyBorder="1" applyAlignment="1" applyProtection="1">
      <alignment horizontal="center" vertical="center"/>
      <protection locked="0"/>
    </xf>
    <xf numFmtId="164" fontId="0" fillId="0" borderId="23" xfId="0" applyNumberFormat="1" applyBorder="1" applyAlignment="1" applyProtection="1">
      <alignment horizontal="center" vertical="center"/>
      <protection locked="0"/>
    </xf>
    <xf numFmtId="164" fontId="0" fillId="0" borderId="27" xfId="0" applyNumberFormat="1" applyBorder="1" applyAlignment="1" applyProtection="1">
      <alignment horizontal="center" vertical="center"/>
      <protection locked="0"/>
    </xf>
    <xf numFmtId="164" fontId="0" fillId="0" borderId="26" xfId="0" applyNumberFormat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2" borderId="17" xfId="0" applyFont="1" applyFill="1" applyBorder="1" applyAlignment="1" applyProtection="1">
      <alignment horizontal="center" vertical="center"/>
    </xf>
    <xf numFmtId="0" fontId="5" fillId="0" borderId="0" xfId="0" applyFont="1"/>
    <xf numFmtId="164" fontId="0" fillId="0" borderId="0" xfId="0" applyNumberFormat="1" applyAlignment="1">
      <alignment horizontal="center" vertical="center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6" fillId="2" borderId="39" xfId="0" applyFont="1" applyFill="1" applyBorder="1" applyAlignment="1" applyProtection="1">
      <alignment horizontal="center" vertical="center"/>
    </xf>
    <xf numFmtId="0" fontId="6" fillId="2" borderId="24" xfId="0" applyFont="1" applyFill="1" applyBorder="1" applyAlignment="1" applyProtection="1">
      <alignment horizontal="center" vertical="center"/>
    </xf>
    <xf numFmtId="0" fontId="6" fillId="2" borderId="8" xfId="0" applyFont="1" applyFill="1" applyBorder="1" applyAlignment="1" applyProtection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1" fillId="5" borderId="3" xfId="0" applyNumberFormat="1" applyFont="1" applyFill="1" applyBorder="1" applyAlignment="1">
      <alignment horizontal="center" vertical="center"/>
    </xf>
    <xf numFmtId="164" fontId="1" fillId="5" borderId="4" xfId="0" applyNumberFormat="1" applyFont="1" applyFill="1" applyBorder="1" applyAlignment="1">
      <alignment horizontal="center" vertical="center"/>
    </xf>
    <xf numFmtId="2" fontId="0" fillId="5" borderId="19" xfId="0" applyNumberFormat="1" applyFill="1" applyBorder="1" applyAlignment="1">
      <alignment horizontal="center" vertical="center"/>
    </xf>
    <xf numFmtId="164" fontId="0" fillId="5" borderId="6" xfId="0" applyNumberFormat="1" applyFill="1" applyBorder="1" applyAlignment="1" applyProtection="1">
      <alignment horizontal="center" vertical="center"/>
    </xf>
    <xf numFmtId="164" fontId="0" fillId="5" borderId="19" xfId="0" applyNumberFormat="1" applyFill="1" applyBorder="1" applyAlignment="1">
      <alignment horizontal="center" vertical="center"/>
    </xf>
    <xf numFmtId="2" fontId="0" fillId="5" borderId="6" xfId="0" applyNumberFormat="1" applyFill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 vertical="center"/>
    </xf>
    <xf numFmtId="10" fontId="0" fillId="5" borderId="19" xfId="0" applyNumberFormat="1" applyFill="1" applyBorder="1" applyAlignment="1">
      <alignment horizontal="center" vertical="center"/>
    </xf>
    <xf numFmtId="10" fontId="0" fillId="5" borderId="6" xfId="0" applyNumberForma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10" fontId="7" fillId="2" borderId="1" xfId="3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0" fontId="0" fillId="0" borderId="1" xfId="3" applyNumberFormat="1" applyFont="1" applyBorder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0" fontId="0" fillId="0" borderId="7" xfId="3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44" fontId="0" fillId="0" borderId="16" xfId="1" applyFont="1" applyBorder="1" applyAlignment="1">
      <alignment horizontal="center" vertical="center"/>
    </xf>
    <xf numFmtId="44" fontId="0" fillId="0" borderId="7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4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10" fontId="0" fillId="0" borderId="35" xfId="0" applyNumberFormat="1" applyBorder="1" applyAlignment="1">
      <alignment horizontal="center" vertical="center"/>
    </xf>
    <xf numFmtId="10" fontId="0" fillId="0" borderId="31" xfId="3" applyNumberFormat="1" applyFont="1" applyBorder="1" applyAlignment="1">
      <alignment horizontal="center" vertical="center"/>
    </xf>
    <xf numFmtId="44" fontId="0" fillId="0" borderId="35" xfId="1" applyFont="1" applyBorder="1" applyAlignment="1">
      <alignment horizontal="center" vertical="center"/>
    </xf>
    <xf numFmtId="44" fontId="0" fillId="0" borderId="31" xfId="1" applyFont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8" borderId="4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37" xfId="0" applyFill="1" applyBorder="1" applyAlignment="1">
      <alignment horizontal="center" vertical="center"/>
    </xf>
    <xf numFmtId="0" fontId="0" fillId="8" borderId="14" xfId="0" applyFont="1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45" xfId="0" applyFill="1" applyBorder="1" applyAlignment="1">
      <alignment horizontal="center" vertical="center"/>
    </xf>
    <xf numFmtId="0" fontId="1" fillId="8" borderId="40" xfId="0" applyFont="1" applyFill="1" applyBorder="1" applyAlignment="1">
      <alignment horizontal="center" vertical="center" wrapText="1"/>
    </xf>
    <xf numFmtId="44" fontId="1" fillId="8" borderId="11" xfId="1" applyFont="1" applyFill="1" applyBorder="1" applyAlignment="1">
      <alignment horizontal="center" vertical="center"/>
    </xf>
    <xf numFmtId="44" fontId="1" fillId="8" borderId="12" xfId="1" applyFont="1" applyFill="1" applyBorder="1" applyAlignment="1">
      <alignment horizontal="center" vertical="center"/>
    </xf>
    <xf numFmtId="0" fontId="1" fillId="8" borderId="40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10" fontId="1" fillId="8" borderId="11" xfId="3" applyNumberFormat="1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44" fontId="1" fillId="8" borderId="20" xfId="1" applyFont="1" applyFill="1" applyBorder="1" applyAlignment="1">
      <alignment horizontal="center" vertical="center"/>
    </xf>
    <xf numFmtId="44" fontId="1" fillId="8" borderId="48" xfId="1" applyFont="1" applyFill="1" applyBorder="1" applyAlignment="1">
      <alignment horizontal="center" vertical="center"/>
    </xf>
    <xf numFmtId="2" fontId="0" fillId="0" borderId="7" xfId="3" applyNumberFormat="1" applyFont="1" applyBorder="1" applyAlignment="1">
      <alignment horizontal="center" vertical="center"/>
    </xf>
    <xf numFmtId="10" fontId="0" fillId="0" borderId="38" xfId="3" applyNumberFormat="1" applyFont="1" applyBorder="1" applyAlignment="1">
      <alignment horizontal="center" vertical="center"/>
    </xf>
    <xf numFmtId="44" fontId="0" fillId="0" borderId="7" xfId="1" applyFont="1" applyBorder="1" applyAlignment="1">
      <alignment horizontal="center" vertical="center"/>
    </xf>
    <xf numFmtId="44" fontId="0" fillId="0" borderId="46" xfId="1" applyFont="1" applyBorder="1" applyAlignment="1">
      <alignment horizontal="center" vertical="center"/>
    </xf>
    <xf numFmtId="44" fontId="0" fillId="0" borderId="6" xfId="1" applyFont="1" applyBorder="1" applyAlignment="1">
      <alignment horizontal="center" vertical="center"/>
    </xf>
    <xf numFmtId="44" fontId="0" fillId="0" borderId="47" xfId="1" applyFont="1" applyBorder="1" applyAlignment="1">
      <alignment horizontal="center" vertical="center"/>
    </xf>
    <xf numFmtId="44" fontId="0" fillId="0" borderId="38" xfId="1" applyFont="1" applyBorder="1" applyAlignment="1">
      <alignment horizontal="center" vertical="center"/>
    </xf>
    <xf numFmtId="44" fontId="0" fillId="0" borderId="36" xfId="0" applyNumberFormat="1" applyBorder="1" applyAlignment="1">
      <alignment horizontal="center" vertical="center"/>
    </xf>
    <xf numFmtId="44" fontId="0" fillId="0" borderId="36" xfId="1" applyFont="1" applyBorder="1" applyAlignment="1">
      <alignment horizontal="center" vertical="center"/>
    </xf>
    <xf numFmtId="44" fontId="0" fillId="0" borderId="32" xfId="1" applyFont="1" applyBorder="1" applyAlignment="1">
      <alignment horizontal="center" vertical="center"/>
    </xf>
    <xf numFmtId="44" fontId="0" fillId="0" borderId="17" xfId="1" applyFont="1" applyBorder="1" applyAlignment="1">
      <alignment horizontal="center" vertical="center"/>
    </xf>
    <xf numFmtId="44" fontId="0" fillId="0" borderId="8" xfId="1" applyFont="1" applyBorder="1" applyAlignment="1">
      <alignment horizontal="center" vertical="center"/>
    </xf>
    <xf numFmtId="44" fontId="0" fillId="0" borderId="9" xfId="1" applyFont="1" applyBorder="1" applyAlignment="1">
      <alignment horizontal="center" vertical="center"/>
    </xf>
    <xf numFmtId="2" fontId="1" fillId="8" borderId="11" xfId="0" applyNumberFormat="1" applyFont="1" applyFill="1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4" fontId="0" fillId="0" borderId="0" xfId="0" applyNumberFormat="1"/>
    <xf numFmtId="44" fontId="0" fillId="0" borderId="0" xfId="1" applyFont="1" applyBorder="1" applyAlignment="1">
      <alignment horizontal="center" vertical="center"/>
    </xf>
    <xf numFmtId="44" fontId="0" fillId="0" borderId="0" xfId="0" applyNumberFormat="1" applyFont="1" applyAlignment="1">
      <alignment horizontal="center" vertical="center"/>
    </xf>
    <xf numFmtId="0" fontId="0" fillId="6" borderId="2" xfId="0" applyFill="1" applyBorder="1" applyAlignment="1">
      <alignment horizontal="left" vertical="center" wrapText="1"/>
    </xf>
    <xf numFmtId="0" fontId="0" fillId="6" borderId="44" xfId="0" applyFill="1" applyBorder="1" applyAlignment="1">
      <alignment horizontal="left" vertical="center" wrapText="1"/>
    </xf>
    <xf numFmtId="44" fontId="3" fillId="0" borderId="0" xfId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7" borderId="1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10" fontId="0" fillId="0" borderId="16" xfId="3" applyNumberFormat="1" applyFon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10" fontId="0" fillId="0" borderId="17" xfId="3" applyNumberFormat="1" applyFon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44" fontId="3" fillId="0" borderId="16" xfId="1" applyFont="1" applyBorder="1" applyAlignment="1">
      <alignment horizontal="center" vertical="center"/>
    </xf>
    <xf numFmtId="44" fontId="3" fillId="0" borderId="7" xfId="0" applyNumberFormat="1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7" borderId="46" xfId="0" applyFill="1" applyBorder="1" applyAlignment="1">
      <alignment horizontal="center" vertical="center"/>
    </xf>
    <xf numFmtId="0" fontId="0" fillId="7" borderId="49" xfId="0" applyFill="1" applyBorder="1" applyAlignment="1">
      <alignment horizontal="center" vertical="center"/>
    </xf>
    <xf numFmtId="0" fontId="0" fillId="0" borderId="7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2" fontId="0" fillId="0" borderId="7" xfId="0" applyNumberFormat="1" applyBorder="1" applyAlignment="1">
      <alignment horizontal="left" vertical="center"/>
    </xf>
    <xf numFmtId="0" fontId="0" fillId="11" borderId="14" xfId="0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44" fontId="0" fillId="0" borderId="16" xfId="0" applyNumberFormat="1" applyBorder="1" applyAlignment="1">
      <alignment horizontal="center" vertical="center"/>
    </xf>
    <xf numFmtId="10" fontId="0" fillId="0" borderId="17" xfId="0" applyNumberFormat="1" applyBorder="1" applyAlignment="1">
      <alignment horizontal="center" vertical="center"/>
    </xf>
    <xf numFmtId="44" fontId="0" fillId="0" borderId="17" xfId="0" applyNumberFormat="1" applyBorder="1" applyAlignment="1">
      <alignment horizontal="center" vertical="center"/>
    </xf>
    <xf numFmtId="44" fontId="0" fillId="0" borderId="9" xfId="0" applyNumberFormat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9" fillId="8" borderId="0" xfId="0" applyFont="1" applyFill="1" applyAlignment="1"/>
    <xf numFmtId="16" fontId="0" fillId="0" borderId="35" xfId="0" applyNumberFormat="1" applyBorder="1" applyAlignment="1">
      <alignment vertical="center" wrapText="1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51" xfId="0" applyBorder="1" applyAlignment="1" applyProtection="1">
      <alignment horizontal="center" vertical="center"/>
      <protection locked="0"/>
    </xf>
    <xf numFmtId="10" fontId="0" fillId="2" borderId="51" xfId="0" applyNumberFormat="1" applyFill="1" applyBorder="1" applyAlignment="1">
      <alignment horizontal="center" vertical="center"/>
    </xf>
    <xf numFmtId="0" fontId="0" fillId="0" borderId="31" xfId="0" applyNumberFormat="1" applyBorder="1" applyAlignment="1" applyProtection="1">
      <alignment horizontal="center" vertical="center"/>
      <protection locked="0"/>
    </xf>
    <xf numFmtId="2" fontId="0" fillId="2" borderId="51" xfId="0" applyNumberFormat="1" applyFill="1" applyBorder="1" applyAlignment="1">
      <alignment horizontal="center" vertical="center"/>
    </xf>
    <xf numFmtId="164" fontId="0" fillId="2" borderId="51" xfId="0" applyNumberFormat="1" applyFill="1" applyBorder="1" applyAlignment="1" applyProtection="1">
      <alignment horizontal="center" vertical="center"/>
    </xf>
    <xf numFmtId="164" fontId="0" fillId="2" borderId="51" xfId="0" applyNumberFormat="1" applyFill="1" applyBorder="1" applyAlignment="1">
      <alignment horizontal="center" vertical="center"/>
    </xf>
    <xf numFmtId="164" fontId="0" fillId="0" borderId="31" xfId="0" applyNumberFormat="1" applyBorder="1" applyAlignment="1" applyProtection="1">
      <alignment horizontal="center" vertical="center"/>
      <protection locked="0"/>
    </xf>
    <xf numFmtId="164" fontId="0" fillId="0" borderId="30" xfId="0" applyNumberFormat="1" applyBorder="1" applyAlignment="1" applyProtection="1">
      <alignment horizontal="center" vertical="center"/>
      <protection locked="0"/>
    </xf>
    <xf numFmtId="164" fontId="0" fillId="0" borderId="33" xfId="0" applyNumberFormat="1" applyBorder="1" applyAlignment="1" applyProtection="1">
      <alignment horizontal="center" vertical="center"/>
      <protection locked="0"/>
    </xf>
    <xf numFmtId="16" fontId="0" fillId="0" borderId="46" xfId="0" applyNumberFormat="1" applyBorder="1" applyAlignment="1">
      <alignment vertical="center" wrapText="1"/>
    </xf>
    <xf numFmtId="0" fontId="0" fillId="0" borderId="6" xfId="0" applyNumberFormat="1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164" fontId="0" fillId="0" borderId="52" xfId="0" applyNumberFormat="1" applyBorder="1" applyAlignment="1" applyProtection="1">
      <alignment horizontal="center" vertical="center"/>
      <protection locked="0"/>
    </xf>
    <xf numFmtId="164" fontId="0" fillId="0" borderId="53" xfId="0" applyNumberFormat="1" applyBorder="1" applyAlignment="1" applyProtection="1">
      <alignment horizontal="center" vertical="center"/>
      <protection locked="0"/>
    </xf>
    <xf numFmtId="164" fontId="1" fillId="2" borderId="54" xfId="0" applyNumberFormat="1" applyFont="1" applyFill="1" applyBorder="1" applyAlignment="1">
      <alignment horizontal="center" vertical="center"/>
    </xf>
    <xf numFmtId="16" fontId="9" fillId="8" borderId="41" xfId="0" applyNumberFormat="1" applyFont="1" applyFill="1" applyBorder="1" applyAlignment="1">
      <alignment horizontal="center" vertical="center"/>
    </xf>
    <xf numFmtId="0" fontId="9" fillId="8" borderId="50" xfId="0" applyFont="1" applyFill="1" applyBorder="1" applyAlignment="1">
      <alignment horizontal="center" vertical="center"/>
    </xf>
    <xf numFmtId="0" fontId="9" fillId="8" borderId="50" xfId="3" applyNumberFormat="1" applyFont="1" applyFill="1" applyBorder="1" applyAlignment="1">
      <alignment horizontal="center" vertical="center"/>
    </xf>
    <xf numFmtId="10" fontId="9" fillId="8" borderId="50" xfId="3" applyNumberFormat="1" applyFont="1" applyFill="1" applyBorder="1" applyAlignment="1">
      <alignment horizontal="center" vertical="center"/>
    </xf>
    <xf numFmtId="164" fontId="0" fillId="0" borderId="56" xfId="0" applyNumberFormat="1" applyBorder="1" applyAlignment="1" applyProtection="1">
      <alignment horizontal="center" vertical="center"/>
      <protection locked="0"/>
    </xf>
    <xf numFmtId="164" fontId="0" fillId="0" borderId="25" xfId="0" applyNumberFormat="1" applyBorder="1" applyAlignment="1" applyProtection="1">
      <alignment horizontal="center" vertical="center"/>
      <protection locked="0"/>
    </xf>
    <xf numFmtId="164" fontId="0" fillId="0" borderId="28" xfId="0" applyNumberFormat="1" applyBorder="1" applyAlignment="1" applyProtection="1">
      <alignment horizontal="center" vertical="center"/>
      <protection locked="0"/>
    </xf>
    <xf numFmtId="164" fontId="0" fillId="0" borderId="29" xfId="0" applyNumberFormat="1" applyBorder="1" applyAlignment="1" applyProtection="1">
      <alignment horizontal="center" vertical="center"/>
      <protection locked="0"/>
    </xf>
    <xf numFmtId="164" fontId="9" fillId="8" borderId="50" xfId="1" applyNumberFormat="1" applyFont="1" applyFill="1" applyBorder="1" applyAlignment="1">
      <alignment horizontal="center" vertical="center"/>
    </xf>
    <xf numFmtId="164" fontId="9" fillId="8" borderId="55" xfId="1" applyNumberFormat="1" applyFont="1" applyFill="1" applyBorder="1" applyAlignment="1">
      <alignment horizontal="center" vertical="center"/>
    </xf>
    <xf numFmtId="164" fontId="9" fillId="8" borderId="50" xfId="0" applyNumberFormat="1" applyFont="1" applyFill="1" applyBorder="1" applyAlignment="1">
      <alignment horizontal="center" vertical="center"/>
    </xf>
    <xf numFmtId="0" fontId="0" fillId="5" borderId="19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51" xfId="0" applyFill="1" applyBorder="1" applyAlignment="1" applyProtection="1">
      <alignment horizontal="center" vertical="center"/>
      <protection locked="0"/>
    </xf>
    <xf numFmtId="0" fontId="0" fillId="5" borderId="15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10" fillId="2" borderId="13" xfId="0" applyFont="1" applyFill="1" applyBorder="1" applyAlignment="1">
      <alignment horizontal="center" vertical="center"/>
    </xf>
    <xf numFmtId="0" fontId="0" fillId="6" borderId="19" xfId="0" applyFill="1" applyBorder="1" applyAlignment="1" applyProtection="1">
      <alignment horizontal="center" vertical="center"/>
      <protection locked="0"/>
    </xf>
    <xf numFmtId="0" fontId="0" fillId="6" borderId="6" xfId="0" applyFill="1" applyBorder="1" applyAlignment="1" applyProtection="1">
      <alignment horizontal="center" vertical="center"/>
      <protection locked="0"/>
    </xf>
    <xf numFmtId="0" fontId="0" fillId="6" borderId="51" xfId="0" applyFill="1" applyBorder="1" applyAlignment="1" applyProtection="1">
      <alignment horizontal="center" vertical="center"/>
      <protection locked="0"/>
    </xf>
    <xf numFmtId="164" fontId="0" fillId="2" borderId="19" xfId="0" applyNumberFormat="1" applyFill="1" applyBorder="1" applyAlignment="1" applyProtection="1">
      <alignment horizontal="center" vertic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164" fontId="0" fillId="2" borderId="31" xfId="0" applyNumberFormat="1" applyFill="1" applyBorder="1" applyAlignment="1" applyProtection="1">
      <alignment horizontal="center" vertical="center"/>
      <protection locked="0"/>
    </xf>
    <xf numFmtId="0" fontId="9" fillId="8" borderId="50" xfId="1" applyNumberFormat="1" applyFont="1" applyFill="1" applyBorder="1" applyAlignment="1">
      <alignment horizontal="center" vertical="center"/>
    </xf>
    <xf numFmtId="0" fontId="9" fillId="8" borderId="50" xfId="0" applyNumberFormat="1" applyFont="1" applyFill="1" applyBorder="1" applyAlignment="1">
      <alignment horizontal="center" vertical="center"/>
    </xf>
    <xf numFmtId="2" fontId="9" fillId="8" borderId="50" xfId="1" applyNumberFormat="1" applyFont="1" applyFill="1" applyBorder="1" applyAlignment="1">
      <alignment horizontal="center" vertical="center"/>
    </xf>
    <xf numFmtId="2" fontId="0" fillId="7" borderId="19" xfId="0" applyNumberFormat="1" applyFill="1" applyBorder="1" applyAlignment="1">
      <alignment horizontal="center" vertical="center"/>
    </xf>
    <xf numFmtId="164" fontId="0" fillId="7" borderId="19" xfId="0" applyNumberFormat="1" applyFill="1" applyBorder="1" applyAlignment="1" applyProtection="1">
      <alignment horizontal="center" vertical="center"/>
      <protection locked="0"/>
    </xf>
    <xf numFmtId="164" fontId="0" fillId="7" borderId="1" xfId="0" applyNumberFormat="1" applyFill="1" applyBorder="1" applyAlignment="1" applyProtection="1">
      <alignment horizontal="center" vertical="center"/>
      <protection locked="0"/>
    </xf>
    <xf numFmtId="164" fontId="1" fillId="7" borderId="3" xfId="0" applyNumberFormat="1" applyFont="1" applyFill="1" applyBorder="1" applyAlignment="1">
      <alignment horizontal="center" vertical="center"/>
    </xf>
    <xf numFmtId="164" fontId="1" fillId="7" borderId="4" xfId="0" applyNumberFormat="1" applyFont="1" applyFill="1" applyBorder="1" applyAlignment="1">
      <alignment horizontal="center" vertical="center"/>
    </xf>
    <xf numFmtId="1" fontId="0" fillId="0" borderId="38" xfId="0" applyNumberFormat="1" applyBorder="1" applyAlignment="1" applyProtection="1">
      <alignment horizontal="center" vertical="center"/>
      <protection locked="0"/>
    </xf>
    <xf numFmtId="0" fontId="0" fillId="7" borderId="6" xfId="0" applyNumberFormat="1" applyFill="1" applyBorder="1" applyAlignment="1" applyProtection="1">
      <alignment horizontal="center" vertical="center"/>
      <protection locked="0"/>
    </xf>
    <xf numFmtId="0" fontId="0" fillId="7" borderId="1" xfId="0" applyNumberFormat="1" applyFill="1" applyBorder="1" applyAlignment="1" applyProtection="1">
      <alignment horizontal="center" vertical="center"/>
      <protection locked="0"/>
    </xf>
    <xf numFmtId="2" fontId="0" fillId="7" borderId="6" xfId="0" applyNumberFormat="1" applyFill="1" applyBorder="1" applyAlignment="1">
      <alignment horizontal="center" vertical="center"/>
    </xf>
    <xf numFmtId="0" fontId="0" fillId="7" borderId="31" xfId="0" applyNumberFormat="1" applyFill="1" applyBorder="1" applyAlignment="1" applyProtection="1">
      <alignment horizontal="center" vertical="center"/>
      <protection locked="0"/>
    </xf>
    <xf numFmtId="10" fontId="0" fillId="5" borderId="51" xfId="0" applyNumberFormat="1" applyFill="1" applyBorder="1" applyAlignment="1">
      <alignment horizontal="center" vertical="center"/>
    </xf>
    <xf numFmtId="2" fontId="0" fillId="7" borderId="51" xfId="0" applyNumberFormat="1" applyFill="1" applyBorder="1" applyAlignment="1">
      <alignment horizontal="center" vertical="center"/>
    </xf>
    <xf numFmtId="2" fontId="0" fillId="5" borderId="51" xfId="0" applyNumberFormat="1" applyFill="1" applyBorder="1" applyAlignment="1">
      <alignment horizontal="center" vertical="center"/>
    </xf>
    <xf numFmtId="164" fontId="0" fillId="5" borderId="51" xfId="0" applyNumberFormat="1" applyFill="1" applyBorder="1" applyAlignment="1" applyProtection="1">
      <alignment horizontal="center" vertical="center"/>
    </xf>
    <xf numFmtId="164" fontId="0" fillId="5" borderId="51" xfId="0" applyNumberFormat="1" applyFill="1" applyBorder="1" applyAlignment="1">
      <alignment horizontal="center" vertical="center"/>
    </xf>
    <xf numFmtId="164" fontId="0" fillId="7" borderId="31" xfId="0" applyNumberFormat="1" applyFill="1" applyBorder="1" applyAlignment="1" applyProtection="1">
      <alignment horizontal="center" vertical="center"/>
      <protection locked="0"/>
    </xf>
    <xf numFmtId="164" fontId="1" fillId="5" borderId="34" xfId="0" applyNumberFormat="1" applyFont="1" applyFill="1" applyBorder="1" applyAlignment="1">
      <alignment horizontal="center" vertical="center"/>
    </xf>
    <xf numFmtId="164" fontId="1" fillId="7" borderId="34" xfId="0" applyNumberFormat="1" applyFont="1" applyFill="1" applyBorder="1" applyAlignment="1">
      <alignment horizontal="center" vertical="center"/>
    </xf>
    <xf numFmtId="0" fontId="6" fillId="2" borderId="10" xfId="0" applyFont="1" applyFill="1" applyBorder="1" applyAlignment="1" applyProtection="1">
      <alignment horizontal="center" vertical="center"/>
    </xf>
    <xf numFmtId="0" fontId="6" fillId="2" borderId="11" xfId="0" applyFont="1" applyFill="1" applyBorder="1" applyAlignment="1" applyProtection="1">
      <alignment horizontal="center" vertical="center"/>
    </xf>
    <xf numFmtId="10" fontId="6" fillId="2" borderId="11" xfId="0" applyNumberFormat="1" applyFont="1" applyFill="1" applyBorder="1" applyAlignment="1">
      <alignment horizontal="center" vertical="center"/>
    </xf>
    <xf numFmtId="2" fontId="6" fillId="2" borderId="11" xfId="0" applyNumberFormat="1" applyFont="1" applyFill="1" applyBorder="1" applyAlignment="1">
      <alignment horizontal="center" vertical="center"/>
    </xf>
    <xf numFmtId="164" fontId="6" fillId="2" borderId="11" xfId="0" applyNumberFormat="1" applyFont="1" applyFill="1" applyBorder="1" applyAlignment="1" applyProtection="1">
      <alignment horizontal="center" vertical="center"/>
    </xf>
    <xf numFmtId="164" fontId="6" fillId="2" borderId="11" xfId="0" applyNumberFormat="1" applyFont="1" applyFill="1" applyBorder="1" applyAlignment="1">
      <alignment horizontal="center" vertical="center"/>
    </xf>
    <xf numFmtId="164" fontId="6" fillId="2" borderId="11" xfId="1" applyNumberFormat="1" applyFont="1" applyFill="1" applyBorder="1" applyAlignment="1" applyProtection="1">
      <alignment horizontal="center" vertical="center"/>
    </xf>
    <xf numFmtId="44" fontId="6" fillId="2" borderId="11" xfId="1" applyFont="1" applyFill="1" applyBorder="1" applyAlignment="1" applyProtection="1">
      <alignment horizontal="center" vertical="center"/>
    </xf>
    <xf numFmtId="164" fontId="6" fillId="2" borderId="42" xfId="0" applyNumberFormat="1" applyFont="1" applyFill="1" applyBorder="1" applyAlignment="1">
      <alignment horizontal="center" vertical="center"/>
    </xf>
    <xf numFmtId="2" fontId="6" fillId="2" borderId="11" xfId="0" applyNumberFormat="1" applyFont="1" applyFill="1" applyBorder="1" applyAlignment="1" applyProtection="1">
      <alignment horizontal="center" vertical="center"/>
    </xf>
    <xf numFmtId="165" fontId="9" fillId="8" borderId="50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0" fillId="13" borderId="6" xfId="0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0" fontId="0" fillId="13" borderId="31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2" fontId="0" fillId="0" borderId="1" xfId="0" applyNumberFormat="1" applyBorder="1" applyAlignment="1" applyProtection="1">
      <alignment horizontal="center" vertical="center"/>
      <protection locked="0"/>
    </xf>
    <xf numFmtId="0" fontId="8" fillId="6" borderId="19" xfId="0" applyFont="1" applyFill="1" applyBorder="1" applyAlignment="1" applyProtection="1">
      <alignment horizontal="center" vertical="center"/>
      <protection locked="0"/>
    </xf>
    <xf numFmtId="0" fontId="8" fillId="6" borderId="6" xfId="0" applyFont="1" applyFill="1" applyBorder="1" applyAlignment="1" applyProtection="1">
      <alignment horizontal="center" vertical="center"/>
      <protection locked="0"/>
    </xf>
    <xf numFmtId="0" fontId="8" fillId="6" borderId="51" xfId="0" applyFont="1" applyFill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0" fontId="13" fillId="14" borderId="57" xfId="0" applyFont="1" applyFill="1" applyBorder="1" applyAlignment="1">
      <alignment horizontal="center" vertical="top"/>
    </xf>
    <xf numFmtId="0" fontId="14" fillId="14" borderId="58" xfId="0" quotePrefix="1" applyNumberFormat="1" applyFont="1" applyFill="1" applyBorder="1" applyAlignment="1">
      <alignment horizontal="center"/>
    </xf>
    <xf numFmtId="166" fontId="15" fillId="0" borderId="58" xfId="5" applyNumberFormat="1" applyFont="1" applyFill="1" applyBorder="1" applyAlignment="1">
      <alignment horizontal="right"/>
    </xf>
    <xf numFmtId="166" fontId="11" fillId="0" borderId="58" xfId="0" applyNumberFormat="1" applyFont="1" applyFill="1" applyBorder="1" applyAlignment="1">
      <alignment horizontal="right"/>
    </xf>
    <xf numFmtId="10" fontId="15" fillId="14" borderId="58" xfId="3" applyNumberFormat="1" applyFont="1" applyFill="1" applyBorder="1" applyAlignment="1">
      <alignment horizontal="right"/>
    </xf>
    <xf numFmtId="44" fontId="15" fillId="14" borderId="58" xfId="1" applyFont="1" applyFill="1" applyBorder="1" applyAlignment="1">
      <alignment horizontal="right"/>
    </xf>
    <xf numFmtId="166" fontId="11" fillId="0" borderId="58" xfId="5" applyNumberFormat="1" applyFont="1" applyFill="1" applyBorder="1" applyAlignment="1">
      <alignment horizontal="right"/>
    </xf>
    <xf numFmtId="10" fontId="16" fillId="15" borderId="58" xfId="3" applyNumberFormat="1" applyFont="1" applyFill="1" applyBorder="1" applyAlignment="1">
      <alignment horizontal="right"/>
    </xf>
    <xf numFmtId="2" fontId="16" fillId="15" borderId="58" xfId="3" applyNumberFormat="1" applyFont="1" applyFill="1" applyBorder="1" applyAlignment="1">
      <alignment horizontal="right"/>
    </xf>
    <xf numFmtId="44" fontId="11" fillId="0" borderId="58" xfId="1" applyFont="1" applyFill="1" applyBorder="1" applyAlignment="1">
      <alignment horizontal="right"/>
    </xf>
    <xf numFmtId="167" fontId="11" fillId="0" borderId="58" xfId="1" applyNumberFormat="1" applyFont="1" applyFill="1" applyBorder="1" applyAlignment="1">
      <alignment horizontal="right"/>
    </xf>
    <xf numFmtId="166" fontId="16" fillId="0" borderId="58" xfId="0" applyNumberFormat="1" applyFont="1" applyFill="1" applyBorder="1" applyAlignment="1">
      <alignment horizontal="right"/>
    </xf>
    <xf numFmtId="0" fontId="17" fillId="0" borderId="0" xfId="0" applyFont="1" applyFill="1" applyBorder="1" applyAlignment="1">
      <alignment horizontal="center"/>
    </xf>
    <xf numFmtId="49" fontId="14" fillId="0" borderId="0" xfId="0" applyNumberFormat="1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4" fillId="14" borderId="0" xfId="0" applyFont="1" applyFill="1" applyBorder="1" applyAlignment="1">
      <alignment horizontal="center"/>
    </xf>
    <xf numFmtId="43" fontId="19" fillId="15" borderId="0" xfId="5" applyFont="1" applyFill="1" applyBorder="1" applyAlignment="1">
      <alignment horizontal="center"/>
    </xf>
    <xf numFmtId="0" fontId="19" fillId="0" borderId="0" xfId="0" applyFont="1" applyFill="1" applyBorder="1" applyAlignment="1">
      <alignment horizontal="right"/>
    </xf>
    <xf numFmtId="168" fontId="18" fillId="0" borderId="0" xfId="5" applyNumberFormat="1" applyFont="1" applyFill="1" applyBorder="1" applyAlignment="1">
      <alignment horizontal="right"/>
    </xf>
    <xf numFmtId="166" fontId="0" fillId="0" borderId="0" xfId="0" applyNumberFormat="1"/>
    <xf numFmtId="10" fontId="0" fillId="7" borderId="0" xfId="0" applyNumberFormat="1" applyFill="1"/>
    <xf numFmtId="44" fontId="0" fillId="7" borderId="0" xfId="0" applyNumberFormat="1" applyFill="1"/>
    <xf numFmtId="166" fontId="0" fillId="7" borderId="0" xfId="0" applyNumberFormat="1" applyFill="1"/>
    <xf numFmtId="44" fontId="0" fillId="7" borderId="0" xfId="1" applyFont="1" applyFill="1"/>
    <xf numFmtId="0" fontId="0" fillId="12" borderId="2" xfId="0" applyFill="1" applyBorder="1" applyAlignment="1">
      <alignment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164" fontId="0" fillId="0" borderId="19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164" fontId="1" fillId="2" borderId="4" xfId="0" applyNumberFormat="1" applyFont="1" applyFill="1" applyBorder="1" applyAlignment="1">
      <alignment horizontal="center" vertical="center"/>
    </xf>
    <xf numFmtId="164" fontId="12" fillId="8" borderId="50" xfId="0" applyNumberFormat="1" applyFont="1" applyFill="1" applyBorder="1" applyAlignment="1">
      <alignment horizontal="center" vertical="center"/>
    </xf>
    <xf numFmtId="0" fontId="8" fillId="12" borderId="2" xfId="0" applyFont="1" applyFill="1" applyBorder="1" applyAlignment="1">
      <alignment vertical="center" wrapText="1"/>
    </xf>
    <xf numFmtId="0" fontId="8" fillId="0" borderId="4" xfId="0" applyFont="1" applyFill="1" applyBorder="1" applyAlignment="1">
      <alignment horizontal="center" vertical="center"/>
    </xf>
    <xf numFmtId="16" fontId="0" fillId="0" borderId="0" xfId="0" applyNumberFormat="1"/>
    <xf numFmtId="0" fontId="0" fillId="0" borderId="0" xfId="0" applyFill="1" applyAlignment="1">
      <alignment horizontal="center"/>
    </xf>
    <xf numFmtId="164" fontId="0" fillId="0" borderId="1" xfId="0" applyNumberFormat="1" applyFill="1" applyBorder="1" applyAlignment="1" applyProtection="1">
      <alignment horizontal="center" vertical="center"/>
      <protection locked="0"/>
    </xf>
    <xf numFmtId="164" fontId="0" fillId="0" borderId="26" xfId="0" applyNumberFormat="1" applyFill="1" applyBorder="1" applyAlignment="1" applyProtection="1">
      <alignment horizontal="center" vertical="center"/>
      <protection locked="0"/>
    </xf>
    <xf numFmtId="44" fontId="6" fillId="2" borderId="12" xfId="1" applyFont="1" applyFill="1" applyBorder="1" applyAlignment="1" applyProtection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0" fillId="7" borderId="6" xfId="0" applyFill="1" applyBorder="1" applyAlignment="1" applyProtection="1">
      <alignment horizontal="center" vertical="center"/>
      <protection locked="0"/>
    </xf>
    <xf numFmtId="164" fontId="0" fillId="0" borderId="31" xfId="0" applyNumberFormat="1" applyFill="1" applyBorder="1" applyAlignment="1" applyProtection="1">
      <alignment horizontal="center" vertical="center"/>
      <protection locked="0"/>
    </xf>
    <xf numFmtId="0" fontId="6" fillId="2" borderId="11" xfId="1" applyNumberFormat="1" applyFont="1" applyFill="1" applyBorder="1" applyAlignment="1" applyProtection="1">
      <alignment horizontal="center" vertical="center"/>
    </xf>
    <xf numFmtId="0" fontId="20" fillId="16" borderId="0" xfId="0" applyFont="1" applyFill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164" fontId="0" fillId="0" borderId="19" xfId="0" applyNumberFormat="1" applyFill="1" applyBorder="1" applyAlignment="1" applyProtection="1">
      <alignment horizontal="center" vertical="center"/>
      <protection locked="0"/>
    </xf>
    <xf numFmtId="164" fontId="1" fillId="0" borderId="3" xfId="0" applyNumberFormat="1" applyFont="1" applyFill="1" applyBorder="1" applyAlignment="1">
      <alignment horizontal="center" vertical="center"/>
    </xf>
    <xf numFmtId="164" fontId="1" fillId="0" borderId="4" xfId="0" applyNumberFormat="1" applyFont="1" applyFill="1" applyBorder="1" applyAlignment="1">
      <alignment horizontal="center" vertical="center"/>
    </xf>
    <xf numFmtId="164" fontId="1" fillId="0" borderId="34" xfId="0" applyNumberFormat="1" applyFont="1" applyFill="1" applyBorder="1" applyAlignment="1">
      <alignment horizontal="center" vertical="center"/>
    </xf>
    <xf numFmtId="164" fontId="8" fillId="0" borderId="31" xfId="0" applyNumberFormat="1" applyFont="1" applyFill="1" applyBorder="1" applyAlignment="1" applyProtection="1">
      <alignment horizontal="center" vertical="center"/>
      <protection locked="0"/>
    </xf>
    <xf numFmtId="164" fontId="9" fillId="0" borderId="34" xfId="0" applyNumberFormat="1" applyFont="1" applyFill="1" applyBorder="1" applyAlignment="1">
      <alignment horizontal="center" vertical="center"/>
    </xf>
    <xf numFmtId="164" fontId="12" fillId="0" borderId="34" xfId="0" applyNumberFormat="1" applyFont="1" applyFill="1" applyBorder="1" applyAlignment="1">
      <alignment horizontal="center" vertical="center"/>
    </xf>
    <xf numFmtId="0" fontId="0" fillId="9" borderId="41" xfId="0" applyFill="1" applyBorder="1" applyAlignment="1">
      <alignment horizontal="center" vertical="center" wrapText="1"/>
    </xf>
    <xf numFmtId="0" fontId="0" fillId="9" borderId="50" xfId="0" applyFill="1" applyBorder="1" applyAlignment="1">
      <alignment vertical="center" wrapText="1"/>
    </xf>
    <xf numFmtId="0" fontId="0" fillId="9" borderId="42" xfId="0" applyFill="1" applyBorder="1" applyAlignment="1">
      <alignment vertical="center" wrapText="1"/>
    </xf>
    <xf numFmtId="0" fontId="0" fillId="10" borderId="10" xfId="0" applyFill="1" applyBorder="1" applyAlignment="1">
      <alignment horizontal="center" vertical="center" wrapText="1"/>
    </xf>
    <xf numFmtId="0" fontId="0" fillId="10" borderId="11" xfId="0" applyFill="1" applyBorder="1" applyAlignment="1">
      <alignment vertical="center" wrapText="1"/>
    </xf>
    <xf numFmtId="0" fontId="0" fillId="10" borderId="12" xfId="0" applyFill="1" applyBorder="1" applyAlignment="1">
      <alignment vertical="center" wrapText="1"/>
    </xf>
    <xf numFmtId="0" fontId="7" fillId="0" borderId="41" xfId="0" applyFont="1" applyBorder="1" applyAlignment="1">
      <alignment horizontal="center" vertical="center" wrapText="1"/>
    </xf>
    <xf numFmtId="0" fontId="7" fillId="0" borderId="42" xfId="0" applyFont="1" applyBorder="1" applyAlignment="1">
      <alignment horizontal="center" vertical="center" wrapText="1"/>
    </xf>
  </cellXfs>
  <cellStyles count="7">
    <cellStyle name="Milliers" xfId="5" builtinId="3"/>
    <cellStyle name="Monétaire" xfId="1" builtinId="4"/>
    <cellStyle name="Monétaire 2" xfId="2"/>
    <cellStyle name="Monétaire 3" xfId="6"/>
    <cellStyle name="Normal" xfId="0" builtinId="0"/>
    <cellStyle name="Normal 2" xfId="4"/>
    <cellStyle name="Pourcentage" xfId="3" builtinId="5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C795A"/>
      <color rgb="FFFFFFFF"/>
      <color rgb="FFF7576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819150</xdr:colOff>
          <xdr:row>0</xdr:row>
          <xdr:rowOff>19050</xdr:rowOff>
        </xdr:from>
        <xdr:to>
          <xdr:col>5</xdr:col>
          <xdr:colOff>762000</xdr:colOff>
          <xdr:row>1</xdr:row>
          <xdr:rowOff>28575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0</xdr:row>
          <xdr:rowOff>19050</xdr:rowOff>
        </xdr:from>
        <xdr:to>
          <xdr:col>7</xdr:col>
          <xdr:colOff>95250</xdr:colOff>
          <xdr:row>1</xdr:row>
          <xdr:rowOff>28575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819150</xdr:colOff>
          <xdr:row>0</xdr:row>
          <xdr:rowOff>28575</xdr:rowOff>
        </xdr:from>
        <xdr:to>
          <xdr:col>5</xdr:col>
          <xdr:colOff>752475</xdr:colOff>
          <xdr:row>1</xdr:row>
          <xdr:rowOff>9525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0</xdr:row>
          <xdr:rowOff>28575</xdr:rowOff>
        </xdr:from>
        <xdr:to>
          <xdr:col>6</xdr:col>
          <xdr:colOff>885825</xdr:colOff>
          <xdr:row>1</xdr:row>
          <xdr:rowOff>9525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819150</xdr:colOff>
          <xdr:row>0</xdr:row>
          <xdr:rowOff>28575</xdr:rowOff>
        </xdr:from>
        <xdr:to>
          <xdr:col>5</xdr:col>
          <xdr:colOff>723900</xdr:colOff>
          <xdr:row>1</xdr:row>
          <xdr:rowOff>9525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809625</xdr:colOff>
          <xdr:row>0</xdr:row>
          <xdr:rowOff>19050</xdr:rowOff>
        </xdr:from>
        <xdr:to>
          <xdr:col>5</xdr:col>
          <xdr:colOff>714375</xdr:colOff>
          <xdr:row>1</xdr:row>
          <xdr:rowOff>9525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819150</xdr:colOff>
          <xdr:row>0</xdr:row>
          <xdr:rowOff>0</xdr:rowOff>
        </xdr:from>
        <xdr:to>
          <xdr:col>5</xdr:col>
          <xdr:colOff>723900</xdr:colOff>
          <xdr:row>0</xdr:row>
          <xdr:rowOff>171450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809625</xdr:colOff>
          <xdr:row>0</xdr:row>
          <xdr:rowOff>0</xdr:rowOff>
        </xdr:from>
        <xdr:to>
          <xdr:col>5</xdr:col>
          <xdr:colOff>714375</xdr:colOff>
          <xdr:row>0</xdr:row>
          <xdr:rowOff>171450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790575</xdr:colOff>
          <xdr:row>0</xdr:row>
          <xdr:rowOff>19050</xdr:rowOff>
        </xdr:from>
        <xdr:to>
          <xdr:col>5</xdr:col>
          <xdr:colOff>695325</xdr:colOff>
          <xdr:row>1</xdr:row>
          <xdr:rowOff>9525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pass/Desktop/TDB%202017-2018/CONSOLIDE%2020%20HOTELS%20-%20TDB%202017-2018.0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uel 20 HOTELS"/>
      <sheetName val="FEC 20 HOTELS"/>
      <sheetName val="Annuel IS BELFORT"/>
      <sheetName val="Annuel IS BORDEAUX MERIADECK"/>
      <sheetName val="Annuel IS LE MANS"/>
      <sheetName val="Annuel IS ST MALO"/>
      <sheetName val="Annuel IB BELFORT"/>
      <sheetName val="Annuel IB LE MANS"/>
      <sheetName val="Annuel IB TOURS"/>
      <sheetName val="Annuel Soissons"/>
      <sheetName val="Annuel I ST EMILION"/>
      <sheetName val="Annuel Melun"/>
      <sheetName val="Annuel PC AVIGNON"/>
      <sheetName val="Annuel PC CHERBOURG"/>
      <sheetName val="Annuel PC DRANCY"/>
      <sheetName val="Annuel PC MACON"/>
      <sheetName val="Annuel PC MARTIGUES"/>
      <sheetName val="Annuel PC METZ"/>
      <sheetName val="Annuel PC NANCY"/>
      <sheetName val="Annuel PC NIORT"/>
      <sheetName val="Annuel PC TOULOUSE"/>
      <sheetName val="Annuel PC TROYES"/>
    </sheetNames>
    <sheetDataSet>
      <sheetData sheetId="0">
        <row r="4">
          <cell r="Y4">
            <v>11277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L17"/>
  <sheetViews>
    <sheetView zoomScaleNormal="100" workbookViewId="0">
      <selection activeCell="B4" sqref="B4"/>
    </sheetView>
  </sheetViews>
  <sheetFormatPr baseColWidth="10" defaultColWidth="10.85546875" defaultRowHeight="15" x14ac:dyDescent="0.25"/>
  <cols>
    <col min="1" max="1" width="10.85546875" style="1"/>
    <col min="2" max="2" width="19.5703125" style="129" customWidth="1"/>
    <col min="3" max="8" width="15.85546875" style="1" customWidth="1"/>
    <col min="9" max="9" width="11.42578125" style="1" bestFit="1" customWidth="1"/>
    <col min="10" max="11" width="12.42578125" style="1" bestFit="1" customWidth="1"/>
    <col min="12" max="12" width="11.42578125" style="1" bestFit="1" customWidth="1"/>
    <col min="13" max="16384" width="10.85546875" style="1"/>
  </cols>
  <sheetData>
    <row r="1" spans="1:12" ht="15.75" thickBot="1" x14ac:dyDescent="0.3"/>
    <row r="2" spans="1:12" ht="15.75" thickBot="1" x14ac:dyDescent="0.3">
      <c r="A2" s="292" t="s">
        <v>71</v>
      </c>
      <c r="B2" s="293"/>
      <c r="C2" s="293"/>
      <c r="D2" s="293"/>
      <c r="E2" s="293"/>
      <c r="F2" s="293"/>
      <c r="G2" s="293"/>
      <c r="H2" s="294"/>
    </row>
    <row r="3" spans="1:12" x14ac:dyDescent="0.25">
      <c r="A3" s="130" t="s">
        <v>75</v>
      </c>
      <c r="B3" s="131" t="s">
        <v>76</v>
      </c>
      <c r="C3" s="139" t="s">
        <v>21</v>
      </c>
      <c r="D3" s="140" t="s">
        <v>72</v>
      </c>
      <c r="E3" s="139" t="s">
        <v>73</v>
      </c>
      <c r="F3" s="140" t="s">
        <v>72</v>
      </c>
      <c r="G3" s="139" t="s">
        <v>74</v>
      </c>
      <c r="H3" s="140" t="s">
        <v>72</v>
      </c>
    </row>
    <row r="4" spans="1:12" x14ac:dyDescent="0.25">
      <c r="A4" s="69">
        <v>1</v>
      </c>
      <c r="B4" s="141"/>
      <c r="C4" s="132"/>
      <c r="D4" s="133"/>
      <c r="E4" s="136"/>
      <c r="F4" s="137"/>
      <c r="G4" s="76"/>
      <c r="H4" s="110"/>
      <c r="I4" s="124"/>
      <c r="J4" s="128"/>
      <c r="K4" s="128"/>
      <c r="L4" s="128"/>
    </row>
    <row r="5" spans="1:12" x14ac:dyDescent="0.25">
      <c r="A5" s="69">
        <v>2</v>
      </c>
      <c r="B5" s="141"/>
      <c r="C5" s="132"/>
      <c r="D5" s="133"/>
      <c r="E5" s="76"/>
      <c r="F5" s="110"/>
      <c r="G5" s="76"/>
      <c r="H5" s="110"/>
    </row>
    <row r="6" spans="1:12" x14ac:dyDescent="0.25">
      <c r="A6" s="69">
        <v>3</v>
      </c>
      <c r="B6" s="141"/>
      <c r="C6" s="132"/>
      <c r="D6" s="133"/>
      <c r="E6" s="76"/>
      <c r="F6" s="110"/>
      <c r="G6" s="76"/>
      <c r="H6" s="110"/>
    </row>
    <row r="7" spans="1:12" x14ac:dyDescent="0.25">
      <c r="A7" s="69">
        <v>4</v>
      </c>
      <c r="B7" s="141"/>
      <c r="C7" s="132"/>
      <c r="D7" s="133"/>
      <c r="E7" s="76"/>
      <c r="F7" s="110"/>
      <c r="G7" s="76"/>
      <c r="H7" s="110"/>
      <c r="I7" s="124"/>
    </row>
    <row r="8" spans="1:12" ht="15.75" thickBot="1" x14ac:dyDescent="0.3">
      <c r="A8" s="138">
        <v>5</v>
      </c>
      <c r="B8" s="142"/>
      <c r="C8" s="134"/>
      <c r="D8" s="135"/>
      <c r="E8" s="118"/>
      <c r="F8" s="120"/>
      <c r="G8" s="118"/>
      <c r="H8" s="120"/>
    </row>
    <row r="10" spans="1:12" ht="15.75" thickBot="1" x14ac:dyDescent="0.3"/>
    <row r="11" spans="1:12" ht="14.45" customHeight="1" thickBot="1" x14ac:dyDescent="0.3">
      <c r="A11" s="295" t="s">
        <v>77</v>
      </c>
      <c r="B11" s="296"/>
      <c r="C11" s="296"/>
      <c r="D11" s="296"/>
      <c r="E11" s="296"/>
      <c r="F11" s="296"/>
      <c r="G11" s="296"/>
      <c r="H11" s="297"/>
    </row>
    <row r="12" spans="1:12" x14ac:dyDescent="0.25">
      <c r="A12" s="144" t="s">
        <v>75</v>
      </c>
      <c r="B12" s="145" t="s">
        <v>76</v>
      </c>
      <c r="C12" s="144" t="s">
        <v>21</v>
      </c>
      <c r="D12" s="145" t="s">
        <v>72</v>
      </c>
      <c r="E12" s="144" t="s">
        <v>73</v>
      </c>
      <c r="F12" s="145" t="s">
        <v>72</v>
      </c>
      <c r="G12" s="144" t="s">
        <v>74</v>
      </c>
      <c r="H12" s="145" t="s">
        <v>72</v>
      </c>
    </row>
    <row r="13" spans="1:12" x14ac:dyDescent="0.25">
      <c r="A13" s="69">
        <v>1</v>
      </c>
      <c r="B13" s="141"/>
      <c r="C13" s="132"/>
      <c r="D13" s="133"/>
      <c r="E13" s="136"/>
      <c r="F13" s="137"/>
      <c r="G13" s="76"/>
      <c r="H13" s="110"/>
    </row>
    <row r="14" spans="1:12" x14ac:dyDescent="0.25">
      <c r="A14" s="69">
        <v>2</v>
      </c>
      <c r="B14" s="141"/>
      <c r="C14" s="132"/>
      <c r="D14" s="70"/>
      <c r="E14" s="76"/>
      <c r="F14" s="110"/>
      <c r="G14" s="76"/>
      <c r="H14" s="110"/>
    </row>
    <row r="15" spans="1:12" x14ac:dyDescent="0.25">
      <c r="A15" s="69">
        <v>3</v>
      </c>
      <c r="B15" s="143"/>
      <c r="C15" s="72"/>
      <c r="D15" s="133"/>
      <c r="E15" s="146"/>
      <c r="F15" s="77"/>
      <c r="G15" s="146"/>
      <c r="H15" s="77"/>
    </row>
    <row r="16" spans="1:12" x14ac:dyDescent="0.25">
      <c r="A16" s="69">
        <v>4</v>
      </c>
      <c r="B16" s="141"/>
      <c r="C16" s="72"/>
      <c r="D16" s="133"/>
      <c r="E16" s="146"/>
      <c r="F16" s="77"/>
      <c r="G16" s="146"/>
      <c r="H16" s="77"/>
    </row>
    <row r="17" spans="1:8" ht="15.75" thickBot="1" x14ac:dyDescent="0.3">
      <c r="A17" s="138">
        <v>5</v>
      </c>
      <c r="B17" s="142"/>
      <c r="C17" s="147"/>
      <c r="D17" s="135"/>
      <c r="E17" s="148"/>
      <c r="F17" s="149"/>
      <c r="G17" s="148"/>
      <c r="H17" s="149"/>
    </row>
  </sheetData>
  <mergeCells count="2">
    <mergeCell ref="A2:H2"/>
    <mergeCell ref="A11:H11"/>
  </mergeCells>
  <conditionalFormatting sqref="I4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7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D1:M29"/>
  <sheetViews>
    <sheetView workbookViewId="0">
      <selection activeCell="H14" sqref="H14"/>
    </sheetView>
  </sheetViews>
  <sheetFormatPr baseColWidth="10" defaultRowHeight="15" x14ac:dyDescent="0.25"/>
  <cols>
    <col min="4" max="4" width="36.28515625" customWidth="1"/>
    <col min="5" max="5" width="15.28515625" bestFit="1" customWidth="1"/>
    <col min="6" max="6" width="15.140625" customWidth="1"/>
    <col min="7" max="7" width="12.42578125" bestFit="1" customWidth="1"/>
  </cols>
  <sheetData>
    <row r="1" spans="4:13" ht="15.75" thickBot="1" x14ac:dyDescent="0.3">
      <c r="H1">
        <v>1071</v>
      </c>
      <c r="M1" s="257">
        <f>E4-'[1]Annuel 20 HOTELS'!$Y$4</f>
        <v>0</v>
      </c>
    </row>
    <row r="2" spans="4:13" ht="15.75" x14ac:dyDescent="0.25">
      <c r="D2" s="249" t="s">
        <v>90</v>
      </c>
      <c r="E2" s="237" t="s">
        <v>114</v>
      </c>
      <c r="F2" s="237" t="s">
        <v>114</v>
      </c>
    </row>
    <row r="3" spans="4:13" x14ac:dyDescent="0.25">
      <c r="D3" s="250"/>
      <c r="E3" s="238">
        <v>2017</v>
      </c>
      <c r="F3" s="238">
        <v>2018</v>
      </c>
    </row>
    <row r="4" spans="4:13" x14ac:dyDescent="0.25">
      <c r="D4" s="251" t="s">
        <v>91</v>
      </c>
      <c r="E4" s="239">
        <v>11277</v>
      </c>
      <c r="F4" s="239">
        <v>11277</v>
      </c>
    </row>
    <row r="5" spans="4:13" x14ac:dyDescent="0.25">
      <c r="D5" s="252" t="s">
        <v>92</v>
      </c>
      <c r="E5" s="240"/>
      <c r="F5" s="240"/>
    </row>
    <row r="6" spans="4:13" x14ac:dyDescent="0.25">
      <c r="D6" s="251" t="s">
        <v>93</v>
      </c>
      <c r="E6" s="240"/>
      <c r="F6" s="240"/>
    </row>
    <row r="7" spans="4:13" x14ac:dyDescent="0.25">
      <c r="D7" s="253" t="s">
        <v>21</v>
      </c>
      <c r="E7" s="241">
        <v>0.65248239390298446</v>
      </c>
      <c r="F7" s="241">
        <v>0.62500367884329078</v>
      </c>
      <c r="G7" s="258">
        <f>F7-E7</f>
        <v>-2.7478715059693681E-2</v>
      </c>
    </row>
    <row r="8" spans="4:13" x14ac:dyDescent="0.25">
      <c r="D8" s="253" t="s">
        <v>94</v>
      </c>
      <c r="E8" s="242">
        <v>54.303901681944858</v>
      </c>
      <c r="F8" s="242">
        <v>53.766509329521682</v>
      </c>
      <c r="G8" s="259">
        <f>F8-E8</f>
        <v>-0.53739235242317562</v>
      </c>
    </row>
    <row r="9" spans="4:13" x14ac:dyDescent="0.25">
      <c r="D9" s="253" t="s">
        <v>95</v>
      </c>
      <c r="E9" s="242">
        <v>35.432339767707688</v>
      </c>
      <c r="F9" s="242">
        <v>33.604266129513164</v>
      </c>
      <c r="G9" s="259">
        <f>F9-E9</f>
        <v>-1.8280736381945246</v>
      </c>
    </row>
    <row r="10" spans="4:13" x14ac:dyDescent="0.25">
      <c r="D10" s="252" t="s">
        <v>96</v>
      </c>
      <c r="E10" s="243">
        <v>273</v>
      </c>
      <c r="F10" s="243">
        <v>285</v>
      </c>
    </row>
    <row r="11" spans="4:13" x14ac:dyDescent="0.25">
      <c r="D11" s="252" t="s">
        <v>97</v>
      </c>
      <c r="E11" s="243">
        <v>342069</v>
      </c>
      <c r="F11" s="243">
        <v>357105</v>
      </c>
    </row>
    <row r="12" spans="4:13" x14ac:dyDescent="0.25">
      <c r="D12" s="252" t="s">
        <v>98</v>
      </c>
      <c r="E12" s="243">
        <v>223194</v>
      </c>
      <c r="F12" s="243">
        <v>223191.93873333334</v>
      </c>
      <c r="G12" s="260">
        <f>F12-E12</f>
        <v>-2.0612666666565929</v>
      </c>
    </row>
    <row r="13" spans="4:13" x14ac:dyDescent="0.25">
      <c r="D13" s="252" t="s">
        <v>99</v>
      </c>
      <c r="E13" s="243">
        <v>342656</v>
      </c>
      <c r="F13" s="243">
        <v>168392.4</v>
      </c>
    </row>
    <row r="14" spans="4:13" x14ac:dyDescent="0.25">
      <c r="D14" s="252" t="s">
        <v>100</v>
      </c>
      <c r="E14" s="243">
        <v>185533</v>
      </c>
      <c r="F14" s="243">
        <v>89196.12</v>
      </c>
    </row>
    <row r="15" spans="4:13" x14ac:dyDescent="0.25">
      <c r="D15" s="252" t="s">
        <v>101</v>
      </c>
      <c r="E15" s="243">
        <v>15927</v>
      </c>
      <c r="F15" s="243">
        <v>7282</v>
      </c>
    </row>
    <row r="16" spans="4:13" x14ac:dyDescent="0.25">
      <c r="D16" s="254" t="s">
        <v>102</v>
      </c>
      <c r="E16" s="244">
        <v>0.83126338521644849</v>
      </c>
      <c r="F16" s="244">
        <v>0.39963862721121973</v>
      </c>
    </row>
    <row r="17" spans="4:7" x14ac:dyDescent="0.25">
      <c r="D17" s="254" t="s">
        <v>103</v>
      </c>
      <c r="E17" s="244">
        <v>4.6481018864400446E-2</v>
      </c>
      <c r="F17" s="244">
        <v>4.3244231924956238E-2</v>
      </c>
    </row>
    <row r="18" spans="4:7" x14ac:dyDescent="0.25">
      <c r="D18" s="254" t="s">
        <v>104</v>
      </c>
      <c r="E18" s="245">
        <v>1.5352384024660162</v>
      </c>
      <c r="F18" s="245">
        <v>0.75447348571667239</v>
      </c>
    </row>
    <row r="19" spans="4:7" x14ac:dyDescent="0.25">
      <c r="D19" s="254" t="s">
        <v>105</v>
      </c>
      <c r="E19" s="244">
        <v>-6.5654432405052907E-2</v>
      </c>
      <c r="F19" s="244">
        <v>-2.6111906979996959E-2</v>
      </c>
    </row>
    <row r="20" spans="4:7" x14ac:dyDescent="0.25">
      <c r="D20" s="252" t="s">
        <v>106</v>
      </c>
      <c r="E20" s="246">
        <v>49.367183347222593</v>
      </c>
      <c r="F20" s="246">
        <v>48.878644845019707</v>
      </c>
      <c r="G20" s="259">
        <f>F20-E20</f>
        <v>-0.48853850220288564</v>
      </c>
    </row>
    <row r="21" spans="4:7" x14ac:dyDescent="0.25">
      <c r="D21" s="253" t="s">
        <v>107</v>
      </c>
      <c r="E21" s="242">
        <v>32.211217970643354</v>
      </c>
      <c r="F21" s="242">
        <v>30.549332845011964</v>
      </c>
    </row>
    <row r="22" spans="4:7" x14ac:dyDescent="0.25">
      <c r="D22" s="252" t="s">
        <v>108</v>
      </c>
      <c r="E22" s="246">
        <v>7.7388595020831863</v>
      </c>
      <c r="F22" s="246">
        <v>6.0231414774544003</v>
      </c>
    </row>
    <row r="23" spans="4:7" x14ac:dyDescent="0.25">
      <c r="D23" s="252" t="s">
        <v>109</v>
      </c>
      <c r="E23" s="246">
        <v>8.5127454522915063</v>
      </c>
      <c r="F23" s="246">
        <v>6.6254556251998409</v>
      </c>
    </row>
    <row r="24" spans="4:7" x14ac:dyDescent="0.25">
      <c r="D24" s="252" t="s">
        <v>110</v>
      </c>
      <c r="E24" s="246">
        <v>21.222978589816037</v>
      </c>
      <c r="F24" s="246">
        <v>62.2596635539687</v>
      </c>
    </row>
    <row r="25" spans="4:7" x14ac:dyDescent="0.25">
      <c r="D25" s="252" t="s">
        <v>111</v>
      </c>
      <c r="E25" s="247">
        <v>23.345276448797645</v>
      </c>
      <c r="F25" s="247">
        <v>68.485629909365571</v>
      </c>
    </row>
    <row r="26" spans="4:7" x14ac:dyDescent="0.25">
      <c r="D26" s="252" t="s">
        <v>112</v>
      </c>
      <c r="E26" s="240">
        <v>58.340659340659343</v>
      </c>
      <c r="F26" s="240">
        <v>25.550877192982455</v>
      </c>
    </row>
    <row r="27" spans="4:7" x14ac:dyDescent="0.25">
      <c r="D27" s="255"/>
      <c r="E27" s="248"/>
      <c r="F27" s="248"/>
    </row>
    <row r="28" spans="4:7" x14ac:dyDescent="0.25">
      <c r="D28" s="255"/>
      <c r="E28" s="248"/>
      <c r="F28" s="248"/>
    </row>
    <row r="29" spans="4:7" x14ac:dyDescent="0.25">
      <c r="D29" s="256" t="s">
        <v>113</v>
      </c>
      <c r="E29" s="246">
        <v>11018459.119999999</v>
      </c>
      <c r="F29" s="246">
        <v>10909319.505617999</v>
      </c>
      <c r="G29" s="261">
        <f>F29-E29</f>
        <v>-109139.61438200064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73"/>
  <sheetViews>
    <sheetView zoomScale="60" zoomScaleNormal="60" workbookViewId="0">
      <selection activeCell="A3" sqref="A3"/>
    </sheetView>
  </sheetViews>
  <sheetFormatPr baseColWidth="10" defaultRowHeight="15" outlineLevelCol="1" x14ac:dyDescent="0.25"/>
  <cols>
    <col min="1" max="1" width="12.140625" style="78" customWidth="1"/>
    <col min="2" max="2" width="8.5703125" style="78" customWidth="1"/>
    <col min="3" max="3" width="30.140625" style="2" customWidth="1"/>
    <col min="4" max="4" width="10.85546875" style="1" customWidth="1"/>
    <col min="5" max="5" width="23.85546875" style="1" customWidth="1"/>
    <col min="6" max="6" width="11.85546875" style="1" customWidth="1"/>
    <col min="7" max="7" width="14.42578125" style="1" customWidth="1"/>
    <col min="8" max="8" width="14.42578125" style="1" hidden="1" customWidth="1" outlineLevel="1"/>
    <col min="9" max="9" width="14.42578125" style="1" customWidth="1" collapsed="1"/>
    <col min="10" max="10" width="12.5703125" style="1" customWidth="1"/>
    <col min="11" max="13" width="11.85546875" style="1" customWidth="1"/>
    <col min="14" max="14" width="11.140625" style="1" bestFit="1" customWidth="1"/>
    <col min="15" max="15" width="13.42578125" style="1" customWidth="1"/>
    <col min="16" max="16" width="9.7109375" style="1" customWidth="1"/>
    <col min="17" max="17" width="9.7109375" style="264" customWidth="1" outlineLevel="1"/>
    <col min="18" max="18" width="11.28515625" style="1" customWidth="1"/>
    <col min="19" max="19" width="11.140625" style="1" bestFit="1" customWidth="1"/>
    <col min="20" max="20" width="11.140625" style="264" customWidth="1" outlineLevel="1"/>
    <col min="21" max="21" width="11.140625" style="1" customWidth="1"/>
    <col min="22" max="22" width="18.140625" style="1" customWidth="1"/>
    <col min="23" max="23" width="18.140625" style="1" customWidth="1" outlineLevel="1"/>
    <col min="24" max="24" width="18.140625" style="1" customWidth="1"/>
    <col min="25" max="25" width="16.7109375" style="1" customWidth="1"/>
    <col min="26" max="26" width="14.42578125" style="1" customWidth="1" outlineLevel="1"/>
    <col min="27" max="27" width="16" style="1" customWidth="1" outlineLevel="1"/>
    <col min="28" max="28" width="18" style="1" customWidth="1"/>
    <col min="29" max="29" width="22.85546875" style="1" customWidth="1"/>
    <col min="30" max="30" width="22.85546875" style="264" customWidth="1"/>
    <col min="31" max="31" width="20.5703125" style="1" customWidth="1"/>
    <col min="32" max="32" width="24.5703125" style="1" customWidth="1"/>
    <col min="33" max="34" width="18.42578125" style="1" customWidth="1"/>
    <col min="35" max="35" width="17.7109375" style="1" customWidth="1"/>
    <col min="36" max="36" width="17.7109375" style="1" customWidth="1" outlineLevel="1"/>
    <col min="37" max="37" width="24.5703125" style="1" customWidth="1"/>
    <col min="38" max="38" width="24.5703125" style="1" customWidth="1" outlineLevel="1"/>
    <col min="39" max="39" width="15.85546875" style="1" customWidth="1"/>
    <col min="40" max="40" width="4.85546875" style="1" customWidth="1"/>
    <col min="41" max="44" width="22.5703125" style="1" customWidth="1"/>
  </cols>
  <sheetData>
    <row r="1" spans="1:44" ht="15.75" thickBot="1" x14ac:dyDescent="0.3">
      <c r="A1" s="152" t="s">
        <v>47</v>
      </c>
      <c r="B1" s="152" t="s">
        <v>89</v>
      </c>
      <c r="C1" s="8" t="s">
        <v>18</v>
      </c>
      <c r="D1" s="38" t="s">
        <v>20</v>
      </c>
      <c r="E1" s="38" t="s">
        <v>46</v>
      </c>
      <c r="F1" s="14" t="s">
        <v>34</v>
      </c>
      <c r="G1" s="38" t="s">
        <v>19</v>
      </c>
      <c r="H1" s="38" t="s">
        <v>81</v>
      </c>
      <c r="I1" s="38" t="s">
        <v>88</v>
      </c>
      <c r="J1" s="14" t="s">
        <v>41</v>
      </c>
      <c r="K1" s="14" t="s">
        <v>21</v>
      </c>
      <c r="L1" s="14" t="s">
        <v>54</v>
      </c>
      <c r="M1" s="14" t="s">
        <v>53</v>
      </c>
      <c r="N1" s="14" t="s">
        <v>24</v>
      </c>
      <c r="O1" s="14" t="s">
        <v>25</v>
      </c>
      <c r="P1" s="38" t="s">
        <v>44</v>
      </c>
      <c r="Q1" s="230" t="s">
        <v>82</v>
      </c>
      <c r="R1" s="230" t="s">
        <v>72</v>
      </c>
      <c r="S1" s="14" t="s">
        <v>26</v>
      </c>
      <c r="T1" s="265" t="s">
        <v>83</v>
      </c>
      <c r="U1" s="14" t="s">
        <v>72</v>
      </c>
      <c r="V1" s="14" t="s">
        <v>23</v>
      </c>
      <c r="W1" s="14" t="s">
        <v>84</v>
      </c>
      <c r="X1" s="14" t="s">
        <v>53</v>
      </c>
      <c r="Y1" s="14" t="s">
        <v>27</v>
      </c>
      <c r="Z1" s="14" t="s">
        <v>32</v>
      </c>
      <c r="AA1" s="14" t="s">
        <v>33</v>
      </c>
      <c r="AB1" s="14" t="s">
        <v>28</v>
      </c>
      <c r="AC1" s="14" t="s">
        <v>29</v>
      </c>
      <c r="AD1" s="265" t="s">
        <v>116</v>
      </c>
      <c r="AE1" s="14" t="s">
        <v>30</v>
      </c>
      <c r="AF1" s="14" t="s">
        <v>31</v>
      </c>
      <c r="AG1" s="20" t="s">
        <v>42</v>
      </c>
      <c r="AH1" s="20" t="s">
        <v>79</v>
      </c>
      <c r="AI1" s="20" t="s">
        <v>43</v>
      </c>
      <c r="AJ1" s="20" t="s">
        <v>80</v>
      </c>
      <c r="AK1" s="9" t="s">
        <v>22</v>
      </c>
      <c r="AL1" s="9" t="s">
        <v>85</v>
      </c>
      <c r="AM1" s="9" t="s">
        <v>53</v>
      </c>
      <c r="AN1" s="10"/>
      <c r="AO1" s="11" t="s">
        <v>37</v>
      </c>
      <c r="AP1" s="11" t="s">
        <v>38</v>
      </c>
      <c r="AQ1" s="11" t="s">
        <v>45</v>
      </c>
      <c r="AR1" s="11" t="s">
        <v>48</v>
      </c>
    </row>
    <row r="2" spans="1:44" ht="19.5" thickBot="1" x14ac:dyDescent="0.3">
      <c r="A2" s="274">
        <v>20</v>
      </c>
      <c r="B2" s="1">
        <v>1</v>
      </c>
      <c r="C2" s="262" t="s">
        <v>2</v>
      </c>
      <c r="D2" s="278">
        <v>93</v>
      </c>
      <c r="E2" s="150">
        <f t="shared" ref="E2:E21" si="0">D2*$A$2</f>
        <v>1860</v>
      </c>
      <c r="F2" s="29">
        <f>'PC DRANCY'!$B$37</f>
        <v>0</v>
      </c>
      <c r="G2" s="40">
        <f>'PC DRANCY'!$C$37</f>
        <v>0</v>
      </c>
      <c r="H2" s="227">
        <f>'PC DRANCY'!$D$37</f>
        <v>0</v>
      </c>
      <c r="I2" s="203">
        <f>'PC DRANCY'!E37</f>
        <v>0</v>
      </c>
      <c r="J2" s="29">
        <f>'PC DRANCY'!$F$37</f>
        <v>0</v>
      </c>
      <c r="K2" s="64">
        <f t="shared" ref="K2:K21" si="1">IFERROR(G2/E2,"")</f>
        <v>0</v>
      </c>
      <c r="L2" s="64">
        <f t="shared" ref="L2:L21" si="2">IFERROR(H2/E2,"")</f>
        <v>0</v>
      </c>
      <c r="M2" s="197">
        <f>('PC DRANCY'!$G$37-'PC DRANCY'!$H$37)*100</f>
        <v>0</v>
      </c>
      <c r="N2" s="30">
        <f>'PC DRANCY'!$I$37</f>
        <v>0</v>
      </c>
      <c r="O2" s="59" t="str">
        <f t="shared" ref="O2:O21" si="3">IFERROR(N2/G2,"")</f>
        <v/>
      </c>
      <c r="P2" s="60" t="str">
        <f t="shared" ref="P2:P21" si="4">IFERROR((V2+Y2)/G2,"0,00")</f>
        <v>0,00</v>
      </c>
      <c r="Q2" s="60"/>
      <c r="R2" s="60" t="e">
        <f>'PC DRANCY'!M37</f>
        <v>#DIV/0!</v>
      </c>
      <c r="S2" s="61">
        <f t="shared" ref="S2:S21" si="5">IFERROR(V2/E2,"0,00")</f>
        <v>0</v>
      </c>
      <c r="T2" s="61"/>
      <c r="U2" s="61">
        <f>'PC DRANCY'!P37</f>
        <v>0</v>
      </c>
      <c r="V2" s="266">
        <f>'PC DRANCY'!$Q$37+Y2</f>
        <v>0</v>
      </c>
      <c r="W2" s="266">
        <f>'PC DRANCY'!$R$37</f>
        <v>0</v>
      </c>
      <c r="X2" s="198">
        <f t="shared" ref="X2:X21" si="6">V2-W2</f>
        <v>0</v>
      </c>
      <c r="Y2" s="266">
        <f>'PC DRANCY'!$T$37</f>
        <v>0</v>
      </c>
      <c r="Z2" s="30">
        <f>'PC DRANCY'!$U$37</f>
        <v>0</v>
      </c>
      <c r="AA2" s="266">
        <f>'PC DRANCY'!$V$37</f>
        <v>0</v>
      </c>
      <c r="AB2" s="266">
        <f>'PC DRANCY'!$W$37</f>
        <v>0</v>
      </c>
      <c r="AC2" s="266">
        <f>'PC DRANCY'!$X$37</f>
        <v>0</v>
      </c>
      <c r="AD2" s="30">
        <f>'PC DRANCY'!$Y$37</f>
        <v>0</v>
      </c>
      <c r="AE2" s="266">
        <f>'PC DRANCY'!$Z$37</f>
        <v>0</v>
      </c>
      <c r="AF2" s="266">
        <f>'PC DRANCY'!$AA$37</f>
        <v>0</v>
      </c>
      <c r="AG2" s="266">
        <f>'PC DRANCY'!AB37</f>
        <v>0</v>
      </c>
      <c r="AH2" s="266">
        <f>'PC DRANCY'!AC37</f>
        <v>0</v>
      </c>
      <c r="AI2" s="266">
        <f>'PC DRANCY'!AD37</f>
        <v>0</v>
      </c>
      <c r="AJ2" s="266">
        <f>'PC DRANCY'!AE37</f>
        <v>0</v>
      </c>
      <c r="AK2" s="57">
        <f t="shared" ref="AK2:AK21" si="7">V2+Y2+AB2+AC2+AE2+AF2+AG2+AH2+AI2</f>
        <v>0</v>
      </c>
      <c r="AL2" s="57">
        <f>'PC DRANCY'!AG37</f>
        <v>0</v>
      </c>
      <c r="AM2" s="200">
        <f t="shared" ref="AM2:AM21" si="8">AK2-AL2</f>
        <v>0</v>
      </c>
      <c r="AN2" s="10"/>
      <c r="AO2" s="42">
        <f>'PC DRANCY'!$AJ$37</f>
        <v>0</v>
      </c>
      <c r="AP2" s="51">
        <f>'PC DRANCY'!$AK$37</f>
        <v>0</v>
      </c>
      <c r="AQ2" s="56">
        <f t="shared" ref="AQ2:AQ21" si="9">AO2+AP2</f>
        <v>0</v>
      </c>
      <c r="AR2" s="66">
        <f t="shared" ref="AR2:AR21" si="10">AQ2-G2</f>
        <v>0</v>
      </c>
    </row>
    <row r="3" spans="1:44" ht="19.5" thickBot="1" x14ac:dyDescent="0.3">
      <c r="A3" s="274"/>
      <c r="B3" s="1">
        <v>2</v>
      </c>
      <c r="C3" s="262" t="s">
        <v>4</v>
      </c>
      <c r="D3" s="272">
        <v>50</v>
      </c>
      <c r="E3" s="151">
        <f t="shared" si="0"/>
        <v>1000</v>
      </c>
      <c r="F3" s="21">
        <f>'PC MARTIGUES'!$B$37</f>
        <v>0</v>
      </c>
      <c r="G3" s="39">
        <f>'PC MARTIGUES'!$C$37</f>
        <v>0</v>
      </c>
      <c r="H3" s="228">
        <f>'PC MARTIGUES'!$D$37</f>
        <v>0</v>
      </c>
      <c r="I3" s="203">
        <f>'PC MARTIGUES'!E37</f>
        <v>0</v>
      </c>
      <c r="J3" s="40">
        <f>'PC MARTIGUES'!$F$37</f>
        <v>0</v>
      </c>
      <c r="K3" s="65">
        <f t="shared" si="1"/>
        <v>0</v>
      </c>
      <c r="L3" s="65">
        <f t="shared" si="2"/>
        <v>0</v>
      </c>
      <c r="M3" s="205">
        <f>('PC MARTIGUES'!$G$37-'PC MARTIGUES'!$H$37)*100</f>
        <v>0</v>
      </c>
      <c r="N3" s="22">
        <f>'PC MARTIGUES'!$I$37</f>
        <v>0</v>
      </c>
      <c r="O3" s="62" t="str">
        <f t="shared" si="3"/>
        <v/>
      </c>
      <c r="P3" s="60" t="str">
        <f t="shared" si="4"/>
        <v>0,00</v>
      </c>
      <c r="Q3" s="60"/>
      <c r="R3" s="60" t="e">
        <f>'PC MARTIGUES'!M37</f>
        <v>#DIV/0!</v>
      </c>
      <c r="S3" s="63">
        <f t="shared" si="5"/>
        <v>0</v>
      </c>
      <c r="T3" s="63"/>
      <c r="U3" s="63">
        <f>'PC MARTIGUES'!P37</f>
        <v>0</v>
      </c>
      <c r="V3" s="23">
        <f>'PC MARTIGUES'!$Q$37+Y3</f>
        <v>0</v>
      </c>
      <c r="W3" s="33">
        <f>'PC MARTIGUES'!$R$37</f>
        <v>0</v>
      </c>
      <c r="X3" s="199">
        <f t="shared" si="6"/>
        <v>0</v>
      </c>
      <c r="Y3" s="23">
        <f>'PC MARTIGUES'!$T$37</f>
        <v>0</v>
      </c>
      <c r="Z3" s="31">
        <f>'PC MARTIGUES'!$U$37</f>
        <v>0</v>
      </c>
      <c r="AA3" s="23">
        <f>'PC MARTIGUES'!$V$37</f>
        <v>0</v>
      </c>
      <c r="AB3" s="23">
        <f>'PC MARTIGUES'!$W$37</f>
        <v>0</v>
      </c>
      <c r="AC3" s="23">
        <f>'PC MARTIGUES'!$X$37</f>
        <v>0</v>
      </c>
      <c r="AD3" s="31">
        <f>'PC MARTIGUES'!$Z$37</f>
        <v>0</v>
      </c>
      <c r="AE3" s="23">
        <f>'PC MARTIGUES'!$Z$37</f>
        <v>0</v>
      </c>
      <c r="AF3" s="23">
        <f>'PC MARTIGUES'!$AA$37</f>
        <v>0</v>
      </c>
      <c r="AG3" s="37">
        <f>'PC MARTIGUES'!AB37</f>
        <v>0</v>
      </c>
      <c r="AH3" s="37">
        <f>'PC MARTIGUES'!AC37</f>
        <v>0</v>
      </c>
      <c r="AI3" s="37">
        <f>'PC MARTIGUES'!AD37</f>
        <v>0</v>
      </c>
      <c r="AJ3" s="37">
        <f>'PC MARTIGUES'!AE37</f>
        <v>0</v>
      </c>
      <c r="AK3" s="58">
        <f t="shared" si="7"/>
        <v>0</v>
      </c>
      <c r="AL3" s="58">
        <f>'PC MARTIGUES'!AG37</f>
        <v>0</v>
      </c>
      <c r="AM3" s="201">
        <f t="shared" si="8"/>
        <v>0</v>
      </c>
      <c r="AN3" s="10"/>
      <c r="AO3" s="24">
        <f>'PC MARTIGUES'!$AJ$37</f>
        <v>0</v>
      </c>
      <c r="AP3" s="52">
        <f>'PC MARTIGUES'!$AK$37</f>
        <v>0</v>
      </c>
      <c r="AQ3" s="56">
        <f t="shared" si="9"/>
        <v>0</v>
      </c>
      <c r="AR3" s="66">
        <f t="shared" si="10"/>
        <v>0</v>
      </c>
    </row>
    <row r="4" spans="1:44" ht="23.45" customHeight="1" thickBot="1" x14ac:dyDescent="0.3">
      <c r="A4" s="274"/>
      <c r="B4" s="1">
        <v>3</v>
      </c>
      <c r="C4" s="262" t="s">
        <v>17</v>
      </c>
      <c r="D4" s="105">
        <v>71</v>
      </c>
      <c r="E4" s="151">
        <f t="shared" si="0"/>
        <v>1420</v>
      </c>
      <c r="F4" s="267" t="e">
        <f>#REF!</f>
        <v>#REF!</v>
      </c>
      <c r="G4" s="267" t="e">
        <f>#REF!</f>
        <v>#REF!</v>
      </c>
      <c r="H4" s="228" t="e">
        <f>#REF!</f>
        <v>#REF!</v>
      </c>
      <c r="I4" s="203" t="e">
        <f>#REF!</f>
        <v>#REF!</v>
      </c>
      <c r="J4" s="40" t="e">
        <f>#REF!</f>
        <v>#REF!</v>
      </c>
      <c r="K4" s="65" t="str">
        <f t="shared" si="1"/>
        <v/>
      </c>
      <c r="L4" s="65" t="str">
        <f t="shared" si="2"/>
        <v/>
      </c>
      <c r="M4" s="205" t="e">
        <f>(#REF!-#REF!)*100</f>
        <v>#REF!</v>
      </c>
      <c r="N4" s="31" t="e">
        <f>#REF!</f>
        <v>#REF!</v>
      </c>
      <c r="O4" s="62" t="str">
        <f t="shared" si="3"/>
        <v/>
      </c>
      <c r="P4" s="60" t="str">
        <f t="shared" si="4"/>
        <v>0,00</v>
      </c>
      <c r="Q4" s="60"/>
      <c r="R4" s="60" t="e">
        <f>#REF!</f>
        <v>#REF!</v>
      </c>
      <c r="S4" s="63" t="str">
        <f t="shared" si="5"/>
        <v>0,00</v>
      </c>
      <c r="T4" s="63"/>
      <c r="U4" s="63" t="e">
        <f>#REF!</f>
        <v>#REF!</v>
      </c>
      <c r="V4" s="268" t="e">
        <f>#REF!+Y4</f>
        <v>#REF!</v>
      </c>
      <c r="W4" s="268" t="e">
        <f>#REF!</f>
        <v>#REF!</v>
      </c>
      <c r="X4" s="199" t="e">
        <f t="shared" si="6"/>
        <v>#REF!</v>
      </c>
      <c r="Y4" s="268" t="e">
        <f>#REF!</f>
        <v>#REF!</v>
      </c>
      <c r="Z4" s="31" t="e">
        <f>#REF!</f>
        <v>#REF!</v>
      </c>
      <c r="AA4" s="268" t="e">
        <f>#REF!</f>
        <v>#REF!</v>
      </c>
      <c r="AB4" s="268" t="e">
        <f>#REF!</f>
        <v>#REF!</v>
      </c>
      <c r="AC4" s="268" t="e">
        <f>#REF!</f>
        <v>#REF!</v>
      </c>
      <c r="AD4" s="31" t="e">
        <f>#REF!</f>
        <v>#REF!</v>
      </c>
      <c r="AE4" s="268" t="e">
        <f>#REF!</f>
        <v>#REF!</v>
      </c>
      <c r="AF4" s="268" t="e">
        <f>#REF!</f>
        <v>#REF!</v>
      </c>
      <c r="AG4" s="276" t="e">
        <f>#REF!</f>
        <v>#REF!</v>
      </c>
      <c r="AH4" s="37" t="e">
        <f>#REF!</f>
        <v>#REF!</v>
      </c>
      <c r="AI4" s="37" t="e">
        <f>#REF!</f>
        <v>#REF!</v>
      </c>
      <c r="AJ4" s="37" t="e">
        <f>#REF!</f>
        <v>#REF!</v>
      </c>
      <c r="AK4" s="58" t="e">
        <f t="shared" si="7"/>
        <v>#REF!</v>
      </c>
      <c r="AL4" s="58" t="e">
        <f>#REF!</f>
        <v>#REF!</v>
      </c>
      <c r="AM4" s="201" t="e">
        <f t="shared" si="8"/>
        <v>#REF!</v>
      </c>
      <c r="AN4" s="10"/>
      <c r="AO4" s="44" t="e">
        <f>#REF!</f>
        <v>#REF!</v>
      </c>
      <c r="AP4" s="52" t="e">
        <f>#REF!</f>
        <v>#REF!</v>
      </c>
      <c r="AQ4" s="56" t="e">
        <f t="shared" si="9"/>
        <v>#REF!</v>
      </c>
      <c r="AR4" s="66" t="e">
        <f t="shared" si="10"/>
        <v>#REF!</v>
      </c>
    </row>
    <row r="5" spans="1:44" ht="23.45" customHeight="1" thickBot="1" x14ac:dyDescent="0.3">
      <c r="A5" s="274"/>
      <c r="B5" s="1">
        <v>4</v>
      </c>
      <c r="C5" s="262" t="s">
        <v>10</v>
      </c>
      <c r="D5" s="272">
        <v>53</v>
      </c>
      <c r="E5" s="151">
        <f t="shared" si="0"/>
        <v>1060</v>
      </c>
      <c r="F5" s="21" t="e">
        <f>#REF!</f>
        <v>#REF!</v>
      </c>
      <c r="G5" s="39" t="e">
        <f>#REF!</f>
        <v>#REF!</v>
      </c>
      <c r="H5" s="228" t="e">
        <f>#REF!</f>
        <v>#REF!</v>
      </c>
      <c r="I5" s="203" t="e">
        <f>#REF!</f>
        <v>#REF!</v>
      </c>
      <c r="J5" s="40" t="e">
        <f>#REF!</f>
        <v>#REF!</v>
      </c>
      <c r="K5" s="65" t="str">
        <f t="shared" si="1"/>
        <v/>
      </c>
      <c r="L5" s="65" t="str">
        <f t="shared" si="2"/>
        <v/>
      </c>
      <c r="M5" s="205" t="e">
        <f>(#REF!-#REF!)*100</f>
        <v>#REF!</v>
      </c>
      <c r="N5" s="22" t="e">
        <f>#REF!</f>
        <v>#REF!</v>
      </c>
      <c r="O5" s="62" t="str">
        <f t="shared" si="3"/>
        <v/>
      </c>
      <c r="P5" s="60" t="str">
        <f t="shared" si="4"/>
        <v>0,00</v>
      </c>
      <c r="Q5" s="60"/>
      <c r="R5" s="60" t="e">
        <f>#REF!</f>
        <v>#REF!</v>
      </c>
      <c r="S5" s="63" t="str">
        <f t="shared" si="5"/>
        <v>0,00</v>
      </c>
      <c r="T5" s="63"/>
      <c r="U5" s="63" t="e">
        <f>#REF!</f>
        <v>#REF!</v>
      </c>
      <c r="V5" s="23" t="e">
        <f>#REF!+Y4</f>
        <v>#REF!</v>
      </c>
      <c r="W5" s="33" t="e">
        <f>#REF!</f>
        <v>#REF!</v>
      </c>
      <c r="X5" s="199" t="e">
        <f t="shared" si="6"/>
        <v>#REF!</v>
      </c>
      <c r="Y5" s="23" t="e">
        <f>#REF!</f>
        <v>#REF!</v>
      </c>
      <c r="Z5" s="31" t="e">
        <f>#REF!</f>
        <v>#REF!</v>
      </c>
      <c r="AA5" s="23" t="e">
        <f>#REF!</f>
        <v>#REF!</v>
      </c>
      <c r="AB5" s="23" t="e">
        <f>#REF!</f>
        <v>#REF!</v>
      </c>
      <c r="AC5" s="23" t="e">
        <f>#REF!</f>
        <v>#REF!</v>
      </c>
      <c r="AD5" s="31" t="e">
        <f>#REF!</f>
        <v>#REF!</v>
      </c>
      <c r="AE5" s="23" t="e">
        <f>#REF!</f>
        <v>#REF!</v>
      </c>
      <c r="AF5" s="23" t="e">
        <f>#REF!</f>
        <v>#REF!</v>
      </c>
      <c r="AG5" s="276" t="e">
        <f>#REF!</f>
        <v>#REF!</v>
      </c>
      <c r="AH5" s="37" t="e">
        <f>#REF!</f>
        <v>#REF!</v>
      </c>
      <c r="AI5" s="37" t="e">
        <f>#REF!</f>
        <v>#REF!</v>
      </c>
      <c r="AJ5" s="37" t="e">
        <f>#REF!</f>
        <v>#REF!</v>
      </c>
      <c r="AK5" s="58" t="e">
        <f t="shared" si="7"/>
        <v>#REF!</v>
      </c>
      <c r="AL5" s="58" t="e">
        <f>#REF!</f>
        <v>#REF!</v>
      </c>
      <c r="AM5" s="201" t="e">
        <f t="shared" si="8"/>
        <v>#REF!</v>
      </c>
      <c r="AN5" s="10"/>
      <c r="AO5" s="24" t="e">
        <f>#REF!</f>
        <v>#REF!</v>
      </c>
      <c r="AP5" s="52" t="e">
        <f>#REF!</f>
        <v>#REF!</v>
      </c>
      <c r="AQ5" s="56" t="e">
        <f t="shared" si="9"/>
        <v>#REF!</v>
      </c>
      <c r="AR5" s="66" t="e">
        <f t="shared" si="10"/>
        <v>#REF!</v>
      </c>
    </row>
    <row r="6" spans="1:44" ht="23.45" customHeight="1" thickBot="1" x14ac:dyDescent="0.3">
      <c r="A6" s="274"/>
      <c r="B6" s="1">
        <v>5</v>
      </c>
      <c r="C6" s="262" t="s">
        <v>14</v>
      </c>
      <c r="D6" s="272">
        <v>99</v>
      </c>
      <c r="E6" s="151">
        <f t="shared" si="0"/>
        <v>1980</v>
      </c>
      <c r="F6" s="21" t="e">
        <f>#REF!</f>
        <v>#REF!</v>
      </c>
      <c r="G6" s="39" t="e">
        <f>#REF!</f>
        <v>#REF!</v>
      </c>
      <c r="H6" s="228" t="e">
        <f>#REF!</f>
        <v>#REF!</v>
      </c>
      <c r="I6" s="203" t="e">
        <f>#REF!</f>
        <v>#REF!</v>
      </c>
      <c r="J6" s="40" t="e">
        <f>#REF!</f>
        <v>#REF!</v>
      </c>
      <c r="K6" s="65" t="str">
        <f t="shared" si="1"/>
        <v/>
      </c>
      <c r="L6" s="65" t="str">
        <f t="shared" si="2"/>
        <v/>
      </c>
      <c r="M6" s="205" t="e">
        <f>(#REF!-#REF!)*100</f>
        <v>#REF!</v>
      </c>
      <c r="N6" s="22" t="e">
        <f>#REF!</f>
        <v>#REF!</v>
      </c>
      <c r="O6" s="62" t="str">
        <f t="shared" si="3"/>
        <v/>
      </c>
      <c r="P6" s="60" t="str">
        <f t="shared" si="4"/>
        <v>0,00</v>
      </c>
      <c r="Q6" s="60"/>
      <c r="R6" s="60" t="e">
        <f>#REF!</f>
        <v>#REF!</v>
      </c>
      <c r="S6" s="63" t="str">
        <f t="shared" si="5"/>
        <v>0,00</v>
      </c>
      <c r="T6" s="63"/>
      <c r="U6" s="63" t="e">
        <f>#REF!</f>
        <v>#REF!</v>
      </c>
      <c r="V6" s="23" t="e">
        <f>#REF!+Y5</f>
        <v>#REF!</v>
      </c>
      <c r="W6" s="33" t="e">
        <f>#REF!</f>
        <v>#REF!</v>
      </c>
      <c r="X6" s="199" t="e">
        <f t="shared" si="6"/>
        <v>#REF!</v>
      </c>
      <c r="Y6" s="23" t="e">
        <f>#REF!</f>
        <v>#REF!</v>
      </c>
      <c r="Z6" s="31" t="e">
        <f>#REF!</f>
        <v>#REF!</v>
      </c>
      <c r="AA6" s="23" t="e">
        <f>#REF!</f>
        <v>#REF!</v>
      </c>
      <c r="AB6" s="23" t="e">
        <f>#REF!</f>
        <v>#REF!</v>
      </c>
      <c r="AC6" s="23" t="e">
        <f>#REF!</f>
        <v>#REF!</v>
      </c>
      <c r="AD6" s="31" t="e">
        <f>#REF!</f>
        <v>#REF!</v>
      </c>
      <c r="AE6" s="23" t="e">
        <f>#REF!</f>
        <v>#REF!</v>
      </c>
      <c r="AF6" s="23" t="e">
        <f>#REF!</f>
        <v>#REF!</v>
      </c>
      <c r="AG6" s="37" t="e">
        <f>#REF!</f>
        <v>#REF!</v>
      </c>
      <c r="AH6" s="37" t="e">
        <f>#REF!</f>
        <v>#REF!</v>
      </c>
      <c r="AI6" s="37" t="e">
        <f>#REF!</f>
        <v>#REF!</v>
      </c>
      <c r="AJ6" s="37" t="e">
        <f>#REF!</f>
        <v>#REF!</v>
      </c>
      <c r="AK6" s="58" t="e">
        <f t="shared" si="7"/>
        <v>#REF!</v>
      </c>
      <c r="AL6" s="58" t="e">
        <f>#REF!</f>
        <v>#REF!</v>
      </c>
      <c r="AM6" s="201" t="e">
        <f t="shared" si="8"/>
        <v>#REF!</v>
      </c>
      <c r="AN6" s="10"/>
      <c r="AO6" s="24" t="e">
        <f>#REF!</f>
        <v>#REF!</v>
      </c>
      <c r="AP6" s="52" t="e">
        <f>#REF!</f>
        <v>#REF!</v>
      </c>
      <c r="AQ6" s="56" t="e">
        <f t="shared" si="9"/>
        <v>#REF!</v>
      </c>
      <c r="AR6" s="66" t="e">
        <f t="shared" si="10"/>
        <v>#REF!</v>
      </c>
    </row>
    <row r="7" spans="1:44" ht="23.45" customHeight="1" thickBot="1" x14ac:dyDescent="0.3">
      <c r="A7" s="274"/>
      <c r="B7" s="1">
        <v>6</v>
      </c>
      <c r="C7" s="262" t="s">
        <v>15</v>
      </c>
      <c r="D7" s="272">
        <v>51</v>
      </c>
      <c r="E7" s="151">
        <f t="shared" si="0"/>
        <v>1020</v>
      </c>
      <c r="F7" s="21" t="e">
        <f>#REF!</f>
        <v>#REF!</v>
      </c>
      <c r="G7" s="39" t="e">
        <f>#REF!</f>
        <v>#REF!</v>
      </c>
      <c r="H7" s="228" t="e">
        <f>#REF!</f>
        <v>#REF!</v>
      </c>
      <c r="I7" s="203" t="e">
        <f>#REF!</f>
        <v>#REF!</v>
      </c>
      <c r="J7" s="40" t="e">
        <f>#REF!</f>
        <v>#REF!</v>
      </c>
      <c r="K7" s="65" t="str">
        <f t="shared" si="1"/>
        <v/>
      </c>
      <c r="L7" s="65" t="str">
        <f t="shared" si="2"/>
        <v/>
      </c>
      <c r="M7" s="205" t="e">
        <f>(#REF!-#REF!)*100</f>
        <v>#REF!</v>
      </c>
      <c r="N7" s="22" t="e">
        <f>#REF!</f>
        <v>#REF!</v>
      </c>
      <c r="O7" s="62" t="str">
        <f t="shared" si="3"/>
        <v/>
      </c>
      <c r="P7" s="60" t="str">
        <f t="shared" si="4"/>
        <v>0,00</v>
      </c>
      <c r="Q7" s="60"/>
      <c r="R7" s="60" t="e">
        <f>#REF!</f>
        <v>#REF!</v>
      </c>
      <c r="S7" s="63" t="str">
        <f t="shared" si="5"/>
        <v>0,00</v>
      </c>
      <c r="T7" s="63"/>
      <c r="U7" s="63" t="e">
        <f>#REF!</f>
        <v>#REF!</v>
      </c>
      <c r="V7" s="23" t="e">
        <f>#REF!+Y6</f>
        <v>#REF!</v>
      </c>
      <c r="W7" s="33" t="e">
        <f>#REF!</f>
        <v>#REF!</v>
      </c>
      <c r="X7" s="199" t="e">
        <f t="shared" si="6"/>
        <v>#REF!</v>
      </c>
      <c r="Y7" s="23" t="e">
        <f>#REF!</f>
        <v>#REF!</v>
      </c>
      <c r="Z7" s="31" t="e">
        <f>#REF!</f>
        <v>#REF!</v>
      </c>
      <c r="AA7" s="23" t="e">
        <f>#REF!</f>
        <v>#REF!</v>
      </c>
      <c r="AB7" s="23" t="e">
        <f>#REF!</f>
        <v>#REF!</v>
      </c>
      <c r="AC7" s="23" t="e">
        <f>#REF!</f>
        <v>#REF!</v>
      </c>
      <c r="AD7" s="31" t="e">
        <f>#REF!</f>
        <v>#REF!</v>
      </c>
      <c r="AE7" s="23" t="e">
        <f>#REF!</f>
        <v>#REF!</v>
      </c>
      <c r="AF7" s="23" t="e">
        <f>#REF!</f>
        <v>#REF!</v>
      </c>
      <c r="AG7" s="276" t="e">
        <f>#REF!</f>
        <v>#REF!</v>
      </c>
      <c r="AH7" s="37" t="e">
        <f>#REF!</f>
        <v>#REF!</v>
      </c>
      <c r="AI7" s="37" t="e">
        <f>#REF!</f>
        <v>#REF!</v>
      </c>
      <c r="AJ7" s="37" t="e">
        <f>#REF!</f>
        <v>#REF!</v>
      </c>
      <c r="AK7" s="58" t="e">
        <f t="shared" si="7"/>
        <v>#REF!</v>
      </c>
      <c r="AL7" s="58" t="e">
        <f>#REF!</f>
        <v>#REF!</v>
      </c>
      <c r="AM7" s="201" t="e">
        <f t="shared" si="8"/>
        <v>#REF!</v>
      </c>
      <c r="AN7" s="10"/>
      <c r="AO7" s="24" t="e">
        <f>#REF!</f>
        <v>#REF!</v>
      </c>
      <c r="AP7" s="52" t="e">
        <f>#REF!</f>
        <v>#REF!</v>
      </c>
      <c r="AQ7" s="56" t="e">
        <f t="shared" si="9"/>
        <v>#REF!</v>
      </c>
      <c r="AR7" s="66" t="e">
        <f t="shared" si="10"/>
        <v>#REF!</v>
      </c>
    </row>
    <row r="8" spans="1:44" ht="23.45" customHeight="1" thickBot="1" x14ac:dyDescent="0.3">
      <c r="A8" s="274"/>
      <c r="B8" s="1">
        <v>7</v>
      </c>
      <c r="C8" s="271" t="s">
        <v>0</v>
      </c>
      <c r="D8" s="272">
        <v>49</v>
      </c>
      <c r="E8" s="151">
        <f t="shared" si="0"/>
        <v>980</v>
      </c>
      <c r="F8" s="21">
        <f>'PC AVIGNON'!$B$37</f>
        <v>0</v>
      </c>
      <c r="G8" s="39">
        <f>'PC AVIGNON'!$C$37</f>
        <v>0</v>
      </c>
      <c r="H8" s="228">
        <f>'PC AVIGNON'!$D$37</f>
        <v>0</v>
      </c>
      <c r="I8" s="280">
        <f>'PC AVIGNON'!E37</f>
        <v>0</v>
      </c>
      <c r="J8" s="40">
        <f>'PC AVIGNON'!$F$37</f>
        <v>0</v>
      </c>
      <c r="K8" s="65">
        <f t="shared" si="1"/>
        <v>0</v>
      </c>
      <c r="L8" s="65">
        <f t="shared" si="2"/>
        <v>0</v>
      </c>
      <c r="M8" s="205">
        <f>('PC AVIGNON'!$G$37-'PC AVIGNON'!$H$37)*100</f>
        <v>0</v>
      </c>
      <c r="N8" s="22">
        <f>'PC AVIGNON'!$I$37</f>
        <v>0</v>
      </c>
      <c r="O8" s="62" t="str">
        <f t="shared" si="3"/>
        <v/>
      </c>
      <c r="P8" s="60" t="str">
        <f t="shared" si="4"/>
        <v>0,00</v>
      </c>
      <c r="Q8" s="60"/>
      <c r="R8" s="60">
        <f>'PC AVIGNON'!M37</f>
        <v>0</v>
      </c>
      <c r="S8" s="63">
        <f t="shared" si="5"/>
        <v>0</v>
      </c>
      <c r="T8" s="63"/>
      <c r="U8" s="63">
        <f>'PC AVIGNON'!P37</f>
        <v>0</v>
      </c>
      <c r="V8" s="23">
        <f>'PC AVIGNON'!$Q$37+Y8</f>
        <v>0</v>
      </c>
      <c r="W8" s="33">
        <f>'PC AVIGNON'!$R$37</f>
        <v>0</v>
      </c>
      <c r="X8" s="199">
        <f t="shared" si="6"/>
        <v>0</v>
      </c>
      <c r="Y8" s="23">
        <f>'PC AVIGNON'!T37</f>
        <v>0</v>
      </c>
      <c r="Z8" s="31">
        <f>'PC AVIGNON'!U37</f>
        <v>0</v>
      </c>
      <c r="AA8" s="23">
        <f>'PC AVIGNON'!V37</f>
        <v>0</v>
      </c>
      <c r="AB8" s="23">
        <f>'PC AVIGNON'!W37</f>
        <v>457.82000000000011</v>
      </c>
      <c r="AC8" s="23">
        <f>'PC AVIGNON'!X37</f>
        <v>0</v>
      </c>
      <c r="AD8" s="31">
        <f>'PC AVIGNON'!Y37</f>
        <v>0</v>
      </c>
      <c r="AE8" s="23">
        <f>'PC AVIGNON'!Z37</f>
        <v>0</v>
      </c>
      <c r="AF8" s="23">
        <f>'PC AVIGNON'!AA37</f>
        <v>0</v>
      </c>
      <c r="AG8" s="276">
        <f>'PC AVIGNON'!AB37</f>
        <v>0</v>
      </c>
      <c r="AH8" s="37">
        <f>'PC AVIGNON'!AC37</f>
        <v>25</v>
      </c>
      <c r="AI8" s="37">
        <f>'PC AVIGNON'!AD37</f>
        <v>6.2399999999999984</v>
      </c>
      <c r="AJ8" s="37">
        <f>'PC AVIGNON'!AE37</f>
        <v>350.26000000000016</v>
      </c>
      <c r="AK8" s="58">
        <f t="shared" si="7"/>
        <v>489.06000000000012</v>
      </c>
      <c r="AL8" s="58">
        <f>'PC AVIGNON'!AG37</f>
        <v>0</v>
      </c>
      <c r="AM8" s="201">
        <f t="shared" si="8"/>
        <v>489.06000000000012</v>
      </c>
      <c r="AN8" s="10"/>
      <c r="AO8" s="24">
        <f>'PC AVIGNON'!$AJ$37</f>
        <v>70</v>
      </c>
      <c r="AP8" s="52">
        <f>'PC AVIGNON'!$AK$37</f>
        <v>212</v>
      </c>
      <c r="AQ8" s="56">
        <f t="shared" si="9"/>
        <v>282</v>
      </c>
      <c r="AR8" s="66">
        <f t="shared" si="10"/>
        <v>282</v>
      </c>
    </row>
    <row r="9" spans="1:44" ht="23.45" customHeight="1" thickBot="1" x14ac:dyDescent="0.3">
      <c r="A9" s="274"/>
      <c r="B9" s="1">
        <v>8</v>
      </c>
      <c r="C9" s="262" t="s">
        <v>35</v>
      </c>
      <c r="D9" s="272">
        <v>42</v>
      </c>
      <c r="E9" s="151">
        <f t="shared" si="0"/>
        <v>840</v>
      </c>
      <c r="F9" s="39" t="e">
        <f>#REF!</f>
        <v>#REF!</v>
      </c>
      <c r="G9" s="39" t="e">
        <f>#REF!</f>
        <v>#REF!</v>
      </c>
      <c r="H9" s="228" t="e">
        <f>#REF!</f>
        <v>#REF!</v>
      </c>
      <c r="I9" s="203" t="e">
        <f>#REF!</f>
        <v>#REF!</v>
      </c>
      <c r="J9" s="40" t="e">
        <f>#REF!</f>
        <v>#REF!</v>
      </c>
      <c r="K9" s="65" t="str">
        <f t="shared" si="1"/>
        <v/>
      </c>
      <c r="L9" s="65" t="str">
        <f t="shared" si="2"/>
        <v/>
      </c>
      <c r="M9" s="205" t="e">
        <f>(#REF!-#REF!)*100</f>
        <v>#REF!</v>
      </c>
      <c r="N9" s="31" t="e">
        <f>#REF!</f>
        <v>#REF!</v>
      </c>
      <c r="O9" s="62" t="str">
        <f t="shared" si="3"/>
        <v/>
      </c>
      <c r="P9" s="60" t="str">
        <f t="shared" si="4"/>
        <v>0,00</v>
      </c>
      <c r="Q9" s="60"/>
      <c r="R9" s="60" t="e">
        <f>#REF!</f>
        <v>#REF!</v>
      </c>
      <c r="S9" s="63" t="str">
        <f t="shared" si="5"/>
        <v>0,00</v>
      </c>
      <c r="T9" s="63"/>
      <c r="U9" s="63" t="e">
        <f>#REF!</f>
        <v>#REF!</v>
      </c>
      <c r="V9" s="33" t="e">
        <f>#REF!+Y9</f>
        <v>#REF!</v>
      </c>
      <c r="W9" s="33" t="e">
        <f>#REF!</f>
        <v>#REF!</v>
      </c>
      <c r="X9" s="199" t="e">
        <f t="shared" si="6"/>
        <v>#REF!</v>
      </c>
      <c r="Y9" s="33" t="e">
        <f>#REF!</f>
        <v>#REF!</v>
      </c>
      <c r="Z9" s="31" t="e">
        <f>#REF!</f>
        <v>#REF!</v>
      </c>
      <c r="AA9" s="33" t="e">
        <f>#REF!</f>
        <v>#REF!</v>
      </c>
      <c r="AB9" s="33" t="e">
        <f>#REF!</f>
        <v>#REF!</v>
      </c>
      <c r="AC9" s="33" t="e">
        <f>#REF!</f>
        <v>#REF!</v>
      </c>
      <c r="AD9" s="31" t="e">
        <f>#REF!</f>
        <v>#REF!</v>
      </c>
      <c r="AE9" s="33" t="e">
        <f>#REF!</f>
        <v>#REF!</v>
      </c>
      <c r="AF9" s="33" t="e">
        <f>#REF!</f>
        <v>#REF!</v>
      </c>
      <c r="AG9" s="276" t="e">
        <f>#REF!</f>
        <v>#REF!</v>
      </c>
      <c r="AH9" s="37" t="e">
        <f>#REF!</f>
        <v>#REF!</v>
      </c>
      <c r="AI9" s="37" t="e">
        <f>#REF!</f>
        <v>#REF!</v>
      </c>
      <c r="AJ9" s="37" t="e">
        <f>#REF!</f>
        <v>#REF!</v>
      </c>
      <c r="AK9" s="58" t="e">
        <f t="shared" si="7"/>
        <v>#REF!</v>
      </c>
      <c r="AL9" s="58" t="e">
        <f>#REF!</f>
        <v>#REF!</v>
      </c>
      <c r="AM9" s="201" t="e">
        <f t="shared" si="8"/>
        <v>#REF!</v>
      </c>
      <c r="AN9" s="10"/>
      <c r="AO9" s="44" t="e">
        <f>#REF!</f>
        <v>#REF!</v>
      </c>
      <c r="AP9" s="52" t="e">
        <f>#REF!</f>
        <v>#REF!</v>
      </c>
      <c r="AQ9" s="56" t="e">
        <f t="shared" si="9"/>
        <v>#REF!</v>
      </c>
      <c r="AR9" s="66" t="e">
        <f t="shared" si="10"/>
        <v>#REF!</v>
      </c>
    </row>
    <row r="10" spans="1:44" ht="23.45" customHeight="1" thickBot="1" x14ac:dyDescent="0.3">
      <c r="A10" s="274"/>
      <c r="B10" s="1">
        <v>9</v>
      </c>
      <c r="C10" s="262" t="s">
        <v>3</v>
      </c>
      <c r="D10" s="272">
        <v>48</v>
      </c>
      <c r="E10" s="151">
        <f t="shared" si="0"/>
        <v>960</v>
      </c>
      <c r="F10" s="267">
        <f>'PC MACON'!$B$37</f>
        <v>0</v>
      </c>
      <c r="G10" s="267">
        <f>'PC MACON'!$C$37</f>
        <v>0</v>
      </c>
      <c r="H10" s="228">
        <f>'PC MACON'!$D$37</f>
        <v>0</v>
      </c>
      <c r="I10" s="203">
        <f>'PC MACON'!E37</f>
        <v>0</v>
      </c>
      <c r="J10" s="40">
        <f>'PC MACON'!$F$37</f>
        <v>0</v>
      </c>
      <c r="K10" s="65">
        <f t="shared" si="1"/>
        <v>0</v>
      </c>
      <c r="L10" s="65">
        <f t="shared" si="2"/>
        <v>0</v>
      </c>
      <c r="M10" s="205">
        <f>('PC MACON'!$G$37-'PC MACON'!$H$37)*100</f>
        <v>0</v>
      </c>
      <c r="N10" s="31">
        <f>'PC MACON'!$I$37</f>
        <v>0</v>
      </c>
      <c r="O10" s="62" t="str">
        <f t="shared" si="3"/>
        <v/>
      </c>
      <c r="P10" s="60" t="str">
        <f t="shared" si="4"/>
        <v>0,00</v>
      </c>
      <c r="Q10" s="60"/>
      <c r="R10" s="60" t="e">
        <f>'PC MACON'!M37</f>
        <v>#DIV/0!</v>
      </c>
      <c r="S10" s="63">
        <f t="shared" si="5"/>
        <v>0</v>
      </c>
      <c r="T10" s="63"/>
      <c r="U10" s="63">
        <f>'PC MACON'!P37</f>
        <v>0</v>
      </c>
      <c r="V10" s="268">
        <f>'PC MACON'!$Q$37+Y10</f>
        <v>0</v>
      </c>
      <c r="W10" s="268">
        <f>'PC MACON'!$R$37</f>
        <v>0</v>
      </c>
      <c r="X10" s="199">
        <f t="shared" si="6"/>
        <v>0</v>
      </c>
      <c r="Y10" s="268">
        <f>'PC MACON'!$T$37</f>
        <v>0</v>
      </c>
      <c r="Z10" s="31">
        <f>'PC MACON'!$U$37</f>
        <v>0</v>
      </c>
      <c r="AA10" s="268">
        <f>'PC MACON'!$V$37</f>
        <v>0</v>
      </c>
      <c r="AB10" s="268">
        <f>'PC MACON'!$W$37</f>
        <v>0</v>
      </c>
      <c r="AC10" s="268">
        <f>'PC MACON'!$X$37</f>
        <v>0</v>
      </c>
      <c r="AD10" s="31">
        <f>'PC MACON'!$Y$37</f>
        <v>0</v>
      </c>
      <c r="AE10" s="268">
        <f>'PC MACON'!$Z$37</f>
        <v>0</v>
      </c>
      <c r="AF10" s="268">
        <f>'PC MACON'!$AA$37</f>
        <v>0</v>
      </c>
      <c r="AG10" s="276">
        <f>'PC MACON'!AB37</f>
        <v>0</v>
      </c>
      <c r="AH10" s="37">
        <f>'PC MACON'!AC37</f>
        <v>0</v>
      </c>
      <c r="AI10" s="37">
        <f>'PC MACON'!AD37</f>
        <v>0</v>
      </c>
      <c r="AJ10" s="37">
        <f>'PC MACON'!AE37</f>
        <v>0</v>
      </c>
      <c r="AK10" s="58">
        <f t="shared" si="7"/>
        <v>0</v>
      </c>
      <c r="AL10" s="58">
        <f>'PC MACON'!AG37</f>
        <v>0</v>
      </c>
      <c r="AM10" s="201">
        <f t="shared" si="8"/>
        <v>0</v>
      </c>
      <c r="AN10" s="10"/>
      <c r="AO10" s="44">
        <f>'PC MACON'!$AJ$37</f>
        <v>0</v>
      </c>
      <c r="AP10" s="52">
        <f>'PC MACON'!$AK$37</f>
        <v>0</v>
      </c>
      <c r="AQ10" s="56">
        <f t="shared" si="9"/>
        <v>0</v>
      </c>
      <c r="AR10" s="66">
        <f t="shared" si="10"/>
        <v>0</v>
      </c>
    </row>
    <row r="11" spans="1:44" ht="23.45" customHeight="1" thickBot="1" x14ac:dyDescent="0.3">
      <c r="A11" s="274"/>
      <c r="B11" s="1">
        <v>10</v>
      </c>
      <c r="C11" s="262" t="s">
        <v>8</v>
      </c>
      <c r="D11" s="272">
        <v>49</v>
      </c>
      <c r="E11" s="151">
        <f t="shared" si="0"/>
        <v>980</v>
      </c>
      <c r="F11" s="21" t="e">
        <f>#REF!</f>
        <v>#REF!</v>
      </c>
      <c r="G11" s="39" t="e">
        <f>#REF!</f>
        <v>#REF!</v>
      </c>
      <c r="H11" s="228" t="e">
        <f>#REF!</f>
        <v>#REF!</v>
      </c>
      <c r="I11" s="203" t="e">
        <f>#REF!</f>
        <v>#REF!</v>
      </c>
      <c r="J11" s="40" t="e">
        <f>#REF!</f>
        <v>#REF!</v>
      </c>
      <c r="K11" s="65" t="str">
        <f t="shared" si="1"/>
        <v/>
      </c>
      <c r="L11" s="65" t="str">
        <f t="shared" si="2"/>
        <v/>
      </c>
      <c r="M11" s="205" t="e">
        <f>(#REF!-#REF!)*100</f>
        <v>#REF!</v>
      </c>
      <c r="N11" s="22" t="e">
        <f>#REF!</f>
        <v>#REF!</v>
      </c>
      <c r="O11" s="62" t="str">
        <f t="shared" si="3"/>
        <v/>
      </c>
      <c r="P11" s="60" t="str">
        <f t="shared" si="4"/>
        <v>0,00</v>
      </c>
      <c r="Q11" s="60"/>
      <c r="R11" s="60" t="e">
        <f>#REF!</f>
        <v>#REF!</v>
      </c>
      <c r="S11" s="63" t="str">
        <f t="shared" si="5"/>
        <v>0,00</v>
      </c>
      <c r="T11" s="63"/>
      <c r="U11" s="63" t="e">
        <f>#REF!</f>
        <v>#REF!</v>
      </c>
      <c r="V11" s="23" t="e">
        <f>#REF!+Y11</f>
        <v>#REF!</v>
      </c>
      <c r="W11" s="33" t="e">
        <f>#REF!</f>
        <v>#REF!</v>
      </c>
      <c r="X11" s="199" t="e">
        <f t="shared" si="6"/>
        <v>#REF!</v>
      </c>
      <c r="Y11" s="23" t="e">
        <f>#REF!</f>
        <v>#REF!</v>
      </c>
      <c r="Z11" s="31" t="e">
        <f>#REF!</f>
        <v>#REF!</v>
      </c>
      <c r="AA11" s="23" t="e">
        <f>#REF!</f>
        <v>#REF!</v>
      </c>
      <c r="AB11" s="23" t="e">
        <f>#REF!</f>
        <v>#REF!</v>
      </c>
      <c r="AC11" s="23" t="e">
        <f>#REF!</f>
        <v>#REF!</v>
      </c>
      <c r="AD11" s="31" t="e">
        <f>#REF!</f>
        <v>#REF!</v>
      </c>
      <c r="AE11" s="23" t="e">
        <f>#REF!</f>
        <v>#REF!</v>
      </c>
      <c r="AF11" s="23" t="e">
        <f>#REF!</f>
        <v>#REF!</v>
      </c>
      <c r="AG11" s="276" t="e">
        <f>#REF!</f>
        <v>#REF!</v>
      </c>
      <c r="AH11" s="37" t="e">
        <f>#REF!</f>
        <v>#REF!</v>
      </c>
      <c r="AI11" s="37" t="e">
        <f>#REF!</f>
        <v>#REF!</v>
      </c>
      <c r="AJ11" s="37" t="e">
        <f>#REF!</f>
        <v>#REF!</v>
      </c>
      <c r="AK11" s="58" t="e">
        <f t="shared" si="7"/>
        <v>#REF!</v>
      </c>
      <c r="AL11" s="58" t="e">
        <f>#REF!</f>
        <v>#REF!</v>
      </c>
      <c r="AM11" s="201" t="e">
        <f t="shared" si="8"/>
        <v>#REF!</v>
      </c>
      <c r="AN11" s="10"/>
      <c r="AO11" s="24" t="e">
        <f>#REF!</f>
        <v>#REF!</v>
      </c>
      <c r="AP11" s="52" t="e">
        <f>#REF!</f>
        <v>#REF!</v>
      </c>
      <c r="AQ11" s="56" t="e">
        <f t="shared" si="9"/>
        <v>#REF!</v>
      </c>
      <c r="AR11" s="66" t="e">
        <f t="shared" si="10"/>
        <v>#REF!</v>
      </c>
    </row>
    <row r="12" spans="1:44" ht="23.45" customHeight="1" thickBot="1" x14ac:dyDescent="0.3">
      <c r="A12" s="274"/>
      <c r="B12" s="1">
        <v>11</v>
      </c>
      <c r="C12" s="262" t="s">
        <v>9</v>
      </c>
      <c r="D12" s="272">
        <v>73</v>
      </c>
      <c r="E12" s="151">
        <f t="shared" si="0"/>
        <v>1460</v>
      </c>
      <c r="F12" s="21" t="e">
        <f>#REF!</f>
        <v>#REF!</v>
      </c>
      <c r="G12" s="39" t="e">
        <f>#REF!</f>
        <v>#REF!</v>
      </c>
      <c r="H12" s="228" t="e">
        <f>#REF!</f>
        <v>#REF!</v>
      </c>
      <c r="I12" s="203" t="e">
        <f>#REF!</f>
        <v>#REF!</v>
      </c>
      <c r="J12" s="40" t="e">
        <f>#REF!</f>
        <v>#REF!</v>
      </c>
      <c r="K12" s="65" t="str">
        <f t="shared" si="1"/>
        <v/>
      </c>
      <c r="L12" s="65" t="str">
        <f t="shared" si="2"/>
        <v/>
      </c>
      <c r="M12" s="205" t="e">
        <f>(#REF!-#REF!)*100</f>
        <v>#REF!</v>
      </c>
      <c r="N12" s="22" t="e">
        <f>#REF!</f>
        <v>#REF!</v>
      </c>
      <c r="O12" s="62" t="str">
        <f t="shared" si="3"/>
        <v/>
      </c>
      <c r="P12" s="60" t="str">
        <f t="shared" si="4"/>
        <v>0,00</v>
      </c>
      <c r="Q12" s="60"/>
      <c r="R12" s="60" t="e">
        <f>#REF!</f>
        <v>#REF!</v>
      </c>
      <c r="S12" s="63" t="str">
        <f t="shared" si="5"/>
        <v>0,00</v>
      </c>
      <c r="T12" s="63"/>
      <c r="U12" s="63" t="e">
        <f>#REF!</f>
        <v>#REF!</v>
      </c>
      <c r="V12" s="23" t="e">
        <f>#REF!+Y12</f>
        <v>#REF!</v>
      </c>
      <c r="W12" s="33" t="e">
        <f>#REF!</f>
        <v>#REF!</v>
      </c>
      <c r="X12" s="199" t="e">
        <f t="shared" si="6"/>
        <v>#REF!</v>
      </c>
      <c r="Y12" s="23" t="e">
        <f>#REF!</f>
        <v>#REF!</v>
      </c>
      <c r="Z12" s="31" t="e">
        <f>#REF!</f>
        <v>#REF!</v>
      </c>
      <c r="AA12" s="23" t="e">
        <f>#REF!</f>
        <v>#REF!</v>
      </c>
      <c r="AB12" s="23" t="e">
        <f>#REF!</f>
        <v>#REF!</v>
      </c>
      <c r="AC12" s="23" t="e">
        <f>#REF!</f>
        <v>#REF!</v>
      </c>
      <c r="AD12" s="31" t="e">
        <f>#REF!</f>
        <v>#REF!</v>
      </c>
      <c r="AE12" s="23" t="e">
        <f>#REF!</f>
        <v>#REF!</v>
      </c>
      <c r="AF12" s="23" t="e">
        <f>#REF!</f>
        <v>#REF!</v>
      </c>
      <c r="AG12" s="276" t="e">
        <f>#REF!</f>
        <v>#REF!</v>
      </c>
      <c r="AH12" s="37" t="e">
        <f>#REF!</f>
        <v>#REF!</v>
      </c>
      <c r="AI12" s="37" t="e">
        <f>#REF!</f>
        <v>#REF!</v>
      </c>
      <c r="AJ12" s="37" t="e">
        <f>#REF!</f>
        <v>#REF!</v>
      </c>
      <c r="AK12" s="58" t="e">
        <f t="shared" si="7"/>
        <v>#REF!</v>
      </c>
      <c r="AL12" s="58" t="e">
        <f>#REF!</f>
        <v>#REF!</v>
      </c>
      <c r="AM12" s="201" t="e">
        <f t="shared" si="8"/>
        <v>#REF!</v>
      </c>
      <c r="AN12" s="10"/>
      <c r="AO12" s="24" t="e">
        <f>#REF!</f>
        <v>#REF!</v>
      </c>
      <c r="AP12" s="52" t="e">
        <f>#REF!</f>
        <v>#REF!</v>
      </c>
      <c r="AQ12" s="56" t="e">
        <f t="shared" si="9"/>
        <v>#REF!</v>
      </c>
      <c r="AR12" s="66" t="e">
        <f t="shared" si="10"/>
        <v>#REF!</v>
      </c>
    </row>
    <row r="13" spans="1:44" ht="23.45" customHeight="1" thickBot="1" x14ac:dyDescent="0.3">
      <c r="A13" s="274"/>
      <c r="B13" s="1">
        <v>12</v>
      </c>
      <c r="C13" s="262" t="s">
        <v>11</v>
      </c>
      <c r="D13" s="272">
        <v>56</v>
      </c>
      <c r="E13" s="151">
        <f t="shared" si="0"/>
        <v>1120</v>
      </c>
      <c r="F13" s="21" t="e">
        <f>#REF!</f>
        <v>#REF!</v>
      </c>
      <c r="G13" s="39" t="e">
        <f>#REF!</f>
        <v>#REF!</v>
      </c>
      <c r="H13" s="228" t="e">
        <f>#REF!</f>
        <v>#REF!</v>
      </c>
      <c r="I13" s="204" t="e">
        <f>#REF!</f>
        <v>#REF!</v>
      </c>
      <c r="J13" s="267" t="e">
        <f>#REF!</f>
        <v>#REF!</v>
      </c>
      <c r="K13" s="65" t="str">
        <f t="shared" si="1"/>
        <v/>
      </c>
      <c r="L13" s="65" t="str">
        <f t="shared" si="2"/>
        <v/>
      </c>
      <c r="M13" s="205" t="e">
        <f>(#REF!-#REF!)*100</f>
        <v>#REF!</v>
      </c>
      <c r="N13" s="22" t="e">
        <f>#REF!</f>
        <v>#REF!</v>
      </c>
      <c r="O13" s="62" t="str">
        <f t="shared" si="3"/>
        <v/>
      </c>
      <c r="P13" s="60" t="str">
        <f t="shared" si="4"/>
        <v>0,00</v>
      </c>
      <c r="Q13" s="60"/>
      <c r="R13" s="60" t="e">
        <f>#REF!</f>
        <v>#REF!</v>
      </c>
      <c r="S13" s="63" t="str">
        <f t="shared" si="5"/>
        <v>0,00</v>
      </c>
      <c r="T13" s="63"/>
      <c r="U13" s="63" t="e">
        <f>#REF!</f>
        <v>#REF!</v>
      </c>
      <c r="V13" s="23" t="e">
        <f>#REF!+Y12</f>
        <v>#REF!</v>
      </c>
      <c r="W13" s="33" t="e">
        <f>#REF!</f>
        <v>#REF!</v>
      </c>
      <c r="X13" s="199" t="e">
        <f t="shared" si="6"/>
        <v>#REF!</v>
      </c>
      <c r="Y13" s="23" t="e">
        <f>#REF!</f>
        <v>#REF!</v>
      </c>
      <c r="Z13" s="31" t="e">
        <f>#REF!</f>
        <v>#REF!</v>
      </c>
      <c r="AA13" s="23" t="e">
        <f>#REF!</f>
        <v>#REF!</v>
      </c>
      <c r="AB13" s="23" t="e">
        <f>#REF!</f>
        <v>#REF!</v>
      </c>
      <c r="AC13" s="23" t="e">
        <f>#REF!</f>
        <v>#REF!</v>
      </c>
      <c r="AD13" s="31" t="e">
        <f>#REF!</f>
        <v>#REF!</v>
      </c>
      <c r="AE13" s="23" t="e">
        <f>#REF!</f>
        <v>#REF!</v>
      </c>
      <c r="AF13" s="23" t="e">
        <f>#REF!</f>
        <v>#REF!</v>
      </c>
      <c r="AG13" s="275" t="e">
        <f>#REF!</f>
        <v>#REF!</v>
      </c>
      <c r="AH13" s="268" t="e">
        <f>#REF!</f>
        <v>#REF!</v>
      </c>
      <c r="AI13" s="268" t="e">
        <f>#REF!</f>
        <v>#REF!</v>
      </c>
      <c r="AJ13" s="268" t="e">
        <f>#REF!</f>
        <v>#REF!</v>
      </c>
      <c r="AK13" s="58" t="e">
        <f t="shared" si="7"/>
        <v>#REF!</v>
      </c>
      <c r="AL13" s="58" t="e">
        <f>#REF!</f>
        <v>#REF!</v>
      </c>
      <c r="AM13" s="201" t="e">
        <f t="shared" si="8"/>
        <v>#REF!</v>
      </c>
      <c r="AN13" s="10"/>
      <c r="AO13" s="24" t="e">
        <f>#REF!</f>
        <v>#REF!</v>
      </c>
      <c r="AP13" s="52" t="e">
        <f>#REF!</f>
        <v>#REF!</v>
      </c>
      <c r="AQ13" s="56" t="e">
        <f t="shared" si="9"/>
        <v>#REF!</v>
      </c>
      <c r="AR13" s="66" t="e">
        <f t="shared" si="10"/>
        <v>#REF!</v>
      </c>
    </row>
    <row r="14" spans="1:44" ht="23.45" customHeight="1" thickBot="1" x14ac:dyDescent="0.3">
      <c r="A14" s="274"/>
      <c r="B14" s="1">
        <v>13</v>
      </c>
      <c r="C14" s="262" t="s">
        <v>13</v>
      </c>
      <c r="D14" s="272">
        <v>62</v>
      </c>
      <c r="E14" s="151">
        <f t="shared" si="0"/>
        <v>1240</v>
      </c>
      <c r="F14" s="21" t="e">
        <f>#REF!</f>
        <v>#REF!</v>
      </c>
      <c r="G14" s="39" t="e">
        <f>#REF!</f>
        <v>#REF!</v>
      </c>
      <c r="H14" s="228" t="e">
        <f>#REF!</f>
        <v>#REF!</v>
      </c>
      <c r="I14" s="204" t="e">
        <f>#REF!</f>
        <v>#REF!</v>
      </c>
      <c r="J14" s="267" t="e">
        <f>#REF!</f>
        <v>#REF!</v>
      </c>
      <c r="K14" s="65" t="str">
        <f t="shared" si="1"/>
        <v/>
      </c>
      <c r="L14" s="65" t="str">
        <f t="shared" si="2"/>
        <v/>
      </c>
      <c r="M14" s="205" t="e">
        <f>(#REF!-#REF!)*100</f>
        <v>#REF!</v>
      </c>
      <c r="N14" s="22" t="e">
        <f>#REF!</f>
        <v>#REF!</v>
      </c>
      <c r="O14" s="62" t="str">
        <f t="shared" si="3"/>
        <v/>
      </c>
      <c r="P14" s="60" t="str">
        <f t="shared" si="4"/>
        <v>0,00</v>
      </c>
      <c r="Q14" s="60"/>
      <c r="R14" s="60" t="e">
        <f>#REF!</f>
        <v>#REF!</v>
      </c>
      <c r="S14" s="63" t="str">
        <f t="shared" si="5"/>
        <v>0,00</v>
      </c>
      <c r="T14" s="63"/>
      <c r="U14" s="63" t="e">
        <f>#REF!</f>
        <v>#REF!</v>
      </c>
      <c r="V14" s="23" t="e">
        <f>#REF!+Y14</f>
        <v>#REF!</v>
      </c>
      <c r="W14" s="33" t="e">
        <f>#REF!</f>
        <v>#REF!</v>
      </c>
      <c r="X14" s="199" t="e">
        <f t="shared" si="6"/>
        <v>#REF!</v>
      </c>
      <c r="Y14" s="23" t="e">
        <f>#REF!</f>
        <v>#REF!</v>
      </c>
      <c r="Z14" s="31" t="e">
        <f>#REF!</f>
        <v>#REF!</v>
      </c>
      <c r="AA14" s="23" t="e">
        <f>#REF!</f>
        <v>#REF!</v>
      </c>
      <c r="AB14" s="23" t="e">
        <f>#REF!</f>
        <v>#REF!</v>
      </c>
      <c r="AC14" s="23" t="e">
        <f>#REF!</f>
        <v>#REF!</v>
      </c>
      <c r="AD14" s="31" t="e">
        <f>#REF!</f>
        <v>#REF!</v>
      </c>
      <c r="AE14" s="23" t="e">
        <f>#REF!</f>
        <v>#REF!</v>
      </c>
      <c r="AF14" s="23" t="e">
        <f>#REF!</f>
        <v>#REF!</v>
      </c>
      <c r="AG14" s="275" t="e">
        <f>#REF!</f>
        <v>#REF!</v>
      </c>
      <c r="AH14" s="268" t="e">
        <f>#REF!</f>
        <v>#REF!</v>
      </c>
      <c r="AI14" s="268" t="e">
        <f>#REF!</f>
        <v>#REF!</v>
      </c>
      <c r="AJ14" s="268" t="e">
        <f>#REF!</f>
        <v>#REF!</v>
      </c>
      <c r="AK14" s="58" t="e">
        <f t="shared" si="7"/>
        <v>#REF!</v>
      </c>
      <c r="AL14" s="58" t="e">
        <f>#REF!</f>
        <v>#REF!</v>
      </c>
      <c r="AM14" s="201" t="e">
        <f t="shared" si="8"/>
        <v>#REF!</v>
      </c>
      <c r="AN14" s="10"/>
      <c r="AO14" s="24" t="e">
        <f>#REF!</f>
        <v>#REF!</v>
      </c>
      <c r="AP14" s="52" t="e">
        <f>#REF!</f>
        <v>#REF!</v>
      </c>
      <c r="AQ14" s="56" t="e">
        <f t="shared" si="9"/>
        <v>#REF!</v>
      </c>
      <c r="AR14" s="66" t="e">
        <f t="shared" si="10"/>
        <v>#REF!</v>
      </c>
    </row>
    <row r="15" spans="1:44" ht="23.45" customHeight="1" thickBot="1" x14ac:dyDescent="0.3">
      <c r="A15" s="274"/>
      <c r="B15" s="1">
        <v>14</v>
      </c>
      <c r="C15" s="262" t="s">
        <v>6</v>
      </c>
      <c r="D15" s="272">
        <v>64</v>
      </c>
      <c r="E15" s="151">
        <f t="shared" si="0"/>
        <v>1280</v>
      </c>
      <c r="F15" s="21">
        <f>'PC NANCY'!$B$37</f>
        <v>0</v>
      </c>
      <c r="G15" s="39">
        <f>'PC NANCY'!$C$37</f>
        <v>0</v>
      </c>
      <c r="H15" s="228">
        <f>'PC NANCY'!$D$37</f>
        <v>0</v>
      </c>
      <c r="I15" s="204">
        <f>'PC NANCY'!E37</f>
        <v>0</v>
      </c>
      <c r="J15" s="267">
        <f>'PC NANCY'!$F$37</f>
        <v>0</v>
      </c>
      <c r="K15" s="65">
        <f t="shared" si="1"/>
        <v>0</v>
      </c>
      <c r="L15" s="65">
        <f t="shared" si="2"/>
        <v>0</v>
      </c>
      <c r="M15" s="205">
        <f>('PC NANCY'!$G$37-'PC NANCY'!$H$37)*100</f>
        <v>0</v>
      </c>
      <c r="N15" s="22">
        <f>'PC NANCY'!$I$37</f>
        <v>0</v>
      </c>
      <c r="O15" s="62" t="str">
        <f t="shared" si="3"/>
        <v/>
      </c>
      <c r="P15" s="60" t="str">
        <f t="shared" si="4"/>
        <v>0,00</v>
      </c>
      <c r="Q15" s="60"/>
      <c r="R15" s="60" t="e">
        <f>'PC NANCY'!M37</f>
        <v>#DIV/0!</v>
      </c>
      <c r="S15" s="63">
        <f t="shared" si="5"/>
        <v>0</v>
      </c>
      <c r="T15" s="63"/>
      <c r="U15" s="63">
        <f>'PC NANCY'!P37</f>
        <v>0</v>
      </c>
      <c r="V15" s="23">
        <f>'PC NANCY'!$Q$37+Y15</f>
        <v>0</v>
      </c>
      <c r="W15" s="33">
        <f>'PC NANCY'!$R$37</f>
        <v>0</v>
      </c>
      <c r="X15" s="199">
        <f t="shared" si="6"/>
        <v>0</v>
      </c>
      <c r="Y15" s="23">
        <f>'PC NANCY'!$T$37</f>
        <v>0</v>
      </c>
      <c r="Z15" s="31">
        <f>'PC NANCY'!$U$37</f>
        <v>0</v>
      </c>
      <c r="AA15" s="23">
        <f>'PC NANCY'!$V$37</f>
        <v>0</v>
      </c>
      <c r="AB15" s="23">
        <f>'PC NANCY'!$W$37</f>
        <v>0</v>
      </c>
      <c r="AC15" s="23">
        <f>'PC NANCY'!$X$37</f>
        <v>0</v>
      </c>
      <c r="AD15" s="31">
        <f>'PC NANCY'!$Y$37</f>
        <v>0</v>
      </c>
      <c r="AE15" s="23">
        <f>'PC NANCY'!$Z$37</f>
        <v>0</v>
      </c>
      <c r="AF15" s="23">
        <f>'PC NANCY'!$AA$37</f>
        <v>0</v>
      </c>
      <c r="AG15" s="268">
        <f>'PC NANCY'!AB37</f>
        <v>0</v>
      </c>
      <c r="AH15" s="268">
        <f>'PC NANCY'!AC37</f>
        <v>0</v>
      </c>
      <c r="AI15" s="268">
        <f>'PC NANCY'!AD37</f>
        <v>0</v>
      </c>
      <c r="AJ15" s="268">
        <f>'PC NANCY'!AE37</f>
        <v>0</v>
      </c>
      <c r="AK15" s="58">
        <f t="shared" si="7"/>
        <v>0</v>
      </c>
      <c r="AL15" s="58">
        <f>'PC NANCY'!AG37</f>
        <v>0</v>
      </c>
      <c r="AM15" s="201">
        <f t="shared" si="8"/>
        <v>0</v>
      </c>
      <c r="AN15" s="10"/>
      <c r="AO15" s="24">
        <f>'PC NANCY'!$AJ$37</f>
        <v>0</v>
      </c>
      <c r="AP15" s="52">
        <f>'PC NANCY'!$AK$37</f>
        <v>0</v>
      </c>
      <c r="AQ15" s="56">
        <f t="shared" si="9"/>
        <v>0</v>
      </c>
      <c r="AR15" s="66">
        <f t="shared" si="10"/>
        <v>0</v>
      </c>
    </row>
    <row r="16" spans="1:44" ht="23.45" customHeight="1" thickBot="1" x14ac:dyDescent="0.3">
      <c r="A16" s="274"/>
      <c r="B16" s="1">
        <v>15</v>
      </c>
      <c r="C16" s="262" t="s">
        <v>12</v>
      </c>
      <c r="D16" s="272">
        <v>55</v>
      </c>
      <c r="E16" s="151">
        <f t="shared" si="0"/>
        <v>1100</v>
      </c>
      <c r="F16" s="21" t="e">
        <f>#REF!</f>
        <v>#REF!</v>
      </c>
      <c r="G16" s="39" t="e">
        <f>#REF!</f>
        <v>#REF!</v>
      </c>
      <c r="H16" s="228" t="e">
        <f>#REF!</f>
        <v>#REF!</v>
      </c>
      <c r="I16" s="204" t="e">
        <f>#REF!</f>
        <v>#REF!</v>
      </c>
      <c r="J16" s="267" t="e">
        <f>#REF!</f>
        <v>#REF!</v>
      </c>
      <c r="K16" s="65" t="str">
        <f t="shared" si="1"/>
        <v/>
      </c>
      <c r="L16" s="65" t="str">
        <f t="shared" si="2"/>
        <v/>
      </c>
      <c r="M16" s="205" t="e">
        <f>(#REF!-#REF!)*100</f>
        <v>#REF!</v>
      </c>
      <c r="N16" s="22" t="e">
        <f>#REF!</f>
        <v>#REF!</v>
      </c>
      <c r="O16" s="62" t="str">
        <f t="shared" si="3"/>
        <v/>
      </c>
      <c r="P16" s="60" t="str">
        <f t="shared" si="4"/>
        <v>0,00</v>
      </c>
      <c r="Q16" s="60"/>
      <c r="R16" s="60" t="e">
        <f>#REF!</f>
        <v>#REF!</v>
      </c>
      <c r="S16" s="63" t="str">
        <f t="shared" si="5"/>
        <v>0,00</v>
      </c>
      <c r="T16" s="63"/>
      <c r="U16" s="63" t="e">
        <f>#REF!</f>
        <v>#REF!</v>
      </c>
      <c r="V16" s="23" t="e">
        <f>#REF!+Y16</f>
        <v>#REF!</v>
      </c>
      <c r="W16" s="33" t="e">
        <f>#REF!</f>
        <v>#REF!</v>
      </c>
      <c r="X16" s="199" t="e">
        <f t="shared" si="6"/>
        <v>#REF!</v>
      </c>
      <c r="Y16" s="23" t="e">
        <f>#REF!</f>
        <v>#REF!</v>
      </c>
      <c r="Z16" s="31" t="e">
        <f>#REF!</f>
        <v>#REF!</v>
      </c>
      <c r="AA16" s="23" t="e">
        <f>#REF!</f>
        <v>#REF!</v>
      </c>
      <c r="AB16" s="23" t="e">
        <f>#REF!</f>
        <v>#REF!</v>
      </c>
      <c r="AC16" s="23" t="e">
        <f>#REF!</f>
        <v>#REF!</v>
      </c>
      <c r="AD16" s="31" t="e">
        <f>#REF!</f>
        <v>#REF!</v>
      </c>
      <c r="AE16" s="23" t="e">
        <f>#REF!</f>
        <v>#REF!</v>
      </c>
      <c r="AF16" s="23" t="e">
        <f>#REF!</f>
        <v>#REF!</v>
      </c>
      <c r="AG16" s="275" t="e">
        <f>#REF!</f>
        <v>#REF!</v>
      </c>
      <c r="AH16" s="268" t="e">
        <f>#REF!</f>
        <v>#REF!</v>
      </c>
      <c r="AI16" s="268" t="e">
        <f>#REF!</f>
        <v>#REF!</v>
      </c>
      <c r="AJ16" s="268" t="e">
        <f>#REF!</f>
        <v>#REF!</v>
      </c>
      <c r="AK16" s="58" t="e">
        <f t="shared" si="7"/>
        <v>#REF!</v>
      </c>
      <c r="AL16" s="58" t="e">
        <f>#REF!</f>
        <v>#REF!</v>
      </c>
      <c r="AM16" s="201" t="e">
        <f t="shared" si="8"/>
        <v>#REF!</v>
      </c>
      <c r="AN16" s="10"/>
      <c r="AO16" s="24" t="e">
        <f>#REF!</f>
        <v>#REF!</v>
      </c>
      <c r="AP16" s="52" t="e">
        <f>#REF!</f>
        <v>#REF!</v>
      </c>
      <c r="AQ16" s="56" t="e">
        <f t="shared" si="9"/>
        <v>#REF!</v>
      </c>
      <c r="AR16" s="66" t="e">
        <f t="shared" si="10"/>
        <v>#REF!</v>
      </c>
    </row>
    <row r="17" spans="1:44" ht="23.45" customHeight="1" thickBot="1" x14ac:dyDescent="0.3">
      <c r="A17" s="274"/>
      <c r="B17" s="1">
        <v>16</v>
      </c>
      <c r="C17" s="271" t="s">
        <v>1</v>
      </c>
      <c r="D17" s="104">
        <v>49</v>
      </c>
      <c r="E17" s="151">
        <f t="shared" si="0"/>
        <v>980</v>
      </c>
      <c r="F17" s="39">
        <f>'PC CHERBOURG'!$B$37</f>
        <v>0</v>
      </c>
      <c r="G17" s="39">
        <f>'PC CHERBOURG'!$C$37</f>
        <v>0</v>
      </c>
      <c r="H17" s="228">
        <f>'PC CHERBOURG'!$D$37</f>
        <v>0</v>
      </c>
      <c r="I17" s="204">
        <f>'PC CHERBOURG'!E37</f>
        <v>0</v>
      </c>
      <c r="J17" s="267">
        <f>'PC CHERBOURG'!$F$37</f>
        <v>0</v>
      </c>
      <c r="K17" s="65">
        <f t="shared" si="1"/>
        <v>0</v>
      </c>
      <c r="L17" s="65">
        <f t="shared" si="2"/>
        <v>0</v>
      </c>
      <c r="M17" s="205">
        <f>('PC CHERBOURG'!$G$37-'PC CHERBOURG'!$H$37)*100</f>
        <v>0</v>
      </c>
      <c r="N17" s="31">
        <f>'PC CHERBOURG'!$I$37</f>
        <v>622</v>
      </c>
      <c r="O17" s="62" t="str">
        <f t="shared" si="3"/>
        <v/>
      </c>
      <c r="P17" s="60" t="str">
        <f t="shared" si="4"/>
        <v>0,00</v>
      </c>
      <c r="Q17" s="60"/>
      <c r="R17" s="60">
        <f>'PC CHERBOURG'!M37</f>
        <v>0</v>
      </c>
      <c r="S17" s="63">
        <f t="shared" si="5"/>
        <v>0</v>
      </c>
      <c r="T17" s="63"/>
      <c r="U17" s="63">
        <f>'PC CHERBOURG'!P37</f>
        <v>0</v>
      </c>
      <c r="V17" s="33">
        <f>'PC CHERBOURG'!$Q$37+Y17</f>
        <v>0</v>
      </c>
      <c r="W17" s="33">
        <f>'PC CHERBOURG'!$R$37</f>
        <v>0</v>
      </c>
      <c r="X17" s="199">
        <f t="shared" si="6"/>
        <v>0</v>
      </c>
      <c r="Y17" s="33">
        <f>'PC CHERBOURG'!$T$37</f>
        <v>0</v>
      </c>
      <c r="Z17" s="31">
        <f>'PC CHERBOURG'!$U$37</f>
        <v>0</v>
      </c>
      <c r="AA17" s="33">
        <f>'PC CHERBOURG'!$V$37</f>
        <v>0</v>
      </c>
      <c r="AB17" s="33">
        <f>'PC CHERBOURG'!$W$37</f>
        <v>476.15999999999991</v>
      </c>
      <c r="AC17" s="33">
        <f>'PC CHERBOURG'!$X$37</f>
        <v>515.26</v>
      </c>
      <c r="AD17" s="31">
        <f>'PC CHERBOURG'!$Y$37</f>
        <v>0</v>
      </c>
      <c r="AE17" s="33">
        <f>'PC CHERBOURG'!$Z$37</f>
        <v>0</v>
      </c>
      <c r="AF17" s="33">
        <f>'PC CHERBOURG'!$AA$37</f>
        <v>0</v>
      </c>
      <c r="AG17" s="268">
        <f>'PC CHERBOURG'!AB37</f>
        <v>0</v>
      </c>
      <c r="AH17" s="268">
        <f>'PC CHERBOURG'!AC37</f>
        <v>6</v>
      </c>
      <c r="AI17" s="268">
        <f>'PC CHERBOURG'!AD37</f>
        <v>0</v>
      </c>
      <c r="AJ17" s="268">
        <f>'PC CHERBOURG'!AE37</f>
        <v>282.39999999999998</v>
      </c>
      <c r="AK17" s="58">
        <f t="shared" si="7"/>
        <v>997.41999999999985</v>
      </c>
      <c r="AL17" s="58">
        <f>'PC CHERBOURG'!AG37</f>
        <v>0</v>
      </c>
      <c r="AM17" s="201">
        <f t="shared" si="8"/>
        <v>997.41999999999985</v>
      </c>
      <c r="AN17" s="10"/>
      <c r="AO17" s="24">
        <f>'PC CHERBOURG'!$AJ$37</f>
        <v>321</v>
      </c>
      <c r="AP17" s="52">
        <f>'PC CHERBOURG'!$AK$37</f>
        <v>218</v>
      </c>
      <c r="AQ17" s="56">
        <f t="shared" si="9"/>
        <v>539</v>
      </c>
      <c r="AR17" s="66">
        <f t="shared" si="10"/>
        <v>539</v>
      </c>
    </row>
    <row r="18" spans="1:44" ht="23.45" customHeight="1" thickBot="1" x14ac:dyDescent="0.3">
      <c r="A18" s="274"/>
      <c r="B18" s="1">
        <v>17</v>
      </c>
      <c r="C18" s="262" t="s">
        <v>7</v>
      </c>
      <c r="D18" s="105">
        <v>62</v>
      </c>
      <c r="E18" s="151">
        <f t="shared" si="0"/>
        <v>1240</v>
      </c>
      <c r="F18" s="267" t="e">
        <f>#REF!</f>
        <v>#REF!</v>
      </c>
      <c r="G18" s="267" t="e">
        <f>#REF!</f>
        <v>#REF!</v>
      </c>
      <c r="H18" s="228" t="e">
        <f>#REF!</f>
        <v>#REF!</v>
      </c>
      <c r="I18" s="204" t="e">
        <f>#REF!</f>
        <v>#REF!</v>
      </c>
      <c r="J18" s="267" t="e">
        <f>#REF!</f>
        <v>#REF!</v>
      </c>
      <c r="K18" s="65" t="str">
        <f t="shared" si="1"/>
        <v/>
      </c>
      <c r="L18" s="65" t="str">
        <f t="shared" si="2"/>
        <v/>
      </c>
      <c r="M18" s="205" t="e">
        <f>(#REF!-#REF!)*100</f>
        <v>#REF!</v>
      </c>
      <c r="N18" s="31" t="e">
        <f>#REF!</f>
        <v>#REF!</v>
      </c>
      <c r="O18" s="62" t="str">
        <f t="shared" si="3"/>
        <v/>
      </c>
      <c r="P18" s="60" t="str">
        <f t="shared" si="4"/>
        <v>0,00</v>
      </c>
      <c r="Q18" s="60"/>
      <c r="R18" s="60" t="e">
        <f>#REF!</f>
        <v>#REF!</v>
      </c>
      <c r="S18" s="63" t="str">
        <f t="shared" si="5"/>
        <v>0,00</v>
      </c>
      <c r="T18" s="63"/>
      <c r="U18" s="63" t="e">
        <f>#REF!</f>
        <v>#REF!</v>
      </c>
      <c r="V18" s="268" t="e">
        <f>#REF!+Y18</f>
        <v>#REF!</v>
      </c>
      <c r="W18" s="268" t="e">
        <f>#REF!</f>
        <v>#REF!</v>
      </c>
      <c r="X18" s="199" t="e">
        <f t="shared" si="6"/>
        <v>#REF!</v>
      </c>
      <c r="Y18" s="268" t="e">
        <f>#REF!</f>
        <v>#REF!</v>
      </c>
      <c r="Z18" s="31" t="e">
        <f>#REF!</f>
        <v>#REF!</v>
      </c>
      <c r="AA18" s="268" t="e">
        <f>#REF!</f>
        <v>#REF!</v>
      </c>
      <c r="AB18" s="268" t="e">
        <f>#REF!</f>
        <v>#REF!</v>
      </c>
      <c r="AC18" s="268" t="e">
        <f>#REF!</f>
        <v>#REF!</v>
      </c>
      <c r="AD18" s="31" t="e">
        <f>#REF!</f>
        <v>#REF!</v>
      </c>
      <c r="AE18" s="268" t="e">
        <f>#REF!</f>
        <v>#REF!</v>
      </c>
      <c r="AF18" s="268" t="e">
        <f>#REF!</f>
        <v>#REF!</v>
      </c>
      <c r="AG18" s="268" t="e">
        <f>#REF!</f>
        <v>#REF!</v>
      </c>
      <c r="AH18" s="268" t="e">
        <f>#REF!</f>
        <v>#REF!</v>
      </c>
      <c r="AI18" s="268" t="e">
        <f>#REF!</f>
        <v>#REF!</v>
      </c>
      <c r="AJ18" s="268" t="e">
        <f>#REF!</f>
        <v>#REF!</v>
      </c>
      <c r="AK18" s="58" t="e">
        <f t="shared" si="7"/>
        <v>#REF!</v>
      </c>
      <c r="AL18" s="58" t="e">
        <f>#REF!</f>
        <v>#REF!</v>
      </c>
      <c r="AM18" s="201" t="e">
        <f t="shared" si="8"/>
        <v>#REF!</v>
      </c>
      <c r="AN18" s="10"/>
      <c r="AO18" s="24" t="e">
        <f>#REF!</f>
        <v>#REF!</v>
      </c>
      <c r="AP18" s="52" t="e">
        <f>#REF!</f>
        <v>#REF!</v>
      </c>
      <c r="AQ18" s="56" t="e">
        <f t="shared" si="9"/>
        <v>#REF!</v>
      </c>
      <c r="AR18" s="66" t="e">
        <f t="shared" si="10"/>
        <v>#REF!</v>
      </c>
    </row>
    <row r="19" spans="1:44" ht="23.45" customHeight="1" thickBot="1" x14ac:dyDescent="0.3">
      <c r="A19" s="274"/>
      <c r="B19" s="1">
        <v>18</v>
      </c>
      <c r="C19" s="262" t="s">
        <v>5</v>
      </c>
      <c r="D19" s="105">
        <v>55</v>
      </c>
      <c r="E19" s="151">
        <f t="shared" si="0"/>
        <v>1100</v>
      </c>
      <c r="F19" s="21">
        <f>'PC METZ'!$B$37</f>
        <v>0</v>
      </c>
      <c r="G19" s="39">
        <f>'PC METZ'!$C$37</f>
        <v>0</v>
      </c>
      <c r="H19" s="228">
        <f>'PC METZ'!$D$37</f>
        <v>0</v>
      </c>
      <c r="I19" s="204">
        <f>'PC METZ'!E37</f>
        <v>0</v>
      </c>
      <c r="J19" s="267">
        <f>'PC METZ'!$F$37</f>
        <v>0</v>
      </c>
      <c r="K19" s="65">
        <f t="shared" si="1"/>
        <v>0</v>
      </c>
      <c r="L19" s="65">
        <f t="shared" si="2"/>
        <v>0</v>
      </c>
      <c r="M19" s="205">
        <f>('PC METZ'!$G$37-'PC METZ'!$H$37)*100</f>
        <v>0</v>
      </c>
      <c r="N19" s="22">
        <f>'PC METZ'!$I$37</f>
        <v>0</v>
      </c>
      <c r="O19" s="62" t="str">
        <f t="shared" si="3"/>
        <v/>
      </c>
      <c r="P19" s="60" t="str">
        <f t="shared" si="4"/>
        <v>0,00</v>
      </c>
      <c r="Q19" s="60"/>
      <c r="R19" s="60" t="e">
        <f>'PC METZ'!M37</f>
        <v>#DIV/0!</v>
      </c>
      <c r="S19" s="63">
        <f t="shared" si="5"/>
        <v>0</v>
      </c>
      <c r="T19" s="63"/>
      <c r="U19" s="63">
        <f>'PC METZ'!P37</f>
        <v>0</v>
      </c>
      <c r="V19" s="23">
        <f>'PC METZ'!$Q$37+Y19</f>
        <v>0</v>
      </c>
      <c r="W19" s="33">
        <f>'PC METZ'!$R$37</f>
        <v>0</v>
      </c>
      <c r="X19" s="199">
        <f t="shared" si="6"/>
        <v>0</v>
      </c>
      <c r="Y19" s="23">
        <f>'PC METZ'!$T$37</f>
        <v>0</v>
      </c>
      <c r="Z19" s="31">
        <f>'PC METZ'!$U$37</f>
        <v>0</v>
      </c>
      <c r="AA19" s="23">
        <f>'PC METZ'!$V$37</f>
        <v>0</v>
      </c>
      <c r="AB19" s="23">
        <f>'PC METZ'!$W$37</f>
        <v>0</v>
      </c>
      <c r="AC19" s="23">
        <f>'PC METZ'!$X$37</f>
        <v>0</v>
      </c>
      <c r="AD19" s="31">
        <f>'PC METZ'!$Y$37</f>
        <v>0</v>
      </c>
      <c r="AE19" s="23">
        <f>'PC METZ'!$Z$37</f>
        <v>0</v>
      </c>
      <c r="AF19" s="23">
        <f>'PC METZ'!$AA$37</f>
        <v>0</v>
      </c>
      <c r="AG19" s="268">
        <f>'PC METZ'!AB37</f>
        <v>0</v>
      </c>
      <c r="AH19" s="268">
        <f>'PC METZ'!AC37</f>
        <v>0</v>
      </c>
      <c r="AI19" s="268">
        <f>'PC METZ'!AD37</f>
        <v>0</v>
      </c>
      <c r="AJ19" s="268">
        <f>'PC METZ'!AE37</f>
        <v>0</v>
      </c>
      <c r="AK19" s="58">
        <f t="shared" si="7"/>
        <v>0</v>
      </c>
      <c r="AL19" s="58">
        <f>'PC METZ'!AG37</f>
        <v>0</v>
      </c>
      <c r="AM19" s="201">
        <f t="shared" si="8"/>
        <v>0</v>
      </c>
      <c r="AN19" s="10"/>
      <c r="AO19" s="24">
        <f>'PC METZ'!$AJ$37</f>
        <v>0</v>
      </c>
      <c r="AP19" s="202">
        <f>'PC METZ'!$AK$37</f>
        <v>0</v>
      </c>
      <c r="AQ19" s="56">
        <f t="shared" si="9"/>
        <v>0</v>
      </c>
      <c r="AR19" s="66">
        <f t="shared" si="10"/>
        <v>0</v>
      </c>
    </row>
    <row r="20" spans="1:44" ht="23.45" customHeight="1" thickBot="1" x14ac:dyDescent="0.3">
      <c r="A20" s="274"/>
      <c r="B20" s="1">
        <v>19</v>
      </c>
      <c r="C20" s="262" t="s">
        <v>16</v>
      </c>
      <c r="D20" s="105">
        <v>70</v>
      </c>
      <c r="E20" s="151">
        <f t="shared" si="0"/>
        <v>1400</v>
      </c>
      <c r="F20" s="267" t="e">
        <f>#REF!</f>
        <v>#REF!</v>
      </c>
      <c r="G20" s="267" t="e">
        <f>#REF!</f>
        <v>#REF!</v>
      </c>
      <c r="H20" s="228" t="e">
        <f>#REF!</f>
        <v>#REF!</v>
      </c>
      <c r="I20" s="204" t="e">
        <f>#REF!</f>
        <v>#REF!</v>
      </c>
      <c r="J20" s="267" t="e">
        <f>#REF!</f>
        <v>#REF!</v>
      </c>
      <c r="K20" s="65" t="str">
        <f t="shared" si="1"/>
        <v/>
      </c>
      <c r="L20" s="65" t="str">
        <f t="shared" si="2"/>
        <v/>
      </c>
      <c r="M20" s="205" t="e">
        <f>(#REF!-#REF!)*100</f>
        <v>#REF!</v>
      </c>
      <c r="N20" s="31" t="e">
        <f>#REF!</f>
        <v>#REF!</v>
      </c>
      <c r="O20" s="62" t="str">
        <f t="shared" si="3"/>
        <v/>
      </c>
      <c r="P20" s="60" t="str">
        <f t="shared" si="4"/>
        <v>0,00</v>
      </c>
      <c r="Q20" s="60"/>
      <c r="R20" s="60" t="e">
        <f>#REF!</f>
        <v>#REF!</v>
      </c>
      <c r="S20" s="63" t="str">
        <f t="shared" si="5"/>
        <v>0,00</v>
      </c>
      <c r="T20" s="63"/>
      <c r="U20" s="63" t="e">
        <f>#REF!</f>
        <v>#REF!</v>
      </c>
      <c r="V20" s="268" t="e">
        <f>#REF!+Y20</f>
        <v>#REF!</v>
      </c>
      <c r="W20" s="268" t="e">
        <f>#REF!</f>
        <v>#REF!</v>
      </c>
      <c r="X20" s="199" t="e">
        <f t="shared" si="6"/>
        <v>#REF!</v>
      </c>
      <c r="Y20" s="268" t="e">
        <f>#REF!</f>
        <v>#REF!</v>
      </c>
      <c r="Z20" s="31" t="e">
        <f>#REF!</f>
        <v>#REF!</v>
      </c>
      <c r="AA20" s="268" t="e">
        <f>#REF!</f>
        <v>#REF!</v>
      </c>
      <c r="AB20" s="268" t="e">
        <f>#REF!</f>
        <v>#REF!</v>
      </c>
      <c r="AC20" s="268" t="e">
        <f>#REF!</f>
        <v>#REF!</v>
      </c>
      <c r="AD20" s="31" t="e">
        <f>#REF!</f>
        <v>#REF!</v>
      </c>
      <c r="AE20" s="268" t="e">
        <f>#REF!</f>
        <v>#REF!</v>
      </c>
      <c r="AF20" s="268" t="e">
        <f>#REF!</f>
        <v>#REF!</v>
      </c>
      <c r="AG20" s="268" t="e">
        <f>#REF!</f>
        <v>#REF!</v>
      </c>
      <c r="AH20" s="268" t="e">
        <f>#REF!</f>
        <v>#REF!</v>
      </c>
      <c r="AI20" s="268" t="e">
        <f>#REF!</f>
        <v>#REF!</v>
      </c>
      <c r="AJ20" s="268" t="e">
        <f>#REF!</f>
        <v>#REF!</v>
      </c>
      <c r="AK20" s="58" t="e">
        <f t="shared" si="7"/>
        <v>#REF!</v>
      </c>
      <c r="AL20" s="58" t="e">
        <f>#REF!</f>
        <v>#REF!</v>
      </c>
      <c r="AM20" s="201" t="e">
        <f t="shared" si="8"/>
        <v>#REF!</v>
      </c>
      <c r="AN20" s="10"/>
      <c r="AO20" s="44" t="e">
        <f>#REF!</f>
        <v>#REF!</v>
      </c>
      <c r="AP20" s="52" t="e">
        <f>#REF!</f>
        <v>#REF!</v>
      </c>
      <c r="AQ20" s="56" t="e">
        <f t="shared" si="9"/>
        <v>#REF!</v>
      </c>
      <c r="AR20" s="66" t="e">
        <f t="shared" si="10"/>
        <v>#REF!</v>
      </c>
    </row>
    <row r="21" spans="1:44" ht="23.45" customHeight="1" thickBot="1" x14ac:dyDescent="0.3">
      <c r="A21" s="274"/>
      <c r="B21" s="1">
        <v>20</v>
      </c>
      <c r="C21" s="262" t="s">
        <v>36</v>
      </c>
      <c r="D21" s="279">
        <v>102</v>
      </c>
      <c r="E21" s="284">
        <f t="shared" si="0"/>
        <v>2040</v>
      </c>
      <c r="F21" s="155" t="e">
        <f>#REF!</f>
        <v>#REF!</v>
      </c>
      <c r="G21" s="155" t="e">
        <f>#REF!</f>
        <v>#REF!</v>
      </c>
      <c r="H21" s="229" t="e">
        <f>#REF!</f>
        <v>#REF!</v>
      </c>
      <c r="I21" s="206" t="e">
        <f>#REF!</f>
        <v>#REF!</v>
      </c>
      <c r="J21" s="155" t="e">
        <f>#REF!</f>
        <v>#REF!</v>
      </c>
      <c r="K21" s="207" t="str">
        <f t="shared" si="1"/>
        <v/>
      </c>
      <c r="L21" s="207" t="str">
        <f t="shared" si="2"/>
        <v/>
      </c>
      <c r="M21" s="208" t="e">
        <f>(#REF!-#REF!)*100</f>
        <v>#REF!</v>
      </c>
      <c r="N21" s="158" t="e">
        <f>#REF!</f>
        <v>#REF!</v>
      </c>
      <c r="O21" s="209" t="str">
        <f t="shared" si="3"/>
        <v/>
      </c>
      <c r="P21" s="210" t="str">
        <f t="shared" si="4"/>
        <v>0,00</v>
      </c>
      <c r="Q21" s="210"/>
      <c r="R21" s="210" t="e">
        <f>#REF!</f>
        <v>#REF!</v>
      </c>
      <c r="S21" s="211" t="str">
        <f t="shared" si="5"/>
        <v>0,00</v>
      </c>
      <c r="T21" s="211"/>
      <c r="U21" s="211" t="e">
        <f>#REF!</f>
        <v>#REF!</v>
      </c>
      <c r="V21" s="162" t="e">
        <f>#REF!+Y21</f>
        <v>#REF!</v>
      </c>
      <c r="W21" s="162" t="e">
        <f>#REF!</f>
        <v>#REF!</v>
      </c>
      <c r="X21" s="212" t="e">
        <f t="shared" si="6"/>
        <v>#REF!</v>
      </c>
      <c r="Y21" s="162" t="e">
        <f>#REF!</f>
        <v>#REF!</v>
      </c>
      <c r="Z21" s="158" t="e">
        <f>#REF!</f>
        <v>#REF!</v>
      </c>
      <c r="AA21" s="162" t="e">
        <f>#REF!</f>
        <v>#REF!</v>
      </c>
      <c r="AB21" s="162" t="e">
        <f>#REF!</f>
        <v>#REF!</v>
      </c>
      <c r="AC21" s="162" t="e">
        <f>#REF!</f>
        <v>#REF!</v>
      </c>
      <c r="AD21" s="158" t="e">
        <f>#REF!</f>
        <v>#REF!</v>
      </c>
      <c r="AE21" s="162" t="e">
        <f>#REF!</f>
        <v>#REF!</v>
      </c>
      <c r="AF21" s="162" t="e">
        <f>#REF!</f>
        <v>#REF!</v>
      </c>
      <c r="AG21" s="281" t="e">
        <f>#REF!</f>
        <v>#REF!</v>
      </c>
      <c r="AH21" s="162" t="e">
        <f>#REF!</f>
        <v>#REF!</v>
      </c>
      <c r="AI21" s="162" t="e">
        <f>#REF!</f>
        <v>#REF!</v>
      </c>
      <c r="AJ21" s="162" t="e">
        <f>#REF!</f>
        <v>#REF!</v>
      </c>
      <c r="AK21" s="213" t="e">
        <f t="shared" si="7"/>
        <v>#REF!</v>
      </c>
      <c r="AL21" s="213" t="e">
        <f>#REF!</f>
        <v>#REF!</v>
      </c>
      <c r="AM21" s="214" t="e">
        <f t="shared" si="8"/>
        <v>#REF!</v>
      </c>
      <c r="AN21" s="10"/>
      <c r="AO21" s="44" t="e">
        <f>#REF!</f>
        <v>#REF!</v>
      </c>
      <c r="AP21" s="52" t="e">
        <f>#REF!</f>
        <v>#REF!</v>
      </c>
      <c r="AQ21" s="56" t="e">
        <f t="shared" si="9"/>
        <v>#REF!</v>
      </c>
      <c r="AR21" s="66" t="e">
        <f t="shared" si="10"/>
        <v>#REF!</v>
      </c>
    </row>
    <row r="22" spans="1:44" ht="23.45" customHeight="1" thickBot="1" x14ac:dyDescent="0.3">
      <c r="B22" s="1"/>
      <c r="C22" s="45"/>
      <c r="D22" s="46"/>
      <c r="E22" s="46">
        <f t="shared" ref="E22:J22" si="11">SUM(E2:E21)</f>
        <v>25060</v>
      </c>
      <c r="F22" s="215" t="e">
        <f t="shared" si="11"/>
        <v>#REF!</v>
      </c>
      <c r="G22" s="216" t="e">
        <f t="shared" si="11"/>
        <v>#REF!</v>
      </c>
      <c r="H22" s="216" t="e">
        <f t="shared" si="11"/>
        <v>#REF!</v>
      </c>
      <c r="I22" s="216" t="e">
        <f>SUM(I2:I21)</f>
        <v>#REF!</v>
      </c>
      <c r="J22" s="216" t="e">
        <f t="shared" si="11"/>
        <v>#REF!</v>
      </c>
      <c r="K22" s="217" t="e">
        <f>G22/E22</f>
        <v>#REF!</v>
      </c>
      <c r="L22" s="217" t="e">
        <f>H22/E22</f>
        <v>#REF!</v>
      </c>
      <c r="M22" s="224" t="e">
        <f>(K22-L22)*100</f>
        <v>#REF!</v>
      </c>
      <c r="N22" s="216" t="e">
        <f>SUM(N2:N21)</f>
        <v>#REF!</v>
      </c>
      <c r="O22" s="218" t="str">
        <f>IFERROR(N22/G22,"0,00")</f>
        <v>0,00</v>
      </c>
      <c r="P22" s="219" t="str">
        <f>IFERROR(V22/G22,"0,00")</f>
        <v>0,00</v>
      </c>
      <c r="Q22" s="219" t="e">
        <f>W22/H22</f>
        <v>#REF!</v>
      </c>
      <c r="R22" s="224" t="e">
        <f>P22-Q22</f>
        <v>#REF!</v>
      </c>
      <c r="S22" s="220" t="e">
        <f>V22/E22</f>
        <v>#REF!</v>
      </c>
      <c r="T22" s="220" t="e">
        <f>W22/E22</f>
        <v>#REF!</v>
      </c>
      <c r="U22" s="224" t="e">
        <f>S22-T22</f>
        <v>#REF!</v>
      </c>
      <c r="V22" s="221" t="e">
        <f>SUM(V2:V21)</f>
        <v>#REF!</v>
      </c>
      <c r="W22" s="221" t="e">
        <f>SUM(W2:W21)</f>
        <v>#REF!</v>
      </c>
      <c r="X22" s="221" t="e">
        <f t="shared" ref="X22" si="12">V22-W22</f>
        <v>#REF!</v>
      </c>
      <c r="Y22" s="222" t="e">
        <f t="shared" ref="Y22:AM22" si="13">SUM(Y2:Y21)</f>
        <v>#REF!</v>
      </c>
      <c r="Z22" s="216" t="e">
        <f t="shared" si="13"/>
        <v>#REF!</v>
      </c>
      <c r="AA22" s="222" t="e">
        <f t="shared" si="13"/>
        <v>#REF!</v>
      </c>
      <c r="AB22" s="222" t="e">
        <f t="shared" si="13"/>
        <v>#REF!</v>
      </c>
      <c r="AC22" s="222" t="e">
        <f t="shared" si="13"/>
        <v>#REF!</v>
      </c>
      <c r="AD22" s="282" t="e">
        <f t="shared" si="13"/>
        <v>#REF!</v>
      </c>
      <c r="AE22" s="222" t="e">
        <f t="shared" si="13"/>
        <v>#REF!</v>
      </c>
      <c r="AF22" s="222" t="e">
        <f t="shared" si="13"/>
        <v>#REF!</v>
      </c>
      <c r="AG22" s="222" t="e">
        <f t="shared" si="13"/>
        <v>#REF!</v>
      </c>
      <c r="AH22" s="222" t="e">
        <f t="shared" si="13"/>
        <v>#REF!</v>
      </c>
      <c r="AI22" s="222" t="e">
        <f t="shared" si="13"/>
        <v>#REF!</v>
      </c>
      <c r="AJ22" s="222" t="e">
        <f t="shared" si="13"/>
        <v>#REF!</v>
      </c>
      <c r="AK22" s="223" t="e">
        <f t="shared" si="13"/>
        <v>#REF!</v>
      </c>
      <c r="AL22" s="223" t="e">
        <f t="shared" si="13"/>
        <v>#REF!</v>
      </c>
      <c r="AM22" s="277" t="e">
        <f t="shared" si="13"/>
        <v>#REF!</v>
      </c>
      <c r="AN22" s="47"/>
      <c r="AO22" s="48" t="e">
        <f>SUM(AO2:AO21)</f>
        <v>#REF!</v>
      </c>
      <c r="AP22" s="53" t="e">
        <f>SUM(AP2:AP21)</f>
        <v>#REF!</v>
      </c>
      <c r="AQ22" s="55" t="e">
        <f>SUM(AQ2:AQ21)</f>
        <v>#REF!</v>
      </c>
      <c r="AR22" s="54" t="e">
        <f>SUM(AR2:AR21)</f>
        <v>#REF!</v>
      </c>
    </row>
    <row r="23" spans="1:44" ht="23.45" customHeight="1" thickBot="1" x14ac:dyDescent="0.3">
      <c r="B23" s="1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31"/>
      <c r="X23" s="28"/>
      <c r="Y23" s="28"/>
      <c r="AB23"/>
      <c r="AC23"/>
      <c r="AD23" s="263"/>
      <c r="AE23"/>
      <c r="AF23"/>
      <c r="AG23"/>
      <c r="AH23"/>
      <c r="AI23"/>
      <c r="AJ23"/>
      <c r="AK23"/>
      <c r="AL23" s="226"/>
      <c r="AM23"/>
      <c r="AN23"/>
      <c r="AO23"/>
      <c r="AP23"/>
      <c r="AQ23"/>
      <c r="AR23"/>
    </row>
    <row r="24" spans="1:44" s="49" customFormat="1" ht="28.5" customHeight="1" thickBot="1" x14ac:dyDescent="0.35">
      <c r="A24" s="78"/>
      <c r="B24" s="1"/>
      <c r="C24" s="298" t="s">
        <v>51</v>
      </c>
      <c r="D24" s="299"/>
      <c r="E24" s="1"/>
      <c r="F24" s="67" t="e">
        <f>F22/E22</f>
        <v>#REF!</v>
      </c>
      <c r="G24" s="1"/>
      <c r="H24" s="1"/>
      <c r="I24" s="1"/>
      <c r="J24" s="1"/>
      <c r="K24" s="1"/>
      <c r="L24" s="1"/>
      <c r="M24" s="1"/>
      <c r="N24" s="1"/>
      <c r="O24" s="1"/>
      <c r="P24" s="1"/>
      <c r="Q24" s="264"/>
      <c r="R24" s="1"/>
      <c r="S24" s="1"/>
      <c r="T24" s="264"/>
      <c r="U24" s="1"/>
      <c r="V24" s="1"/>
      <c r="W24" s="1"/>
      <c r="X24" s="1"/>
      <c r="Y24" s="1"/>
      <c r="Z24" s="1"/>
      <c r="AA24" s="1"/>
      <c r="AB24" s="1"/>
      <c r="AC24" s="1"/>
      <c r="AD24" s="264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</row>
    <row r="25" spans="1:44" x14ac:dyDescent="0.25">
      <c r="B25" s="1"/>
      <c r="J25" s="50"/>
    </row>
    <row r="26" spans="1:44" x14ac:dyDescent="0.25">
      <c r="B26" s="1"/>
      <c r="J26" s="50"/>
    </row>
    <row r="27" spans="1:44" x14ac:dyDescent="0.25">
      <c r="B27" s="1"/>
    </row>
    <row r="28" spans="1:44" x14ac:dyDescent="0.25">
      <c r="B28" s="1"/>
    </row>
    <row r="29" spans="1:44" ht="24.95" customHeight="1" x14ac:dyDescent="0.25">
      <c r="B29" s="1"/>
    </row>
    <row r="30" spans="1:44" ht="24.95" customHeight="1" x14ac:dyDescent="0.25">
      <c r="B30" s="1"/>
    </row>
    <row r="31" spans="1:44" ht="24.95" customHeight="1" x14ac:dyDescent="0.25">
      <c r="B31" s="1"/>
    </row>
    <row r="32" spans="1:44" ht="24.95" customHeight="1" x14ac:dyDescent="0.25">
      <c r="B32" s="1"/>
    </row>
    <row r="33" spans="2:2" ht="24.95" customHeight="1" x14ac:dyDescent="0.25">
      <c r="B33" s="1"/>
    </row>
    <row r="34" spans="2:2" ht="24.95" customHeight="1" x14ac:dyDescent="0.25">
      <c r="B34" s="1"/>
    </row>
    <row r="35" spans="2:2" ht="24.95" customHeight="1" x14ac:dyDescent="0.25">
      <c r="B35" s="1"/>
    </row>
    <row r="36" spans="2:2" ht="24.95" customHeight="1" x14ac:dyDescent="0.25">
      <c r="B36" s="1"/>
    </row>
    <row r="37" spans="2:2" ht="24.95" customHeight="1" x14ac:dyDescent="0.25">
      <c r="B37" s="1"/>
    </row>
    <row r="38" spans="2:2" ht="24.95" customHeight="1" x14ac:dyDescent="0.25">
      <c r="B38" s="1"/>
    </row>
    <row r="39" spans="2:2" ht="24.95" customHeight="1" x14ac:dyDescent="0.25">
      <c r="B39" s="1"/>
    </row>
    <row r="40" spans="2:2" ht="24.95" customHeight="1" x14ac:dyDescent="0.25">
      <c r="B40" s="1"/>
    </row>
    <row r="41" spans="2:2" ht="24.95" customHeight="1" x14ac:dyDescent="0.25">
      <c r="B41" s="1"/>
    </row>
    <row r="42" spans="2:2" ht="24.95" customHeight="1" x14ac:dyDescent="0.25">
      <c r="B42" s="1"/>
    </row>
    <row r="43" spans="2:2" ht="24.95" customHeight="1" x14ac:dyDescent="0.25">
      <c r="B43" s="1"/>
    </row>
    <row r="44" spans="2:2" ht="24.95" customHeight="1" x14ac:dyDescent="0.25">
      <c r="B44" s="1"/>
    </row>
    <row r="45" spans="2:2" ht="24.95" customHeight="1" x14ac:dyDescent="0.25">
      <c r="B45" s="1"/>
    </row>
    <row r="46" spans="2:2" ht="24.95" customHeight="1" x14ac:dyDescent="0.25">
      <c r="B46" s="1"/>
    </row>
    <row r="47" spans="2:2" ht="24.95" customHeight="1" x14ac:dyDescent="0.25">
      <c r="B47" s="1"/>
    </row>
    <row r="48" spans="2:2" ht="24.95" customHeight="1" x14ac:dyDescent="0.25">
      <c r="B48" s="1"/>
    </row>
    <row r="49" spans="2:2" ht="24.95" customHeight="1" x14ac:dyDescent="0.25">
      <c r="B49" s="1"/>
    </row>
    <row r="50" spans="2:2" x14ac:dyDescent="0.25">
      <c r="B50" s="1"/>
    </row>
    <row r="51" spans="2:2" x14ac:dyDescent="0.25">
      <c r="B51" s="1"/>
    </row>
    <row r="52" spans="2:2" x14ac:dyDescent="0.25">
      <c r="B52" s="1"/>
    </row>
    <row r="53" spans="2:2" x14ac:dyDescent="0.25">
      <c r="B53" s="1"/>
    </row>
    <row r="54" spans="2:2" x14ac:dyDescent="0.25">
      <c r="B54" s="1"/>
    </row>
    <row r="55" spans="2:2" x14ac:dyDescent="0.25">
      <c r="B55" s="1"/>
    </row>
    <row r="56" spans="2:2" x14ac:dyDescent="0.25">
      <c r="B56" s="1"/>
    </row>
    <row r="57" spans="2:2" x14ac:dyDescent="0.25">
      <c r="B57" s="1"/>
    </row>
    <row r="58" spans="2:2" x14ac:dyDescent="0.25">
      <c r="B58" s="1"/>
    </row>
    <row r="59" spans="2:2" x14ac:dyDescent="0.25">
      <c r="B59" s="1"/>
    </row>
    <row r="60" spans="2:2" x14ac:dyDescent="0.25">
      <c r="B60" s="1"/>
    </row>
    <row r="61" spans="2:2" x14ac:dyDescent="0.25">
      <c r="B61" s="1"/>
    </row>
    <row r="62" spans="2:2" x14ac:dyDescent="0.25">
      <c r="B62" s="1"/>
    </row>
    <row r="63" spans="2:2" x14ac:dyDescent="0.25">
      <c r="B63" s="1"/>
    </row>
    <row r="64" spans="2:2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</sheetData>
  <sortState ref="C2:AR21">
    <sortCondition descending="1" ref="X2:X21"/>
  </sortState>
  <mergeCells count="1">
    <mergeCell ref="C24:D24"/>
  </mergeCells>
  <conditionalFormatting sqref="G2:H2">
    <cfRule type="cellIs" dxfId="15" priority="27" operator="lessThan">
      <formula>1</formula>
    </cfRule>
  </conditionalFormatting>
  <conditionalFormatting sqref="G3:H21">
    <cfRule type="cellIs" dxfId="14" priority="26" operator="lessThan">
      <formula>1</formula>
    </cfRule>
  </conditionalFormatting>
  <conditionalFormatting sqref="I2:I21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:M21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M2:AM21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2:X21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2:R21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2:U21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22">
    <cfRule type="cellIs" dxfId="13" priority="11" operator="lessThan">
      <formula>0</formula>
    </cfRule>
    <cfRule type="cellIs" dxfId="12" priority="12" operator="greaterThan">
      <formula>0</formula>
    </cfRule>
  </conditionalFormatting>
  <conditionalFormatting sqref="M22">
    <cfRule type="cellIs" dxfId="11" priority="9" operator="lessThan">
      <formula>0</formula>
    </cfRule>
    <cfRule type="cellIs" dxfId="10" priority="10" operator="greaterThan">
      <formula>0</formula>
    </cfRule>
  </conditionalFormatting>
  <conditionalFormatting sqref="R22">
    <cfRule type="cellIs" dxfId="9" priority="7" operator="lessThan">
      <formula>0</formula>
    </cfRule>
    <cfRule type="cellIs" dxfId="8" priority="8" operator="greaterThan">
      <formula>0</formula>
    </cfRule>
  </conditionalFormatting>
  <conditionalFormatting sqref="U22">
    <cfRule type="cellIs" dxfId="7" priority="5" operator="lessThan">
      <formula>0</formula>
    </cfRule>
    <cfRule type="cellIs" dxfId="6" priority="6" operator="greaterThan">
      <formula>0</formula>
    </cfRule>
  </conditionalFormatting>
  <conditionalFormatting sqref="X22">
    <cfRule type="cellIs" dxfId="5" priority="3" operator="lessThan">
      <formula>0</formula>
    </cfRule>
    <cfRule type="cellIs" dxfId="4" priority="4" operator="greaterThan">
      <formula>0</formula>
    </cfRule>
  </conditionalFormatting>
  <conditionalFormatting sqref="AM22">
    <cfRule type="cellIs" dxfId="3" priority="1" operator="lessThan">
      <formula>0</formula>
    </cfRule>
    <cfRule type="cellIs" dxfId="2" priority="2" operator="greaterThan">
      <formula>0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P34"/>
  <sheetViews>
    <sheetView topLeftCell="A3" zoomScale="60" zoomScaleNormal="60" workbookViewId="0">
      <selection activeCell="F4" sqref="F4"/>
    </sheetView>
  </sheetViews>
  <sheetFormatPr baseColWidth="10" defaultRowHeight="15" outlineLevelCol="2" x14ac:dyDescent="0.25"/>
  <cols>
    <col min="1" max="1" width="26.85546875" customWidth="1"/>
    <col min="2" max="3" width="10.85546875" style="78" hidden="1" customWidth="1" outlineLevel="1"/>
    <col min="4" max="4" width="8.5703125" customWidth="1" collapsed="1"/>
    <col min="5" max="5" width="8.5703125" customWidth="1" outlineLevel="1"/>
    <col min="6" max="6" width="9.140625" customWidth="1"/>
    <col min="7" max="7" width="10.85546875" customWidth="1"/>
    <col min="8" max="8" width="9.42578125" customWidth="1" outlineLevel="1"/>
    <col min="9" max="9" width="9.42578125" customWidth="1"/>
    <col min="10" max="10" width="9.140625" customWidth="1"/>
    <col min="11" max="11" width="8.5703125" hidden="1" customWidth="1" outlineLevel="1"/>
    <col min="12" max="12" width="10.85546875" customWidth="1" collapsed="1"/>
    <col min="13" max="13" width="13.28515625" customWidth="1"/>
    <col min="14" max="14" width="13.28515625" hidden="1" customWidth="1" outlineLevel="1"/>
    <col min="15" max="15" width="13.28515625" customWidth="1" collapsed="1"/>
    <col min="16" max="16" width="13.28515625" customWidth="1"/>
    <col min="17" max="17" width="13.28515625" hidden="1" customWidth="1" outlineLevel="1"/>
    <col min="18" max="18" width="13.28515625" customWidth="1" collapsed="1"/>
    <col min="19" max="19" width="17.42578125" style="74" customWidth="1"/>
    <col min="20" max="20" width="18.7109375" style="1" hidden="1" customWidth="1" outlineLevel="1"/>
    <col min="21" max="21" width="17.42578125" style="1" customWidth="1" collapsed="1"/>
    <col min="22" max="22" width="17.42578125" customWidth="1"/>
    <col min="23" max="23" width="17.42578125" hidden="1" customWidth="1" outlineLevel="1"/>
    <col min="24" max="24" width="17.42578125" customWidth="1" collapsed="1"/>
    <col min="25" max="25" width="17.42578125" hidden="1" customWidth="1" outlineLevel="1"/>
    <col min="26" max="26" width="17.42578125" hidden="1" customWidth="1" outlineLevel="2"/>
    <col min="27" max="27" width="17.42578125" hidden="1" customWidth="1" outlineLevel="1" collapsed="1"/>
    <col min="28" max="28" width="17.42578125" hidden="1" customWidth="1" outlineLevel="1"/>
    <col min="29" max="29" width="17.42578125" hidden="1" customWidth="1" outlineLevel="2"/>
    <col min="30" max="30" width="17.42578125" hidden="1" customWidth="1" outlineLevel="1" collapsed="1"/>
    <col min="31" max="31" width="17.42578125" hidden="1" customWidth="1" outlineLevel="1"/>
    <col min="32" max="32" width="17.42578125" hidden="1" customWidth="1" outlineLevel="2"/>
    <col min="33" max="33" width="17.42578125" hidden="1" customWidth="1" outlineLevel="1" collapsed="1"/>
    <col min="34" max="34" width="17.42578125" hidden="1" customWidth="1" outlineLevel="1"/>
    <col min="35" max="35" width="17.42578125" hidden="1" customWidth="1" outlineLevel="2"/>
    <col min="36" max="36" width="17.42578125" hidden="1" customWidth="1" outlineLevel="1" collapsed="1"/>
    <col min="37" max="37" width="17.42578125" hidden="1" customWidth="1" outlineLevel="1"/>
    <col min="38" max="38" width="17.42578125" hidden="1" customWidth="1" outlineLevel="2"/>
    <col min="39" max="39" width="17.42578125" hidden="1" customWidth="1" outlineLevel="1" collapsed="1"/>
    <col min="40" max="40" width="18.7109375" customWidth="1" collapsed="1"/>
    <col min="41" max="41" width="18.7109375" hidden="1" customWidth="1" outlineLevel="1"/>
    <col min="42" max="42" width="17.42578125" customWidth="1" collapsed="1"/>
    <col min="43" max="70" width="8.5703125" customWidth="1"/>
  </cols>
  <sheetData>
    <row r="1" spans="1:42" hidden="1" x14ac:dyDescent="0.25"/>
    <row r="2" spans="1:42" ht="15.95" hidden="1" customHeight="1" thickBot="1" x14ac:dyDescent="0.3">
      <c r="A2">
        <v>30</v>
      </c>
    </row>
    <row r="3" spans="1:42" ht="15.75" thickBot="1" x14ac:dyDescent="0.3">
      <c r="A3" s="87" t="s">
        <v>18</v>
      </c>
      <c r="B3" s="88" t="s">
        <v>64</v>
      </c>
      <c r="C3" s="88" t="s">
        <v>65</v>
      </c>
      <c r="D3" s="89" t="s">
        <v>66</v>
      </c>
      <c r="E3" s="90" t="s">
        <v>52</v>
      </c>
      <c r="F3" s="91" t="s">
        <v>53</v>
      </c>
      <c r="G3" s="89" t="s">
        <v>21</v>
      </c>
      <c r="H3" s="90" t="s">
        <v>54</v>
      </c>
      <c r="I3" s="91" t="s">
        <v>67</v>
      </c>
      <c r="J3" s="89" t="s">
        <v>55</v>
      </c>
      <c r="K3" s="90" t="s">
        <v>52</v>
      </c>
      <c r="L3" s="91" t="s">
        <v>53</v>
      </c>
      <c r="M3" s="89" t="s">
        <v>44</v>
      </c>
      <c r="N3" s="90" t="s">
        <v>56</v>
      </c>
      <c r="O3" s="92" t="s">
        <v>53</v>
      </c>
      <c r="P3" s="89" t="s">
        <v>69</v>
      </c>
      <c r="Q3" s="90" t="s">
        <v>52</v>
      </c>
      <c r="R3" s="91" t="s">
        <v>53</v>
      </c>
      <c r="S3" s="93" t="s">
        <v>57</v>
      </c>
      <c r="T3" s="90" t="s">
        <v>52</v>
      </c>
      <c r="U3" s="91" t="s">
        <v>53</v>
      </c>
      <c r="V3" s="89" t="s">
        <v>58</v>
      </c>
      <c r="W3" s="90" t="s">
        <v>52</v>
      </c>
      <c r="X3" s="91" t="s">
        <v>53</v>
      </c>
      <c r="Y3" s="94" t="s">
        <v>59</v>
      </c>
      <c r="Z3" s="95" t="s">
        <v>52</v>
      </c>
      <c r="AA3" s="96" t="s">
        <v>53</v>
      </c>
      <c r="AB3" s="89" t="s">
        <v>60</v>
      </c>
      <c r="AC3" s="90" t="s">
        <v>52</v>
      </c>
      <c r="AD3" s="91" t="s">
        <v>53</v>
      </c>
      <c r="AE3" s="89" t="s">
        <v>61</v>
      </c>
      <c r="AF3" s="90" t="s">
        <v>52</v>
      </c>
      <c r="AG3" s="91" t="s">
        <v>53</v>
      </c>
      <c r="AH3" s="89" t="s">
        <v>62</v>
      </c>
      <c r="AI3" s="90" t="s">
        <v>52</v>
      </c>
      <c r="AJ3" s="91" t="s">
        <v>53</v>
      </c>
      <c r="AK3" s="89" t="s">
        <v>63</v>
      </c>
      <c r="AL3" s="90" t="s">
        <v>52</v>
      </c>
      <c r="AM3" s="92" t="s">
        <v>53</v>
      </c>
      <c r="AN3" s="94" t="s">
        <v>70</v>
      </c>
      <c r="AO3" s="95" t="s">
        <v>52</v>
      </c>
      <c r="AP3" s="96" t="s">
        <v>53</v>
      </c>
    </row>
    <row r="4" spans="1:42" s="1" customFormat="1" ht="20.100000000000001" customHeight="1" thickBot="1" x14ac:dyDescent="0.3">
      <c r="A4" s="126" t="s">
        <v>0</v>
      </c>
      <c r="B4" s="79">
        <v>49</v>
      </c>
      <c r="C4" s="79">
        <f>B4*$A$2</f>
        <v>1470</v>
      </c>
      <c r="D4" s="69">
        <f>'Octobre 2018'!G2</f>
        <v>0</v>
      </c>
      <c r="E4" s="68">
        <v>1238</v>
      </c>
      <c r="F4" s="70">
        <f>D4-E4</f>
        <v>-1238</v>
      </c>
      <c r="G4" s="72">
        <f>'Octobre 2018'!K2</f>
        <v>0</v>
      </c>
      <c r="H4" s="71">
        <v>0.81499999999999995</v>
      </c>
      <c r="I4" s="108">
        <f>(G4-H4)*100</f>
        <v>-81.5</v>
      </c>
      <c r="J4" s="69">
        <f>'Octobre 2018'!N2</f>
        <v>0</v>
      </c>
      <c r="K4" s="68">
        <v>2151</v>
      </c>
      <c r="L4" s="70">
        <f>J4-K4</f>
        <v>-2151</v>
      </c>
      <c r="M4" s="76" t="str">
        <f>'Octobre 2018'!P2</f>
        <v>0,00</v>
      </c>
      <c r="N4" s="75">
        <v>38.880000000000003</v>
      </c>
      <c r="O4" s="109">
        <f>((M4-N4)/N4)</f>
        <v>-1</v>
      </c>
      <c r="P4" s="76">
        <f>'Octobre 2018'!S2</f>
        <v>0</v>
      </c>
      <c r="Q4" s="75">
        <v>31.74</v>
      </c>
      <c r="R4" s="73">
        <f>((P4-Q4)/Q4)</f>
        <v>-1</v>
      </c>
      <c r="S4" s="76">
        <f>'Octobre 2018'!V2+'Octobre 2018'!Y2</f>
        <v>0</v>
      </c>
      <c r="T4" s="75">
        <v>48216.480000000003</v>
      </c>
      <c r="U4" s="77">
        <f>S4-T4</f>
        <v>-48216.480000000003</v>
      </c>
      <c r="V4" s="76">
        <f>'Octobre 2018'!AB2</f>
        <v>0</v>
      </c>
      <c r="W4" s="75">
        <v>4463.05</v>
      </c>
      <c r="X4" s="77">
        <f>V4-W4</f>
        <v>-4463.05</v>
      </c>
      <c r="Y4" s="76">
        <f>'Octobre 2018'!AC2</f>
        <v>0</v>
      </c>
      <c r="Z4" s="75">
        <v>0</v>
      </c>
      <c r="AA4" s="110">
        <f>Y4-Z4</f>
        <v>0</v>
      </c>
      <c r="AB4" s="76">
        <f>'Octobre 2018'!AE2</f>
        <v>0</v>
      </c>
      <c r="AC4" s="75">
        <v>0</v>
      </c>
      <c r="AD4" s="110">
        <f>AB4-AC4</f>
        <v>0</v>
      </c>
      <c r="AE4" s="76">
        <f>'Octobre 2018'!AF2</f>
        <v>0</v>
      </c>
      <c r="AF4" s="75">
        <v>0</v>
      </c>
      <c r="AG4" s="110">
        <f>AE4-AF4</f>
        <v>0</v>
      </c>
      <c r="AH4" s="76">
        <f>'Octobre 2018'!AG2</f>
        <v>0</v>
      </c>
      <c r="AI4" s="75">
        <v>0</v>
      </c>
      <c r="AJ4" s="110">
        <f>AH4-AI4</f>
        <v>0</v>
      </c>
      <c r="AK4" s="111">
        <f>'Octobre 2018'!AI2</f>
        <v>0</v>
      </c>
      <c r="AL4" s="112">
        <v>12.5</v>
      </c>
      <c r="AM4" s="113">
        <f>AK4-AL4</f>
        <v>-12.5</v>
      </c>
      <c r="AN4" s="76">
        <f>'Octobre 2018'!AK2</f>
        <v>0</v>
      </c>
      <c r="AO4" s="75">
        <v>52692.03</v>
      </c>
      <c r="AP4" s="110">
        <f t="shared" ref="AP4:AP23" si="0">AN4-AO4</f>
        <v>-52692.03</v>
      </c>
    </row>
    <row r="5" spans="1:42" s="1" customFormat="1" ht="20.100000000000001" customHeight="1" thickBot="1" x14ac:dyDescent="0.3">
      <c r="A5" s="126" t="s">
        <v>68</v>
      </c>
      <c r="B5" s="79">
        <v>49</v>
      </c>
      <c r="C5" s="79">
        <f t="shared" ref="C5:C23" si="1">B5*$A$2</f>
        <v>1470</v>
      </c>
      <c r="D5" s="69">
        <f>'Octobre 2018'!G3</f>
        <v>0</v>
      </c>
      <c r="E5" s="68">
        <v>1045</v>
      </c>
      <c r="F5" s="70">
        <f t="shared" ref="F5:F23" si="2">D5-E5</f>
        <v>-1045</v>
      </c>
      <c r="G5" s="72">
        <f>'Octobre 2018'!K3</f>
        <v>0</v>
      </c>
      <c r="H5" s="71">
        <v>0.68799999999999994</v>
      </c>
      <c r="I5" s="108">
        <f t="shared" ref="I5:I23" si="3">(G5-H5)*100</f>
        <v>-68.8</v>
      </c>
      <c r="J5" s="69">
        <f>'Octobre 2018'!N3</f>
        <v>0</v>
      </c>
      <c r="K5" s="68">
        <v>1592</v>
      </c>
      <c r="L5" s="70">
        <f t="shared" ref="L5:L23" si="4">J5-K5</f>
        <v>-1592</v>
      </c>
      <c r="M5" s="76" t="str">
        <f>'Octobre 2018'!P3</f>
        <v>0,00</v>
      </c>
      <c r="N5" s="75">
        <v>38.520000000000003</v>
      </c>
      <c r="O5" s="109">
        <f t="shared" ref="O5:O23" si="5">((M5-N5)/N5)</f>
        <v>-1</v>
      </c>
      <c r="P5" s="76">
        <f>'Octobre 2018'!S3</f>
        <v>0</v>
      </c>
      <c r="Q5" s="75">
        <v>26.5</v>
      </c>
      <c r="R5" s="73">
        <f t="shared" ref="R5:R23" si="6">((P5-Q5)/Q5)</f>
        <v>-1</v>
      </c>
      <c r="S5" s="76">
        <f>'Octobre 2018'!V3+'Octobre 2018'!Y3</f>
        <v>0</v>
      </c>
      <c r="T5" s="75">
        <v>40254.089999999997</v>
      </c>
      <c r="U5" s="77">
        <f t="shared" ref="U5:U23" si="7">S5-T5</f>
        <v>-40254.089999999997</v>
      </c>
      <c r="V5" s="76">
        <f>'Octobre 2018'!AB3</f>
        <v>0</v>
      </c>
      <c r="W5" s="75">
        <v>4636.68</v>
      </c>
      <c r="X5" s="77">
        <f t="shared" ref="X5:X23" si="8">V5-W5</f>
        <v>-4636.68</v>
      </c>
      <c r="Y5" s="76">
        <f>'Octobre 2018'!AC3</f>
        <v>0</v>
      </c>
      <c r="Z5" s="75"/>
      <c r="AA5" s="110">
        <f t="shared" ref="AA5:AA23" si="9">Y5-Z5</f>
        <v>0</v>
      </c>
      <c r="AB5" s="76">
        <f>'Octobre 2018'!AE3</f>
        <v>0</v>
      </c>
      <c r="AC5" s="75"/>
      <c r="AD5" s="110">
        <f t="shared" ref="AD5:AD23" si="10">AB5-AC5</f>
        <v>0</v>
      </c>
      <c r="AE5" s="76">
        <f>'Octobre 2018'!AF3</f>
        <v>0</v>
      </c>
      <c r="AF5" s="75"/>
      <c r="AG5" s="110">
        <f t="shared" ref="AG5:AG23" si="11">AE5-AF5</f>
        <v>0</v>
      </c>
      <c r="AH5" s="76">
        <f>'Octobre 2018'!AG3</f>
        <v>0</v>
      </c>
      <c r="AI5" s="75"/>
      <c r="AJ5" s="110">
        <f t="shared" ref="AJ5:AJ23" si="12">AH5-AI5</f>
        <v>0</v>
      </c>
      <c r="AK5" s="76">
        <f>'Octobre 2018'!AI3</f>
        <v>0</v>
      </c>
      <c r="AL5" s="75">
        <v>68</v>
      </c>
      <c r="AM5" s="114">
        <f t="shared" ref="AM5:AM23" si="13">AK5-AL5</f>
        <v>-68</v>
      </c>
      <c r="AN5" s="76">
        <f>'Octobre 2018'!AK3</f>
        <v>0</v>
      </c>
      <c r="AO5" s="75">
        <v>44958.44</v>
      </c>
      <c r="AP5" s="110">
        <f t="shared" si="0"/>
        <v>-44958.44</v>
      </c>
    </row>
    <row r="6" spans="1:42" s="1" customFormat="1" ht="20.100000000000001" customHeight="1" thickBot="1" x14ac:dyDescent="0.3">
      <c r="A6" s="126" t="s">
        <v>2</v>
      </c>
      <c r="B6" s="79">
        <v>93</v>
      </c>
      <c r="C6" s="79">
        <f t="shared" si="1"/>
        <v>2790</v>
      </c>
      <c r="D6" s="69" t="e">
        <f>'Octobre 2018'!G4</f>
        <v>#REF!</v>
      </c>
      <c r="E6" s="68">
        <v>2318</v>
      </c>
      <c r="F6" s="70" t="e">
        <f t="shared" si="2"/>
        <v>#REF!</v>
      </c>
      <c r="G6" s="72" t="str">
        <f>'Octobre 2018'!K4</f>
        <v/>
      </c>
      <c r="H6" s="71">
        <v>0.80400000000000005</v>
      </c>
      <c r="I6" s="108" t="e">
        <f t="shared" si="3"/>
        <v>#VALUE!</v>
      </c>
      <c r="J6" s="69" t="e">
        <f>'Octobre 2018'!N4</f>
        <v>#REF!</v>
      </c>
      <c r="K6" s="68">
        <v>4651</v>
      </c>
      <c r="L6" s="70" t="e">
        <f t="shared" si="4"/>
        <v>#REF!</v>
      </c>
      <c r="M6" s="76" t="str">
        <f>'Octobre 2018'!P4</f>
        <v>0,00</v>
      </c>
      <c r="N6" s="75">
        <v>44.25</v>
      </c>
      <c r="O6" s="109">
        <f t="shared" si="5"/>
        <v>-1</v>
      </c>
      <c r="P6" s="76" t="str">
        <f>'Octobre 2018'!S4</f>
        <v>0,00</v>
      </c>
      <c r="Q6" s="75">
        <v>35.68</v>
      </c>
      <c r="R6" s="73">
        <f t="shared" si="6"/>
        <v>-1</v>
      </c>
      <c r="S6" s="76" t="e">
        <f>'Octobre 2018'!V4+'Octobre 2018'!Y4</f>
        <v>#REF!</v>
      </c>
      <c r="T6" s="75">
        <v>102572.27</v>
      </c>
      <c r="U6" s="77" t="e">
        <f t="shared" si="7"/>
        <v>#REF!</v>
      </c>
      <c r="V6" s="76" t="e">
        <f>'Octobre 2018'!AB4</f>
        <v>#REF!</v>
      </c>
      <c r="W6" s="75">
        <v>2452.5500000000002</v>
      </c>
      <c r="X6" s="77" t="e">
        <f t="shared" si="8"/>
        <v>#REF!</v>
      </c>
      <c r="Y6" s="76" t="e">
        <f>'Octobre 2018'!AC4</f>
        <v>#REF!</v>
      </c>
      <c r="Z6" s="75"/>
      <c r="AA6" s="110" t="e">
        <f t="shared" si="9"/>
        <v>#REF!</v>
      </c>
      <c r="AB6" s="76" t="e">
        <f>'Octobre 2018'!AE4</f>
        <v>#REF!</v>
      </c>
      <c r="AC6" s="75"/>
      <c r="AD6" s="110" t="e">
        <f t="shared" si="10"/>
        <v>#REF!</v>
      </c>
      <c r="AE6" s="76" t="e">
        <f>'Octobre 2018'!AF4</f>
        <v>#REF!</v>
      </c>
      <c r="AF6" s="75"/>
      <c r="AG6" s="110" t="e">
        <f t="shared" si="11"/>
        <v>#REF!</v>
      </c>
      <c r="AH6" s="76" t="e">
        <f>'Octobre 2018'!AG4</f>
        <v>#REF!</v>
      </c>
      <c r="AI6" s="75"/>
      <c r="AJ6" s="110" t="e">
        <f t="shared" si="12"/>
        <v>#REF!</v>
      </c>
      <c r="AK6" s="76" t="e">
        <f>'Octobre 2018'!AI4</f>
        <v>#REF!</v>
      </c>
      <c r="AL6" s="75">
        <v>2.5</v>
      </c>
      <c r="AM6" s="114" t="e">
        <f t="shared" si="13"/>
        <v>#REF!</v>
      </c>
      <c r="AN6" s="76" t="e">
        <f>'Octobre 2018'!AK4</f>
        <v>#REF!</v>
      </c>
      <c r="AO6" s="75">
        <v>105027.32</v>
      </c>
      <c r="AP6" s="110" t="e">
        <f t="shared" si="0"/>
        <v>#REF!</v>
      </c>
    </row>
    <row r="7" spans="1:42" s="1" customFormat="1" ht="20.100000000000001" customHeight="1" thickBot="1" x14ac:dyDescent="0.3">
      <c r="A7" s="126" t="s">
        <v>3</v>
      </c>
      <c r="B7" s="79">
        <v>48</v>
      </c>
      <c r="C7" s="79">
        <f t="shared" si="1"/>
        <v>1440</v>
      </c>
      <c r="D7" s="69" t="e">
        <f>'Octobre 2018'!G5</f>
        <v>#REF!</v>
      </c>
      <c r="E7" s="68">
        <v>1399</v>
      </c>
      <c r="F7" s="70" t="e">
        <f t="shared" si="2"/>
        <v>#REF!</v>
      </c>
      <c r="G7" s="72" t="str">
        <f>'Octobre 2018'!K5</f>
        <v/>
      </c>
      <c r="H7" s="71">
        <v>0.94020000000000004</v>
      </c>
      <c r="I7" s="108" t="e">
        <f t="shared" si="3"/>
        <v>#VALUE!</v>
      </c>
      <c r="J7" s="69" t="e">
        <f>'Octobre 2018'!N5</f>
        <v>#REF!</v>
      </c>
      <c r="K7" s="68">
        <v>2836</v>
      </c>
      <c r="L7" s="70" t="e">
        <f t="shared" si="4"/>
        <v>#REF!</v>
      </c>
      <c r="M7" s="76" t="str">
        <f>'Octobre 2018'!P5</f>
        <v>0,00</v>
      </c>
      <c r="N7" s="75">
        <v>45.23</v>
      </c>
      <c r="O7" s="109">
        <f t="shared" si="5"/>
        <v>-1</v>
      </c>
      <c r="P7" s="76" t="str">
        <f>'Octobre 2018'!S5</f>
        <v>0,00</v>
      </c>
      <c r="Q7" s="75">
        <v>42.53</v>
      </c>
      <c r="R7" s="73">
        <f t="shared" si="6"/>
        <v>-1</v>
      </c>
      <c r="S7" s="76" t="e">
        <f>'Octobre 2018'!V5+'Octobre 2018'!Y5</f>
        <v>#REF!</v>
      </c>
      <c r="T7" s="75">
        <v>63279.92</v>
      </c>
      <c r="U7" s="77" t="e">
        <f t="shared" si="7"/>
        <v>#REF!</v>
      </c>
      <c r="V7" s="76" t="e">
        <f>'Octobre 2018'!AB5</f>
        <v>#REF!</v>
      </c>
      <c r="W7" s="75">
        <v>5350</v>
      </c>
      <c r="X7" s="77" t="e">
        <f t="shared" si="8"/>
        <v>#REF!</v>
      </c>
      <c r="Y7" s="76" t="e">
        <f>'Octobre 2018'!AC5</f>
        <v>#REF!</v>
      </c>
      <c r="Z7" s="75"/>
      <c r="AA7" s="110" t="e">
        <f t="shared" si="9"/>
        <v>#REF!</v>
      </c>
      <c r="AB7" s="76" t="e">
        <f>'Octobre 2018'!AE5</f>
        <v>#REF!</v>
      </c>
      <c r="AC7" s="75"/>
      <c r="AD7" s="110" t="e">
        <f t="shared" si="10"/>
        <v>#REF!</v>
      </c>
      <c r="AE7" s="76" t="e">
        <f>'Octobre 2018'!AF5</f>
        <v>#REF!</v>
      </c>
      <c r="AF7" s="75"/>
      <c r="AG7" s="110" t="e">
        <f t="shared" si="11"/>
        <v>#REF!</v>
      </c>
      <c r="AH7" s="76" t="e">
        <f>'Octobre 2018'!AG5</f>
        <v>#REF!</v>
      </c>
      <c r="AI7" s="75"/>
      <c r="AJ7" s="110" t="e">
        <f t="shared" si="12"/>
        <v>#REF!</v>
      </c>
      <c r="AK7" s="76" t="e">
        <f>'Octobre 2018'!AI5</f>
        <v>#REF!</v>
      </c>
      <c r="AL7" s="75">
        <v>716.16</v>
      </c>
      <c r="AM7" s="114" t="e">
        <f t="shared" si="13"/>
        <v>#REF!</v>
      </c>
      <c r="AN7" s="76" t="e">
        <f>'Octobre 2018'!AK5</f>
        <v>#REF!</v>
      </c>
      <c r="AO7" s="75">
        <v>69346.080000000002</v>
      </c>
      <c r="AP7" s="110" t="e">
        <f t="shared" si="0"/>
        <v>#REF!</v>
      </c>
    </row>
    <row r="8" spans="1:42" s="1" customFormat="1" ht="20.100000000000001" customHeight="1" thickBot="1" x14ac:dyDescent="0.3">
      <c r="A8" s="126" t="s">
        <v>4</v>
      </c>
      <c r="B8" s="79">
        <v>50</v>
      </c>
      <c r="C8" s="79">
        <f t="shared" si="1"/>
        <v>1500</v>
      </c>
      <c r="D8" s="69" t="e">
        <f>'Octobre 2018'!G6</f>
        <v>#REF!</v>
      </c>
      <c r="E8" s="68">
        <v>1164</v>
      </c>
      <c r="F8" s="70" t="e">
        <f t="shared" si="2"/>
        <v>#REF!</v>
      </c>
      <c r="G8" s="72" t="str">
        <f>'Octobre 2018'!K6</f>
        <v/>
      </c>
      <c r="H8" s="71">
        <v>0.751</v>
      </c>
      <c r="I8" s="108" t="e">
        <f t="shared" si="3"/>
        <v>#VALUE!</v>
      </c>
      <c r="J8" s="69" t="e">
        <f>'Octobre 2018'!N6</f>
        <v>#REF!</v>
      </c>
      <c r="K8" s="68">
        <v>1773</v>
      </c>
      <c r="L8" s="70" t="e">
        <f t="shared" si="4"/>
        <v>#REF!</v>
      </c>
      <c r="M8" s="76" t="str">
        <f>'Octobre 2018'!P6</f>
        <v>0,00</v>
      </c>
      <c r="N8" s="75">
        <v>39.950000000000003</v>
      </c>
      <c r="O8" s="109">
        <f t="shared" si="5"/>
        <v>-1</v>
      </c>
      <c r="P8" s="76" t="str">
        <f>'Octobre 2018'!S6</f>
        <v>0,00</v>
      </c>
      <c r="Q8" s="75">
        <v>30</v>
      </c>
      <c r="R8" s="73">
        <f t="shared" si="6"/>
        <v>-1</v>
      </c>
      <c r="S8" s="76" t="e">
        <f>'Octobre 2018'!V6+'Octobre 2018'!Y6</f>
        <v>#REF!</v>
      </c>
      <c r="T8" s="75">
        <v>46503.96</v>
      </c>
      <c r="U8" s="77" t="e">
        <f t="shared" si="7"/>
        <v>#REF!</v>
      </c>
      <c r="V8" s="76" t="e">
        <f>'Octobre 2018'!AB6</f>
        <v>#REF!</v>
      </c>
      <c r="W8" s="75">
        <v>2131.5700000000002</v>
      </c>
      <c r="X8" s="77" t="e">
        <f t="shared" si="8"/>
        <v>#REF!</v>
      </c>
      <c r="Y8" s="76" t="e">
        <f>'Octobre 2018'!AC6</f>
        <v>#REF!</v>
      </c>
      <c r="Z8" s="75"/>
      <c r="AA8" s="110" t="e">
        <f t="shared" si="9"/>
        <v>#REF!</v>
      </c>
      <c r="AB8" s="76" t="e">
        <f>'Octobre 2018'!AE6</f>
        <v>#REF!</v>
      </c>
      <c r="AC8" s="75"/>
      <c r="AD8" s="110" t="e">
        <f t="shared" si="10"/>
        <v>#REF!</v>
      </c>
      <c r="AE8" s="76" t="e">
        <f>'Octobre 2018'!AF6</f>
        <v>#REF!</v>
      </c>
      <c r="AF8" s="75"/>
      <c r="AG8" s="110" t="e">
        <f t="shared" si="11"/>
        <v>#REF!</v>
      </c>
      <c r="AH8" s="76" t="e">
        <f>'Octobre 2018'!AG6</f>
        <v>#REF!</v>
      </c>
      <c r="AI8" s="75"/>
      <c r="AJ8" s="110" t="e">
        <f t="shared" si="12"/>
        <v>#REF!</v>
      </c>
      <c r="AK8" s="76" t="e">
        <f>'Octobre 2018'!AI6</f>
        <v>#REF!</v>
      </c>
      <c r="AL8" s="75">
        <v>5</v>
      </c>
      <c r="AM8" s="114" t="e">
        <f t="shared" si="13"/>
        <v>#REF!</v>
      </c>
      <c r="AN8" s="76" t="e">
        <f>'Octobre 2018'!AK6</f>
        <v>#REF!</v>
      </c>
      <c r="AO8" s="75">
        <v>48640.53</v>
      </c>
      <c r="AP8" s="110" t="e">
        <f t="shared" si="0"/>
        <v>#REF!</v>
      </c>
    </row>
    <row r="9" spans="1:42" s="1" customFormat="1" ht="20.100000000000001" customHeight="1" thickBot="1" x14ac:dyDescent="0.3">
      <c r="A9" s="126" t="s">
        <v>5</v>
      </c>
      <c r="B9" s="79">
        <v>55</v>
      </c>
      <c r="C9" s="79">
        <f t="shared" si="1"/>
        <v>1650</v>
      </c>
      <c r="D9" s="69" t="e">
        <f>'Octobre 2018'!G7</f>
        <v>#REF!</v>
      </c>
      <c r="E9" s="68">
        <v>1338</v>
      </c>
      <c r="F9" s="70" t="e">
        <f t="shared" si="2"/>
        <v>#REF!</v>
      </c>
      <c r="G9" s="72" t="str">
        <f>'Octobre 2018'!K7</f>
        <v/>
      </c>
      <c r="H9" s="71">
        <v>0.79930000000000001</v>
      </c>
      <c r="I9" s="108" t="e">
        <f t="shared" si="3"/>
        <v>#VALUE!</v>
      </c>
      <c r="J9" s="69" t="e">
        <f>'Octobre 2018'!N7</f>
        <v>#REF!</v>
      </c>
      <c r="K9" s="68">
        <v>1896</v>
      </c>
      <c r="L9" s="70" t="e">
        <f t="shared" si="4"/>
        <v>#REF!</v>
      </c>
      <c r="M9" s="76" t="str">
        <f>'Octobre 2018'!P7</f>
        <v>0,00</v>
      </c>
      <c r="N9" s="75">
        <v>30.71</v>
      </c>
      <c r="O9" s="109">
        <f t="shared" si="5"/>
        <v>-1</v>
      </c>
      <c r="P9" s="76" t="str">
        <f>'Octobre 2018'!S7</f>
        <v>0,00</v>
      </c>
      <c r="Q9" s="75">
        <v>24.55</v>
      </c>
      <c r="R9" s="73">
        <f t="shared" si="6"/>
        <v>-1</v>
      </c>
      <c r="S9" s="76" t="e">
        <f>'Octobre 2018'!V7+'Octobre 2018'!Y7</f>
        <v>#REF!</v>
      </c>
      <c r="T9" s="75">
        <v>41090.29</v>
      </c>
      <c r="U9" s="77" t="e">
        <f t="shared" si="7"/>
        <v>#REF!</v>
      </c>
      <c r="V9" s="76" t="e">
        <f>'Octobre 2018'!AB7</f>
        <v>#REF!</v>
      </c>
      <c r="W9" s="75">
        <v>3645.74</v>
      </c>
      <c r="X9" s="77" t="e">
        <f t="shared" si="8"/>
        <v>#REF!</v>
      </c>
      <c r="Y9" s="76" t="e">
        <f>'Octobre 2018'!AC7</f>
        <v>#REF!</v>
      </c>
      <c r="Z9" s="75"/>
      <c r="AA9" s="110" t="e">
        <f t="shared" si="9"/>
        <v>#REF!</v>
      </c>
      <c r="AB9" s="76" t="e">
        <f>'Octobre 2018'!AE7</f>
        <v>#REF!</v>
      </c>
      <c r="AC9" s="75"/>
      <c r="AD9" s="110" t="e">
        <f t="shared" si="10"/>
        <v>#REF!</v>
      </c>
      <c r="AE9" s="76" t="e">
        <f>'Octobre 2018'!AF7</f>
        <v>#REF!</v>
      </c>
      <c r="AF9" s="75"/>
      <c r="AG9" s="110" t="e">
        <f t="shared" si="11"/>
        <v>#REF!</v>
      </c>
      <c r="AH9" s="76" t="e">
        <f>'Octobre 2018'!AG7</f>
        <v>#REF!</v>
      </c>
      <c r="AI9" s="75"/>
      <c r="AJ9" s="110" t="e">
        <f t="shared" si="12"/>
        <v>#REF!</v>
      </c>
      <c r="AK9" s="76" t="e">
        <f>'Octobre 2018'!AI7</f>
        <v>#REF!</v>
      </c>
      <c r="AL9" s="75">
        <v>85.68</v>
      </c>
      <c r="AM9" s="114" t="e">
        <f t="shared" si="13"/>
        <v>#REF!</v>
      </c>
      <c r="AN9" s="76" t="e">
        <f>'Octobre 2018'!AK7</f>
        <v>#REF!</v>
      </c>
      <c r="AO9" s="75">
        <v>44821.71</v>
      </c>
      <c r="AP9" s="110" t="e">
        <f t="shared" si="0"/>
        <v>#REF!</v>
      </c>
    </row>
    <row r="10" spans="1:42" s="1" customFormat="1" ht="20.100000000000001" customHeight="1" thickBot="1" x14ac:dyDescent="0.3">
      <c r="A10" s="126" t="s">
        <v>6</v>
      </c>
      <c r="B10" s="79">
        <v>64</v>
      </c>
      <c r="C10" s="79">
        <f t="shared" si="1"/>
        <v>1920</v>
      </c>
      <c r="D10" s="69">
        <f>'Octobre 2018'!G8</f>
        <v>0</v>
      </c>
      <c r="E10" s="68">
        <v>1109</v>
      </c>
      <c r="F10" s="70">
        <f t="shared" si="2"/>
        <v>-1109</v>
      </c>
      <c r="G10" s="72">
        <f>'Octobre 2018'!K8</f>
        <v>0</v>
      </c>
      <c r="H10" s="71">
        <v>0.55900000000000005</v>
      </c>
      <c r="I10" s="108">
        <f t="shared" si="3"/>
        <v>-55.900000000000006</v>
      </c>
      <c r="J10" s="69">
        <f>'Octobre 2018'!N8</f>
        <v>0</v>
      </c>
      <c r="K10" s="68">
        <v>1684</v>
      </c>
      <c r="L10" s="70">
        <f t="shared" si="4"/>
        <v>-1684</v>
      </c>
      <c r="M10" s="76" t="str">
        <f>'Octobre 2018'!P8</f>
        <v>0,00</v>
      </c>
      <c r="N10" s="75">
        <v>31.16</v>
      </c>
      <c r="O10" s="109">
        <f t="shared" si="5"/>
        <v>-1</v>
      </c>
      <c r="P10" s="76">
        <f>'Octobre 2018'!S8</f>
        <v>0</v>
      </c>
      <c r="Q10" s="75">
        <v>17.420000000000002</v>
      </c>
      <c r="R10" s="73">
        <f t="shared" si="6"/>
        <v>-1</v>
      </c>
      <c r="S10" s="76">
        <f>'Octobre 2018'!V8+'Octobre 2018'!Y8</f>
        <v>0</v>
      </c>
      <c r="T10" s="75">
        <v>34558.639999999999</v>
      </c>
      <c r="U10" s="77">
        <f t="shared" si="7"/>
        <v>-34558.639999999999</v>
      </c>
      <c r="V10" s="76">
        <f>'Octobre 2018'!AB8</f>
        <v>457.82000000000011</v>
      </c>
      <c r="W10" s="75">
        <v>2516.8200000000002</v>
      </c>
      <c r="X10" s="77">
        <f t="shared" si="8"/>
        <v>-2059</v>
      </c>
      <c r="Y10" s="76">
        <f>'Octobre 2018'!AC8</f>
        <v>0</v>
      </c>
      <c r="Z10" s="75"/>
      <c r="AA10" s="110">
        <f t="shared" si="9"/>
        <v>0</v>
      </c>
      <c r="AB10" s="76">
        <f>'Octobre 2018'!AE8</f>
        <v>0</v>
      </c>
      <c r="AC10" s="75"/>
      <c r="AD10" s="110">
        <f t="shared" si="10"/>
        <v>0</v>
      </c>
      <c r="AE10" s="76">
        <f>'Octobre 2018'!AF8</f>
        <v>0</v>
      </c>
      <c r="AF10" s="75"/>
      <c r="AG10" s="110">
        <f t="shared" si="11"/>
        <v>0</v>
      </c>
      <c r="AH10" s="76">
        <f>'Octobre 2018'!AG8</f>
        <v>0</v>
      </c>
      <c r="AI10" s="75"/>
      <c r="AJ10" s="110">
        <f t="shared" si="12"/>
        <v>0</v>
      </c>
      <c r="AK10" s="76">
        <f>'Octobre 2018'!AI8</f>
        <v>6.2399999999999984</v>
      </c>
      <c r="AL10" s="75">
        <v>488.25</v>
      </c>
      <c r="AM10" s="114">
        <f t="shared" si="13"/>
        <v>-482.01</v>
      </c>
      <c r="AN10" s="76">
        <f>'Octobre 2018'!AK8</f>
        <v>489.06000000000012</v>
      </c>
      <c r="AO10" s="75">
        <v>37563.71</v>
      </c>
      <c r="AP10" s="110">
        <f t="shared" si="0"/>
        <v>-37074.65</v>
      </c>
    </row>
    <row r="11" spans="1:42" s="1" customFormat="1" ht="20.100000000000001" customHeight="1" thickBot="1" x14ac:dyDescent="0.3">
      <c r="A11" s="126" t="s">
        <v>7</v>
      </c>
      <c r="B11" s="79">
        <v>62</v>
      </c>
      <c r="C11" s="79">
        <f t="shared" si="1"/>
        <v>1860</v>
      </c>
      <c r="D11" s="69" t="e">
        <f>'Octobre 2018'!G9</f>
        <v>#REF!</v>
      </c>
      <c r="E11" s="68">
        <v>1561</v>
      </c>
      <c r="F11" s="70" t="e">
        <f t="shared" si="2"/>
        <v>#REF!</v>
      </c>
      <c r="G11" s="72" t="str">
        <f>'Octobre 2018'!K9</f>
        <v/>
      </c>
      <c r="H11" s="71">
        <v>0.79930000000000001</v>
      </c>
      <c r="I11" s="108" t="e">
        <f t="shared" si="3"/>
        <v>#VALUE!</v>
      </c>
      <c r="J11" s="69" t="e">
        <f>'Octobre 2018'!N9</f>
        <v>#REF!</v>
      </c>
      <c r="K11" s="68">
        <v>2700</v>
      </c>
      <c r="L11" s="70" t="e">
        <f t="shared" si="4"/>
        <v>#REF!</v>
      </c>
      <c r="M11" s="76" t="str">
        <f>'Octobre 2018'!P9</f>
        <v>0,00</v>
      </c>
      <c r="N11" s="75">
        <v>36.47</v>
      </c>
      <c r="O11" s="109">
        <f t="shared" si="5"/>
        <v>-1</v>
      </c>
      <c r="P11" s="76" t="str">
        <f>'Octobre 2018'!S9</f>
        <v>0,00</v>
      </c>
      <c r="Q11" s="75">
        <v>29.15</v>
      </c>
      <c r="R11" s="73">
        <f t="shared" si="6"/>
        <v>-1</v>
      </c>
      <c r="S11" s="76" t="e">
        <f>'Octobre 2018'!V9+'Octobre 2018'!Y9</f>
        <v>#REF!</v>
      </c>
      <c r="T11" s="75">
        <v>56928.480000000003</v>
      </c>
      <c r="U11" s="77" t="e">
        <f t="shared" si="7"/>
        <v>#REF!</v>
      </c>
      <c r="V11" s="76" t="e">
        <f>'Octobre 2018'!AB9</f>
        <v>#REF!</v>
      </c>
      <c r="W11" s="75">
        <v>6038.81</v>
      </c>
      <c r="X11" s="77" t="e">
        <f t="shared" si="8"/>
        <v>#REF!</v>
      </c>
      <c r="Y11" s="76" t="e">
        <f>'Octobre 2018'!AC9</f>
        <v>#REF!</v>
      </c>
      <c r="Z11" s="75">
        <v>112.72</v>
      </c>
      <c r="AA11" s="110" t="e">
        <f t="shared" si="9"/>
        <v>#REF!</v>
      </c>
      <c r="AB11" s="76" t="e">
        <f>'Octobre 2018'!AE9</f>
        <v>#REF!</v>
      </c>
      <c r="AC11" s="75"/>
      <c r="AD11" s="110" t="e">
        <f t="shared" si="10"/>
        <v>#REF!</v>
      </c>
      <c r="AE11" s="76" t="e">
        <f>'Octobre 2018'!AF9</f>
        <v>#REF!</v>
      </c>
      <c r="AF11" s="75"/>
      <c r="AG11" s="110" t="e">
        <f t="shared" si="11"/>
        <v>#REF!</v>
      </c>
      <c r="AH11" s="76" t="e">
        <f>'Octobre 2018'!AG9</f>
        <v>#REF!</v>
      </c>
      <c r="AI11" s="75"/>
      <c r="AJ11" s="110" t="e">
        <f t="shared" si="12"/>
        <v>#REF!</v>
      </c>
      <c r="AK11" s="76" t="e">
        <f>'Octobre 2018'!AI9</f>
        <v>#REF!</v>
      </c>
      <c r="AL11" s="75">
        <v>85.66</v>
      </c>
      <c r="AM11" s="114" t="e">
        <f t="shared" si="13"/>
        <v>#REF!</v>
      </c>
      <c r="AN11" s="76" t="e">
        <f>'Octobre 2018'!AK9</f>
        <v>#REF!</v>
      </c>
      <c r="AO11" s="75">
        <v>63165.67</v>
      </c>
      <c r="AP11" s="110" t="e">
        <f t="shared" si="0"/>
        <v>#REF!</v>
      </c>
    </row>
    <row r="12" spans="1:42" s="1" customFormat="1" ht="20.100000000000001" customHeight="1" thickBot="1" x14ac:dyDescent="0.3">
      <c r="A12" s="126" t="s">
        <v>35</v>
      </c>
      <c r="B12" s="79">
        <v>42</v>
      </c>
      <c r="C12" s="79">
        <f t="shared" si="1"/>
        <v>1260</v>
      </c>
      <c r="D12" s="69">
        <f>'Octobre 2018'!G10</f>
        <v>0</v>
      </c>
      <c r="E12" s="68">
        <v>1061</v>
      </c>
      <c r="F12" s="70">
        <f t="shared" si="2"/>
        <v>-1061</v>
      </c>
      <c r="G12" s="72">
        <f>'Octobre 2018'!K10</f>
        <v>0</v>
      </c>
      <c r="H12" s="71">
        <v>0.81489999999999996</v>
      </c>
      <c r="I12" s="108">
        <f t="shared" si="3"/>
        <v>-81.489999999999995</v>
      </c>
      <c r="J12" s="69">
        <f>'Octobre 2018'!N10</f>
        <v>0</v>
      </c>
      <c r="K12" s="68">
        <v>2155</v>
      </c>
      <c r="L12" s="70">
        <f t="shared" si="4"/>
        <v>-2155</v>
      </c>
      <c r="M12" s="76" t="str">
        <f>'Octobre 2018'!P10</f>
        <v>0,00</v>
      </c>
      <c r="N12" s="75">
        <v>38.99</v>
      </c>
      <c r="O12" s="109">
        <f t="shared" si="5"/>
        <v>-1</v>
      </c>
      <c r="P12" s="76">
        <f>'Octobre 2018'!S10</f>
        <v>0</v>
      </c>
      <c r="Q12" s="75">
        <v>31.78</v>
      </c>
      <c r="R12" s="73">
        <f t="shared" si="6"/>
        <v>-1</v>
      </c>
      <c r="S12" s="76">
        <f>'Octobre 2018'!V10+'Octobre 2018'!Y10</f>
        <v>0</v>
      </c>
      <c r="T12" s="75">
        <v>41373.08</v>
      </c>
      <c r="U12" s="77">
        <f t="shared" si="7"/>
        <v>-41373.08</v>
      </c>
      <c r="V12" s="76">
        <f>'Octobre 2018'!AB10</f>
        <v>0</v>
      </c>
      <c r="W12" s="75">
        <v>4046.82</v>
      </c>
      <c r="X12" s="77">
        <f t="shared" si="8"/>
        <v>-4046.82</v>
      </c>
      <c r="Y12" s="76">
        <f>'Octobre 2018'!AC10</f>
        <v>0</v>
      </c>
      <c r="Z12" s="75">
        <v>2.73</v>
      </c>
      <c r="AA12" s="110">
        <f t="shared" si="9"/>
        <v>-2.73</v>
      </c>
      <c r="AB12" s="76">
        <f>'Octobre 2018'!AE10</f>
        <v>0</v>
      </c>
      <c r="AC12" s="75"/>
      <c r="AD12" s="110">
        <f t="shared" si="10"/>
        <v>0</v>
      </c>
      <c r="AE12" s="76">
        <f>'Octobre 2018'!AF10</f>
        <v>0</v>
      </c>
      <c r="AF12" s="75"/>
      <c r="AG12" s="110">
        <f t="shared" si="11"/>
        <v>0</v>
      </c>
      <c r="AH12" s="76">
        <f>'Octobre 2018'!AG10</f>
        <v>0</v>
      </c>
      <c r="AI12" s="75"/>
      <c r="AJ12" s="110">
        <f t="shared" si="12"/>
        <v>0</v>
      </c>
      <c r="AK12" s="76">
        <f>'Octobre 2018'!AI10</f>
        <v>0</v>
      </c>
      <c r="AL12" s="75">
        <v>40</v>
      </c>
      <c r="AM12" s="114">
        <f t="shared" si="13"/>
        <v>-40</v>
      </c>
      <c r="AN12" s="76">
        <f>'Octobre 2018'!AK10</f>
        <v>0</v>
      </c>
      <c r="AO12" s="75">
        <v>45462.63</v>
      </c>
      <c r="AP12" s="110">
        <f t="shared" si="0"/>
        <v>-45462.63</v>
      </c>
    </row>
    <row r="13" spans="1:42" s="1" customFormat="1" ht="20.100000000000001" customHeight="1" thickBot="1" x14ac:dyDescent="0.3">
      <c r="A13" s="126" t="s">
        <v>8</v>
      </c>
      <c r="B13" s="79">
        <v>49</v>
      </c>
      <c r="C13" s="79">
        <f t="shared" si="1"/>
        <v>1470</v>
      </c>
      <c r="D13" s="69" t="e">
        <f>'Octobre 2018'!G11</f>
        <v>#REF!</v>
      </c>
      <c r="E13" s="68">
        <v>946</v>
      </c>
      <c r="F13" s="70" t="e">
        <f t="shared" si="2"/>
        <v>#REF!</v>
      </c>
      <c r="G13" s="72" t="str">
        <f>'Octobre 2018'!K11</f>
        <v/>
      </c>
      <c r="H13" s="71">
        <v>0.62280000000000002</v>
      </c>
      <c r="I13" s="108" t="e">
        <f t="shared" si="3"/>
        <v>#VALUE!</v>
      </c>
      <c r="J13" s="69" t="e">
        <f>'Octobre 2018'!N11</f>
        <v>#REF!</v>
      </c>
      <c r="K13" s="68">
        <v>1425</v>
      </c>
      <c r="L13" s="70" t="e">
        <f t="shared" si="4"/>
        <v>#REF!</v>
      </c>
      <c r="M13" s="76" t="str">
        <f>'Octobre 2018'!P11</f>
        <v>0,00</v>
      </c>
      <c r="N13" s="75">
        <v>35.770000000000003</v>
      </c>
      <c r="O13" s="109">
        <f t="shared" si="5"/>
        <v>-1</v>
      </c>
      <c r="P13" s="76" t="str">
        <f>'Octobre 2018'!S11</f>
        <v>0,00</v>
      </c>
      <c r="Q13" s="75">
        <v>22.28</v>
      </c>
      <c r="R13" s="73">
        <f t="shared" si="6"/>
        <v>-1</v>
      </c>
      <c r="S13" s="76" t="e">
        <f>'Octobre 2018'!V11+'Octobre 2018'!Y11</f>
        <v>#REF!</v>
      </c>
      <c r="T13" s="75">
        <v>33836.480000000003</v>
      </c>
      <c r="U13" s="77" t="e">
        <f t="shared" si="7"/>
        <v>#REF!</v>
      </c>
      <c r="V13" s="76" t="e">
        <f>'Octobre 2018'!AB11</f>
        <v>#REF!</v>
      </c>
      <c r="W13" s="75">
        <v>3309.99</v>
      </c>
      <c r="X13" s="77" t="e">
        <f t="shared" si="8"/>
        <v>#REF!</v>
      </c>
      <c r="Y13" s="76" t="e">
        <f>'Octobre 2018'!AC11</f>
        <v>#REF!</v>
      </c>
      <c r="Z13" s="75"/>
      <c r="AA13" s="110" t="e">
        <f t="shared" si="9"/>
        <v>#REF!</v>
      </c>
      <c r="AB13" s="76" t="e">
        <f>'Octobre 2018'!AE11</f>
        <v>#REF!</v>
      </c>
      <c r="AC13" s="75"/>
      <c r="AD13" s="110" t="e">
        <f t="shared" si="10"/>
        <v>#REF!</v>
      </c>
      <c r="AE13" s="76" t="e">
        <f>'Octobre 2018'!AF11</f>
        <v>#REF!</v>
      </c>
      <c r="AF13" s="75"/>
      <c r="AG13" s="110" t="e">
        <f t="shared" si="11"/>
        <v>#REF!</v>
      </c>
      <c r="AH13" s="76" t="e">
        <f>'Octobre 2018'!AG11</f>
        <v>#REF!</v>
      </c>
      <c r="AI13" s="75"/>
      <c r="AJ13" s="110" t="e">
        <f t="shared" si="12"/>
        <v>#REF!</v>
      </c>
      <c r="AK13" s="76" t="e">
        <f>'Octobre 2018'!AI11</f>
        <v>#REF!</v>
      </c>
      <c r="AL13" s="75">
        <v>10</v>
      </c>
      <c r="AM13" s="114" t="e">
        <f t="shared" si="13"/>
        <v>#REF!</v>
      </c>
      <c r="AN13" s="76" t="e">
        <f>'Octobre 2018'!AK11</f>
        <v>#REF!</v>
      </c>
      <c r="AO13" s="75">
        <v>37156.47</v>
      </c>
      <c r="AP13" s="110" t="e">
        <f t="shared" si="0"/>
        <v>#REF!</v>
      </c>
    </row>
    <row r="14" spans="1:42" s="1" customFormat="1" ht="20.100000000000001" customHeight="1" thickBot="1" x14ac:dyDescent="0.3">
      <c r="A14" s="126" t="s">
        <v>9</v>
      </c>
      <c r="B14" s="79">
        <v>73</v>
      </c>
      <c r="C14" s="79">
        <f t="shared" si="1"/>
        <v>2190</v>
      </c>
      <c r="D14" s="69" t="e">
        <f>'Octobre 2018'!G12</f>
        <v>#REF!</v>
      </c>
      <c r="E14" s="68">
        <v>1237</v>
      </c>
      <c r="F14" s="70" t="e">
        <f t="shared" si="2"/>
        <v>#REF!</v>
      </c>
      <c r="G14" s="72" t="str">
        <f>'Octobre 2018'!K12</f>
        <v/>
      </c>
      <c r="H14" s="71">
        <v>0.54659999999999997</v>
      </c>
      <c r="I14" s="108" t="e">
        <f t="shared" si="3"/>
        <v>#VALUE!</v>
      </c>
      <c r="J14" s="69" t="e">
        <f>'Octobre 2018'!N12</f>
        <v>#REF!</v>
      </c>
      <c r="K14" s="68">
        <v>18888</v>
      </c>
      <c r="L14" s="70" t="e">
        <f t="shared" si="4"/>
        <v>#REF!</v>
      </c>
      <c r="M14" s="76" t="str">
        <f>'Octobre 2018'!P12</f>
        <v>0,00</v>
      </c>
      <c r="N14" s="75">
        <v>58.89</v>
      </c>
      <c r="O14" s="109">
        <f t="shared" si="5"/>
        <v>-1</v>
      </c>
      <c r="P14" s="76" t="str">
        <f>'Octobre 2018'!S12</f>
        <v>0,00</v>
      </c>
      <c r="Q14" s="75">
        <v>32.19</v>
      </c>
      <c r="R14" s="73">
        <f t="shared" si="6"/>
        <v>-1</v>
      </c>
      <c r="S14" s="76" t="e">
        <f>'Octobre 2018'!V12+'Octobre 2018'!Y12</f>
        <v>#REF!</v>
      </c>
      <c r="T14" s="75">
        <v>72851.350000000006</v>
      </c>
      <c r="U14" s="77" t="e">
        <f t="shared" si="7"/>
        <v>#REF!</v>
      </c>
      <c r="V14" s="76" t="e">
        <f>'Octobre 2018'!AB12</f>
        <v>#REF!</v>
      </c>
      <c r="W14" s="75">
        <v>7494.11</v>
      </c>
      <c r="X14" s="77" t="e">
        <f t="shared" si="8"/>
        <v>#REF!</v>
      </c>
      <c r="Y14" s="76" t="e">
        <f>'Octobre 2018'!AC12</f>
        <v>#REF!</v>
      </c>
      <c r="Z14" s="75">
        <v>10444.52</v>
      </c>
      <c r="AA14" s="110" t="e">
        <f t="shared" si="9"/>
        <v>#REF!</v>
      </c>
      <c r="AB14" s="76" t="e">
        <f>'Octobre 2018'!AE12</f>
        <v>#REF!</v>
      </c>
      <c r="AC14" s="75">
        <v>700.24</v>
      </c>
      <c r="AD14" s="110" t="e">
        <f t="shared" si="10"/>
        <v>#REF!</v>
      </c>
      <c r="AE14" s="76" t="e">
        <f>'Octobre 2018'!AF12</f>
        <v>#REF!</v>
      </c>
      <c r="AF14" s="75">
        <v>1850.25</v>
      </c>
      <c r="AG14" s="110" t="e">
        <f t="shared" si="11"/>
        <v>#REF!</v>
      </c>
      <c r="AH14" s="76" t="e">
        <f>'Octobre 2018'!AG12</f>
        <v>#REF!</v>
      </c>
      <c r="AI14" s="75"/>
      <c r="AJ14" s="110" t="e">
        <f t="shared" si="12"/>
        <v>#REF!</v>
      </c>
      <c r="AK14" s="76" t="e">
        <f>'Octobre 2018'!AI12</f>
        <v>#REF!</v>
      </c>
      <c r="AL14" s="75">
        <v>110.83</v>
      </c>
      <c r="AM14" s="114" t="e">
        <f t="shared" si="13"/>
        <v>#REF!</v>
      </c>
      <c r="AN14" s="76" t="e">
        <f>'Octobre 2018'!AK12</f>
        <v>#REF!</v>
      </c>
      <c r="AO14" s="75">
        <v>93215.039999999994</v>
      </c>
      <c r="AP14" s="110" t="e">
        <f t="shared" si="0"/>
        <v>#REF!</v>
      </c>
    </row>
    <row r="15" spans="1:42" s="1" customFormat="1" ht="20.100000000000001" customHeight="1" thickBot="1" x14ac:dyDescent="0.3">
      <c r="A15" s="126" t="s">
        <v>10</v>
      </c>
      <c r="B15" s="79">
        <v>53</v>
      </c>
      <c r="C15" s="79">
        <f t="shared" si="1"/>
        <v>1590</v>
      </c>
      <c r="D15" s="69" t="e">
        <f>'Octobre 2018'!G13</f>
        <v>#REF!</v>
      </c>
      <c r="E15" s="68">
        <v>1013</v>
      </c>
      <c r="F15" s="70" t="e">
        <f t="shared" si="2"/>
        <v>#REF!</v>
      </c>
      <c r="G15" s="72" t="str">
        <f>'Octobre 2018'!K13</f>
        <v/>
      </c>
      <c r="H15" s="71">
        <v>0.61660000000000004</v>
      </c>
      <c r="I15" s="108" t="e">
        <f t="shared" si="3"/>
        <v>#VALUE!</v>
      </c>
      <c r="J15" s="69" t="e">
        <f>'Octobre 2018'!N13</f>
        <v>#REF!</v>
      </c>
      <c r="K15" s="68">
        <v>1502</v>
      </c>
      <c r="L15" s="70" t="e">
        <f t="shared" si="4"/>
        <v>#REF!</v>
      </c>
      <c r="M15" s="76" t="str">
        <f>'Octobre 2018'!P13</f>
        <v>0,00</v>
      </c>
      <c r="N15" s="75">
        <v>59.33</v>
      </c>
      <c r="O15" s="109">
        <f t="shared" si="5"/>
        <v>-1</v>
      </c>
      <c r="P15" s="76" t="str">
        <f>'Octobre 2018'!S13</f>
        <v>0,00</v>
      </c>
      <c r="Q15" s="75">
        <v>36.58</v>
      </c>
      <c r="R15" s="73">
        <f t="shared" si="6"/>
        <v>-1</v>
      </c>
      <c r="S15" s="76" t="e">
        <f>'Octobre 2018'!V13+'Octobre 2018'!Y13</f>
        <v>#REF!</v>
      </c>
      <c r="T15" s="75">
        <v>60102.080000000002</v>
      </c>
      <c r="U15" s="77" t="e">
        <f t="shared" si="7"/>
        <v>#REF!</v>
      </c>
      <c r="V15" s="76" t="e">
        <f>'Octobre 2018'!AB13</f>
        <v>#REF!</v>
      </c>
      <c r="W15" s="75">
        <v>8250.26</v>
      </c>
      <c r="X15" s="77" t="e">
        <f t="shared" si="8"/>
        <v>#REF!</v>
      </c>
      <c r="Y15" s="76" t="e">
        <f>'Octobre 2018'!AC13</f>
        <v>#REF!</v>
      </c>
      <c r="Z15" s="75">
        <v>1044.0999999999999</v>
      </c>
      <c r="AA15" s="110" t="e">
        <f t="shared" si="9"/>
        <v>#REF!</v>
      </c>
      <c r="AB15" s="76" t="e">
        <f>'Octobre 2018'!AE13</f>
        <v>#REF!</v>
      </c>
      <c r="AC15" s="75">
        <v>1246.74</v>
      </c>
      <c r="AD15" s="110" t="e">
        <f t="shared" si="10"/>
        <v>#REF!</v>
      </c>
      <c r="AE15" s="76" t="e">
        <f>'Octobre 2018'!AF13</f>
        <v>#REF!</v>
      </c>
      <c r="AF15" s="75">
        <v>1718.94</v>
      </c>
      <c r="AG15" s="110" t="e">
        <f t="shared" si="11"/>
        <v>#REF!</v>
      </c>
      <c r="AH15" s="76" t="e">
        <f>'Octobre 2018'!AG13</f>
        <v>#REF!</v>
      </c>
      <c r="AI15" s="75"/>
      <c r="AJ15" s="110" t="e">
        <f t="shared" si="12"/>
        <v>#REF!</v>
      </c>
      <c r="AK15" s="76" t="e">
        <f>'Octobre 2018'!AI13</f>
        <v>#REF!</v>
      </c>
      <c r="AL15" s="75">
        <v>115.4</v>
      </c>
      <c r="AM15" s="114" t="e">
        <f t="shared" si="13"/>
        <v>#REF!</v>
      </c>
      <c r="AN15" s="76" t="e">
        <f>'Octobre 2018'!AK13</f>
        <v>#REF!</v>
      </c>
      <c r="AO15" s="75">
        <v>71752.639999999999</v>
      </c>
      <c r="AP15" s="110" t="e">
        <f t="shared" si="0"/>
        <v>#REF!</v>
      </c>
    </row>
    <row r="16" spans="1:42" s="1" customFormat="1" ht="20.100000000000001" customHeight="1" thickBot="1" x14ac:dyDescent="0.3">
      <c r="A16" s="126" t="s">
        <v>11</v>
      </c>
      <c r="B16" s="79">
        <v>56</v>
      </c>
      <c r="C16" s="79">
        <f t="shared" si="1"/>
        <v>1680</v>
      </c>
      <c r="D16" s="69" t="e">
        <f>'Octobre 2018'!G14</f>
        <v>#REF!</v>
      </c>
      <c r="E16" s="68">
        <v>1327</v>
      </c>
      <c r="F16" s="70" t="e">
        <f t="shared" si="2"/>
        <v>#REF!</v>
      </c>
      <c r="G16" s="72" t="str">
        <f>'Octobre 2018'!K14</f>
        <v/>
      </c>
      <c r="H16" s="71">
        <v>0.76439999999999997</v>
      </c>
      <c r="I16" s="108" t="e">
        <f t="shared" si="3"/>
        <v>#VALUE!</v>
      </c>
      <c r="J16" s="69" t="e">
        <f>'Octobre 2018'!N14</f>
        <v>#REF!</v>
      </c>
      <c r="K16" s="68">
        <v>2271</v>
      </c>
      <c r="L16" s="70" t="e">
        <f t="shared" si="4"/>
        <v>#REF!</v>
      </c>
      <c r="M16" s="76" t="str">
        <f>'Octobre 2018'!P14</f>
        <v>0,00</v>
      </c>
      <c r="N16" s="75">
        <v>67.930000000000007</v>
      </c>
      <c r="O16" s="109">
        <f t="shared" si="5"/>
        <v>-1</v>
      </c>
      <c r="P16" s="76" t="str">
        <f>'Octobre 2018'!S14</f>
        <v>0,00</v>
      </c>
      <c r="Q16" s="75">
        <v>51.93</v>
      </c>
      <c r="R16" s="73">
        <f t="shared" si="6"/>
        <v>-1</v>
      </c>
      <c r="S16" s="76" t="e">
        <f>'Octobre 2018'!V14+'Octobre 2018'!Y14</f>
        <v>#REF!</v>
      </c>
      <c r="T16" s="75">
        <v>90147.71</v>
      </c>
      <c r="U16" s="77" t="e">
        <f t="shared" si="7"/>
        <v>#REF!</v>
      </c>
      <c r="V16" s="76" t="e">
        <f>'Octobre 2018'!AB14</f>
        <v>#REF!</v>
      </c>
      <c r="W16" s="75">
        <v>12294.64</v>
      </c>
      <c r="X16" s="77" t="e">
        <f t="shared" si="8"/>
        <v>#REF!</v>
      </c>
      <c r="Y16" s="76" t="e">
        <f>'Octobre 2018'!AC14</f>
        <v>#REF!</v>
      </c>
      <c r="Z16" s="75">
        <v>4087.31</v>
      </c>
      <c r="AA16" s="110" t="e">
        <f t="shared" si="9"/>
        <v>#REF!</v>
      </c>
      <c r="AB16" s="76" t="e">
        <f>'Octobre 2018'!AE14</f>
        <v>#REF!</v>
      </c>
      <c r="AC16" s="124">
        <v>1448.17</v>
      </c>
      <c r="AD16" s="110" t="e">
        <f t="shared" si="10"/>
        <v>#REF!</v>
      </c>
      <c r="AE16" s="76" t="e">
        <f>'Octobre 2018'!AF14</f>
        <v>#REF!</v>
      </c>
      <c r="AF16" s="75">
        <v>2549.31</v>
      </c>
      <c r="AG16" s="110" t="e">
        <f t="shared" si="11"/>
        <v>#REF!</v>
      </c>
      <c r="AH16" s="76" t="e">
        <f>'Octobre 2018'!AG14</f>
        <v>#REF!</v>
      </c>
      <c r="AI16" s="75"/>
      <c r="AJ16" s="110" t="e">
        <f t="shared" si="12"/>
        <v>#REF!</v>
      </c>
      <c r="AK16" s="76" t="e">
        <f>'Octobre 2018'!AI14</f>
        <v>#REF!</v>
      </c>
      <c r="AL16" s="75">
        <v>85.83</v>
      </c>
      <c r="AM16" s="114" t="e">
        <f t="shared" si="13"/>
        <v>#REF!</v>
      </c>
      <c r="AN16" s="76" t="e">
        <f>'Octobre 2018'!AK14</f>
        <v>#REF!</v>
      </c>
      <c r="AO16" s="75">
        <v>110274.99</v>
      </c>
      <c r="AP16" s="110" t="e">
        <f t="shared" si="0"/>
        <v>#REF!</v>
      </c>
    </row>
    <row r="17" spans="1:42" s="1" customFormat="1" ht="20.100000000000001" customHeight="1" thickBot="1" x14ac:dyDescent="0.3">
      <c r="A17" s="126" t="s">
        <v>12</v>
      </c>
      <c r="B17" s="79">
        <v>55</v>
      </c>
      <c r="C17" s="79">
        <f t="shared" si="1"/>
        <v>1650</v>
      </c>
      <c r="D17" s="69">
        <f>'Octobre 2018'!G15</f>
        <v>0</v>
      </c>
      <c r="E17" s="68">
        <v>1120</v>
      </c>
      <c r="F17" s="70">
        <f t="shared" si="2"/>
        <v>-1120</v>
      </c>
      <c r="G17" s="72">
        <f>'Octobre 2018'!K15</f>
        <v>0</v>
      </c>
      <c r="H17" s="71">
        <v>0.65690000000000004</v>
      </c>
      <c r="I17" s="108">
        <f t="shared" si="3"/>
        <v>-65.69</v>
      </c>
      <c r="J17" s="69">
        <f>'Octobre 2018'!N15</f>
        <v>0</v>
      </c>
      <c r="K17" s="68">
        <v>1976</v>
      </c>
      <c r="L17" s="70">
        <f t="shared" si="4"/>
        <v>-1976</v>
      </c>
      <c r="M17" s="76" t="str">
        <f>'Octobre 2018'!P15</f>
        <v>0,00</v>
      </c>
      <c r="N17" s="75">
        <v>35.6</v>
      </c>
      <c r="O17" s="109">
        <f t="shared" si="5"/>
        <v>-1</v>
      </c>
      <c r="P17" s="76">
        <f>'Octobre 2018'!S15</f>
        <v>0</v>
      </c>
      <c r="Q17" s="75">
        <v>23.38</v>
      </c>
      <c r="R17" s="73">
        <f t="shared" si="6"/>
        <v>-1</v>
      </c>
      <c r="S17" s="76">
        <f>'Octobre 2018'!V15+'Octobre 2018'!Y15</f>
        <v>0</v>
      </c>
      <c r="T17" s="75">
        <v>39871.14</v>
      </c>
      <c r="U17" s="77">
        <f t="shared" si="7"/>
        <v>-39871.14</v>
      </c>
      <c r="V17" s="76">
        <f>'Octobre 2018'!AB15</f>
        <v>0</v>
      </c>
      <c r="W17" s="75">
        <v>3754.21</v>
      </c>
      <c r="X17" s="77">
        <f t="shared" si="8"/>
        <v>-3754.21</v>
      </c>
      <c r="Y17" s="76">
        <f>'Octobre 2018'!AC15</f>
        <v>0</v>
      </c>
      <c r="Z17" s="75"/>
      <c r="AA17" s="110">
        <f t="shared" si="9"/>
        <v>0</v>
      </c>
      <c r="AB17" s="76">
        <f>'Octobre 2018'!AE15</f>
        <v>0</v>
      </c>
      <c r="AC17" s="75"/>
      <c r="AD17" s="110">
        <f t="shared" si="10"/>
        <v>0</v>
      </c>
      <c r="AE17" s="76">
        <f>'Octobre 2018'!AF15</f>
        <v>0</v>
      </c>
      <c r="AF17" s="75"/>
      <c r="AG17" s="110">
        <f t="shared" si="11"/>
        <v>0</v>
      </c>
      <c r="AH17" s="76">
        <f>'Octobre 2018'!AG15</f>
        <v>0</v>
      </c>
      <c r="AI17" s="75"/>
      <c r="AJ17" s="110">
        <f t="shared" si="12"/>
        <v>0</v>
      </c>
      <c r="AK17" s="76">
        <f>'Octobre 2018'!AI15</f>
        <v>0</v>
      </c>
      <c r="AL17" s="75">
        <v>826.74</v>
      </c>
      <c r="AM17" s="114">
        <f t="shared" si="13"/>
        <v>-826.74</v>
      </c>
      <c r="AN17" s="76">
        <f>'Octobre 2018'!AK15</f>
        <v>0</v>
      </c>
      <c r="AO17" s="122">
        <v>44452.09</v>
      </c>
      <c r="AP17" s="110">
        <f t="shared" si="0"/>
        <v>-44452.09</v>
      </c>
    </row>
    <row r="18" spans="1:42" s="1" customFormat="1" ht="20.100000000000001" customHeight="1" thickBot="1" x14ac:dyDescent="0.3">
      <c r="A18" s="126" t="s">
        <v>13</v>
      </c>
      <c r="B18" s="79">
        <v>62</v>
      </c>
      <c r="C18" s="79">
        <f t="shared" si="1"/>
        <v>1860</v>
      </c>
      <c r="D18" s="69" t="e">
        <f>'Octobre 2018'!G16</f>
        <v>#REF!</v>
      </c>
      <c r="E18" s="68">
        <v>1708</v>
      </c>
      <c r="F18" s="70" t="e">
        <f t="shared" si="2"/>
        <v>#REF!</v>
      </c>
      <c r="G18" s="72" t="str">
        <f>'Octobre 2018'!K16</f>
        <v/>
      </c>
      <c r="H18" s="71">
        <v>0.88870000000000005</v>
      </c>
      <c r="I18" s="108" t="e">
        <f t="shared" si="3"/>
        <v>#VALUE!</v>
      </c>
      <c r="J18" s="69" t="e">
        <f>'Octobre 2018'!N16</f>
        <v>#REF!</v>
      </c>
      <c r="K18" s="68">
        <v>2849</v>
      </c>
      <c r="L18" s="70" t="e">
        <f t="shared" si="4"/>
        <v>#REF!</v>
      </c>
      <c r="M18" s="76" t="str">
        <f>'Octobre 2018'!P16</f>
        <v>0,00</v>
      </c>
      <c r="N18" s="75">
        <v>44.87</v>
      </c>
      <c r="O18" s="109">
        <f t="shared" si="5"/>
        <v>-1</v>
      </c>
      <c r="P18" s="76" t="str">
        <f>'Octobre 2018'!S16</f>
        <v>0,00</v>
      </c>
      <c r="Q18" s="75">
        <v>39.869999999999997</v>
      </c>
      <c r="R18" s="73">
        <f t="shared" si="6"/>
        <v>-1</v>
      </c>
      <c r="S18" s="76" t="e">
        <f>'Octobre 2018'!V16+'Octobre 2018'!Y16</f>
        <v>#REF!</v>
      </c>
      <c r="T18" s="75">
        <v>76631.039999999994</v>
      </c>
      <c r="U18" s="77" t="e">
        <f t="shared" si="7"/>
        <v>#REF!</v>
      </c>
      <c r="V18" s="76" t="e">
        <f>'Octobre 2018'!AB16</f>
        <v>#REF!</v>
      </c>
      <c r="W18" s="75">
        <v>11040.64</v>
      </c>
      <c r="X18" s="77" t="e">
        <f t="shared" si="8"/>
        <v>#REF!</v>
      </c>
      <c r="Y18" s="76" t="e">
        <f>'Octobre 2018'!AC16</f>
        <v>#REF!</v>
      </c>
      <c r="Z18" s="75"/>
      <c r="AA18" s="110" t="e">
        <f t="shared" si="9"/>
        <v>#REF!</v>
      </c>
      <c r="AB18" s="76" t="e">
        <f>'Octobre 2018'!AE16</f>
        <v>#REF!</v>
      </c>
      <c r="AC18" s="75"/>
      <c r="AD18" s="110" t="e">
        <f t="shared" si="10"/>
        <v>#REF!</v>
      </c>
      <c r="AE18" s="76" t="e">
        <f>'Octobre 2018'!AF16</f>
        <v>#REF!</v>
      </c>
      <c r="AF18" s="75"/>
      <c r="AG18" s="110" t="e">
        <f t="shared" si="11"/>
        <v>#REF!</v>
      </c>
      <c r="AH18" s="76" t="e">
        <f>'Octobre 2018'!AG16</f>
        <v>#REF!</v>
      </c>
      <c r="AI18" s="75"/>
      <c r="AJ18" s="110" t="e">
        <f t="shared" si="12"/>
        <v>#REF!</v>
      </c>
      <c r="AK18" s="76" t="e">
        <f>'Octobre 2018'!AI16</f>
        <v>#REF!</v>
      </c>
      <c r="AL18" s="75">
        <v>731.22</v>
      </c>
      <c r="AM18" s="114" t="e">
        <f t="shared" si="13"/>
        <v>#REF!</v>
      </c>
      <c r="AN18" s="76" t="e">
        <f>'Octobre 2018'!AK16</f>
        <v>#REF!</v>
      </c>
      <c r="AO18" s="75">
        <v>88402.9</v>
      </c>
      <c r="AP18" s="110" t="e">
        <f t="shared" si="0"/>
        <v>#REF!</v>
      </c>
    </row>
    <row r="19" spans="1:42" s="1" customFormat="1" ht="20.100000000000001" customHeight="1" thickBot="1" x14ac:dyDescent="0.3">
      <c r="A19" s="126" t="s">
        <v>14</v>
      </c>
      <c r="B19" s="79">
        <v>99</v>
      </c>
      <c r="C19" s="79">
        <f t="shared" si="1"/>
        <v>2970</v>
      </c>
      <c r="D19" s="69">
        <f>'Octobre 2018'!G17</f>
        <v>0</v>
      </c>
      <c r="E19" s="68">
        <v>2717</v>
      </c>
      <c r="F19" s="70">
        <f t="shared" si="2"/>
        <v>-2717</v>
      </c>
      <c r="G19" s="72">
        <f>'Octobre 2018'!K17</f>
        <v>0</v>
      </c>
      <c r="H19" s="71">
        <v>0.88529999999999998</v>
      </c>
      <c r="I19" s="108">
        <f t="shared" si="3"/>
        <v>-88.53</v>
      </c>
      <c r="J19" s="69">
        <f>'Octobre 2018'!N17</f>
        <v>622</v>
      </c>
      <c r="K19" s="68">
        <v>5420</v>
      </c>
      <c r="L19" s="70">
        <f t="shared" si="4"/>
        <v>-4798</v>
      </c>
      <c r="M19" s="76" t="str">
        <f>'Octobre 2018'!P17</f>
        <v>0,00</v>
      </c>
      <c r="N19" s="75">
        <v>52.92</v>
      </c>
      <c r="O19" s="109">
        <f t="shared" si="5"/>
        <v>-1</v>
      </c>
      <c r="P19" s="76">
        <f>'Octobre 2018'!S17</f>
        <v>0</v>
      </c>
      <c r="Q19" s="75">
        <v>46.85</v>
      </c>
      <c r="R19" s="73">
        <f t="shared" si="6"/>
        <v>-1</v>
      </c>
      <c r="S19" s="76">
        <f>'Octobre 2018'!V17+'Octobre 2018'!Y17</f>
        <v>0</v>
      </c>
      <c r="T19" s="75">
        <v>143786.72</v>
      </c>
      <c r="U19" s="77">
        <f t="shared" si="7"/>
        <v>-143786.72</v>
      </c>
      <c r="V19" s="76">
        <f>'Octobre 2018'!AB17</f>
        <v>476.15999999999991</v>
      </c>
      <c r="W19" s="75">
        <v>16094.99</v>
      </c>
      <c r="X19" s="77">
        <f t="shared" si="8"/>
        <v>-15618.83</v>
      </c>
      <c r="Y19" s="76">
        <f>'Octobre 2018'!AC17</f>
        <v>515.26</v>
      </c>
      <c r="Z19" s="75"/>
      <c r="AA19" s="110">
        <f t="shared" si="9"/>
        <v>515.26</v>
      </c>
      <c r="AB19" s="76">
        <f>'Octobre 2018'!AE17</f>
        <v>0</v>
      </c>
      <c r="AC19" s="75">
        <v>15.26</v>
      </c>
      <c r="AD19" s="110">
        <f t="shared" si="10"/>
        <v>-15.26</v>
      </c>
      <c r="AE19" s="76">
        <f>'Octobre 2018'!AF17</f>
        <v>0</v>
      </c>
      <c r="AF19" s="75"/>
      <c r="AG19" s="110">
        <f t="shared" si="11"/>
        <v>0</v>
      </c>
      <c r="AH19" s="76">
        <f>'Octobre 2018'!AG17</f>
        <v>0</v>
      </c>
      <c r="AI19" s="75">
        <v>2475</v>
      </c>
      <c r="AJ19" s="110">
        <f t="shared" si="12"/>
        <v>-2475</v>
      </c>
      <c r="AK19" s="76">
        <f>'Octobre 2018'!AI17</f>
        <v>0</v>
      </c>
      <c r="AL19" s="75">
        <v>204.65</v>
      </c>
      <c r="AM19" s="114">
        <f t="shared" si="13"/>
        <v>-204.65</v>
      </c>
      <c r="AN19" s="76">
        <f>'Octobre 2018'!AK17</f>
        <v>997.41999999999985</v>
      </c>
      <c r="AO19" s="75">
        <v>162576.62</v>
      </c>
      <c r="AP19" s="110">
        <f t="shared" si="0"/>
        <v>-161579.19999999998</v>
      </c>
    </row>
    <row r="20" spans="1:42" s="1" customFormat="1" ht="20.100000000000001" customHeight="1" thickBot="1" x14ac:dyDescent="0.3">
      <c r="A20" s="126" t="s">
        <v>15</v>
      </c>
      <c r="B20" s="79">
        <v>51</v>
      </c>
      <c r="C20" s="79">
        <f t="shared" si="1"/>
        <v>1530</v>
      </c>
      <c r="D20" s="69" t="e">
        <f>'Octobre 2018'!G18</f>
        <v>#REF!</v>
      </c>
      <c r="E20" s="68">
        <v>976</v>
      </c>
      <c r="F20" s="70" t="e">
        <f t="shared" si="2"/>
        <v>#REF!</v>
      </c>
      <c r="G20" s="72" t="str">
        <f>'Octobre 2018'!K18</f>
        <v/>
      </c>
      <c r="H20" s="71">
        <v>0.61729999999999996</v>
      </c>
      <c r="I20" s="108" t="e">
        <f t="shared" si="3"/>
        <v>#VALUE!</v>
      </c>
      <c r="J20" s="69" t="e">
        <f>'Octobre 2018'!N18</f>
        <v>#REF!</v>
      </c>
      <c r="K20" s="68">
        <v>1544</v>
      </c>
      <c r="L20" s="70" t="e">
        <f t="shared" si="4"/>
        <v>#REF!</v>
      </c>
      <c r="M20" s="76" t="str">
        <f>'Octobre 2018'!P18</f>
        <v>0,00</v>
      </c>
      <c r="N20" s="75">
        <v>43.45</v>
      </c>
      <c r="O20" s="109">
        <f t="shared" si="5"/>
        <v>-1</v>
      </c>
      <c r="P20" s="76" t="str">
        <f>'Octobre 2018'!S18</f>
        <v>0,00</v>
      </c>
      <c r="Q20" s="75">
        <v>26.82</v>
      </c>
      <c r="R20" s="73">
        <f t="shared" si="6"/>
        <v>-1</v>
      </c>
      <c r="S20" s="76" t="e">
        <f>'Octobre 2018'!V18+'Octobre 2018'!Y18</f>
        <v>#REF!</v>
      </c>
      <c r="T20" s="75">
        <v>42402.83</v>
      </c>
      <c r="U20" s="77" t="e">
        <f t="shared" si="7"/>
        <v>#REF!</v>
      </c>
      <c r="V20" s="76" t="e">
        <f>'Octobre 2018'!AB18</f>
        <v>#REF!</v>
      </c>
      <c r="W20" s="75">
        <v>10252.57</v>
      </c>
      <c r="X20" s="77" t="e">
        <f t="shared" si="8"/>
        <v>#REF!</v>
      </c>
      <c r="Y20" s="76" t="e">
        <f>'Octobre 2018'!AC18</f>
        <v>#REF!</v>
      </c>
      <c r="Z20" s="75">
        <v>1045.44</v>
      </c>
      <c r="AA20" s="110" t="e">
        <f t="shared" si="9"/>
        <v>#REF!</v>
      </c>
      <c r="AB20" s="76" t="e">
        <f>'Octobre 2018'!AE18</f>
        <v>#REF!</v>
      </c>
      <c r="AC20" s="75">
        <v>271.5</v>
      </c>
      <c r="AD20" s="110" t="e">
        <f t="shared" si="10"/>
        <v>#REF!</v>
      </c>
      <c r="AE20" s="76" t="e">
        <f>'Octobre 2018'!AF18</f>
        <v>#REF!</v>
      </c>
      <c r="AF20" s="75">
        <v>151.94999999999999</v>
      </c>
      <c r="AG20" s="110" t="e">
        <f t="shared" si="11"/>
        <v>#REF!</v>
      </c>
      <c r="AH20" s="76" t="e">
        <f>'Octobre 2018'!AG18</f>
        <v>#REF!</v>
      </c>
      <c r="AI20" s="75"/>
      <c r="AJ20" s="110" t="e">
        <f t="shared" si="12"/>
        <v>#REF!</v>
      </c>
      <c r="AK20" s="76" t="e">
        <f>'Octobre 2018'!AI18</f>
        <v>#REF!</v>
      </c>
      <c r="AL20" s="75">
        <v>10</v>
      </c>
      <c r="AM20" s="114" t="e">
        <f t="shared" si="13"/>
        <v>#REF!</v>
      </c>
      <c r="AN20" s="76" t="e">
        <f>'Octobre 2018'!AK18</f>
        <v>#REF!</v>
      </c>
      <c r="AO20" s="75">
        <v>54134.29</v>
      </c>
      <c r="AP20" s="110" t="e">
        <f t="shared" si="0"/>
        <v>#REF!</v>
      </c>
    </row>
    <row r="21" spans="1:42" s="1" customFormat="1" ht="20.100000000000001" customHeight="1" thickBot="1" x14ac:dyDescent="0.3">
      <c r="A21" s="126" t="s">
        <v>36</v>
      </c>
      <c r="B21" s="79">
        <v>102</v>
      </c>
      <c r="C21" s="79">
        <f t="shared" si="1"/>
        <v>3060</v>
      </c>
      <c r="D21" s="69">
        <f>'Octobre 2018'!G19</f>
        <v>0</v>
      </c>
      <c r="E21" s="68">
        <v>3063</v>
      </c>
      <c r="F21" s="70">
        <f t="shared" si="2"/>
        <v>-3063</v>
      </c>
      <c r="G21" s="72">
        <f>'Octobre 2018'!K19</f>
        <v>0</v>
      </c>
      <c r="H21" s="71">
        <v>0.96870000000000001</v>
      </c>
      <c r="I21" s="108">
        <f t="shared" si="3"/>
        <v>-96.87</v>
      </c>
      <c r="J21" s="69">
        <f>'Octobre 2018'!N19</f>
        <v>0</v>
      </c>
      <c r="K21" s="68">
        <v>5730</v>
      </c>
      <c r="L21" s="70">
        <f t="shared" si="4"/>
        <v>-5730</v>
      </c>
      <c r="M21" s="76" t="str">
        <f>'Octobre 2018'!P19</f>
        <v>0,00</v>
      </c>
      <c r="N21" s="75">
        <v>68.459999999999994</v>
      </c>
      <c r="O21" s="109">
        <f t="shared" si="5"/>
        <v>-1</v>
      </c>
      <c r="P21" s="76">
        <f>'Octobre 2018'!S19</f>
        <v>0</v>
      </c>
      <c r="Q21" s="75">
        <v>66.319999999999993</v>
      </c>
      <c r="R21" s="73">
        <f t="shared" si="6"/>
        <v>-1</v>
      </c>
      <c r="S21" s="76">
        <f>'Octobre 2018'!V19+'Octobre 2018'!Y19</f>
        <v>0</v>
      </c>
      <c r="T21" s="75">
        <v>209699.84</v>
      </c>
      <c r="U21" s="77">
        <f t="shared" si="7"/>
        <v>-209699.84</v>
      </c>
      <c r="V21" s="76">
        <f>'Octobre 2018'!AB19</f>
        <v>0</v>
      </c>
      <c r="W21" s="75">
        <v>35808.03</v>
      </c>
      <c r="X21" s="77">
        <f t="shared" si="8"/>
        <v>-35808.03</v>
      </c>
      <c r="Y21" s="76">
        <f>'Octobre 2018'!AC19</f>
        <v>0</v>
      </c>
      <c r="Z21" s="75">
        <v>13220.68</v>
      </c>
      <c r="AA21" s="110">
        <f t="shared" si="9"/>
        <v>-13220.68</v>
      </c>
      <c r="AB21" s="76">
        <f>'Octobre 2018'!AE19</f>
        <v>0</v>
      </c>
      <c r="AC21" s="75">
        <v>7578.75</v>
      </c>
      <c r="AD21" s="110">
        <f t="shared" si="10"/>
        <v>-7578.75</v>
      </c>
      <c r="AE21" s="76">
        <f>'Octobre 2018'!AF19</f>
        <v>0</v>
      </c>
      <c r="AF21" s="75"/>
      <c r="AG21" s="110">
        <f t="shared" si="11"/>
        <v>0</v>
      </c>
      <c r="AH21" s="76">
        <f>'Octobre 2018'!AG19</f>
        <v>0</v>
      </c>
      <c r="AI21" s="75"/>
      <c r="AJ21" s="110">
        <f t="shared" si="12"/>
        <v>0</v>
      </c>
      <c r="AK21" s="76">
        <f>'Octobre 2018'!AI19</f>
        <v>0</v>
      </c>
      <c r="AL21" s="75">
        <v>10675.79</v>
      </c>
      <c r="AM21" s="114">
        <f t="shared" si="13"/>
        <v>-10675.79</v>
      </c>
      <c r="AN21" s="76">
        <f>'Octobre 2018'!AK19</f>
        <v>0</v>
      </c>
      <c r="AO21" s="75">
        <v>276983.09000000003</v>
      </c>
      <c r="AP21" s="110">
        <f t="shared" si="0"/>
        <v>-276983.09000000003</v>
      </c>
    </row>
    <row r="22" spans="1:42" s="1" customFormat="1" ht="20.100000000000001" customHeight="1" thickBot="1" x14ac:dyDescent="0.3">
      <c r="A22" s="126" t="s">
        <v>16</v>
      </c>
      <c r="B22" s="79">
        <v>71</v>
      </c>
      <c r="C22" s="79">
        <f t="shared" si="1"/>
        <v>2130</v>
      </c>
      <c r="D22" s="69" t="e">
        <f>'Octobre 2018'!G20</f>
        <v>#REF!</v>
      </c>
      <c r="E22" s="68">
        <v>1099</v>
      </c>
      <c r="F22" s="70" t="e">
        <f t="shared" si="2"/>
        <v>#REF!</v>
      </c>
      <c r="G22" s="72" t="str">
        <f>'Octobre 2018'!K20</f>
        <v/>
      </c>
      <c r="H22" s="71">
        <v>0.50649999999999995</v>
      </c>
      <c r="I22" s="108" t="e">
        <f t="shared" si="3"/>
        <v>#VALUE!</v>
      </c>
      <c r="J22" s="69" t="e">
        <f>'Octobre 2018'!N20</f>
        <v>#REF!</v>
      </c>
      <c r="K22" s="68">
        <v>1607</v>
      </c>
      <c r="L22" s="70" t="e">
        <f t="shared" si="4"/>
        <v>#REF!</v>
      </c>
      <c r="M22" s="76" t="str">
        <f>'Octobre 2018'!P20</f>
        <v>0,00</v>
      </c>
      <c r="N22" s="75">
        <v>53.03</v>
      </c>
      <c r="O22" s="109">
        <f t="shared" si="5"/>
        <v>-1</v>
      </c>
      <c r="P22" s="76" t="str">
        <f>'Octobre 2018'!S20</f>
        <v>0,00</v>
      </c>
      <c r="Q22" s="75">
        <v>26.86</v>
      </c>
      <c r="R22" s="73">
        <f t="shared" si="6"/>
        <v>-1</v>
      </c>
      <c r="S22" s="76" t="e">
        <f>'Octobre 2018'!V20+'Octobre 2018'!Y20</f>
        <v>#REF!</v>
      </c>
      <c r="T22" s="75">
        <v>58283.06</v>
      </c>
      <c r="U22" s="77" t="e">
        <f t="shared" si="7"/>
        <v>#REF!</v>
      </c>
      <c r="V22" s="76" t="e">
        <f>'Octobre 2018'!AB20</f>
        <v>#REF!</v>
      </c>
      <c r="W22" s="75">
        <v>9015.2800000000007</v>
      </c>
      <c r="X22" s="77" t="e">
        <f t="shared" si="8"/>
        <v>#REF!</v>
      </c>
      <c r="Y22" s="76" t="e">
        <f>'Octobre 2018'!AC20</f>
        <v>#REF!</v>
      </c>
      <c r="Z22" s="75"/>
      <c r="AA22" s="110" t="e">
        <f t="shared" si="9"/>
        <v>#REF!</v>
      </c>
      <c r="AB22" s="76" t="e">
        <f>'Octobre 2018'!AE20</f>
        <v>#REF!</v>
      </c>
      <c r="AC22" s="75">
        <v>78.36</v>
      </c>
      <c r="AD22" s="110" t="e">
        <f t="shared" si="10"/>
        <v>#REF!</v>
      </c>
      <c r="AE22" s="76" t="e">
        <f>'Octobre 2018'!AF20</f>
        <v>#REF!</v>
      </c>
      <c r="AF22" s="75"/>
      <c r="AG22" s="110" t="e">
        <f t="shared" si="11"/>
        <v>#REF!</v>
      </c>
      <c r="AH22" s="76" t="e">
        <f>'Octobre 2018'!AG20</f>
        <v>#REF!</v>
      </c>
      <c r="AI22" s="75"/>
      <c r="AJ22" s="110" t="e">
        <f t="shared" si="12"/>
        <v>#REF!</v>
      </c>
      <c r="AK22" s="76" t="e">
        <f>'Octobre 2018'!AI20</f>
        <v>#REF!</v>
      </c>
      <c r="AL22" s="75">
        <v>1286.33</v>
      </c>
      <c r="AM22" s="114" t="e">
        <f t="shared" si="13"/>
        <v>#REF!</v>
      </c>
      <c r="AN22" s="76" t="e">
        <f>'Octobre 2018'!AK20</f>
        <v>#REF!</v>
      </c>
      <c r="AO22" s="75">
        <v>68663.03</v>
      </c>
      <c r="AP22" s="110" t="e">
        <f t="shared" si="0"/>
        <v>#REF!</v>
      </c>
    </row>
    <row r="23" spans="1:42" s="1" customFormat="1" ht="20.100000000000001" customHeight="1" thickBot="1" x14ac:dyDescent="0.3">
      <c r="A23" s="127" t="s">
        <v>17</v>
      </c>
      <c r="B23" s="79">
        <v>71</v>
      </c>
      <c r="C23" s="79">
        <f t="shared" si="1"/>
        <v>2130</v>
      </c>
      <c r="D23" s="80" t="e">
        <f>'Octobre 2018'!G21</f>
        <v>#REF!</v>
      </c>
      <c r="E23" s="81">
        <v>2083</v>
      </c>
      <c r="F23" s="82" t="e">
        <f t="shared" si="2"/>
        <v>#REF!</v>
      </c>
      <c r="G23" s="83" t="str">
        <f>'Octobre 2018'!K21</f>
        <v/>
      </c>
      <c r="H23" s="84">
        <v>0.94640000000000002</v>
      </c>
      <c r="I23" s="108" t="e">
        <f t="shared" si="3"/>
        <v>#VALUE!</v>
      </c>
      <c r="J23" s="80" t="e">
        <f>'Octobre 2018'!N21</f>
        <v>#REF!</v>
      </c>
      <c r="K23" s="81">
        <v>4447</v>
      </c>
      <c r="L23" s="82" t="e">
        <f t="shared" si="4"/>
        <v>#REF!</v>
      </c>
      <c r="M23" s="85" t="str">
        <f>'Octobre 2018'!P21</f>
        <v>0,00</v>
      </c>
      <c r="N23" s="86">
        <v>95.57</v>
      </c>
      <c r="O23" s="109">
        <f t="shared" si="5"/>
        <v>-1</v>
      </c>
      <c r="P23" s="85" t="str">
        <f>'Octobre 2018'!S21</f>
        <v>0,00</v>
      </c>
      <c r="Q23" s="86">
        <v>90.45</v>
      </c>
      <c r="R23" s="73">
        <f t="shared" si="6"/>
        <v>-1</v>
      </c>
      <c r="S23" s="85" t="e">
        <f>'Octobre 2018'!V21+'Octobre 2018'!Y21</f>
        <v>#REF!</v>
      </c>
      <c r="T23" s="86">
        <v>199071.13</v>
      </c>
      <c r="U23" s="77" t="e">
        <f t="shared" si="7"/>
        <v>#REF!</v>
      </c>
      <c r="V23" s="85" t="e">
        <f>'Octobre 2018'!AB21</f>
        <v>#REF!</v>
      </c>
      <c r="W23" s="86">
        <v>21947.98</v>
      </c>
      <c r="X23" s="115" t="e">
        <f t="shared" si="8"/>
        <v>#REF!</v>
      </c>
      <c r="Y23" s="85" t="e">
        <f>'Octobre 2018'!AC21</f>
        <v>#REF!</v>
      </c>
      <c r="Z23" s="86">
        <v>1237</v>
      </c>
      <c r="AA23" s="116" t="e">
        <f t="shared" si="9"/>
        <v>#REF!</v>
      </c>
      <c r="AB23" s="85" t="e">
        <f>'Octobre 2018'!AE21</f>
        <v>#REF!</v>
      </c>
      <c r="AC23" s="86">
        <v>684.98</v>
      </c>
      <c r="AD23" s="116" t="e">
        <f t="shared" si="10"/>
        <v>#REF!</v>
      </c>
      <c r="AE23" s="85" t="e">
        <f>'Octobre 2018'!AF21</f>
        <v>#REF!</v>
      </c>
      <c r="AF23" s="86">
        <v>1891.16</v>
      </c>
      <c r="AG23" s="116" t="e">
        <f t="shared" si="11"/>
        <v>#REF!</v>
      </c>
      <c r="AH23" s="85" t="e">
        <f>'Octobre 2018'!AG21</f>
        <v>#REF!</v>
      </c>
      <c r="AI23" s="86">
        <v>6452.5</v>
      </c>
      <c r="AJ23" s="116" t="e">
        <f t="shared" si="12"/>
        <v>#REF!</v>
      </c>
      <c r="AK23" s="85" t="e">
        <f>'Octobre 2018'!AI21</f>
        <v>#REF!</v>
      </c>
      <c r="AL23" s="86">
        <v>371.42</v>
      </c>
      <c r="AM23" s="117" t="e">
        <f t="shared" si="13"/>
        <v>#REF!</v>
      </c>
      <c r="AN23" s="118" t="e">
        <f>'Octobre 2018'!AK21</f>
        <v>#REF!</v>
      </c>
      <c r="AO23" s="119">
        <v>231679.38</v>
      </c>
      <c r="AP23" s="120" t="e">
        <f t="shared" si="0"/>
        <v>#REF!</v>
      </c>
    </row>
    <row r="24" spans="1:42" s="74" customFormat="1" ht="28.5" customHeight="1" thickBot="1" x14ac:dyDescent="0.3">
      <c r="A24" s="97" t="s">
        <v>45</v>
      </c>
      <c r="B24" s="97">
        <f>SUM(B4:B23)</f>
        <v>1254</v>
      </c>
      <c r="C24" s="100">
        <f>SUM(C4:C23)</f>
        <v>37620</v>
      </c>
      <c r="D24" s="101" t="e">
        <f>SUM(D4:D23)</f>
        <v>#REF!</v>
      </c>
      <c r="E24" s="102">
        <f>SUM(E4:E23)</f>
        <v>29522</v>
      </c>
      <c r="F24" s="102" t="e">
        <f>SUM(F4:F23)</f>
        <v>#REF!</v>
      </c>
      <c r="G24" s="103" t="e">
        <f>D24/C24</f>
        <v>#REF!</v>
      </c>
      <c r="H24" s="103">
        <f>E24/C24</f>
        <v>0.78474215842636896</v>
      </c>
      <c r="I24" s="121" t="e">
        <f>(G24-H24)*100</f>
        <v>#REF!</v>
      </c>
      <c r="J24" s="102" t="e">
        <f>SUM(J4:J23)</f>
        <v>#REF!</v>
      </c>
      <c r="K24" s="102">
        <f>SUM(K4:K23)</f>
        <v>69097</v>
      </c>
      <c r="L24" s="102" t="e">
        <f>SUM(L4:L23)</f>
        <v>#REF!</v>
      </c>
      <c r="M24" s="98" t="e">
        <f>S24/D24</f>
        <v>#REF!</v>
      </c>
      <c r="N24" s="98">
        <f>T24/E24</f>
        <v>50.85904037666824</v>
      </c>
      <c r="O24" s="98" t="e">
        <f>M24-N24</f>
        <v>#REF!</v>
      </c>
      <c r="P24" s="98" t="e">
        <f>S24/C24</f>
        <v>#REF!</v>
      </c>
      <c r="Q24" s="98">
        <f>T24/C24</f>
        <v>39.911233120680485</v>
      </c>
      <c r="R24" s="98" t="e">
        <f>P24-Q24</f>
        <v>#REF!</v>
      </c>
      <c r="S24" s="98" t="e">
        <f t="shared" ref="S24:AP24" si="14">SUM(S4:S23)</f>
        <v>#REF!</v>
      </c>
      <c r="T24" s="98">
        <f t="shared" si="14"/>
        <v>1501460.5899999999</v>
      </c>
      <c r="U24" s="98" t="e">
        <f t="shared" si="14"/>
        <v>#REF!</v>
      </c>
      <c r="V24" s="98" t="e">
        <f t="shared" si="14"/>
        <v>#REF!</v>
      </c>
      <c r="W24" s="98">
        <f t="shared" si="14"/>
        <v>174544.74000000002</v>
      </c>
      <c r="X24" s="98" t="e">
        <f t="shared" si="14"/>
        <v>#REF!</v>
      </c>
      <c r="Y24" s="98" t="e">
        <f t="shared" si="14"/>
        <v>#REF!</v>
      </c>
      <c r="Z24" s="98">
        <f t="shared" si="14"/>
        <v>31194.5</v>
      </c>
      <c r="AA24" s="98" t="e">
        <f t="shared" si="14"/>
        <v>#REF!</v>
      </c>
      <c r="AB24" s="98" t="e">
        <f t="shared" si="14"/>
        <v>#REF!</v>
      </c>
      <c r="AC24" s="98">
        <f t="shared" si="14"/>
        <v>12024</v>
      </c>
      <c r="AD24" s="98" t="e">
        <f t="shared" si="14"/>
        <v>#REF!</v>
      </c>
      <c r="AE24" s="98" t="e">
        <f t="shared" si="14"/>
        <v>#REF!</v>
      </c>
      <c r="AF24" s="98">
        <f t="shared" si="14"/>
        <v>8161.61</v>
      </c>
      <c r="AG24" s="98" t="e">
        <f t="shared" si="14"/>
        <v>#REF!</v>
      </c>
      <c r="AH24" s="98" t="e">
        <f t="shared" si="14"/>
        <v>#REF!</v>
      </c>
      <c r="AI24" s="98">
        <f t="shared" si="14"/>
        <v>8927.5</v>
      </c>
      <c r="AJ24" s="98" t="e">
        <f t="shared" si="14"/>
        <v>#REF!</v>
      </c>
      <c r="AK24" s="98" t="e">
        <f t="shared" si="14"/>
        <v>#REF!</v>
      </c>
      <c r="AL24" s="98">
        <f t="shared" si="14"/>
        <v>15931.960000000001</v>
      </c>
      <c r="AM24" s="99" t="e">
        <f t="shared" si="14"/>
        <v>#REF!</v>
      </c>
      <c r="AN24" s="106" t="e">
        <f t="shared" si="14"/>
        <v>#REF!</v>
      </c>
      <c r="AO24" s="106">
        <f t="shared" si="14"/>
        <v>1750968.6600000001</v>
      </c>
      <c r="AP24" s="107" t="e">
        <f t="shared" si="14"/>
        <v>#REF!</v>
      </c>
    </row>
    <row r="26" spans="1:42" x14ac:dyDescent="0.25">
      <c r="S26" s="125"/>
    </row>
    <row r="27" spans="1:42" x14ac:dyDescent="0.25">
      <c r="S27" s="125"/>
    </row>
    <row r="34" spans="18:18" x14ac:dyDescent="0.25">
      <c r="R34" s="123"/>
    </row>
  </sheetData>
  <conditionalFormatting sqref="I4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1" priority="9" operator="lessThan">
      <formula>0</formula>
    </cfRule>
  </conditionalFormatting>
  <conditionalFormatting sqref="I5:I23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0" priority="7" operator="lessThan">
      <formula>0</formula>
    </cfRule>
  </conditionalFormatting>
  <conditionalFormatting sqref="I4:I23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4:U23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P4:AP2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FD37"/>
  <sheetViews>
    <sheetView tabSelected="1" zoomScale="70" zoomScaleNormal="70" workbookViewId="0">
      <selection activeCell="B26" sqref="B26:C36"/>
    </sheetView>
  </sheetViews>
  <sheetFormatPr baseColWidth="10" defaultRowHeight="15" x14ac:dyDescent="0.25"/>
  <cols>
    <col min="1" max="1" width="8.5703125" style="2" customWidth="1"/>
    <col min="2" max="2" width="11.85546875" style="1" customWidth="1"/>
    <col min="3" max="3" width="14.42578125" style="1" customWidth="1"/>
    <col min="4" max="4" width="12.5703125" style="1" customWidth="1"/>
    <col min="5" max="5" width="11.85546875" style="1" customWidth="1"/>
    <col min="6" max="6" width="10.85546875" style="1"/>
    <col min="7" max="7" width="13.42578125" style="1" customWidth="1"/>
    <col min="8" max="8" width="7.85546875" style="1" customWidth="1"/>
    <col min="9" max="9" width="12.42578125" style="1" bestFit="1" customWidth="1"/>
    <col min="10" max="11" width="16" style="1" customWidth="1"/>
    <col min="12" max="12" width="25.5703125" style="1" customWidth="1"/>
    <col min="13" max="13" width="16" style="1" customWidth="1"/>
    <col min="14" max="14" width="13.140625" style="1" customWidth="1"/>
    <col min="15" max="15" width="22.85546875" style="1" customWidth="1"/>
    <col min="16" max="16" width="20.5703125" style="1" customWidth="1"/>
    <col min="17" max="17" width="24.5703125" style="1" customWidth="1"/>
    <col min="18" max="19" width="18.42578125" style="1" customWidth="1"/>
    <col min="20" max="21" width="17.7109375" style="1" customWidth="1"/>
    <col min="22" max="22" width="24.5703125" style="1" customWidth="1"/>
    <col min="23" max="23" width="10.28515625" style="1" customWidth="1"/>
    <col min="24" max="24" width="17.7109375" style="1" customWidth="1"/>
    <col min="25" max="25" width="14.7109375" style="264" customWidth="1"/>
    <col min="26" max="26" width="14.7109375" style="1" customWidth="1"/>
    <col min="27" max="27" width="22.5703125" style="1" customWidth="1"/>
    <col min="28" max="28" width="25.7109375" style="1" customWidth="1"/>
    <col min="29" max="29" width="10.85546875" style="1"/>
    <col min="33" max="33" width="13.5703125" customWidth="1"/>
    <col min="36" max="37" width="15.140625" customWidth="1"/>
    <col min="39" max="39" width="53.5703125" customWidth="1"/>
  </cols>
  <sheetData>
    <row r="1" spans="1:16384" x14ac:dyDescent="0.25">
      <c r="A1" s="283" t="s">
        <v>39</v>
      </c>
      <c r="B1" s="283">
        <v>49</v>
      </c>
      <c r="C1" s="283">
        <f>'Octobre 2018'!$A$2</f>
        <v>20</v>
      </c>
      <c r="D1" s="283">
        <f>B1*C1</f>
        <v>980</v>
      </c>
    </row>
    <row r="2" spans="1:16384" ht="15.75" thickBot="1" x14ac:dyDescent="0.3">
      <c r="B2" s="27"/>
      <c r="K2" s="3"/>
    </row>
    <row r="3" spans="1:16384" ht="15.75" thickBot="1" x14ac:dyDescent="0.3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5" t="s">
        <v>116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25">
      <c r="A4" s="15">
        <v>43405</v>
      </c>
      <c r="B4" s="29"/>
      <c r="C4" s="29"/>
      <c r="D4" s="188"/>
      <c r="E4" s="182">
        <f t="shared" ref="E4:E35" si="0">C4-D4</f>
        <v>0</v>
      </c>
      <c r="F4" s="29"/>
      <c r="G4" s="16">
        <f>IFERROR(C4/$B$1,"")</f>
        <v>0</v>
      </c>
      <c r="H4" s="16">
        <f>IFERROR(D4/$B$1,"")</f>
        <v>0</v>
      </c>
      <c r="I4" s="30"/>
      <c r="J4" s="17" t="str">
        <f t="shared" ref="J4:J13" si="1">IFERROR(I4/C4,"")</f>
        <v/>
      </c>
      <c r="K4" s="25" t="str">
        <f t="shared" ref="K4:K13" si="2">IFERROR((Q4+T4)/C4,"0,00")</f>
        <v>0,00</v>
      </c>
      <c r="L4" s="25" t="e">
        <f>R4/D4</f>
        <v>#DIV/0!</v>
      </c>
      <c r="M4" s="25" t="e">
        <f>K4-L4</f>
        <v>#DIV/0!</v>
      </c>
      <c r="N4" s="18">
        <f t="shared" ref="N4:N13" si="3">IFERROR(Q4/$B$1,"0,00")</f>
        <v>17.217142857142857</v>
      </c>
      <c r="O4" s="18">
        <f>R4/$B$1</f>
        <v>0</v>
      </c>
      <c r="P4" s="18">
        <f>N4-O4</f>
        <v>17.217142857142857</v>
      </c>
      <c r="Q4" s="32">
        <v>843.64</v>
      </c>
      <c r="R4" s="285"/>
      <c r="S4" s="191">
        <f>(Q4+T4)-R4</f>
        <v>843.64</v>
      </c>
      <c r="T4" s="32">
        <v>0</v>
      </c>
      <c r="U4" s="30">
        <v>0</v>
      </c>
      <c r="V4" s="32">
        <v>0</v>
      </c>
      <c r="W4" s="32">
        <v>90.41</v>
      </c>
      <c r="X4" s="32">
        <v>0</v>
      </c>
      <c r="Y4" s="266">
        <v>0</v>
      </c>
      <c r="Z4" s="32">
        <v>0</v>
      </c>
      <c r="AA4" s="32">
        <v>0</v>
      </c>
      <c r="AB4" s="36">
        <v>0</v>
      </c>
      <c r="AC4" s="175">
        <v>2.5</v>
      </c>
      <c r="AD4" s="34">
        <v>0</v>
      </c>
      <c r="AE4" s="34">
        <v>39.840000000000003</v>
      </c>
      <c r="AF4" s="13">
        <f>Q4+T4+W4+X4+Z4+AA4+AB4+AC4+AD4</f>
        <v>936.55</v>
      </c>
      <c r="AG4" s="286"/>
      <c r="AH4" s="13">
        <f>AF4-AG4</f>
        <v>936.55</v>
      </c>
      <c r="AI4" s="10"/>
      <c r="AJ4" s="42">
        <v>1</v>
      </c>
      <c r="AK4" s="43">
        <v>26</v>
      </c>
      <c r="AL4" s="185">
        <f t="shared" ref="AL4" si="4">(AJ4+AK4)-C4</f>
        <v>27</v>
      </c>
      <c r="AM4" s="43" t="s">
        <v>117</v>
      </c>
    </row>
    <row r="5" spans="1:16384" ht="16.5" customHeight="1" x14ac:dyDescent="0.25">
      <c r="A5" s="19">
        <f>A4+1</f>
        <v>43406</v>
      </c>
      <c r="B5" s="39"/>
      <c r="C5" s="39"/>
      <c r="D5" s="189"/>
      <c r="E5" s="183">
        <f t="shared" si="0"/>
        <v>0</v>
      </c>
      <c r="F5" s="40"/>
      <c r="G5" s="4">
        <f t="shared" ref="G5:H13" si="5">IFERROR(C5/$B$1,"")</f>
        <v>0</v>
      </c>
      <c r="H5" s="4">
        <f t="shared" si="5"/>
        <v>0</v>
      </c>
      <c r="I5" s="31"/>
      <c r="J5" s="5" t="str">
        <f t="shared" si="1"/>
        <v/>
      </c>
      <c r="K5" s="25" t="str">
        <f t="shared" si="2"/>
        <v>0,00</v>
      </c>
      <c r="L5" s="25" t="e">
        <f t="shared" ref="L5:L13" si="6">R5/D5</f>
        <v>#DIV/0!</v>
      </c>
      <c r="M5" s="25" t="e">
        <f t="shared" ref="M5:M13" si="7">K5-L5</f>
        <v>#DIV/0!</v>
      </c>
      <c r="N5" s="6">
        <f t="shared" si="3"/>
        <v>26.790816326530614</v>
      </c>
      <c r="O5" s="6">
        <f t="shared" ref="O5:O35" si="8">R5/$B$1</f>
        <v>0</v>
      </c>
      <c r="P5" s="6">
        <f t="shared" ref="P5:P13" si="9">N5-O5</f>
        <v>26.790816326530614</v>
      </c>
      <c r="Q5" s="33">
        <v>1312.75</v>
      </c>
      <c r="R5" s="275"/>
      <c r="S5" s="192">
        <f t="shared" ref="S5:S13" si="10">(Q5+T5)-R5</f>
        <v>1345.3</v>
      </c>
      <c r="T5" s="33">
        <v>32.549999999999997</v>
      </c>
      <c r="U5" s="31">
        <v>0</v>
      </c>
      <c r="V5" s="33">
        <v>0</v>
      </c>
      <c r="W5" s="33">
        <v>115.32</v>
      </c>
      <c r="X5" s="33">
        <v>0</v>
      </c>
      <c r="Y5" s="268">
        <v>0</v>
      </c>
      <c r="Z5" s="33">
        <v>0</v>
      </c>
      <c r="AA5" s="33">
        <v>0</v>
      </c>
      <c r="AB5" s="37">
        <v>0</v>
      </c>
      <c r="AC5" s="176">
        <v>2.5</v>
      </c>
      <c r="AD5" s="35">
        <v>0</v>
      </c>
      <c r="AE5" s="35">
        <v>48.97</v>
      </c>
      <c r="AF5" s="7">
        <f t="shared" ref="AF5:AF13" si="11">Q5+T5+W5+X5+Z5+AA5+AB5+AC5+AD5</f>
        <v>1463.12</v>
      </c>
      <c r="AG5" s="287"/>
      <c r="AH5" s="7">
        <f t="shared" ref="AH5:AH13" si="12">AF5-AG5</f>
        <v>1463.12</v>
      </c>
      <c r="AI5" s="10"/>
      <c r="AJ5" s="44">
        <v>9</v>
      </c>
      <c r="AK5" s="41">
        <v>17</v>
      </c>
      <c r="AL5" s="186">
        <f>(AJ5+AK5)-C4</f>
        <v>26</v>
      </c>
      <c r="AM5" s="41" t="s">
        <v>118</v>
      </c>
    </row>
    <row r="6" spans="1:16384" ht="16.5" customHeight="1" x14ac:dyDescent="0.25">
      <c r="A6" s="19">
        <f t="shared" ref="A6:A13" si="13">A5+1</f>
        <v>43407</v>
      </c>
      <c r="B6" s="39"/>
      <c r="C6" s="39"/>
      <c r="D6" s="189"/>
      <c r="E6" s="183">
        <f t="shared" si="0"/>
        <v>0</v>
      </c>
      <c r="F6" s="40"/>
      <c r="G6" s="4">
        <f t="shared" si="5"/>
        <v>0</v>
      </c>
      <c r="H6" s="4">
        <f t="shared" si="5"/>
        <v>0</v>
      </c>
      <c r="I6" s="31"/>
      <c r="J6" s="5"/>
      <c r="K6" s="25"/>
      <c r="L6" s="25"/>
      <c r="M6" s="25"/>
      <c r="N6" s="6"/>
      <c r="O6" s="6"/>
      <c r="P6" s="6"/>
      <c r="Q6" s="33"/>
      <c r="R6" s="275"/>
      <c r="S6" s="192"/>
      <c r="T6" s="33"/>
      <c r="U6" s="31"/>
      <c r="V6" s="33"/>
      <c r="W6" s="33">
        <v>64.36</v>
      </c>
      <c r="X6" s="33">
        <v>0</v>
      </c>
      <c r="Y6" s="268"/>
      <c r="Z6" s="33"/>
      <c r="AA6" s="33">
        <v>0</v>
      </c>
      <c r="AB6" s="37"/>
      <c r="AC6" s="176">
        <v>2.5</v>
      </c>
      <c r="AD6" s="35">
        <v>0</v>
      </c>
      <c r="AE6" s="35">
        <v>38.18</v>
      </c>
      <c r="AF6" s="7">
        <f t="shared" si="11"/>
        <v>66.86</v>
      </c>
      <c r="AG6" s="287"/>
      <c r="AH6" s="7">
        <f t="shared" si="12"/>
        <v>66.86</v>
      </c>
      <c r="AI6" s="10"/>
      <c r="AJ6" s="44">
        <v>9</v>
      </c>
      <c r="AK6" s="41">
        <v>31</v>
      </c>
      <c r="AL6" s="186">
        <f t="shared" ref="AL6:AL13" si="14">(AJ6+AK6)-C5</f>
        <v>40</v>
      </c>
      <c r="AM6" s="41" t="s">
        <v>119</v>
      </c>
    </row>
    <row r="7" spans="1:16384" ht="16.5" customHeight="1" x14ac:dyDescent="0.25">
      <c r="A7" s="19">
        <f t="shared" si="13"/>
        <v>43408</v>
      </c>
      <c r="B7" s="39"/>
      <c r="C7" s="39"/>
      <c r="D7" s="189"/>
      <c r="E7" s="183">
        <f t="shared" si="0"/>
        <v>0</v>
      </c>
      <c r="F7" s="40"/>
      <c r="G7" s="4">
        <f t="shared" si="5"/>
        <v>0</v>
      </c>
      <c r="H7" s="4">
        <f t="shared" si="5"/>
        <v>0</v>
      </c>
      <c r="I7" s="31"/>
      <c r="J7" s="5"/>
      <c r="K7" s="25"/>
      <c r="L7" s="25"/>
      <c r="M7" s="25"/>
      <c r="N7" s="6"/>
      <c r="O7" s="6"/>
      <c r="P7" s="6"/>
      <c r="Q7" s="33"/>
      <c r="R7" s="275"/>
      <c r="S7" s="192"/>
      <c r="T7" s="33"/>
      <c r="U7" s="31"/>
      <c r="V7" s="33"/>
      <c r="W7" s="33">
        <v>5.36</v>
      </c>
      <c r="X7" s="33">
        <v>0</v>
      </c>
      <c r="Y7" s="268"/>
      <c r="Z7" s="33"/>
      <c r="AA7" s="33">
        <v>0</v>
      </c>
      <c r="AB7" s="37"/>
      <c r="AC7" s="176">
        <v>2.5</v>
      </c>
      <c r="AD7" s="35">
        <v>0</v>
      </c>
      <c r="AE7" s="35">
        <v>16.600000000000001</v>
      </c>
      <c r="AF7" s="7">
        <f t="shared" si="11"/>
        <v>7.86</v>
      </c>
      <c r="AG7" s="287"/>
      <c r="AH7" s="7">
        <f t="shared" si="12"/>
        <v>7.86</v>
      </c>
      <c r="AI7" s="10"/>
      <c r="AJ7" s="44">
        <v>4</v>
      </c>
      <c r="AK7" s="41">
        <v>14</v>
      </c>
      <c r="AL7" s="186">
        <f t="shared" si="14"/>
        <v>18</v>
      </c>
      <c r="AM7" s="41" t="s">
        <v>120</v>
      </c>
    </row>
    <row r="8" spans="1:16384" ht="16.5" customHeight="1" x14ac:dyDescent="0.25">
      <c r="A8" s="19">
        <f t="shared" si="13"/>
        <v>43409</v>
      </c>
      <c r="B8" s="39"/>
      <c r="C8" s="39"/>
      <c r="D8" s="189"/>
      <c r="E8" s="183">
        <f t="shared" si="0"/>
        <v>0</v>
      </c>
      <c r="F8" s="40"/>
      <c r="G8" s="4">
        <f t="shared" si="5"/>
        <v>0</v>
      </c>
      <c r="H8" s="4">
        <f t="shared" si="5"/>
        <v>0</v>
      </c>
      <c r="I8" s="31"/>
      <c r="J8" s="5"/>
      <c r="K8" s="25"/>
      <c r="L8" s="25"/>
      <c r="M8" s="25"/>
      <c r="N8" s="6"/>
      <c r="O8" s="6"/>
      <c r="P8" s="6"/>
      <c r="Q8" s="33"/>
      <c r="R8" s="275"/>
      <c r="S8" s="192"/>
      <c r="T8" s="33"/>
      <c r="U8" s="31"/>
      <c r="V8" s="33"/>
      <c r="W8" s="33">
        <v>37.549999999999997</v>
      </c>
      <c r="X8" s="33">
        <v>0</v>
      </c>
      <c r="Y8" s="268"/>
      <c r="Z8" s="33"/>
      <c r="AA8" s="33">
        <v>0</v>
      </c>
      <c r="AB8" s="37"/>
      <c r="AC8" s="176">
        <v>2.5</v>
      </c>
      <c r="AD8" s="35">
        <v>2.08</v>
      </c>
      <c r="AE8" s="35">
        <v>32.369999999999997</v>
      </c>
      <c r="AF8" s="7">
        <f t="shared" si="11"/>
        <v>42.129999999999995</v>
      </c>
      <c r="AG8" s="287"/>
      <c r="AH8" s="7">
        <f t="shared" si="12"/>
        <v>42.129999999999995</v>
      </c>
      <c r="AI8" s="10"/>
      <c r="AJ8" s="44">
        <v>3</v>
      </c>
      <c r="AK8" s="41">
        <v>23</v>
      </c>
      <c r="AL8" s="186">
        <f t="shared" si="14"/>
        <v>26</v>
      </c>
      <c r="AM8" s="41"/>
    </row>
    <row r="9" spans="1:16384" ht="16.5" customHeight="1" x14ac:dyDescent="0.25">
      <c r="A9" s="19">
        <f t="shared" si="13"/>
        <v>43410</v>
      </c>
      <c r="B9" s="39"/>
      <c r="C9" s="39"/>
      <c r="D9" s="189"/>
      <c r="E9" s="183">
        <f t="shared" si="0"/>
        <v>0</v>
      </c>
      <c r="F9" s="40"/>
      <c r="G9" s="4">
        <f t="shared" si="5"/>
        <v>0</v>
      </c>
      <c r="H9" s="4">
        <f t="shared" si="5"/>
        <v>0</v>
      </c>
      <c r="I9" s="31"/>
      <c r="J9" s="5"/>
      <c r="K9" s="25"/>
      <c r="L9" s="25"/>
      <c r="M9" s="25"/>
      <c r="N9" s="6"/>
      <c r="O9" s="6"/>
      <c r="P9" s="6"/>
      <c r="Q9" s="33"/>
      <c r="R9" s="275"/>
      <c r="S9" s="192"/>
      <c r="T9" s="33"/>
      <c r="U9" s="31"/>
      <c r="V9" s="33"/>
      <c r="W9" s="33">
        <v>32.18</v>
      </c>
      <c r="X9" s="33">
        <v>0</v>
      </c>
      <c r="Y9" s="268"/>
      <c r="Z9" s="33"/>
      <c r="AA9" s="33">
        <v>0</v>
      </c>
      <c r="AB9" s="37"/>
      <c r="AC9" s="176">
        <v>2.5</v>
      </c>
      <c r="AD9" s="35">
        <v>0.83</v>
      </c>
      <c r="AE9" s="35">
        <v>33.200000000000003</v>
      </c>
      <c r="AF9" s="7">
        <f t="shared" si="11"/>
        <v>35.51</v>
      </c>
      <c r="AG9" s="287"/>
      <c r="AH9" s="7">
        <f t="shared" si="12"/>
        <v>35.51</v>
      </c>
      <c r="AI9" s="10"/>
      <c r="AJ9" s="44">
        <v>9</v>
      </c>
      <c r="AK9" s="41">
        <v>19</v>
      </c>
      <c r="AL9" s="186">
        <f t="shared" si="14"/>
        <v>28</v>
      </c>
      <c r="AM9" s="41" t="s">
        <v>121</v>
      </c>
    </row>
    <row r="10" spans="1:16384" ht="16.5" customHeight="1" x14ac:dyDescent="0.25">
      <c r="A10" s="19">
        <f t="shared" si="13"/>
        <v>43411</v>
      </c>
      <c r="B10" s="39"/>
      <c r="C10" s="39"/>
      <c r="D10" s="189"/>
      <c r="E10" s="183">
        <f t="shared" si="0"/>
        <v>0</v>
      </c>
      <c r="F10" s="40"/>
      <c r="G10" s="4">
        <f t="shared" si="5"/>
        <v>0</v>
      </c>
      <c r="H10" s="4">
        <f t="shared" si="5"/>
        <v>0</v>
      </c>
      <c r="I10" s="31"/>
      <c r="J10" s="5"/>
      <c r="K10" s="25"/>
      <c r="L10" s="25"/>
      <c r="M10" s="25"/>
      <c r="N10" s="6"/>
      <c r="O10" s="6"/>
      <c r="P10" s="6"/>
      <c r="Q10" s="33"/>
      <c r="R10" s="275"/>
      <c r="S10" s="192"/>
      <c r="T10" s="33"/>
      <c r="U10" s="31"/>
      <c r="V10" s="33"/>
      <c r="W10" s="33">
        <v>37.549999999999997</v>
      </c>
      <c r="X10" s="33">
        <v>0</v>
      </c>
      <c r="Y10" s="268"/>
      <c r="Z10" s="33"/>
      <c r="AA10" s="33">
        <v>0</v>
      </c>
      <c r="AB10" s="37"/>
      <c r="AC10" s="176">
        <v>2.5</v>
      </c>
      <c r="AD10" s="35">
        <v>3.33</v>
      </c>
      <c r="AE10" s="35">
        <v>29.05</v>
      </c>
      <c r="AF10" s="7">
        <f t="shared" si="11"/>
        <v>43.379999999999995</v>
      </c>
      <c r="AG10" s="287"/>
      <c r="AH10" s="7">
        <f t="shared" si="12"/>
        <v>43.379999999999995</v>
      </c>
      <c r="AI10" s="10"/>
      <c r="AJ10" s="44">
        <v>9</v>
      </c>
      <c r="AK10" s="41">
        <v>14</v>
      </c>
      <c r="AL10" s="186">
        <f t="shared" si="14"/>
        <v>23</v>
      </c>
      <c r="AM10" s="41" t="s">
        <v>122</v>
      </c>
    </row>
    <row r="11" spans="1:16384" ht="16.5" customHeight="1" x14ac:dyDescent="0.25">
      <c r="A11" s="19">
        <f t="shared" si="13"/>
        <v>43412</v>
      </c>
      <c r="B11" s="39"/>
      <c r="C11" s="39"/>
      <c r="D11" s="189"/>
      <c r="E11" s="183">
        <f t="shared" si="0"/>
        <v>0</v>
      </c>
      <c r="F11" s="40"/>
      <c r="G11" s="4">
        <f t="shared" si="5"/>
        <v>0</v>
      </c>
      <c r="H11" s="4">
        <f t="shared" si="5"/>
        <v>0</v>
      </c>
      <c r="I11" s="31"/>
      <c r="J11" s="5"/>
      <c r="K11" s="25"/>
      <c r="L11" s="25"/>
      <c r="M11" s="25"/>
      <c r="N11" s="6"/>
      <c r="O11" s="6"/>
      <c r="P11" s="6"/>
      <c r="Q11" s="33"/>
      <c r="R11" s="275"/>
      <c r="S11" s="192"/>
      <c r="T11" s="33"/>
      <c r="U11" s="31"/>
      <c r="V11" s="33"/>
      <c r="W11" s="33">
        <v>21.45</v>
      </c>
      <c r="X11" s="33">
        <v>0</v>
      </c>
      <c r="Y11" s="268"/>
      <c r="Z11" s="33"/>
      <c r="AA11" s="33">
        <v>0</v>
      </c>
      <c r="AB11" s="37"/>
      <c r="AC11" s="176">
        <v>2.5</v>
      </c>
      <c r="AD11" s="35">
        <v>0</v>
      </c>
      <c r="AE11" s="35">
        <v>27.39</v>
      </c>
      <c r="AF11" s="7">
        <f t="shared" si="11"/>
        <v>23.95</v>
      </c>
      <c r="AG11" s="287"/>
      <c r="AH11" s="7">
        <f t="shared" si="12"/>
        <v>23.95</v>
      </c>
      <c r="AI11" s="10"/>
      <c r="AJ11" s="44">
        <v>12</v>
      </c>
      <c r="AK11" s="41">
        <v>13</v>
      </c>
      <c r="AL11" s="186">
        <f t="shared" si="14"/>
        <v>25</v>
      </c>
      <c r="AM11" s="41" t="s">
        <v>123</v>
      </c>
    </row>
    <row r="12" spans="1:16384" ht="16.5" customHeight="1" x14ac:dyDescent="0.25">
      <c r="A12" s="19">
        <f t="shared" si="13"/>
        <v>43413</v>
      </c>
      <c r="B12" s="39"/>
      <c r="C12" s="39"/>
      <c r="D12" s="189"/>
      <c r="E12" s="183">
        <f t="shared" si="0"/>
        <v>0</v>
      </c>
      <c r="F12" s="40"/>
      <c r="G12" s="4">
        <f t="shared" si="5"/>
        <v>0</v>
      </c>
      <c r="H12" s="4">
        <f t="shared" si="5"/>
        <v>0</v>
      </c>
      <c r="I12" s="31"/>
      <c r="J12" s="5"/>
      <c r="K12" s="25"/>
      <c r="L12" s="25"/>
      <c r="M12" s="25"/>
      <c r="N12" s="6"/>
      <c r="O12" s="6"/>
      <c r="P12" s="6"/>
      <c r="Q12" s="33"/>
      <c r="R12" s="275"/>
      <c r="S12" s="192"/>
      <c r="T12" s="33"/>
      <c r="U12" s="31"/>
      <c r="V12" s="33"/>
      <c r="W12" s="33">
        <v>16.09</v>
      </c>
      <c r="X12" s="33">
        <v>0</v>
      </c>
      <c r="Y12" s="268"/>
      <c r="Z12" s="33"/>
      <c r="AA12" s="33">
        <v>0</v>
      </c>
      <c r="AB12" s="37"/>
      <c r="AC12" s="176">
        <v>2.5</v>
      </c>
      <c r="AD12" s="35">
        <v>0</v>
      </c>
      <c r="AE12" s="35">
        <v>38.18</v>
      </c>
      <c r="AF12" s="7">
        <f t="shared" si="11"/>
        <v>18.59</v>
      </c>
      <c r="AG12" s="287"/>
      <c r="AH12" s="7">
        <f t="shared" si="12"/>
        <v>18.59</v>
      </c>
      <c r="AI12" s="10"/>
      <c r="AJ12" s="44">
        <v>4</v>
      </c>
      <c r="AK12" s="41">
        <v>20</v>
      </c>
      <c r="AL12" s="186">
        <f t="shared" si="14"/>
        <v>24</v>
      </c>
      <c r="AM12" s="41" t="s">
        <v>118</v>
      </c>
    </row>
    <row r="13" spans="1:16384" ht="16.5" customHeight="1" thickBot="1" x14ac:dyDescent="0.3">
      <c r="A13" s="154">
        <f t="shared" si="13"/>
        <v>43414</v>
      </c>
      <c r="B13" s="155"/>
      <c r="C13" s="155"/>
      <c r="D13" s="190"/>
      <c r="E13" s="184">
        <f t="shared" si="0"/>
        <v>0</v>
      </c>
      <c r="F13" s="156"/>
      <c r="G13" s="157">
        <f t="shared" si="5"/>
        <v>0</v>
      </c>
      <c r="H13" s="157">
        <f t="shared" si="5"/>
        <v>0</v>
      </c>
      <c r="I13" s="158"/>
      <c r="J13" s="159"/>
      <c r="K13" s="160"/>
      <c r="L13" s="160"/>
      <c r="M13" s="160"/>
      <c r="N13" s="161"/>
      <c r="O13" s="161"/>
      <c r="P13" s="161"/>
      <c r="Q13" s="162"/>
      <c r="R13" s="281"/>
      <c r="S13" s="193"/>
      <c r="T13" s="162"/>
      <c r="U13" s="158"/>
      <c r="V13" s="162"/>
      <c r="W13" s="162">
        <v>37.549999999999997</v>
      </c>
      <c r="X13" s="162">
        <v>0</v>
      </c>
      <c r="Y13" s="162"/>
      <c r="Z13" s="162"/>
      <c r="AA13" s="162">
        <v>0</v>
      </c>
      <c r="AB13" s="163"/>
      <c r="AC13" s="177">
        <v>2.5</v>
      </c>
      <c r="AD13" s="164">
        <v>0</v>
      </c>
      <c r="AE13" s="164">
        <v>46.48</v>
      </c>
      <c r="AF13" s="26">
        <f t="shared" si="11"/>
        <v>40.049999999999997</v>
      </c>
      <c r="AG13" s="288"/>
      <c r="AH13" s="26">
        <f t="shared" si="12"/>
        <v>40.049999999999997</v>
      </c>
      <c r="AI13" s="10"/>
      <c r="AJ13" s="44">
        <v>7</v>
      </c>
      <c r="AK13" s="41">
        <v>20</v>
      </c>
      <c r="AL13" s="186">
        <f t="shared" si="14"/>
        <v>27</v>
      </c>
      <c r="AM13" s="41"/>
    </row>
    <row r="14" spans="1:16384" s="153" customFormat="1" ht="16.5" customHeight="1" thickBot="1" x14ac:dyDescent="0.3">
      <c r="A14" s="171" t="s">
        <v>78</v>
      </c>
      <c r="B14" s="172"/>
      <c r="C14" s="172"/>
      <c r="D14" s="172"/>
      <c r="E14" s="173">
        <f>C14-D14</f>
        <v>0</v>
      </c>
      <c r="F14" s="172"/>
      <c r="G14" s="174"/>
      <c r="H14" s="174"/>
      <c r="I14" s="194">
        <f>SUM(I4:I13)</f>
        <v>0</v>
      </c>
      <c r="J14" s="196"/>
      <c r="K14" s="180"/>
      <c r="L14" s="179"/>
      <c r="M14" s="179"/>
      <c r="N14" s="179"/>
      <c r="O14" s="179"/>
      <c r="P14" s="179"/>
      <c r="Q14" s="179"/>
      <c r="R14" s="179"/>
      <c r="S14" s="179"/>
      <c r="T14" s="179"/>
      <c r="U14" s="194"/>
      <c r="V14" s="181"/>
      <c r="W14" s="181">
        <f t="shared" ref="T14:AG14" si="15">SUM(W4:W13)</f>
        <v>457.82</v>
      </c>
      <c r="X14" s="181">
        <f t="shared" si="15"/>
        <v>0</v>
      </c>
      <c r="Y14" s="195"/>
      <c r="Z14" s="181"/>
      <c r="AA14" s="181">
        <f t="shared" si="15"/>
        <v>0</v>
      </c>
      <c r="AB14" s="181"/>
      <c r="AC14" s="181">
        <f t="shared" si="15"/>
        <v>25</v>
      </c>
      <c r="AD14" s="181">
        <f t="shared" si="15"/>
        <v>6.24</v>
      </c>
      <c r="AE14" s="181">
        <f t="shared" si="15"/>
        <v>350.26000000000005</v>
      </c>
      <c r="AF14" s="181">
        <f t="shared" si="15"/>
        <v>2678.0000000000009</v>
      </c>
      <c r="AG14" s="181">
        <f t="shared" si="15"/>
        <v>0</v>
      </c>
      <c r="AH14" s="181">
        <f>AF14-AG14</f>
        <v>2678.0000000000009</v>
      </c>
      <c r="AI14" s="10"/>
      <c r="AJ14" s="195">
        <f>SUM(AJ4:AJ13)</f>
        <v>67</v>
      </c>
      <c r="AK14" s="195">
        <f>SUM(AK4:AK13)</f>
        <v>197</v>
      </c>
      <c r="AL14" s="195">
        <f>SUM(AL4:AL13)</f>
        <v>264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25">
      <c r="A15" s="165">
        <f>A13+1</f>
        <v>43415</v>
      </c>
      <c r="B15" s="40"/>
      <c r="C15" s="40"/>
      <c r="D15" s="189"/>
      <c r="E15" s="183">
        <f t="shared" si="0"/>
        <v>0</v>
      </c>
      <c r="F15" s="40"/>
      <c r="G15" s="4">
        <f t="shared" ref="G15:H24" si="16">IFERROR(C15/$B$1,"")</f>
        <v>0</v>
      </c>
      <c r="H15" s="4">
        <f t="shared" si="16"/>
        <v>0</v>
      </c>
      <c r="I15" s="166"/>
      <c r="J15" s="5"/>
      <c r="K15" s="25"/>
      <c r="L15" s="6"/>
      <c r="M15" s="6"/>
      <c r="N15" s="6"/>
      <c r="O15" s="6"/>
      <c r="P15" s="6"/>
      <c r="Q15" s="167"/>
      <c r="R15" s="285"/>
      <c r="S15" s="191"/>
      <c r="T15" s="167"/>
      <c r="U15" s="166"/>
      <c r="V15" s="167"/>
      <c r="W15" s="167"/>
      <c r="X15" s="167"/>
      <c r="Y15" s="167"/>
      <c r="Z15" s="167"/>
      <c r="AA15" s="167"/>
      <c r="AB15" s="168"/>
      <c r="AC15" s="178"/>
      <c r="AD15" s="169"/>
      <c r="AE15" s="169"/>
      <c r="AF15" s="170"/>
      <c r="AG15" s="286"/>
      <c r="AH15" s="13">
        <f t="shared" ref="AH15:AH24" si="17">AF15-AG15</f>
        <v>0</v>
      </c>
      <c r="AI15" s="10"/>
      <c r="AJ15" s="44">
        <v>3</v>
      </c>
      <c r="AK15" s="41">
        <v>15</v>
      </c>
      <c r="AL15" s="186">
        <f>(AJ15+AK15)-C13</f>
        <v>18</v>
      </c>
      <c r="AM15" s="41" t="s">
        <v>124</v>
      </c>
    </row>
    <row r="16" spans="1:16384" ht="16.5" customHeight="1" x14ac:dyDescent="0.25">
      <c r="A16" s="19">
        <f>A15+1</f>
        <v>43416</v>
      </c>
      <c r="B16" s="39"/>
      <c r="C16" s="39"/>
      <c r="D16" s="189"/>
      <c r="E16" s="183">
        <f t="shared" si="0"/>
        <v>0</v>
      </c>
      <c r="F16" s="40"/>
      <c r="G16" s="4">
        <f t="shared" si="16"/>
        <v>0</v>
      </c>
      <c r="H16" s="4">
        <f t="shared" si="16"/>
        <v>0</v>
      </c>
      <c r="I16" s="31"/>
      <c r="J16" s="5" t="str">
        <f t="shared" ref="J15:J24" si="18">IFERROR(I16/C16,"")</f>
        <v/>
      </c>
      <c r="K16" s="25" t="str">
        <f t="shared" ref="K15:K24" si="19">IFERROR((Q16+T16)/C16,"0,00")</f>
        <v>0,00</v>
      </c>
      <c r="L16" s="6" t="e">
        <f t="shared" ref="L15:L24" si="20">R16/D16</f>
        <v>#DIV/0!</v>
      </c>
      <c r="M16" s="6" t="e">
        <f t="shared" ref="M16:M24" si="21">K16-L16</f>
        <v>#DIV/0!</v>
      </c>
      <c r="N16" s="6">
        <f t="shared" ref="N15:N24" si="22">IFERROR(Q16/$B$1,"0,00")</f>
        <v>0</v>
      </c>
      <c r="O16" s="6">
        <f t="shared" si="8"/>
        <v>0</v>
      </c>
      <c r="P16" s="6">
        <f t="shared" ref="P16:P24" si="23">N16-O16</f>
        <v>0</v>
      </c>
      <c r="Q16" s="33"/>
      <c r="R16" s="275"/>
      <c r="S16" s="192">
        <f t="shared" ref="S15:S24" si="24">(Q16+T16)-R16</f>
        <v>0</v>
      </c>
      <c r="T16" s="33"/>
      <c r="U16" s="31"/>
      <c r="V16" s="33"/>
      <c r="W16" s="33"/>
      <c r="X16" s="33"/>
      <c r="Y16" s="268"/>
      <c r="Z16" s="33"/>
      <c r="AA16" s="33"/>
      <c r="AB16" s="37"/>
      <c r="AC16" s="176"/>
      <c r="AD16" s="35"/>
      <c r="AE16" s="35"/>
      <c r="AF16" s="7"/>
      <c r="AG16" s="287"/>
      <c r="AH16" s="7">
        <f t="shared" si="17"/>
        <v>0</v>
      </c>
      <c r="AI16" s="10"/>
      <c r="AJ16" s="44"/>
      <c r="AK16" s="41"/>
      <c r="AL16" s="186">
        <f>(AJ16+AK16)-C15</f>
        <v>0</v>
      </c>
      <c r="AM16" s="41"/>
    </row>
    <row r="17" spans="1:16384" ht="16.5" customHeight="1" x14ac:dyDescent="0.25">
      <c r="A17" s="19">
        <f t="shared" ref="A17:A24" si="25">A16+1</f>
        <v>43417</v>
      </c>
      <c r="B17" s="39"/>
      <c r="C17" s="39"/>
      <c r="D17" s="189"/>
      <c r="E17" s="183">
        <f t="shared" si="0"/>
        <v>0</v>
      </c>
      <c r="F17" s="40"/>
      <c r="G17" s="4">
        <f t="shared" si="16"/>
        <v>0</v>
      </c>
      <c r="H17" s="4">
        <f t="shared" si="16"/>
        <v>0</v>
      </c>
      <c r="I17" s="31"/>
      <c r="J17" s="5"/>
      <c r="K17" s="25"/>
      <c r="L17" s="6"/>
      <c r="M17" s="6"/>
      <c r="N17" s="6"/>
      <c r="O17" s="6"/>
      <c r="P17" s="6"/>
      <c r="Q17" s="33"/>
      <c r="R17" s="275"/>
      <c r="S17" s="192"/>
      <c r="T17" s="33"/>
      <c r="U17" s="31"/>
      <c r="V17" s="33"/>
      <c r="W17" s="33"/>
      <c r="X17" s="33"/>
      <c r="Y17" s="268"/>
      <c r="Z17" s="33"/>
      <c r="AA17" s="33"/>
      <c r="AB17" s="37"/>
      <c r="AC17" s="176"/>
      <c r="AD17" s="35"/>
      <c r="AE17" s="35"/>
      <c r="AF17" s="7"/>
      <c r="AG17" s="287"/>
      <c r="AH17" s="7">
        <f t="shared" si="17"/>
        <v>0</v>
      </c>
      <c r="AI17" s="10"/>
      <c r="AJ17" s="44"/>
      <c r="AK17" s="41"/>
      <c r="AL17" s="186">
        <f t="shared" ref="AL17:AL24" si="26">(AJ17+AK17)-C16</f>
        <v>0</v>
      </c>
      <c r="AM17" s="41"/>
    </row>
    <row r="18" spans="1:16384" ht="16.5" customHeight="1" x14ac:dyDescent="0.25">
      <c r="A18" s="19">
        <f t="shared" si="25"/>
        <v>43418</v>
      </c>
      <c r="B18" s="39"/>
      <c r="C18" s="39"/>
      <c r="D18" s="189"/>
      <c r="E18" s="183">
        <f t="shared" si="0"/>
        <v>0</v>
      </c>
      <c r="F18" s="40"/>
      <c r="G18" s="4">
        <f t="shared" si="16"/>
        <v>0</v>
      </c>
      <c r="H18" s="4">
        <f t="shared" si="16"/>
        <v>0</v>
      </c>
      <c r="I18" s="31"/>
      <c r="J18" s="5"/>
      <c r="K18" s="25"/>
      <c r="L18" s="6"/>
      <c r="M18" s="6"/>
      <c r="N18" s="6"/>
      <c r="O18" s="6"/>
      <c r="P18" s="6"/>
      <c r="Q18" s="33"/>
      <c r="R18" s="275"/>
      <c r="S18" s="192"/>
      <c r="T18" s="33"/>
      <c r="U18" s="31"/>
      <c r="V18" s="33"/>
      <c r="W18" s="33"/>
      <c r="X18" s="33"/>
      <c r="Y18" s="268"/>
      <c r="Z18" s="33"/>
      <c r="AA18" s="33"/>
      <c r="AB18" s="37"/>
      <c r="AC18" s="176"/>
      <c r="AD18" s="35"/>
      <c r="AE18" s="35"/>
      <c r="AF18" s="7"/>
      <c r="AG18" s="287"/>
      <c r="AH18" s="7">
        <f t="shared" si="17"/>
        <v>0</v>
      </c>
      <c r="AI18" s="10"/>
      <c r="AJ18" s="44"/>
      <c r="AK18" s="41"/>
      <c r="AL18" s="186">
        <f>(AJ18+AK18)-C17</f>
        <v>0</v>
      </c>
      <c r="AM18" s="41"/>
    </row>
    <row r="19" spans="1:16384" ht="16.5" customHeight="1" x14ac:dyDescent="0.25">
      <c r="A19" s="19">
        <f t="shared" si="25"/>
        <v>43419</v>
      </c>
      <c r="B19" s="39"/>
      <c r="C19" s="39"/>
      <c r="D19" s="189"/>
      <c r="E19" s="183">
        <f t="shared" si="0"/>
        <v>0</v>
      </c>
      <c r="F19" s="40"/>
      <c r="G19" s="4">
        <f t="shared" si="16"/>
        <v>0</v>
      </c>
      <c r="H19" s="4">
        <f t="shared" si="16"/>
        <v>0</v>
      </c>
      <c r="I19" s="31"/>
      <c r="J19" s="5"/>
      <c r="K19" s="25"/>
      <c r="L19" s="6"/>
      <c r="M19" s="6"/>
      <c r="N19" s="6"/>
      <c r="O19" s="6"/>
      <c r="P19" s="6"/>
      <c r="Q19" s="33"/>
      <c r="R19" s="275"/>
      <c r="S19" s="192"/>
      <c r="T19" s="33"/>
      <c r="U19" s="31"/>
      <c r="V19" s="33"/>
      <c r="W19" s="33"/>
      <c r="X19" s="33"/>
      <c r="Y19" s="268"/>
      <c r="Z19" s="33"/>
      <c r="AA19" s="33"/>
      <c r="AB19" s="37"/>
      <c r="AC19" s="176"/>
      <c r="AD19" s="35"/>
      <c r="AE19" s="35"/>
      <c r="AF19" s="7"/>
      <c r="AG19" s="287"/>
      <c r="AH19" s="7">
        <f t="shared" si="17"/>
        <v>0</v>
      </c>
      <c r="AI19" s="10"/>
      <c r="AJ19" s="44"/>
      <c r="AK19" s="41"/>
      <c r="AL19" s="186">
        <f t="shared" si="26"/>
        <v>0</v>
      </c>
      <c r="AM19" s="41"/>
    </row>
    <row r="20" spans="1:16384" ht="16.5" customHeight="1" x14ac:dyDescent="0.25">
      <c r="A20" s="19">
        <f t="shared" si="25"/>
        <v>43420</v>
      </c>
      <c r="B20" s="39"/>
      <c r="C20" s="39"/>
      <c r="D20" s="189"/>
      <c r="E20" s="183">
        <f t="shared" si="0"/>
        <v>0</v>
      </c>
      <c r="F20" s="40"/>
      <c r="G20" s="4">
        <f t="shared" si="16"/>
        <v>0</v>
      </c>
      <c r="H20" s="4">
        <f t="shared" si="16"/>
        <v>0</v>
      </c>
      <c r="I20" s="31"/>
      <c r="J20" s="5"/>
      <c r="K20" s="25"/>
      <c r="L20" s="6"/>
      <c r="M20" s="6"/>
      <c r="N20" s="6"/>
      <c r="O20" s="6"/>
      <c r="P20" s="6"/>
      <c r="Q20" s="33"/>
      <c r="R20" s="275"/>
      <c r="S20" s="192"/>
      <c r="T20" s="33"/>
      <c r="U20" s="31"/>
      <c r="V20" s="33"/>
      <c r="W20" s="33"/>
      <c r="X20" s="33"/>
      <c r="Y20" s="268"/>
      <c r="Z20" s="33"/>
      <c r="AA20" s="33"/>
      <c r="AB20" s="37"/>
      <c r="AC20" s="176"/>
      <c r="AD20" s="35"/>
      <c r="AE20" s="35"/>
      <c r="AF20" s="7"/>
      <c r="AG20" s="287"/>
      <c r="AH20" s="7">
        <f t="shared" si="17"/>
        <v>0</v>
      </c>
      <c r="AI20" s="10"/>
      <c r="AJ20" s="44"/>
      <c r="AK20" s="41"/>
      <c r="AL20" s="186">
        <f t="shared" si="26"/>
        <v>0</v>
      </c>
      <c r="AM20" s="41"/>
    </row>
    <row r="21" spans="1:16384" ht="16.5" customHeight="1" x14ac:dyDescent="0.25">
      <c r="A21" s="19">
        <f t="shared" si="25"/>
        <v>43421</v>
      </c>
      <c r="B21" s="39"/>
      <c r="C21" s="39"/>
      <c r="D21" s="189"/>
      <c r="E21" s="183">
        <f t="shared" si="0"/>
        <v>0</v>
      </c>
      <c r="F21" s="40"/>
      <c r="G21" s="4">
        <f t="shared" si="16"/>
        <v>0</v>
      </c>
      <c r="H21" s="4">
        <f t="shared" si="16"/>
        <v>0</v>
      </c>
      <c r="I21" s="31"/>
      <c r="J21" s="5"/>
      <c r="K21" s="25"/>
      <c r="L21" s="6"/>
      <c r="M21" s="6"/>
      <c r="N21" s="6"/>
      <c r="O21" s="6"/>
      <c r="P21" s="6"/>
      <c r="Q21" s="33"/>
      <c r="R21" s="275"/>
      <c r="S21" s="192"/>
      <c r="T21" s="33"/>
      <c r="U21" s="31"/>
      <c r="V21" s="33"/>
      <c r="W21" s="33"/>
      <c r="X21" s="33"/>
      <c r="Y21" s="268"/>
      <c r="Z21" s="33"/>
      <c r="AA21" s="33"/>
      <c r="AB21" s="37"/>
      <c r="AC21" s="176"/>
      <c r="AD21" s="35"/>
      <c r="AE21" s="35"/>
      <c r="AF21" s="7"/>
      <c r="AG21" s="287"/>
      <c r="AH21" s="7">
        <f t="shared" si="17"/>
        <v>0</v>
      </c>
      <c r="AI21" s="10"/>
      <c r="AJ21" s="44"/>
      <c r="AK21" s="41"/>
      <c r="AL21" s="186">
        <f t="shared" si="26"/>
        <v>0</v>
      </c>
      <c r="AM21" s="41"/>
    </row>
    <row r="22" spans="1:16384" ht="16.5" customHeight="1" x14ac:dyDescent="0.25">
      <c r="A22" s="19">
        <f t="shared" si="25"/>
        <v>43422</v>
      </c>
      <c r="B22" s="39"/>
      <c r="C22" s="39"/>
      <c r="D22" s="189"/>
      <c r="E22" s="183">
        <f t="shared" si="0"/>
        <v>0</v>
      </c>
      <c r="F22" s="40"/>
      <c r="G22" s="4">
        <f t="shared" si="16"/>
        <v>0</v>
      </c>
      <c r="H22" s="4">
        <f t="shared" si="16"/>
        <v>0</v>
      </c>
      <c r="I22" s="31"/>
      <c r="J22" s="5"/>
      <c r="K22" s="25"/>
      <c r="L22" s="6"/>
      <c r="M22" s="6"/>
      <c r="N22" s="6"/>
      <c r="O22" s="6"/>
      <c r="P22" s="6"/>
      <c r="Q22" s="33"/>
      <c r="R22" s="275"/>
      <c r="S22" s="192"/>
      <c r="T22" s="33"/>
      <c r="U22" s="31"/>
      <c r="V22" s="33"/>
      <c r="W22" s="33"/>
      <c r="X22" s="33"/>
      <c r="Y22" s="268"/>
      <c r="Z22" s="33"/>
      <c r="AA22" s="33"/>
      <c r="AB22" s="37"/>
      <c r="AC22" s="176"/>
      <c r="AD22" s="35"/>
      <c r="AE22" s="35"/>
      <c r="AF22" s="7"/>
      <c r="AG22" s="287"/>
      <c r="AH22" s="7">
        <f t="shared" si="17"/>
        <v>0</v>
      </c>
      <c r="AI22" s="10"/>
      <c r="AJ22" s="44"/>
      <c r="AK22" s="41"/>
      <c r="AL22" s="186">
        <f t="shared" si="26"/>
        <v>0</v>
      </c>
      <c r="AM22" s="41"/>
    </row>
    <row r="23" spans="1:16384" ht="16.5" customHeight="1" x14ac:dyDescent="0.25">
      <c r="A23" s="19">
        <f t="shared" si="25"/>
        <v>43423</v>
      </c>
      <c r="B23" s="39"/>
      <c r="C23" s="39"/>
      <c r="D23" s="189"/>
      <c r="E23" s="183">
        <f t="shared" si="0"/>
        <v>0</v>
      </c>
      <c r="F23" s="40"/>
      <c r="G23" s="4">
        <f t="shared" si="16"/>
        <v>0</v>
      </c>
      <c r="H23" s="4">
        <f t="shared" si="16"/>
        <v>0</v>
      </c>
      <c r="I23" s="31"/>
      <c r="J23" s="5"/>
      <c r="K23" s="25"/>
      <c r="L23" s="6"/>
      <c r="M23" s="6"/>
      <c r="N23" s="6"/>
      <c r="O23" s="6"/>
      <c r="P23" s="6"/>
      <c r="Q23" s="33"/>
      <c r="R23" s="275"/>
      <c r="S23" s="192"/>
      <c r="T23" s="33"/>
      <c r="U23" s="31"/>
      <c r="V23" s="33"/>
      <c r="W23" s="33"/>
      <c r="X23" s="33"/>
      <c r="Y23" s="268"/>
      <c r="Z23" s="33"/>
      <c r="AA23" s="33"/>
      <c r="AB23" s="37"/>
      <c r="AC23" s="176"/>
      <c r="AD23" s="35"/>
      <c r="AE23" s="35"/>
      <c r="AF23" s="7"/>
      <c r="AG23" s="287"/>
      <c r="AH23" s="7">
        <f t="shared" si="17"/>
        <v>0</v>
      </c>
      <c r="AI23" s="10"/>
      <c r="AJ23" s="44"/>
      <c r="AK23" s="41"/>
      <c r="AL23" s="186">
        <f t="shared" si="26"/>
        <v>0</v>
      </c>
      <c r="AM23" s="41"/>
    </row>
    <row r="24" spans="1:16384" ht="16.5" customHeight="1" thickBot="1" x14ac:dyDescent="0.3">
      <c r="A24" s="19">
        <f t="shared" si="25"/>
        <v>43424</v>
      </c>
      <c r="B24" s="39"/>
      <c r="C24" s="39"/>
      <c r="D24" s="189"/>
      <c r="E24" s="183">
        <f t="shared" si="0"/>
        <v>0</v>
      </c>
      <c r="F24" s="40"/>
      <c r="G24" s="4">
        <f t="shared" si="16"/>
        <v>0</v>
      </c>
      <c r="H24" s="4">
        <f t="shared" si="16"/>
        <v>0</v>
      </c>
      <c r="I24" s="31"/>
      <c r="J24" s="5"/>
      <c r="K24" s="25"/>
      <c r="L24" s="6"/>
      <c r="M24" s="6"/>
      <c r="N24" s="6"/>
      <c r="O24" s="6"/>
      <c r="P24" s="6"/>
      <c r="Q24" s="33"/>
      <c r="R24" s="281"/>
      <c r="S24" s="193"/>
      <c r="T24" s="33"/>
      <c r="U24" s="31"/>
      <c r="V24" s="33"/>
      <c r="W24" s="33"/>
      <c r="X24" s="33"/>
      <c r="Y24" s="268"/>
      <c r="Z24" s="33"/>
      <c r="AA24" s="33"/>
      <c r="AB24" s="37"/>
      <c r="AC24" s="176"/>
      <c r="AD24" s="35"/>
      <c r="AE24" s="35"/>
      <c r="AF24" s="7"/>
      <c r="AG24" s="288"/>
      <c r="AH24" s="26">
        <f t="shared" si="17"/>
        <v>0</v>
      </c>
      <c r="AI24" s="10"/>
      <c r="AJ24" s="44"/>
      <c r="AK24" s="41"/>
      <c r="AL24" s="186">
        <f t="shared" si="26"/>
        <v>0</v>
      </c>
      <c r="AM24" s="41"/>
    </row>
    <row r="25" spans="1:16384" s="153" customFormat="1" ht="16.5" customHeight="1" thickBot="1" x14ac:dyDescent="0.3">
      <c r="A25" s="171" t="s">
        <v>86</v>
      </c>
      <c r="B25" s="172"/>
      <c r="C25" s="172"/>
      <c r="D25" s="172"/>
      <c r="E25" s="173">
        <f>C25-D25</f>
        <v>0</v>
      </c>
      <c r="F25" s="172"/>
      <c r="G25" s="174">
        <f>C25/D1</f>
        <v>0</v>
      </c>
      <c r="H25" s="174">
        <f>D25/D1</f>
        <v>0</v>
      </c>
      <c r="I25" s="194">
        <f>SUM(I4:I24)-I14</f>
        <v>0</v>
      </c>
      <c r="J25" s="196"/>
      <c r="K25" s="180"/>
      <c r="L25" s="179"/>
      <c r="M25" s="179"/>
      <c r="N25" s="179"/>
      <c r="O25" s="179"/>
      <c r="P25" s="179"/>
      <c r="Q25" s="179"/>
      <c r="R25" s="179"/>
      <c r="S25" s="179"/>
      <c r="T25" s="179"/>
      <c r="U25" s="194"/>
      <c r="V25" s="181"/>
      <c r="W25" s="181">
        <f t="shared" ref="T25:AE25" si="27">SUM(W4:W24)-W14</f>
        <v>457.82</v>
      </c>
      <c r="X25" s="181">
        <f t="shared" si="27"/>
        <v>0</v>
      </c>
      <c r="Y25" s="195"/>
      <c r="Z25" s="181"/>
      <c r="AA25" s="181">
        <f t="shared" si="27"/>
        <v>0</v>
      </c>
      <c r="AB25" s="181"/>
      <c r="AC25" s="181">
        <f t="shared" si="27"/>
        <v>25</v>
      </c>
      <c r="AD25" s="181">
        <f t="shared" si="27"/>
        <v>6.24</v>
      </c>
      <c r="AE25" s="181">
        <f t="shared" si="27"/>
        <v>350.26000000000005</v>
      </c>
      <c r="AF25" s="181">
        <f>SUM(AF15:AF24)</f>
        <v>0</v>
      </c>
      <c r="AG25" s="181">
        <f>SUM(AG15:AG24)</f>
        <v>0</v>
      </c>
      <c r="AH25" s="181">
        <f>AF25-AG25</f>
        <v>0</v>
      </c>
      <c r="AI25" s="10"/>
      <c r="AJ25" s="195">
        <f>SUM(AJ4:AJ24)-AJ14</f>
        <v>70</v>
      </c>
      <c r="AK25" s="195">
        <f>SUM(AK4:AK24)-AK14</f>
        <v>212</v>
      </c>
      <c r="AL25" s="195">
        <f>SUM(AL4:AL24)-AL14</f>
        <v>282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25">
      <c r="A26" s="19">
        <f>A24+1</f>
        <v>43425</v>
      </c>
      <c r="B26" s="39"/>
      <c r="C26" s="39"/>
      <c r="D26" s="40"/>
      <c r="E26" s="183">
        <f t="shared" si="0"/>
        <v>0</v>
      </c>
      <c r="F26" s="40"/>
      <c r="G26" s="4">
        <f t="shared" ref="G26:H35" si="28">IFERROR(C26/$B$1,"")</f>
        <v>0</v>
      </c>
      <c r="H26" s="4">
        <f>IFERROR(D26/$B$1,"")</f>
        <v>0</v>
      </c>
      <c r="I26" s="39"/>
      <c r="J26" s="5"/>
      <c r="K26" s="25"/>
      <c r="L26" s="6"/>
      <c r="M26" s="6"/>
      <c r="N26" s="6"/>
      <c r="O26" s="6"/>
      <c r="P26" s="6"/>
      <c r="Q26" s="39"/>
      <c r="R26" s="275"/>
      <c r="S26" s="192"/>
      <c r="T26" s="33"/>
      <c r="U26" s="31"/>
      <c r="V26" s="33"/>
      <c r="W26" s="33"/>
      <c r="X26" s="33"/>
      <c r="Y26" s="268"/>
      <c r="Z26" s="33"/>
      <c r="AA26" s="33"/>
      <c r="AB26" s="37"/>
      <c r="AC26" s="176"/>
      <c r="AD26" s="35"/>
      <c r="AE26" s="35"/>
      <c r="AF26" s="7"/>
      <c r="AG26" s="286"/>
      <c r="AH26" s="13">
        <f t="shared" ref="AH26:AH35" si="29">AF26-AG26</f>
        <v>0</v>
      </c>
      <c r="AI26" s="10"/>
      <c r="AJ26" s="44"/>
      <c r="AK26" s="41"/>
      <c r="AL26" s="186">
        <f>(AJ26+AK26)-C24</f>
        <v>0</v>
      </c>
      <c r="AM26" s="41"/>
    </row>
    <row r="27" spans="1:16384" ht="16.5" customHeight="1" x14ac:dyDescent="0.25">
      <c r="A27" s="19">
        <f>A26+1</f>
        <v>43426</v>
      </c>
      <c r="B27" s="39"/>
      <c r="C27" s="39"/>
      <c r="D27" s="40"/>
      <c r="E27" s="183">
        <f t="shared" si="0"/>
        <v>0</v>
      </c>
      <c r="F27" s="40"/>
      <c r="G27" s="4">
        <f t="shared" si="28"/>
        <v>0</v>
      </c>
      <c r="H27" s="4">
        <f t="shared" si="28"/>
        <v>0</v>
      </c>
      <c r="I27" s="39"/>
      <c r="J27" s="5" t="str">
        <f t="shared" ref="J26:J35" si="30">IFERROR(I27/C27,"")</f>
        <v/>
      </c>
      <c r="K27" s="25" t="str">
        <f t="shared" ref="K26:K35" si="31">IFERROR((Q27+T27)/C27,"0,00")</f>
        <v>0,00</v>
      </c>
      <c r="L27" s="6" t="e">
        <f t="shared" ref="L26:L35" si="32">R27/D27</f>
        <v>#DIV/0!</v>
      </c>
      <c r="M27" s="6" t="e">
        <f t="shared" ref="M27:M35" si="33">K27-L27</f>
        <v>#DIV/0!</v>
      </c>
      <c r="N27" s="6">
        <f t="shared" ref="N26:N35" si="34">IFERROR(Q27/$B$1,"0,00")</f>
        <v>0</v>
      </c>
      <c r="O27" s="6">
        <f t="shared" si="8"/>
        <v>0</v>
      </c>
      <c r="P27" s="6">
        <f t="shared" ref="P27:P35" si="35">N27-O27</f>
        <v>0</v>
      </c>
      <c r="Q27" s="39"/>
      <c r="R27" s="275"/>
      <c r="S27" s="192">
        <f t="shared" ref="S26:S35" si="36">(Q27+T27)-R27</f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35"/>
      <c r="AE27" s="35"/>
      <c r="AF27" s="7"/>
      <c r="AG27" s="287"/>
      <c r="AH27" s="7">
        <f t="shared" si="29"/>
        <v>0</v>
      </c>
      <c r="AI27" s="10"/>
      <c r="AJ27" s="44"/>
      <c r="AK27" s="41"/>
      <c r="AL27" s="186">
        <f>(AJ27+AK27)-C26</f>
        <v>0</v>
      </c>
      <c r="AM27" s="41"/>
    </row>
    <row r="28" spans="1:16384" ht="16.5" customHeight="1" x14ac:dyDescent="0.25">
      <c r="A28" s="19">
        <f t="shared" ref="A28:A36" si="37">A27+1</f>
        <v>43427</v>
      </c>
      <c r="B28" s="39"/>
      <c r="C28" s="39"/>
      <c r="D28" s="40"/>
      <c r="E28" s="183">
        <f t="shared" si="0"/>
        <v>0</v>
      </c>
      <c r="F28" s="40"/>
      <c r="G28" s="4">
        <f t="shared" si="28"/>
        <v>0</v>
      </c>
      <c r="H28" s="4">
        <f t="shared" si="28"/>
        <v>0</v>
      </c>
      <c r="I28" s="39"/>
      <c r="J28" s="5"/>
      <c r="K28" s="25"/>
      <c r="L28" s="6"/>
      <c r="M28" s="6"/>
      <c r="N28" s="6"/>
      <c r="O28" s="6"/>
      <c r="P28" s="6"/>
      <c r="Q28" s="39"/>
      <c r="R28" s="275"/>
      <c r="S28" s="192"/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35"/>
      <c r="AE28" s="35"/>
      <c r="AF28" s="7"/>
      <c r="AG28" s="287"/>
      <c r="AH28" s="7">
        <f t="shared" si="29"/>
        <v>0</v>
      </c>
      <c r="AI28" s="10"/>
      <c r="AJ28" s="44"/>
      <c r="AK28" s="41"/>
      <c r="AL28" s="186">
        <f t="shared" ref="AL28:AL36" si="38">(AJ28+AK28)-C27</f>
        <v>0</v>
      </c>
      <c r="AM28" s="41"/>
    </row>
    <row r="29" spans="1:16384" ht="16.5" customHeight="1" x14ac:dyDescent="0.25">
      <c r="A29" s="19">
        <f t="shared" si="37"/>
        <v>43428</v>
      </c>
      <c r="B29" s="39"/>
      <c r="C29" s="39"/>
      <c r="D29" s="40"/>
      <c r="E29" s="183">
        <f t="shared" si="0"/>
        <v>0</v>
      </c>
      <c r="F29" s="40"/>
      <c r="G29" s="4">
        <f t="shared" si="28"/>
        <v>0</v>
      </c>
      <c r="H29" s="4">
        <f t="shared" si="28"/>
        <v>0</v>
      </c>
      <c r="I29" s="39"/>
      <c r="J29" s="5"/>
      <c r="K29" s="25"/>
      <c r="L29" s="6"/>
      <c r="M29" s="6"/>
      <c r="N29" s="6"/>
      <c r="O29" s="6"/>
      <c r="P29" s="6"/>
      <c r="Q29" s="39"/>
      <c r="R29" s="275"/>
      <c r="S29" s="192"/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35"/>
      <c r="AE29" s="35"/>
      <c r="AF29" s="7"/>
      <c r="AG29" s="287"/>
      <c r="AH29" s="7">
        <f t="shared" si="29"/>
        <v>0</v>
      </c>
      <c r="AI29" s="10"/>
      <c r="AJ29" s="44"/>
      <c r="AK29" s="41"/>
      <c r="AL29" s="186">
        <f t="shared" si="38"/>
        <v>0</v>
      </c>
      <c r="AM29" s="41"/>
    </row>
    <row r="30" spans="1:16384" ht="16.5" customHeight="1" x14ac:dyDescent="0.25">
      <c r="A30" s="19">
        <f t="shared" si="37"/>
        <v>43429</v>
      </c>
      <c r="B30" s="39"/>
      <c r="C30" s="39"/>
      <c r="D30" s="40"/>
      <c r="E30" s="183">
        <f t="shared" si="0"/>
        <v>0</v>
      </c>
      <c r="F30" s="40"/>
      <c r="G30" s="4">
        <f t="shared" si="28"/>
        <v>0</v>
      </c>
      <c r="H30" s="4">
        <f t="shared" si="28"/>
        <v>0</v>
      </c>
      <c r="I30" s="39"/>
      <c r="J30" s="5"/>
      <c r="K30" s="25"/>
      <c r="L30" s="6"/>
      <c r="M30" s="6"/>
      <c r="N30" s="6"/>
      <c r="O30" s="6"/>
      <c r="P30" s="6"/>
      <c r="Q30" s="39"/>
      <c r="R30" s="275"/>
      <c r="S30" s="192"/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35"/>
      <c r="AE30" s="35"/>
      <c r="AF30" s="7"/>
      <c r="AG30" s="287"/>
      <c r="AH30" s="7">
        <f t="shared" si="29"/>
        <v>0</v>
      </c>
      <c r="AI30" s="10"/>
      <c r="AJ30" s="44"/>
      <c r="AK30" s="41"/>
      <c r="AL30" s="186">
        <f t="shared" si="38"/>
        <v>0</v>
      </c>
      <c r="AM30" s="41"/>
    </row>
    <row r="31" spans="1:16384" ht="16.5" customHeight="1" x14ac:dyDescent="0.25">
      <c r="A31" s="19">
        <f t="shared" si="37"/>
        <v>43430</v>
      </c>
      <c r="B31" s="39"/>
      <c r="C31" s="39"/>
      <c r="D31" s="40"/>
      <c r="E31" s="183">
        <f t="shared" si="0"/>
        <v>0</v>
      </c>
      <c r="F31" s="40"/>
      <c r="G31" s="4">
        <f t="shared" si="28"/>
        <v>0</v>
      </c>
      <c r="H31" s="4">
        <f t="shared" si="28"/>
        <v>0</v>
      </c>
      <c r="I31" s="39"/>
      <c r="J31" s="5"/>
      <c r="K31" s="25"/>
      <c r="L31" s="6"/>
      <c r="M31" s="6"/>
      <c r="N31" s="6"/>
      <c r="O31" s="6"/>
      <c r="P31" s="6"/>
      <c r="Q31" s="39"/>
      <c r="R31" s="275"/>
      <c r="S31" s="192"/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35"/>
      <c r="AE31" s="35"/>
      <c r="AF31" s="7"/>
      <c r="AG31" s="287"/>
      <c r="AH31" s="7">
        <f t="shared" si="29"/>
        <v>0</v>
      </c>
      <c r="AI31" s="10"/>
      <c r="AJ31" s="44"/>
      <c r="AK31" s="41"/>
      <c r="AL31" s="186">
        <f t="shared" si="38"/>
        <v>0</v>
      </c>
      <c r="AM31" s="41"/>
    </row>
    <row r="32" spans="1:16384" ht="16.5" customHeight="1" x14ac:dyDescent="0.25">
      <c r="A32" s="19">
        <f t="shared" si="37"/>
        <v>43431</v>
      </c>
      <c r="B32" s="39"/>
      <c r="C32" s="39"/>
      <c r="D32" s="40"/>
      <c r="E32" s="183">
        <f t="shared" si="0"/>
        <v>0</v>
      </c>
      <c r="F32" s="40"/>
      <c r="G32" s="4">
        <f t="shared" si="28"/>
        <v>0</v>
      </c>
      <c r="H32" s="4">
        <f t="shared" si="28"/>
        <v>0</v>
      </c>
      <c r="I32" s="39"/>
      <c r="J32" s="5"/>
      <c r="K32" s="25"/>
      <c r="L32" s="6"/>
      <c r="M32" s="6"/>
      <c r="N32" s="6"/>
      <c r="O32" s="6"/>
      <c r="P32" s="6"/>
      <c r="Q32" s="39"/>
      <c r="R32" s="275"/>
      <c r="S32" s="192"/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35"/>
      <c r="AE32" s="35"/>
      <c r="AF32" s="7"/>
      <c r="AG32" s="287"/>
      <c r="AH32" s="7">
        <f t="shared" si="29"/>
        <v>0</v>
      </c>
      <c r="AI32" s="10"/>
      <c r="AJ32" s="44"/>
      <c r="AK32" s="41"/>
      <c r="AL32" s="186">
        <f t="shared" si="38"/>
        <v>0</v>
      </c>
      <c r="AM32" s="41"/>
    </row>
    <row r="33" spans="1:16384" ht="16.5" customHeight="1" x14ac:dyDescent="0.25">
      <c r="A33" s="19">
        <f t="shared" si="37"/>
        <v>43432</v>
      </c>
      <c r="B33" s="39"/>
      <c r="C33" s="39"/>
      <c r="D33" s="40"/>
      <c r="E33" s="183">
        <f t="shared" si="0"/>
        <v>0</v>
      </c>
      <c r="F33" s="40"/>
      <c r="G33" s="4">
        <f t="shared" si="28"/>
        <v>0</v>
      </c>
      <c r="H33" s="4">
        <f t="shared" si="28"/>
        <v>0</v>
      </c>
      <c r="I33" s="39"/>
      <c r="J33" s="5"/>
      <c r="K33" s="25"/>
      <c r="L33" s="6"/>
      <c r="M33" s="6"/>
      <c r="N33" s="6"/>
      <c r="O33" s="6"/>
      <c r="P33" s="6"/>
      <c r="Q33" s="39"/>
      <c r="R33" s="275"/>
      <c r="S33" s="192"/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35"/>
      <c r="AE33" s="35"/>
      <c r="AF33" s="7"/>
      <c r="AG33" s="287"/>
      <c r="AH33" s="7">
        <f t="shared" si="29"/>
        <v>0</v>
      </c>
      <c r="AI33" s="10"/>
      <c r="AJ33" s="44"/>
      <c r="AK33" s="41"/>
      <c r="AL33" s="186">
        <f t="shared" si="38"/>
        <v>0</v>
      </c>
      <c r="AM33" s="41"/>
    </row>
    <row r="34" spans="1:16384" ht="16.5" customHeight="1" x14ac:dyDescent="0.25">
      <c r="A34" s="19">
        <f t="shared" si="37"/>
        <v>43433</v>
      </c>
      <c r="B34" s="39"/>
      <c r="C34" s="39"/>
      <c r="D34" s="40"/>
      <c r="E34" s="183">
        <f t="shared" si="0"/>
        <v>0</v>
      </c>
      <c r="F34" s="40"/>
      <c r="G34" s="4">
        <f t="shared" si="28"/>
        <v>0</v>
      </c>
      <c r="H34" s="4">
        <f t="shared" si="28"/>
        <v>0</v>
      </c>
      <c r="I34" s="39"/>
      <c r="J34" s="5"/>
      <c r="K34" s="25"/>
      <c r="L34" s="6"/>
      <c r="M34" s="6"/>
      <c r="N34" s="6"/>
      <c r="O34" s="6"/>
      <c r="P34" s="6"/>
      <c r="Q34" s="39"/>
      <c r="R34" s="275"/>
      <c r="S34" s="192"/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35"/>
      <c r="AE34" s="35"/>
      <c r="AF34" s="7"/>
      <c r="AG34" s="287"/>
      <c r="AH34" s="7">
        <f t="shared" si="29"/>
        <v>0</v>
      </c>
      <c r="AI34" s="10"/>
      <c r="AJ34" s="44"/>
      <c r="AK34" s="41"/>
      <c r="AL34" s="186">
        <f t="shared" si="38"/>
        <v>0</v>
      </c>
      <c r="AM34" s="41"/>
    </row>
    <row r="35" spans="1:16384" ht="16.5" customHeight="1" x14ac:dyDescent="0.25">
      <c r="A35" s="19">
        <f t="shared" si="37"/>
        <v>43434</v>
      </c>
      <c r="B35" s="39"/>
      <c r="C35" s="39"/>
      <c r="D35" s="40"/>
      <c r="E35" s="183">
        <f t="shared" si="0"/>
        <v>0</v>
      </c>
      <c r="F35" s="40"/>
      <c r="G35" s="4">
        <f t="shared" si="28"/>
        <v>0</v>
      </c>
      <c r="H35" s="4">
        <f t="shared" si="28"/>
        <v>0</v>
      </c>
      <c r="I35" s="39"/>
      <c r="J35" s="5"/>
      <c r="K35" s="25"/>
      <c r="L35" s="6"/>
      <c r="M35" s="6"/>
      <c r="N35" s="6"/>
      <c r="O35" s="6"/>
      <c r="P35" s="6"/>
      <c r="Q35" s="39"/>
      <c r="R35" s="275"/>
      <c r="S35" s="192"/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35"/>
      <c r="AE35" s="35"/>
      <c r="AF35" s="7"/>
      <c r="AG35" s="288"/>
      <c r="AH35" s="26">
        <f t="shared" si="29"/>
        <v>0</v>
      </c>
      <c r="AI35" s="10"/>
      <c r="AJ35" s="44"/>
      <c r="AK35" s="41"/>
      <c r="AL35" s="186">
        <f t="shared" si="38"/>
        <v>0</v>
      </c>
      <c r="AM35" s="41"/>
    </row>
    <row r="36" spans="1:16384" s="263" customFormat="1" ht="16.5" customHeight="1" thickBot="1" x14ac:dyDescent="0.3">
      <c r="A36" s="19">
        <f t="shared" si="37"/>
        <v>43435</v>
      </c>
      <c r="B36" s="267"/>
      <c r="C36" s="267"/>
      <c r="D36" s="40"/>
      <c r="E36" s="183">
        <f t="shared" ref="E36" si="39">C36-D36</f>
        <v>0</v>
      </c>
      <c r="F36" s="40"/>
      <c r="G36" s="4">
        <f t="shared" ref="G36" si="40">IFERROR(C36/$B$1,"")</f>
        <v>0</v>
      </c>
      <c r="H36" s="4">
        <f t="shared" ref="H36" si="41">IFERROR(D36/$B$1,"")</f>
        <v>0</v>
      </c>
      <c r="I36" s="267"/>
      <c r="J36" s="5"/>
      <c r="K36" s="25"/>
      <c r="L36" s="6"/>
      <c r="M36" s="6"/>
      <c r="N36" s="6"/>
      <c r="O36" s="6"/>
      <c r="P36" s="6"/>
      <c r="Q36" s="267"/>
      <c r="R36" s="275"/>
      <c r="S36" s="192"/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35"/>
      <c r="AE36" s="35"/>
      <c r="AF36" s="269">
        <f t="shared" ref="AF36" si="42">Q36+T36+W36+X36+Z36+AA36+AB36+AC36+AD36</f>
        <v>0</v>
      </c>
      <c r="AG36" s="288"/>
      <c r="AH36" s="26">
        <f t="shared" ref="AH36" si="43">AF36-AG36</f>
        <v>0</v>
      </c>
      <c r="AI36" s="10"/>
      <c r="AJ36" s="44"/>
      <c r="AK36" s="41"/>
      <c r="AL36" s="186">
        <f t="shared" si="38"/>
        <v>0</v>
      </c>
      <c r="AM36" s="41"/>
    </row>
    <row r="37" spans="1:16384" s="153" customFormat="1" ht="16.5" customHeight="1" thickBot="1" x14ac:dyDescent="0.3">
      <c r="A37" s="171" t="s">
        <v>87</v>
      </c>
      <c r="B37" s="172"/>
      <c r="C37" s="172"/>
      <c r="D37" s="172"/>
      <c r="E37" s="173">
        <f>C37-D37</f>
        <v>0</v>
      </c>
      <c r="F37" s="172"/>
      <c r="G37" s="174">
        <f>C37/D1</f>
        <v>0</v>
      </c>
      <c r="H37" s="174">
        <f>D37/D1</f>
        <v>0</v>
      </c>
      <c r="I37" s="194">
        <f>SUM(I4:I36)-I14-I25</f>
        <v>0</v>
      </c>
      <c r="J37" s="196"/>
      <c r="K37" s="180"/>
      <c r="L37" s="181"/>
      <c r="M37" s="179"/>
      <c r="N37" s="179"/>
      <c r="O37" s="179"/>
      <c r="P37" s="179"/>
      <c r="Q37" s="179"/>
      <c r="R37" s="179"/>
      <c r="S37" s="179"/>
      <c r="T37" s="179"/>
      <c r="U37" s="194"/>
      <c r="V37" s="181"/>
      <c r="W37" s="181">
        <f t="shared" ref="T37:AG37" si="44">SUM(W4:W36)-W14-W25</f>
        <v>457.82000000000011</v>
      </c>
      <c r="X37" s="195">
        <f t="shared" si="44"/>
        <v>0</v>
      </c>
      <c r="Y37" s="195"/>
      <c r="Z37" s="181"/>
      <c r="AA37" s="181">
        <f t="shared" si="44"/>
        <v>0</v>
      </c>
      <c r="AB37" s="181"/>
      <c r="AC37" s="181">
        <f t="shared" si="44"/>
        <v>25</v>
      </c>
      <c r="AD37" s="181">
        <f t="shared" si="44"/>
        <v>6.2399999999999984</v>
      </c>
      <c r="AE37" s="181">
        <f t="shared" si="44"/>
        <v>350.26000000000016</v>
      </c>
      <c r="AF37" s="181">
        <f t="shared" si="44"/>
        <v>2678.0000000000009</v>
      </c>
      <c r="AG37" s="181">
        <f t="shared" si="44"/>
        <v>0</v>
      </c>
      <c r="AH37" s="181">
        <f>AF37-AG37</f>
        <v>2678.0000000000009</v>
      </c>
      <c r="AI37" s="10"/>
      <c r="AJ37" s="195">
        <f>SUM(AJ4:AJ36)-AJ14-AJ25</f>
        <v>70</v>
      </c>
      <c r="AK37" s="195">
        <f>SUM(AK4:AK36)-AK14-AK25</f>
        <v>212</v>
      </c>
      <c r="AL37" s="195">
        <f>SUM(AL4:AL36)-AL14-AL25</f>
        <v>282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</sheetData>
  <sheetProtection selectLockedCells="1"/>
  <pageMargins left="0.7" right="0.7" top="0.75" bottom="0.75" header="0.3" footer="0.3"/>
  <pageSetup paperSize="9" orientation="portrait" horizontalDpi="4294967293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_xludf.Clear">
                <anchor moveWithCells="1" sizeWithCells="1">
                  <from>
                    <xdr:col>5</xdr:col>
                    <xdr:colOff>0</xdr:colOff>
                    <xdr:row>0</xdr:row>
                    <xdr:rowOff>19050</xdr:rowOff>
                  </from>
                  <to>
                    <xdr:col>6</xdr:col>
                    <xdr:colOff>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Maj_PC_Avignon">
                <anchor moveWithCells="1" sizeWithCells="1">
                  <from>
                    <xdr:col>6</xdr:col>
                    <xdr:colOff>66675</xdr:colOff>
                    <xdr:row>0</xdr:row>
                    <xdr:rowOff>19050</xdr:rowOff>
                  </from>
                  <to>
                    <xdr:col>7</xdr:col>
                    <xdr:colOff>95250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FD39"/>
  <sheetViews>
    <sheetView zoomScale="70" zoomScaleNormal="80" workbookViewId="0">
      <selection activeCell="AH26" sqref="AH26"/>
    </sheetView>
  </sheetViews>
  <sheetFormatPr baseColWidth="10" defaultRowHeight="15" outlineLevelCol="1" x14ac:dyDescent="0.25"/>
  <cols>
    <col min="1" max="1" width="8.5703125" style="2" customWidth="1"/>
    <col min="2" max="2" width="11.85546875" style="1" customWidth="1"/>
    <col min="3" max="3" width="14.42578125" style="1" customWidth="1"/>
    <col min="4" max="4" width="12.5703125" style="1" customWidth="1"/>
    <col min="5" max="5" width="11.85546875" style="1" customWidth="1"/>
    <col min="6" max="6" width="10.85546875" style="1"/>
    <col min="7" max="7" width="13.42578125" style="1" customWidth="1"/>
    <col min="8" max="8" width="7.85546875" style="1" customWidth="1"/>
    <col min="9" max="9" width="10.85546875" style="1"/>
    <col min="10" max="10" width="13.140625" style="1" customWidth="1"/>
    <col min="11" max="11" width="10.85546875" style="1"/>
    <col min="12" max="12" width="14.42578125" style="1" customWidth="1"/>
    <col min="13" max="13" width="16" style="1" customWidth="1"/>
    <col min="14" max="14" width="13.140625" style="1" customWidth="1"/>
    <col min="15" max="15" width="22.85546875" style="1" customWidth="1"/>
    <col min="16" max="16" width="20.5703125" style="1" customWidth="1"/>
    <col min="17" max="17" width="24.5703125" style="1" customWidth="1"/>
    <col min="18" max="18" width="18.42578125" style="1" customWidth="1"/>
    <col min="19" max="19" width="17.7109375" style="1" customWidth="1"/>
    <col min="20" max="20" width="24.5703125" style="1" customWidth="1"/>
    <col min="21" max="21" width="20.5703125" style="1" customWidth="1"/>
    <col min="22" max="23" width="16.140625" style="1" customWidth="1"/>
    <col min="24" max="24" width="22.5703125" style="1" customWidth="1"/>
    <col min="25" max="25" width="14.7109375" style="264" customWidth="1"/>
    <col min="26" max="27" width="10.85546875" style="1"/>
    <col min="33" max="33" width="13.42578125" customWidth="1" outlineLevel="1"/>
    <col min="34" max="34" width="12.42578125" customWidth="1"/>
    <col min="36" max="37" width="16.5703125" customWidth="1"/>
    <col min="39" max="39" width="44.5703125" customWidth="1"/>
  </cols>
  <sheetData>
    <row r="1" spans="1:16384" x14ac:dyDescent="0.25">
      <c r="A1" s="283" t="s">
        <v>39</v>
      </c>
      <c r="B1" s="283">
        <v>49</v>
      </c>
      <c r="C1" s="283">
        <f>'Octobre 2018'!$A$2</f>
        <v>20</v>
      </c>
      <c r="D1" s="283">
        <f>B1*C1</f>
        <v>980</v>
      </c>
      <c r="AJ1" s="273"/>
    </row>
    <row r="2" spans="1:16384" ht="15.75" thickBot="1" x14ac:dyDescent="0.3">
      <c r="B2" s="27"/>
      <c r="K2" s="3"/>
      <c r="AB2" s="1"/>
      <c r="AC2" s="1"/>
    </row>
    <row r="3" spans="1:16384" ht="15.75" thickBot="1" x14ac:dyDescent="0.3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5" t="s">
        <v>116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25">
      <c r="A4" s="15">
        <f>'PC AVIGNON'!A4</f>
        <v>43405</v>
      </c>
      <c r="B4" s="29">
        <v>2</v>
      </c>
      <c r="C4" s="29">
        <v>20</v>
      </c>
      <c r="D4" s="188"/>
      <c r="E4" s="182">
        <f t="shared" ref="E4:E35" si="0">C4-D4</f>
        <v>20</v>
      </c>
      <c r="F4" s="29"/>
      <c r="G4" s="16">
        <f>IFERROR(C4/$B$1,"")</f>
        <v>0.40816326530612246</v>
      </c>
      <c r="H4" s="16">
        <f>IFERROR(D4/$B$1,"")</f>
        <v>0</v>
      </c>
      <c r="I4" s="30">
        <v>31</v>
      </c>
      <c r="J4" s="17">
        <f t="shared" ref="J4:J13" si="1">IFERROR(I4/C4,"")</f>
        <v>1.55</v>
      </c>
      <c r="K4" s="25">
        <f t="shared" ref="K4:K13" si="2">IFERROR((Q4+T4)/C4,"0,00")</f>
        <v>36.167000000000002</v>
      </c>
      <c r="L4" s="25" t="e">
        <f>R4/D4</f>
        <v>#DIV/0!</v>
      </c>
      <c r="M4" s="25" t="e">
        <f>K4-L4</f>
        <v>#DIV/0!</v>
      </c>
      <c r="N4" s="18">
        <f t="shared" ref="N4:N13" si="3">IFERROR(Q4/$B$1,"0,00")</f>
        <v>14.762040816326531</v>
      </c>
      <c r="O4" s="18">
        <f>R4/$B$1</f>
        <v>0</v>
      </c>
      <c r="P4" s="18">
        <f>N4-O4</f>
        <v>14.762040816326531</v>
      </c>
      <c r="Q4" s="32">
        <v>723.34</v>
      </c>
      <c r="R4" s="285"/>
      <c r="S4" s="191">
        <f>(Q4+T4)-R4</f>
        <v>723.34</v>
      </c>
      <c r="T4" s="32">
        <v>0</v>
      </c>
      <c r="U4" s="30"/>
      <c r="V4" s="32"/>
      <c r="W4" s="32">
        <v>91.18</v>
      </c>
      <c r="X4" s="32"/>
      <c r="Y4" s="266"/>
      <c r="Z4" s="32"/>
      <c r="AA4" s="32"/>
      <c r="AB4" s="36"/>
      <c r="AC4" s="175">
        <v>0</v>
      </c>
      <c r="AD4" s="34"/>
      <c r="AE4" s="34">
        <v>27.2</v>
      </c>
      <c r="AF4" s="13">
        <f t="shared" ref="AF4:AF13" si="4">Q4+T4+W4+X4+Z4+AA4+AB4+AC4+AD4</f>
        <v>814.52</v>
      </c>
      <c r="AG4" s="286"/>
      <c r="AH4" s="13">
        <f>AF4-AG4</f>
        <v>814.52</v>
      </c>
      <c r="AI4" s="10"/>
      <c r="AJ4" s="42">
        <v>9</v>
      </c>
      <c r="AK4" s="43">
        <v>6</v>
      </c>
      <c r="AL4" s="185">
        <f t="shared" ref="AL4" si="5">(AJ4+AK4)-C4</f>
        <v>-5</v>
      </c>
      <c r="AM4" s="43"/>
    </row>
    <row r="5" spans="1:16384" ht="16.5" customHeight="1" x14ac:dyDescent="0.25">
      <c r="A5" s="19">
        <f>A4+1</f>
        <v>43406</v>
      </c>
      <c r="B5" s="39">
        <v>2</v>
      </c>
      <c r="C5" s="39">
        <v>26</v>
      </c>
      <c r="D5" s="189"/>
      <c r="E5" s="183">
        <f t="shared" si="0"/>
        <v>26</v>
      </c>
      <c r="F5" s="40"/>
      <c r="G5" s="4">
        <f t="shared" ref="G5:H13" si="6">IFERROR(C5/$B$1,"")</f>
        <v>0.53061224489795922</v>
      </c>
      <c r="H5" s="4">
        <f t="shared" si="6"/>
        <v>0</v>
      </c>
      <c r="I5" s="31">
        <v>28</v>
      </c>
      <c r="J5" s="5">
        <f t="shared" si="1"/>
        <v>1.0769230769230769</v>
      </c>
      <c r="K5" s="25">
        <f t="shared" si="2"/>
        <v>33.812307692307691</v>
      </c>
      <c r="L5" s="25" t="e">
        <f t="shared" ref="L5:L13" si="7">R5/D5</f>
        <v>#DIV/0!</v>
      </c>
      <c r="M5" s="25" t="e">
        <f t="shared" ref="M5:M13" si="8">K5-L5</f>
        <v>#DIV/0!</v>
      </c>
      <c r="N5" s="6">
        <f t="shared" si="3"/>
        <v>17.941224489795918</v>
      </c>
      <c r="O5" s="6">
        <f t="shared" ref="O5:O13" si="9">R5/$B$1</f>
        <v>0</v>
      </c>
      <c r="P5" s="6">
        <f t="shared" ref="P5:P13" si="10">N5-O5</f>
        <v>17.941224489795918</v>
      </c>
      <c r="Q5" s="33">
        <v>879.12</v>
      </c>
      <c r="R5" s="275"/>
      <c r="S5" s="192">
        <f t="shared" ref="S5:S13" si="11">(Q5+T5)-R5</f>
        <v>879.12</v>
      </c>
      <c r="T5" s="33">
        <v>0</v>
      </c>
      <c r="U5" s="31"/>
      <c r="V5" s="33"/>
      <c r="W5" s="33">
        <v>81.42</v>
      </c>
      <c r="X5" s="33"/>
      <c r="Y5" s="268"/>
      <c r="Z5" s="33"/>
      <c r="AA5" s="33"/>
      <c r="AB5" s="37"/>
      <c r="AC5" s="176">
        <v>0</v>
      </c>
      <c r="AD5" s="35"/>
      <c r="AE5" s="35">
        <v>32</v>
      </c>
      <c r="AF5" s="7">
        <f t="shared" si="4"/>
        <v>960.54</v>
      </c>
      <c r="AG5" s="287"/>
      <c r="AH5" s="7">
        <f t="shared" ref="AH5:AH13" si="12">AF5-AG5</f>
        <v>960.54</v>
      </c>
      <c r="AI5" s="10"/>
      <c r="AJ5" s="44">
        <v>9</v>
      </c>
      <c r="AK5" s="41">
        <v>11</v>
      </c>
      <c r="AL5" s="186">
        <f>(AJ5+AK5)-C4</f>
        <v>0</v>
      </c>
      <c r="AM5" s="41"/>
    </row>
    <row r="6" spans="1:16384" ht="16.5" customHeight="1" x14ac:dyDescent="0.25">
      <c r="A6" s="19">
        <f t="shared" ref="A6:A13" si="13">A5+1</f>
        <v>43407</v>
      </c>
      <c r="B6" s="39"/>
      <c r="C6" s="39"/>
      <c r="D6" s="189"/>
      <c r="E6" s="183">
        <f t="shared" si="0"/>
        <v>0</v>
      </c>
      <c r="F6" s="40"/>
      <c r="G6" s="4">
        <f t="shared" si="6"/>
        <v>0</v>
      </c>
      <c r="H6" s="4">
        <f t="shared" si="6"/>
        <v>0</v>
      </c>
      <c r="I6" s="31">
        <v>18</v>
      </c>
      <c r="J6" s="5"/>
      <c r="K6" s="25"/>
      <c r="L6" s="25"/>
      <c r="M6" s="25"/>
      <c r="N6" s="6"/>
      <c r="O6" s="6"/>
      <c r="P6" s="6"/>
      <c r="Q6" s="33"/>
      <c r="R6" s="275"/>
      <c r="S6" s="192"/>
      <c r="T6" s="33"/>
      <c r="U6" s="31"/>
      <c r="V6" s="33"/>
      <c r="W6" s="33">
        <v>22.42</v>
      </c>
      <c r="X6" s="33"/>
      <c r="Y6" s="268"/>
      <c r="Z6" s="33"/>
      <c r="AA6" s="33"/>
      <c r="AB6" s="37"/>
      <c r="AC6" s="176">
        <v>0</v>
      </c>
      <c r="AD6" s="35"/>
      <c r="AE6" s="35">
        <v>19.2</v>
      </c>
      <c r="AF6" s="7">
        <f t="shared" si="4"/>
        <v>22.42</v>
      </c>
      <c r="AG6" s="287"/>
      <c r="AH6" s="7">
        <f t="shared" si="12"/>
        <v>22.42</v>
      </c>
      <c r="AI6" s="10"/>
      <c r="AJ6" s="44">
        <v>11</v>
      </c>
      <c r="AK6" s="41">
        <v>15</v>
      </c>
      <c r="AL6" s="186">
        <f t="shared" ref="AL6:AL13" si="14">(AJ6+AK6)-C5</f>
        <v>0</v>
      </c>
      <c r="AM6" s="41"/>
    </row>
    <row r="7" spans="1:16384" ht="16.5" customHeight="1" x14ac:dyDescent="0.25">
      <c r="A7" s="19">
        <f t="shared" si="13"/>
        <v>43408</v>
      </c>
      <c r="B7" s="39"/>
      <c r="C7" s="39"/>
      <c r="D7" s="189"/>
      <c r="E7" s="183">
        <f t="shared" si="0"/>
        <v>0</v>
      </c>
      <c r="F7" s="40"/>
      <c r="G7" s="4">
        <f t="shared" si="6"/>
        <v>0</v>
      </c>
      <c r="H7" s="4">
        <f t="shared" si="6"/>
        <v>0</v>
      </c>
      <c r="I7" s="31">
        <v>7</v>
      </c>
      <c r="J7" s="5"/>
      <c r="K7" s="25"/>
      <c r="L7" s="25"/>
      <c r="M7" s="25"/>
      <c r="N7" s="6"/>
      <c r="O7" s="6"/>
      <c r="P7" s="6"/>
      <c r="Q7" s="33"/>
      <c r="R7" s="275"/>
      <c r="S7" s="192"/>
      <c r="T7" s="33"/>
      <c r="U7" s="31"/>
      <c r="V7" s="33"/>
      <c r="W7" s="33">
        <v>10.82</v>
      </c>
      <c r="X7" s="33"/>
      <c r="Y7" s="268"/>
      <c r="Z7" s="33"/>
      <c r="AA7" s="33"/>
      <c r="AB7" s="37"/>
      <c r="AC7" s="176">
        <v>0</v>
      </c>
      <c r="AD7" s="35"/>
      <c r="AE7" s="35">
        <v>6.4</v>
      </c>
      <c r="AF7" s="7">
        <f t="shared" si="4"/>
        <v>10.82</v>
      </c>
      <c r="AG7" s="287"/>
      <c r="AH7" s="7">
        <f t="shared" si="12"/>
        <v>10.82</v>
      </c>
      <c r="AI7" s="10"/>
      <c r="AJ7" s="44">
        <v>3</v>
      </c>
      <c r="AK7" s="41">
        <v>15</v>
      </c>
      <c r="AL7" s="186">
        <f t="shared" si="14"/>
        <v>18</v>
      </c>
      <c r="AM7" s="41"/>
    </row>
    <row r="8" spans="1:16384" ht="16.5" customHeight="1" x14ac:dyDescent="0.25">
      <c r="A8" s="19">
        <f t="shared" si="13"/>
        <v>43409</v>
      </c>
      <c r="B8" s="39"/>
      <c r="C8" s="39"/>
      <c r="D8" s="189"/>
      <c r="E8" s="183">
        <f t="shared" si="0"/>
        <v>0</v>
      </c>
      <c r="F8" s="40"/>
      <c r="G8" s="4">
        <f t="shared" si="6"/>
        <v>0</v>
      </c>
      <c r="H8" s="4">
        <f t="shared" si="6"/>
        <v>0</v>
      </c>
      <c r="I8" s="31">
        <v>43</v>
      </c>
      <c r="J8" s="5"/>
      <c r="K8" s="25"/>
      <c r="L8" s="25"/>
      <c r="M8" s="25"/>
      <c r="N8" s="6"/>
      <c r="O8" s="6"/>
      <c r="P8" s="6"/>
      <c r="Q8" s="33"/>
      <c r="R8" s="275"/>
      <c r="S8" s="192"/>
      <c r="T8" s="33"/>
      <c r="U8" s="31"/>
      <c r="V8" s="33"/>
      <c r="W8" s="33">
        <v>32.18</v>
      </c>
      <c r="X8" s="33"/>
      <c r="Y8" s="268"/>
      <c r="Z8" s="33"/>
      <c r="AA8" s="33"/>
      <c r="AB8" s="37"/>
      <c r="AC8" s="176">
        <v>0</v>
      </c>
      <c r="AD8" s="35"/>
      <c r="AE8" s="35">
        <v>47.2</v>
      </c>
      <c r="AF8" s="7">
        <f t="shared" si="4"/>
        <v>32.18</v>
      </c>
      <c r="AG8" s="287"/>
      <c r="AH8" s="7">
        <f t="shared" si="12"/>
        <v>32.18</v>
      </c>
      <c r="AI8" s="10"/>
      <c r="AJ8" s="44">
        <v>6</v>
      </c>
      <c r="AK8" s="41">
        <v>2</v>
      </c>
      <c r="AL8" s="186">
        <f t="shared" si="14"/>
        <v>8</v>
      </c>
      <c r="AM8" s="41"/>
    </row>
    <row r="9" spans="1:16384" ht="16.5" customHeight="1" x14ac:dyDescent="0.25">
      <c r="A9" s="19">
        <f t="shared" si="13"/>
        <v>43410</v>
      </c>
      <c r="B9" s="39"/>
      <c r="C9" s="39"/>
      <c r="D9" s="189"/>
      <c r="E9" s="183">
        <f t="shared" si="0"/>
        <v>0</v>
      </c>
      <c r="F9" s="40"/>
      <c r="G9" s="4">
        <f t="shared" si="6"/>
        <v>0</v>
      </c>
      <c r="H9" s="4">
        <f t="shared" si="6"/>
        <v>0</v>
      </c>
      <c r="I9" s="31">
        <v>47</v>
      </c>
      <c r="J9" s="5"/>
      <c r="K9" s="25"/>
      <c r="L9" s="25"/>
      <c r="M9" s="25"/>
      <c r="N9" s="6"/>
      <c r="O9" s="6"/>
      <c r="P9" s="6"/>
      <c r="Q9" s="33"/>
      <c r="R9" s="275"/>
      <c r="S9" s="192"/>
      <c r="T9" s="33"/>
      <c r="U9" s="31"/>
      <c r="V9" s="33"/>
      <c r="W9" s="33">
        <v>59.91</v>
      </c>
      <c r="X9" s="33"/>
      <c r="Y9" s="268"/>
      <c r="Z9" s="33"/>
      <c r="AA9" s="33"/>
      <c r="AB9" s="37"/>
      <c r="AC9" s="176">
        <v>0</v>
      </c>
      <c r="AD9" s="35"/>
      <c r="AE9" s="35">
        <v>48</v>
      </c>
      <c r="AF9" s="7">
        <f t="shared" si="4"/>
        <v>59.91</v>
      </c>
      <c r="AG9" s="287"/>
      <c r="AH9" s="7">
        <f t="shared" si="12"/>
        <v>59.91</v>
      </c>
      <c r="AI9" s="10"/>
      <c r="AJ9" s="44">
        <v>32</v>
      </c>
      <c r="AK9" s="41">
        <v>8</v>
      </c>
      <c r="AL9" s="186">
        <f t="shared" si="14"/>
        <v>40</v>
      </c>
      <c r="AM9" s="41"/>
    </row>
    <row r="10" spans="1:16384" ht="16.5" customHeight="1" x14ac:dyDescent="0.25">
      <c r="A10" s="19">
        <f t="shared" si="13"/>
        <v>43411</v>
      </c>
      <c r="B10" s="39"/>
      <c r="C10" s="39"/>
      <c r="D10" s="189"/>
      <c r="E10" s="183">
        <f t="shared" si="0"/>
        <v>0</v>
      </c>
      <c r="F10" s="40"/>
      <c r="G10" s="4">
        <f t="shared" si="6"/>
        <v>0</v>
      </c>
      <c r="H10" s="4">
        <f t="shared" si="6"/>
        <v>0</v>
      </c>
      <c r="I10" s="31">
        <v>39</v>
      </c>
      <c r="J10" s="5"/>
      <c r="K10" s="25"/>
      <c r="L10" s="25"/>
      <c r="M10" s="25"/>
      <c r="N10" s="6"/>
      <c r="O10" s="6"/>
      <c r="P10" s="6"/>
      <c r="Q10" s="33"/>
      <c r="R10" s="275"/>
      <c r="S10" s="192"/>
      <c r="T10" s="33"/>
      <c r="U10" s="31"/>
      <c r="V10" s="33"/>
      <c r="W10" s="33">
        <v>53.64</v>
      </c>
      <c r="X10" s="33"/>
      <c r="Y10" s="268"/>
      <c r="Z10" s="33"/>
      <c r="AA10" s="33"/>
      <c r="AB10" s="37"/>
      <c r="AC10" s="176">
        <v>6</v>
      </c>
      <c r="AD10" s="35"/>
      <c r="AE10" s="35">
        <v>41.6</v>
      </c>
      <c r="AF10" s="7">
        <f t="shared" si="4"/>
        <v>59.64</v>
      </c>
      <c r="AG10" s="287"/>
      <c r="AH10" s="7">
        <f t="shared" si="12"/>
        <v>59.64</v>
      </c>
      <c r="AI10" s="10"/>
      <c r="AJ10" s="44">
        <v>28</v>
      </c>
      <c r="AK10" s="41">
        <v>16</v>
      </c>
      <c r="AL10" s="186">
        <f t="shared" si="14"/>
        <v>44</v>
      </c>
      <c r="AM10" s="41"/>
    </row>
    <row r="11" spans="1:16384" ht="16.5" customHeight="1" x14ac:dyDescent="0.25">
      <c r="A11" s="19">
        <f t="shared" si="13"/>
        <v>43412</v>
      </c>
      <c r="B11" s="39"/>
      <c r="C11" s="39"/>
      <c r="D11" s="189"/>
      <c r="E11" s="183">
        <f t="shared" si="0"/>
        <v>0</v>
      </c>
      <c r="F11" s="40"/>
      <c r="G11" s="4">
        <f t="shared" si="6"/>
        <v>0</v>
      </c>
      <c r="H11" s="4">
        <f t="shared" si="6"/>
        <v>0</v>
      </c>
      <c r="I11" s="31">
        <v>28</v>
      </c>
      <c r="J11" s="5"/>
      <c r="K11" s="25"/>
      <c r="L11" s="25"/>
      <c r="M11" s="25"/>
      <c r="N11" s="6"/>
      <c r="O11" s="6"/>
      <c r="P11" s="6"/>
      <c r="Q11" s="33"/>
      <c r="R11" s="275"/>
      <c r="S11" s="192"/>
      <c r="T11" s="33"/>
      <c r="U11" s="31"/>
      <c r="V11" s="33"/>
      <c r="W11" s="33">
        <v>68.180000000000007</v>
      </c>
      <c r="X11" s="33"/>
      <c r="Y11" s="268"/>
      <c r="Z11" s="33"/>
      <c r="AA11" s="33"/>
      <c r="AB11" s="37"/>
      <c r="AC11" s="176">
        <v>0</v>
      </c>
      <c r="AD11" s="35"/>
      <c r="AE11" s="35">
        <v>31.2</v>
      </c>
      <c r="AF11" s="7">
        <f t="shared" si="4"/>
        <v>68.180000000000007</v>
      </c>
      <c r="AG11" s="287"/>
      <c r="AH11" s="7">
        <f t="shared" si="12"/>
        <v>68.180000000000007</v>
      </c>
      <c r="AI11" s="10"/>
      <c r="AJ11" s="44">
        <v>19</v>
      </c>
      <c r="AK11" s="41">
        <v>17</v>
      </c>
      <c r="AL11" s="186">
        <f t="shared" si="14"/>
        <v>36</v>
      </c>
      <c r="AM11" s="41"/>
    </row>
    <row r="12" spans="1:16384" ht="16.5" customHeight="1" x14ac:dyDescent="0.25">
      <c r="A12" s="19">
        <f t="shared" si="13"/>
        <v>43413</v>
      </c>
      <c r="B12" s="39"/>
      <c r="C12" s="39"/>
      <c r="D12" s="189"/>
      <c r="E12" s="183">
        <f t="shared" si="0"/>
        <v>0</v>
      </c>
      <c r="F12" s="40"/>
      <c r="G12" s="4">
        <f t="shared" si="6"/>
        <v>0</v>
      </c>
      <c r="H12" s="4">
        <f t="shared" si="6"/>
        <v>0</v>
      </c>
      <c r="I12" s="31">
        <v>9</v>
      </c>
      <c r="J12" s="5"/>
      <c r="K12" s="25"/>
      <c r="L12" s="25"/>
      <c r="M12" s="25"/>
      <c r="N12" s="6"/>
      <c r="O12" s="6"/>
      <c r="P12" s="6"/>
      <c r="Q12" s="33"/>
      <c r="R12" s="275"/>
      <c r="S12" s="192"/>
      <c r="T12" s="33"/>
      <c r="U12" s="31"/>
      <c r="V12" s="33"/>
      <c r="W12" s="33">
        <v>29.59</v>
      </c>
      <c r="X12" s="33"/>
      <c r="Y12" s="268"/>
      <c r="Z12" s="33"/>
      <c r="AA12" s="33"/>
      <c r="AB12" s="37"/>
      <c r="AC12" s="176">
        <v>0</v>
      </c>
      <c r="AD12" s="35"/>
      <c r="AE12" s="35">
        <v>12</v>
      </c>
      <c r="AF12" s="7">
        <f t="shared" si="4"/>
        <v>29.59</v>
      </c>
      <c r="AG12" s="287"/>
      <c r="AH12" s="7">
        <f t="shared" si="12"/>
        <v>29.59</v>
      </c>
      <c r="AI12" s="10"/>
      <c r="AJ12" s="44">
        <v>26</v>
      </c>
      <c r="AK12" s="41">
        <v>2</v>
      </c>
      <c r="AL12" s="186">
        <f t="shared" si="14"/>
        <v>28</v>
      </c>
      <c r="AM12" s="41"/>
    </row>
    <row r="13" spans="1:16384" ht="16.5" customHeight="1" thickBot="1" x14ac:dyDescent="0.3">
      <c r="A13" s="154">
        <f t="shared" si="13"/>
        <v>43414</v>
      </c>
      <c r="B13" s="155"/>
      <c r="C13" s="155"/>
      <c r="D13" s="190"/>
      <c r="E13" s="184">
        <f t="shared" si="0"/>
        <v>0</v>
      </c>
      <c r="F13" s="156"/>
      <c r="G13" s="157">
        <f t="shared" si="6"/>
        <v>0</v>
      </c>
      <c r="H13" s="157">
        <f t="shared" si="6"/>
        <v>0</v>
      </c>
      <c r="I13" s="158">
        <v>15</v>
      </c>
      <c r="J13" s="159"/>
      <c r="K13" s="160"/>
      <c r="L13" s="160"/>
      <c r="M13" s="160"/>
      <c r="N13" s="161"/>
      <c r="O13" s="161"/>
      <c r="P13" s="161"/>
      <c r="Q13" s="162"/>
      <c r="R13" s="281"/>
      <c r="S13" s="193"/>
      <c r="T13" s="162"/>
      <c r="U13" s="158"/>
      <c r="V13" s="162"/>
      <c r="W13" s="162">
        <v>26.82</v>
      </c>
      <c r="X13" s="162"/>
      <c r="Y13" s="162"/>
      <c r="Z13" s="162"/>
      <c r="AA13" s="162"/>
      <c r="AB13" s="163"/>
      <c r="AC13" s="177">
        <v>0</v>
      </c>
      <c r="AD13" s="164"/>
      <c r="AE13" s="164">
        <v>17.600000000000001</v>
      </c>
      <c r="AF13" s="26">
        <f t="shared" si="4"/>
        <v>26.82</v>
      </c>
      <c r="AG13" s="288"/>
      <c r="AH13" s="26">
        <f t="shared" si="12"/>
        <v>26.82</v>
      </c>
      <c r="AI13" s="10"/>
      <c r="AJ13" s="44">
        <v>5</v>
      </c>
      <c r="AK13" s="41">
        <v>4</v>
      </c>
      <c r="AL13" s="186">
        <f t="shared" si="14"/>
        <v>9</v>
      </c>
      <c r="AM13" s="41"/>
    </row>
    <row r="14" spans="1:16384" s="153" customFormat="1" ht="16.5" customHeight="1" thickBot="1" x14ac:dyDescent="0.3">
      <c r="A14" s="171" t="s">
        <v>78</v>
      </c>
      <c r="B14" s="172"/>
      <c r="C14" s="172"/>
      <c r="D14" s="172"/>
      <c r="E14" s="173">
        <f>C14-D14</f>
        <v>0</v>
      </c>
      <c r="F14" s="172"/>
      <c r="G14" s="174">
        <f>C14/D1</f>
        <v>0</v>
      </c>
      <c r="H14" s="174">
        <f>D14/D1</f>
        <v>0</v>
      </c>
      <c r="I14" s="194">
        <f>SUM(I4:I13)</f>
        <v>265</v>
      </c>
      <c r="J14" s="196"/>
      <c r="K14" s="180"/>
      <c r="L14" s="179"/>
      <c r="M14" s="179"/>
      <c r="N14" s="179"/>
      <c r="O14" s="179"/>
      <c r="P14" s="179"/>
      <c r="Q14" s="179"/>
      <c r="R14" s="179"/>
      <c r="S14" s="179"/>
      <c r="T14" s="179"/>
      <c r="U14" s="194"/>
      <c r="V14" s="181"/>
      <c r="W14" s="181">
        <f t="shared" ref="T14:AG14" si="15">SUM(W4:W13)</f>
        <v>476.16</v>
      </c>
      <c r="X14" s="181">
        <f t="shared" si="15"/>
        <v>0</v>
      </c>
      <c r="Y14" s="195"/>
      <c r="Z14" s="181"/>
      <c r="AA14" s="181">
        <f t="shared" si="15"/>
        <v>0</v>
      </c>
      <c r="AB14" s="181"/>
      <c r="AC14" s="181">
        <f t="shared" si="15"/>
        <v>6</v>
      </c>
      <c r="AD14" s="181">
        <f t="shared" si="15"/>
        <v>0</v>
      </c>
      <c r="AE14" s="181">
        <f t="shared" si="15"/>
        <v>282.39999999999998</v>
      </c>
      <c r="AF14" s="181">
        <f t="shared" si="15"/>
        <v>2084.6200000000003</v>
      </c>
      <c r="AG14" s="181">
        <f t="shared" si="15"/>
        <v>0</v>
      </c>
      <c r="AH14" s="181">
        <f>AF14-AG14</f>
        <v>2084.6200000000003</v>
      </c>
      <c r="AI14" s="10"/>
      <c r="AJ14" s="195">
        <v>26</v>
      </c>
      <c r="AK14" s="195">
        <v>10</v>
      </c>
      <c r="AL14" s="195">
        <f>SUM(AL4:AL13)</f>
        <v>178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25">
      <c r="A15" s="165">
        <f>A13+1</f>
        <v>43415</v>
      </c>
      <c r="B15" s="40"/>
      <c r="C15" s="40"/>
      <c r="D15" s="189"/>
      <c r="E15" s="183">
        <f t="shared" si="0"/>
        <v>0</v>
      </c>
      <c r="F15" s="40"/>
      <c r="G15" s="4">
        <f t="shared" ref="G15:H24" si="16">IFERROR(C15/$B$1,"")</f>
        <v>0</v>
      </c>
      <c r="H15" s="4">
        <f t="shared" si="16"/>
        <v>0</v>
      </c>
      <c r="I15" s="166">
        <v>10</v>
      </c>
      <c r="J15" s="5"/>
      <c r="K15" s="25"/>
      <c r="L15" s="6"/>
      <c r="M15" s="6"/>
      <c r="N15" s="6"/>
      <c r="O15" s="6"/>
      <c r="P15" s="6"/>
      <c r="Q15" s="167"/>
      <c r="R15" s="285"/>
      <c r="S15" s="191"/>
      <c r="T15" s="167"/>
      <c r="U15" s="166"/>
      <c r="V15" s="167"/>
      <c r="W15" s="167"/>
      <c r="X15" s="167">
        <v>5.36</v>
      </c>
      <c r="Y15" s="167"/>
      <c r="Z15" s="167"/>
      <c r="AA15" s="167"/>
      <c r="AB15" s="168"/>
      <c r="AC15" s="178"/>
      <c r="AD15" s="169">
        <v>0</v>
      </c>
      <c r="AE15" s="169"/>
      <c r="AF15" s="170">
        <v>10.4</v>
      </c>
      <c r="AG15" s="286"/>
      <c r="AH15" s="13">
        <f t="shared" ref="AH15:AH24" si="17">AF15-AG15</f>
        <v>10.4</v>
      </c>
      <c r="AI15" s="10"/>
      <c r="AJ15" s="44">
        <v>0</v>
      </c>
      <c r="AK15" s="41">
        <v>0</v>
      </c>
      <c r="AL15" s="186">
        <f>(AJ15+AK15)-C13</f>
        <v>0</v>
      </c>
      <c r="AM15" s="41"/>
    </row>
    <row r="16" spans="1:16384" ht="16.5" customHeight="1" x14ac:dyDescent="0.25">
      <c r="A16" s="19">
        <f>A15+1</f>
        <v>43416</v>
      </c>
      <c r="B16" s="39">
        <v>2</v>
      </c>
      <c r="C16" s="39">
        <v>41</v>
      </c>
      <c r="D16" s="189"/>
      <c r="E16" s="183">
        <f t="shared" si="0"/>
        <v>41</v>
      </c>
      <c r="F16" s="40"/>
      <c r="G16" s="4">
        <f t="shared" si="16"/>
        <v>0.83673469387755106</v>
      </c>
      <c r="H16" s="4">
        <f t="shared" si="16"/>
        <v>0</v>
      </c>
      <c r="I16" s="31">
        <v>41</v>
      </c>
      <c r="J16" s="5">
        <f t="shared" ref="J15:J24" si="18">IFERROR(I16/C16,"")</f>
        <v>1</v>
      </c>
      <c r="K16" s="25">
        <f t="shared" ref="K15:K24" si="19">IFERROR((Q16+T16)/C16,"0,00")</f>
        <v>73.73268292682927</v>
      </c>
      <c r="L16" s="6" t="e">
        <f t="shared" ref="L15:L24" si="20">R16/D16</f>
        <v>#DIV/0!</v>
      </c>
      <c r="M16" s="6" t="e">
        <f t="shared" ref="M16:M24" si="21">K16-L16</f>
        <v>#DIV/0!</v>
      </c>
      <c r="N16" s="6">
        <f t="shared" ref="N15:N24" si="22">IFERROR(Q16/$B$1,"0,00")</f>
        <v>30.847346938775509</v>
      </c>
      <c r="O16" s="6">
        <f t="shared" ref="O16:O35" si="23">R16/$B$1</f>
        <v>0</v>
      </c>
      <c r="P16" s="6">
        <f t="shared" ref="P16:P24" si="24">N16-O16</f>
        <v>30.847346938775509</v>
      </c>
      <c r="Q16" s="33">
        <v>1511.52</v>
      </c>
      <c r="R16" s="275"/>
      <c r="S16" s="192">
        <f t="shared" ref="S15:S35" si="25">Q16-R16</f>
        <v>1511.52</v>
      </c>
      <c r="T16" s="33">
        <v>1511.52</v>
      </c>
      <c r="U16" s="31">
        <v>0</v>
      </c>
      <c r="V16" s="33"/>
      <c r="W16" s="33"/>
      <c r="X16" s="33">
        <v>48.27</v>
      </c>
      <c r="Y16" s="268"/>
      <c r="Z16" s="33"/>
      <c r="AA16" s="33"/>
      <c r="AB16" s="37"/>
      <c r="AC16" s="176"/>
      <c r="AD16" s="35">
        <v>0</v>
      </c>
      <c r="AE16" s="35"/>
      <c r="AF16" s="7">
        <v>44.8</v>
      </c>
      <c r="AG16" s="287"/>
      <c r="AH16" s="7">
        <f t="shared" si="17"/>
        <v>44.8</v>
      </c>
      <c r="AI16" s="10"/>
      <c r="AJ16" s="44">
        <v>6</v>
      </c>
      <c r="AK16" s="41">
        <v>16</v>
      </c>
      <c r="AL16" s="186">
        <f>(AJ16+AK16)-C15</f>
        <v>22</v>
      </c>
      <c r="AM16" s="41"/>
    </row>
    <row r="17" spans="1:16384" ht="16.5" customHeight="1" x14ac:dyDescent="0.25">
      <c r="A17" s="19">
        <f t="shared" ref="A17:A24" si="26">A16+1</f>
        <v>43417</v>
      </c>
      <c r="B17" s="39"/>
      <c r="C17" s="39"/>
      <c r="D17" s="189"/>
      <c r="E17" s="183">
        <f t="shared" si="0"/>
        <v>0</v>
      </c>
      <c r="F17" s="40"/>
      <c r="G17" s="4">
        <f t="shared" si="16"/>
        <v>0</v>
      </c>
      <c r="H17" s="4">
        <f t="shared" si="16"/>
        <v>0</v>
      </c>
      <c r="I17" s="31">
        <v>46</v>
      </c>
      <c r="J17" s="5"/>
      <c r="K17" s="25"/>
      <c r="L17" s="6"/>
      <c r="M17" s="6"/>
      <c r="N17" s="6"/>
      <c r="O17" s="6"/>
      <c r="P17" s="6"/>
      <c r="Q17" s="33"/>
      <c r="R17" s="275"/>
      <c r="S17" s="192"/>
      <c r="T17" s="33"/>
      <c r="U17" s="31"/>
      <c r="V17" s="33"/>
      <c r="W17" s="33"/>
      <c r="X17" s="33">
        <v>59</v>
      </c>
      <c r="Y17" s="268"/>
      <c r="Z17" s="33"/>
      <c r="AA17" s="33"/>
      <c r="AB17" s="37"/>
      <c r="AC17" s="176"/>
      <c r="AD17" s="35">
        <v>0</v>
      </c>
      <c r="AE17" s="35"/>
      <c r="AF17" s="7">
        <v>49.6</v>
      </c>
      <c r="AG17" s="287"/>
      <c r="AH17" s="7">
        <f t="shared" si="17"/>
        <v>49.6</v>
      </c>
      <c r="AI17" s="10"/>
      <c r="AJ17" s="44">
        <v>32</v>
      </c>
      <c r="AK17" s="41">
        <v>8</v>
      </c>
      <c r="AL17" s="186">
        <f t="shared" ref="AL17:AL24" si="27">(AJ17+AK17)-C16</f>
        <v>-1</v>
      </c>
      <c r="AM17" s="41"/>
    </row>
    <row r="18" spans="1:16384" ht="16.5" customHeight="1" x14ac:dyDescent="0.25">
      <c r="A18" s="19">
        <f t="shared" si="26"/>
        <v>43418</v>
      </c>
      <c r="B18" s="39"/>
      <c r="C18" s="39"/>
      <c r="D18" s="189"/>
      <c r="E18" s="183">
        <f t="shared" si="0"/>
        <v>0</v>
      </c>
      <c r="F18" s="40"/>
      <c r="G18" s="4">
        <f t="shared" si="16"/>
        <v>0</v>
      </c>
      <c r="H18" s="4">
        <f t="shared" si="16"/>
        <v>0</v>
      </c>
      <c r="I18" s="31">
        <v>39</v>
      </c>
      <c r="J18" s="5"/>
      <c r="K18" s="25"/>
      <c r="L18" s="6"/>
      <c r="M18" s="6"/>
      <c r="N18" s="6"/>
      <c r="O18" s="6"/>
      <c r="P18" s="6"/>
      <c r="Q18" s="33"/>
      <c r="R18" s="275"/>
      <c r="S18" s="192"/>
      <c r="T18" s="33"/>
      <c r="U18" s="31"/>
      <c r="V18" s="33"/>
      <c r="W18" s="33"/>
      <c r="X18" s="33">
        <v>38.450000000000003</v>
      </c>
      <c r="Y18" s="268"/>
      <c r="Z18" s="33"/>
      <c r="AA18" s="33"/>
      <c r="AB18" s="37"/>
      <c r="AC18" s="176"/>
      <c r="AD18" s="35">
        <v>0</v>
      </c>
      <c r="AE18" s="35"/>
      <c r="AF18" s="7">
        <v>43.2</v>
      </c>
      <c r="AG18" s="287"/>
      <c r="AH18" s="7">
        <f t="shared" si="17"/>
        <v>43.2</v>
      </c>
      <c r="AI18" s="10"/>
      <c r="AJ18" s="44">
        <v>32</v>
      </c>
      <c r="AK18" s="41">
        <v>15</v>
      </c>
      <c r="AL18" s="186">
        <f>(AJ18+AK18)-C17</f>
        <v>47</v>
      </c>
      <c r="AM18" s="41"/>
    </row>
    <row r="19" spans="1:16384" ht="16.5" customHeight="1" x14ac:dyDescent="0.25">
      <c r="A19" s="19">
        <f t="shared" si="26"/>
        <v>43419</v>
      </c>
      <c r="B19" s="39"/>
      <c r="C19" s="39"/>
      <c r="D19" s="189"/>
      <c r="E19" s="183">
        <f t="shared" si="0"/>
        <v>0</v>
      </c>
      <c r="F19" s="40"/>
      <c r="G19" s="4">
        <f t="shared" si="16"/>
        <v>0</v>
      </c>
      <c r="H19" s="4">
        <f t="shared" si="16"/>
        <v>0</v>
      </c>
      <c r="I19" s="31">
        <v>32</v>
      </c>
      <c r="J19" s="5"/>
      <c r="K19" s="25"/>
      <c r="L19" s="6"/>
      <c r="M19" s="6"/>
      <c r="N19" s="6"/>
      <c r="O19" s="6"/>
      <c r="P19" s="6"/>
      <c r="Q19" s="33"/>
      <c r="R19" s="275"/>
      <c r="S19" s="192"/>
      <c r="T19" s="33"/>
      <c r="U19" s="31"/>
      <c r="V19" s="33"/>
      <c r="W19" s="33"/>
      <c r="X19" s="33">
        <v>32.18</v>
      </c>
      <c r="Y19" s="268"/>
      <c r="Z19" s="33"/>
      <c r="AA19" s="33"/>
      <c r="AB19" s="37"/>
      <c r="AC19" s="176"/>
      <c r="AD19" s="35">
        <v>0</v>
      </c>
      <c r="AE19" s="35"/>
      <c r="AF19" s="7">
        <v>32.799999999999997</v>
      </c>
      <c r="AG19" s="287"/>
      <c r="AH19" s="7">
        <f t="shared" si="17"/>
        <v>32.799999999999997</v>
      </c>
      <c r="AI19" s="10"/>
      <c r="AJ19" s="44">
        <v>24</v>
      </c>
      <c r="AK19" s="41">
        <v>15</v>
      </c>
      <c r="AL19" s="186">
        <f t="shared" si="27"/>
        <v>39</v>
      </c>
      <c r="AM19" s="41"/>
    </row>
    <row r="20" spans="1:16384" ht="16.5" customHeight="1" x14ac:dyDescent="0.25">
      <c r="A20" s="19">
        <f t="shared" si="26"/>
        <v>43420</v>
      </c>
      <c r="B20" s="39"/>
      <c r="C20" s="39"/>
      <c r="D20" s="189"/>
      <c r="E20" s="183">
        <f t="shared" si="0"/>
        <v>0</v>
      </c>
      <c r="F20" s="40"/>
      <c r="G20" s="4">
        <f t="shared" si="16"/>
        <v>0</v>
      </c>
      <c r="H20" s="4">
        <f t="shared" si="16"/>
        <v>0</v>
      </c>
      <c r="I20" s="31">
        <v>28</v>
      </c>
      <c r="J20" s="5"/>
      <c r="K20" s="25"/>
      <c r="L20" s="6"/>
      <c r="M20" s="6"/>
      <c r="N20" s="6"/>
      <c r="O20" s="6"/>
      <c r="P20" s="6"/>
      <c r="Q20" s="33"/>
      <c r="R20" s="275"/>
      <c r="S20" s="192"/>
      <c r="T20" s="33"/>
      <c r="U20" s="31"/>
      <c r="V20" s="33"/>
      <c r="W20" s="33"/>
      <c r="X20" s="33">
        <v>91.18</v>
      </c>
      <c r="Y20" s="268"/>
      <c r="Z20" s="33"/>
      <c r="AA20" s="33"/>
      <c r="AB20" s="37"/>
      <c r="AC20" s="176"/>
      <c r="AD20" s="35">
        <v>0</v>
      </c>
      <c r="AE20" s="35"/>
      <c r="AF20" s="7">
        <v>30.4</v>
      </c>
      <c r="AG20" s="287"/>
      <c r="AH20" s="7">
        <f t="shared" si="17"/>
        <v>30.4</v>
      </c>
      <c r="AI20" s="10"/>
      <c r="AJ20" s="44">
        <v>7</v>
      </c>
      <c r="AK20" s="41">
        <v>26</v>
      </c>
      <c r="AL20" s="186">
        <f t="shared" si="27"/>
        <v>33</v>
      </c>
      <c r="AM20" s="41"/>
    </row>
    <row r="21" spans="1:16384" ht="16.5" customHeight="1" x14ac:dyDescent="0.25">
      <c r="A21" s="19">
        <f t="shared" si="26"/>
        <v>43421</v>
      </c>
      <c r="B21" s="39"/>
      <c r="C21" s="39"/>
      <c r="D21" s="189"/>
      <c r="E21" s="183">
        <f t="shared" si="0"/>
        <v>0</v>
      </c>
      <c r="F21" s="40"/>
      <c r="G21" s="4">
        <f t="shared" si="16"/>
        <v>0</v>
      </c>
      <c r="H21" s="4">
        <f t="shared" si="16"/>
        <v>0</v>
      </c>
      <c r="I21" s="31">
        <v>24</v>
      </c>
      <c r="J21" s="5"/>
      <c r="K21" s="25"/>
      <c r="L21" s="6"/>
      <c r="M21" s="6"/>
      <c r="N21" s="6"/>
      <c r="O21" s="6"/>
      <c r="P21" s="6"/>
      <c r="Q21" s="33"/>
      <c r="R21" s="275"/>
      <c r="S21" s="192"/>
      <c r="T21" s="33"/>
      <c r="U21" s="31"/>
      <c r="V21" s="33"/>
      <c r="W21" s="33"/>
      <c r="X21" s="33">
        <v>96.55</v>
      </c>
      <c r="Y21" s="268"/>
      <c r="Z21" s="33"/>
      <c r="AA21" s="33"/>
      <c r="AB21" s="37"/>
      <c r="AC21" s="176"/>
      <c r="AD21" s="35">
        <v>0</v>
      </c>
      <c r="AE21" s="35"/>
      <c r="AF21" s="7">
        <v>24</v>
      </c>
      <c r="AG21" s="287"/>
      <c r="AH21" s="7">
        <f t="shared" si="17"/>
        <v>24</v>
      </c>
      <c r="AI21" s="10"/>
      <c r="AJ21" s="44">
        <v>13</v>
      </c>
      <c r="AK21" s="41">
        <v>7</v>
      </c>
      <c r="AL21" s="186">
        <f t="shared" si="27"/>
        <v>20</v>
      </c>
      <c r="AM21" s="41"/>
    </row>
    <row r="22" spans="1:16384" ht="16.5" customHeight="1" x14ac:dyDescent="0.25">
      <c r="A22" s="19">
        <f t="shared" si="26"/>
        <v>43422</v>
      </c>
      <c r="B22" s="39"/>
      <c r="C22" s="39"/>
      <c r="D22" s="189"/>
      <c r="E22" s="183">
        <f t="shared" si="0"/>
        <v>0</v>
      </c>
      <c r="F22" s="40"/>
      <c r="G22" s="4">
        <f t="shared" si="16"/>
        <v>0</v>
      </c>
      <c r="H22" s="4">
        <f t="shared" si="16"/>
        <v>0</v>
      </c>
      <c r="I22" s="31">
        <v>14</v>
      </c>
      <c r="J22" s="5"/>
      <c r="K22" s="25"/>
      <c r="L22" s="6"/>
      <c r="M22" s="6"/>
      <c r="N22" s="6"/>
      <c r="O22" s="6"/>
      <c r="P22" s="6"/>
      <c r="Q22" s="33"/>
      <c r="R22" s="275"/>
      <c r="S22" s="192"/>
      <c r="T22" s="33"/>
      <c r="U22" s="31"/>
      <c r="V22" s="33"/>
      <c r="W22" s="33"/>
      <c r="X22" s="33">
        <v>16.09</v>
      </c>
      <c r="Y22" s="268"/>
      <c r="Z22" s="33"/>
      <c r="AA22" s="33"/>
      <c r="AB22" s="37"/>
      <c r="AC22" s="176"/>
      <c r="AD22" s="35">
        <v>0</v>
      </c>
      <c r="AE22" s="35"/>
      <c r="AF22" s="7">
        <v>12.8</v>
      </c>
      <c r="AG22" s="287"/>
      <c r="AH22" s="7">
        <f t="shared" si="17"/>
        <v>12.8</v>
      </c>
      <c r="AI22" s="10"/>
      <c r="AJ22" s="44">
        <v>7</v>
      </c>
      <c r="AK22" s="41">
        <v>14</v>
      </c>
      <c r="AL22" s="186">
        <f t="shared" si="27"/>
        <v>21</v>
      </c>
      <c r="AM22" s="41"/>
    </row>
    <row r="23" spans="1:16384" ht="16.5" customHeight="1" x14ac:dyDescent="0.25">
      <c r="A23" s="19">
        <f t="shared" si="26"/>
        <v>43423</v>
      </c>
      <c r="B23" s="39"/>
      <c r="C23" s="39"/>
      <c r="D23" s="189"/>
      <c r="E23" s="183">
        <f t="shared" si="0"/>
        <v>0</v>
      </c>
      <c r="F23" s="40"/>
      <c r="G23" s="4">
        <f t="shared" si="16"/>
        <v>0</v>
      </c>
      <c r="H23" s="4">
        <f t="shared" si="16"/>
        <v>0</v>
      </c>
      <c r="I23" s="31">
        <v>35</v>
      </c>
      <c r="J23" s="5"/>
      <c r="K23" s="25"/>
      <c r="L23" s="6"/>
      <c r="M23" s="6"/>
      <c r="N23" s="6"/>
      <c r="O23" s="6"/>
      <c r="P23" s="6"/>
      <c r="Q23" s="33"/>
      <c r="R23" s="275"/>
      <c r="S23" s="192"/>
      <c r="T23" s="33"/>
      <c r="U23" s="31"/>
      <c r="V23" s="33"/>
      <c r="W23" s="33"/>
      <c r="X23" s="33">
        <v>27</v>
      </c>
      <c r="Y23" s="268"/>
      <c r="Z23" s="33"/>
      <c r="AA23" s="33"/>
      <c r="AB23" s="37"/>
      <c r="AC23" s="176"/>
      <c r="AD23" s="35">
        <v>0</v>
      </c>
      <c r="AE23" s="35"/>
      <c r="AF23" s="7">
        <v>40.799999999999997</v>
      </c>
      <c r="AG23" s="287"/>
      <c r="AH23" s="7">
        <f t="shared" si="17"/>
        <v>40.799999999999997</v>
      </c>
      <c r="AI23" s="10"/>
      <c r="AJ23" s="44">
        <v>7</v>
      </c>
      <c r="AK23" s="41">
        <v>6</v>
      </c>
      <c r="AL23" s="186">
        <f t="shared" si="27"/>
        <v>13</v>
      </c>
      <c r="AM23" s="41"/>
    </row>
    <row r="24" spans="1:16384" ht="16.5" customHeight="1" thickBot="1" x14ac:dyDescent="0.3">
      <c r="A24" s="19">
        <f t="shared" si="26"/>
        <v>43424</v>
      </c>
      <c r="B24" s="39"/>
      <c r="C24" s="39"/>
      <c r="D24" s="189"/>
      <c r="E24" s="183">
        <f t="shared" si="0"/>
        <v>0</v>
      </c>
      <c r="F24" s="40"/>
      <c r="G24" s="4">
        <f t="shared" si="16"/>
        <v>0</v>
      </c>
      <c r="H24" s="4">
        <f t="shared" si="16"/>
        <v>0</v>
      </c>
      <c r="I24" s="31">
        <v>45</v>
      </c>
      <c r="J24" s="5"/>
      <c r="K24" s="25"/>
      <c r="L24" s="6"/>
      <c r="M24" s="6"/>
      <c r="N24" s="6"/>
      <c r="O24" s="6"/>
      <c r="P24" s="6"/>
      <c r="Q24" s="33"/>
      <c r="R24" s="281"/>
      <c r="S24" s="193"/>
      <c r="T24" s="33"/>
      <c r="U24" s="31"/>
      <c r="V24" s="33"/>
      <c r="W24" s="33"/>
      <c r="X24" s="33">
        <v>52.91</v>
      </c>
      <c r="Y24" s="268"/>
      <c r="Z24" s="33"/>
      <c r="AA24" s="33"/>
      <c r="AB24" s="37"/>
      <c r="AC24" s="176"/>
      <c r="AD24" s="35">
        <v>0</v>
      </c>
      <c r="AE24" s="35"/>
      <c r="AF24" s="7">
        <v>48</v>
      </c>
      <c r="AG24" s="288"/>
      <c r="AH24" s="26">
        <f t="shared" si="17"/>
        <v>48</v>
      </c>
      <c r="AI24" s="10"/>
      <c r="AJ24" s="44">
        <v>28</v>
      </c>
      <c r="AK24" s="41">
        <v>7</v>
      </c>
      <c r="AL24" s="186">
        <f t="shared" si="27"/>
        <v>35</v>
      </c>
      <c r="AM24" s="41"/>
    </row>
    <row r="25" spans="1:16384" s="153" customFormat="1" ht="16.5" customHeight="1" thickBot="1" x14ac:dyDescent="0.3">
      <c r="A25" s="171" t="s">
        <v>86</v>
      </c>
      <c r="B25" s="172"/>
      <c r="C25" s="172"/>
      <c r="D25" s="172"/>
      <c r="E25" s="173">
        <f>C25-D25</f>
        <v>0</v>
      </c>
      <c r="F25" s="172"/>
      <c r="G25" s="174">
        <f>C25/D1</f>
        <v>0</v>
      </c>
      <c r="H25" s="174">
        <f>D25/D1</f>
        <v>0</v>
      </c>
      <c r="I25" s="194">
        <f>SUM(I4:I24)-I14</f>
        <v>579</v>
      </c>
      <c r="J25" s="196"/>
      <c r="K25" s="180"/>
      <c r="L25" s="179"/>
      <c r="M25" s="179"/>
      <c r="N25" s="179"/>
      <c r="O25" s="179"/>
      <c r="P25" s="179"/>
      <c r="Q25" s="179"/>
      <c r="R25" s="179"/>
      <c r="S25" s="179"/>
      <c r="T25" s="179"/>
      <c r="U25" s="194"/>
      <c r="V25" s="181"/>
      <c r="W25" s="181">
        <f t="shared" ref="T25:AD25" si="28">SUM(W4:W24)-W14</f>
        <v>476.16</v>
      </c>
      <c r="X25" s="181">
        <f t="shared" si="28"/>
        <v>466.99</v>
      </c>
      <c r="Y25" s="195"/>
      <c r="Z25" s="181"/>
      <c r="AA25" s="181">
        <f t="shared" si="28"/>
        <v>0</v>
      </c>
      <c r="AB25" s="181"/>
      <c r="AC25" s="181">
        <f t="shared" si="28"/>
        <v>6</v>
      </c>
      <c r="AD25" s="181">
        <f t="shared" si="28"/>
        <v>0</v>
      </c>
      <c r="AE25" s="181">
        <f>SUM(AE4:AE24)-AE14</f>
        <v>282.39999999999998</v>
      </c>
      <c r="AF25" s="181">
        <f>SUM(AF15:AF24)</f>
        <v>336.8</v>
      </c>
      <c r="AG25" s="181">
        <f>SUM(AG15:AG24)</f>
        <v>0</v>
      </c>
      <c r="AH25" s="181">
        <f>AF25-AG25</f>
        <v>336.8</v>
      </c>
      <c r="AI25" s="10"/>
      <c r="AJ25" s="195">
        <f>SUM(AJ4:AJ24)-AJ14</f>
        <v>304</v>
      </c>
      <c r="AK25" s="195">
        <f>SUM(AK4:AK24)-AK14</f>
        <v>210</v>
      </c>
      <c r="AL25" s="195">
        <f>SUM(AL4:AL24)-AL14</f>
        <v>407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25">
      <c r="A26" s="19">
        <f>A24+1</f>
        <v>43425</v>
      </c>
      <c r="B26" s="39"/>
      <c r="C26" s="39"/>
      <c r="D26" s="40"/>
      <c r="E26" s="183">
        <f t="shared" si="0"/>
        <v>0</v>
      </c>
      <c r="F26" s="40"/>
      <c r="G26" s="4">
        <f t="shared" ref="G26:H35" si="29">IFERROR(C26/$B$1,"")</f>
        <v>0</v>
      </c>
      <c r="H26" s="4">
        <f t="shared" si="29"/>
        <v>0</v>
      </c>
      <c r="I26" s="39">
        <v>43</v>
      </c>
      <c r="J26" s="5"/>
      <c r="K26" s="25"/>
      <c r="L26" s="6"/>
      <c r="M26" s="6"/>
      <c r="N26" s="6"/>
      <c r="O26" s="6"/>
      <c r="P26" s="6"/>
      <c r="Q26" s="39"/>
      <c r="R26" s="275"/>
      <c r="S26" s="192"/>
      <c r="T26" s="33"/>
      <c r="U26" s="31"/>
      <c r="V26" s="33"/>
      <c r="W26" s="33"/>
      <c r="X26" s="33">
        <v>48.27</v>
      </c>
      <c r="Y26" s="268"/>
      <c r="Z26" s="33"/>
      <c r="AA26" s="33"/>
      <c r="AB26" s="37"/>
      <c r="AC26" s="176"/>
      <c r="AD26" s="35">
        <v>0</v>
      </c>
      <c r="AE26" s="35"/>
      <c r="AF26" s="7">
        <v>44.8</v>
      </c>
      <c r="AG26" s="286"/>
      <c r="AH26" s="13">
        <f t="shared" ref="AH26:AH35" si="30">AF26-AG26</f>
        <v>44.8</v>
      </c>
      <c r="AI26" s="10"/>
      <c r="AJ26" s="44">
        <v>17</v>
      </c>
      <c r="AK26" s="41">
        <v>8</v>
      </c>
      <c r="AL26" s="186">
        <f>(AJ26+AK26)-C24</f>
        <v>25</v>
      </c>
      <c r="AM26" s="41"/>
    </row>
    <row r="27" spans="1:16384" ht="16.5" customHeight="1" x14ac:dyDescent="0.25">
      <c r="A27" s="19">
        <f>A26+1</f>
        <v>43426</v>
      </c>
      <c r="B27" s="39"/>
      <c r="C27" s="39"/>
      <c r="D27" s="40"/>
      <c r="E27" s="183">
        <f t="shared" si="0"/>
        <v>0</v>
      </c>
      <c r="F27" s="40"/>
      <c r="G27" s="4">
        <f t="shared" si="29"/>
        <v>0</v>
      </c>
      <c r="H27" s="4">
        <f t="shared" si="29"/>
        <v>0</v>
      </c>
      <c r="I27" s="39"/>
      <c r="J27" s="5" t="str">
        <f t="shared" ref="J26:J35" si="31">IFERROR(I27/C27,"")</f>
        <v/>
      </c>
      <c r="K27" s="25" t="str">
        <f t="shared" ref="K26:K35" si="32">IFERROR((Q27+T27)/C27,"0,00")</f>
        <v>0,00</v>
      </c>
      <c r="L27" s="6" t="e">
        <f t="shared" ref="L27:L35" si="33">R27/D27</f>
        <v>#DIV/0!</v>
      </c>
      <c r="M27" s="6" t="e">
        <f t="shared" ref="M27:M35" si="34">K27-L27</f>
        <v>#DIV/0!</v>
      </c>
      <c r="N27" s="6">
        <f t="shared" ref="N26:N35" si="35">IFERROR(Q27/$B$1,"0,00")</f>
        <v>0</v>
      </c>
      <c r="O27" s="6">
        <f t="shared" si="23"/>
        <v>0</v>
      </c>
      <c r="P27" s="6">
        <f t="shared" ref="P27:P35" si="36">N27-O27</f>
        <v>0</v>
      </c>
      <c r="Q27" s="39"/>
      <c r="R27" s="275"/>
      <c r="S27" s="192">
        <f t="shared" si="25"/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35"/>
      <c r="AE27" s="35"/>
      <c r="AF27" s="7"/>
      <c r="AG27" s="287"/>
      <c r="AH27" s="7">
        <f t="shared" si="30"/>
        <v>0</v>
      </c>
      <c r="AI27" s="10"/>
      <c r="AJ27" s="44"/>
      <c r="AK27" s="41"/>
      <c r="AL27" s="186">
        <f>(AJ27+AK27)-C26</f>
        <v>0</v>
      </c>
      <c r="AM27" s="41"/>
    </row>
    <row r="28" spans="1:16384" ht="16.5" customHeight="1" x14ac:dyDescent="0.25">
      <c r="A28" s="19">
        <f t="shared" ref="A28:A36" si="37">A27+1</f>
        <v>43427</v>
      </c>
      <c r="B28" s="39"/>
      <c r="C28" s="39"/>
      <c r="D28" s="40"/>
      <c r="E28" s="183">
        <f t="shared" si="0"/>
        <v>0</v>
      </c>
      <c r="F28" s="40"/>
      <c r="G28" s="4">
        <f t="shared" si="29"/>
        <v>0</v>
      </c>
      <c r="H28" s="4">
        <f t="shared" si="29"/>
        <v>0</v>
      </c>
      <c r="I28" s="39"/>
      <c r="J28" s="5"/>
      <c r="K28" s="25"/>
      <c r="L28" s="6"/>
      <c r="M28" s="6"/>
      <c r="N28" s="6"/>
      <c r="O28" s="6"/>
      <c r="P28" s="6"/>
      <c r="Q28" s="39"/>
      <c r="R28" s="275"/>
      <c r="S28" s="192"/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35"/>
      <c r="AE28" s="35"/>
      <c r="AF28" s="7"/>
      <c r="AG28" s="287"/>
      <c r="AH28" s="7">
        <f t="shared" si="30"/>
        <v>0</v>
      </c>
      <c r="AI28" s="10"/>
      <c r="AJ28" s="44"/>
      <c r="AK28" s="41"/>
      <c r="AL28" s="186">
        <f t="shared" ref="AL28:AL36" si="38">(AJ28+AK28)-C27</f>
        <v>0</v>
      </c>
      <c r="AM28" s="41"/>
    </row>
    <row r="29" spans="1:16384" ht="16.5" customHeight="1" x14ac:dyDescent="0.25">
      <c r="A29" s="19">
        <f t="shared" si="37"/>
        <v>43428</v>
      </c>
      <c r="B29" s="39"/>
      <c r="C29" s="39"/>
      <c r="D29" s="40"/>
      <c r="E29" s="183">
        <f t="shared" si="0"/>
        <v>0</v>
      </c>
      <c r="F29" s="40"/>
      <c r="G29" s="4">
        <f t="shared" si="29"/>
        <v>0</v>
      </c>
      <c r="H29" s="4">
        <f t="shared" si="29"/>
        <v>0</v>
      </c>
      <c r="I29" s="39"/>
      <c r="J29" s="5"/>
      <c r="K29" s="25"/>
      <c r="L29" s="6"/>
      <c r="M29" s="6"/>
      <c r="N29" s="6"/>
      <c r="O29" s="6"/>
      <c r="P29" s="6"/>
      <c r="Q29" s="39"/>
      <c r="R29" s="275"/>
      <c r="S29" s="192"/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35"/>
      <c r="AE29" s="35"/>
      <c r="AF29" s="7"/>
      <c r="AG29" s="287"/>
      <c r="AH29" s="7">
        <f t="shared" si="30"/>
        <v>0</v>
      </c>
      <c r="AI29" s="10"/>
      <c r="AJ29" s="44"/>
      <c r="AK29" s="41"/>
      <c r="AL29" s="186">
        <f t="shared" si="38"/>
        <v>0</v>
      </c>
      <c r="AM29" s="41"/>
    </row>
    <row r="30" spans="1:16384" ht="16.5" customHeight="1" x14ac:dyDescent="0.25">
      <c r="A30" s="19">
        <f t="shared" si="37"/>
        <v>43429</v>
      </c>
      <c r="B30" s="39"/>
      <c r="C30" s="39"/>
      <c r="D30" s="40"/>
      <c r="E30" s="183">
        <f t="shared" si="0"/>
        <v>0</v>
      </c>
      <c r="F30" s="40"/>
      <c r="G30" s="4">
        <f t="shared" si="29"/>
        <v>0</v>
      </c>
      <c r="H30" s="4">
        <f t="shared" si="29"/>
        <v>0</v>
      </c>
      <c r="I30" s="39"/>
      <c r="J30" s="5"/>
      <c r="K30" s="25"/>
      <c r="L30" s="6"/>
      <c r="M30" s="6"/>
      <c r="N30" s="6"/>
      <c r="O30" s="6"/>
      <c r="P30" s="6"/>
      <c r="Q30" s="39"/>
      <c r="R30" s="275"/>
      <c r="S30" s="192"/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35"/>
      <c r="AE30" s="35"/>
      <c r="AF30" s="7"/>
      <c r="AG30" s="287"/>
      <c r="AH30" s="7">
        <f t="shared" si="30"/>
        <v>0</v>
      </c>
      <c r="AI30" s="10"/>
      <c r="AJ30" s="44"/>
      <c r="AK30" s="41"/>
      <c r="AL30" s="186">
        <f t="shared" si="38"/>
        <v>0</v>
      </c>
      <c r="AM30" s="41"/>
    </row>
    <row r="31" spans="1:16384" ht="16.5" customHeight="1" x14ac:dyDescent="0.25">
      <c r="A31" s="19">
        <f t="shared" si="37"/>
        <v>43430</v>
      </c>
      <c r="B31" s="39"/>
      <c r="C31" s="39"/>
      <c r="D31" s="40"/>
      <c r="E31" s="183">
        <f t="shared" si="0"/>
        <v>0</v>
      </c>
      <c r="F31" s="40"/>
      <c r="G31" s="4">
        <f t="shared" si="29"/>
        <v>0</v>
      </c>
      <c r="H31" s="4">
        <f t="shared" si="29"/>
        <v>0</v>
      </c>
      <c r="I31" s="39"/>
      <c r="J31" s="5"/>
      <c r="K31" s="25"/>
      <c r="L31" s="6"/>
      <c r="M31" s="6"/>
      <c r="N31" s="6"/>
      <c r="O31" s="6"/>
      <c r="P31" s="6"/>
      <c r="Q31" s="39"/>
      <c r="R31" s="275"/>
      <c r="S31" s="192"/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35"/>
      <c r="AE31" s="35"/>
      <c r="AF31" s="7"/>
      <c r="AG31" s="287"/>
      <c r="AH31" s="7">
        <f t="shared" si="30"/>
        <v>0</v>
      </c>
      <c r="AI31" s="10"/>
      <c r="AJ31" s="44"/>
      <c r="AK31" s="41"/>
      <c r="AL31" s="186">
        <f t="shared" si="38"/>
        <v>0</v>
      </c>
      <c r="AM31" s="41"/>
    </row>
    <row r="32" spans="1:16384" ht="16.5" customHeight="1" x14ac:dyDescent="0.25">
      <c r="A32" s="19">
        <f t="shared" si="37"/>
        <v>43431</v>
      </c>
      <c r="B32" s="39"/>
      <c r="C32" s="39"/>
      <c r="D32" s="40"/>
      <c r="E32" s="183">
        <f t="shared" si="0"/>
        <v>0</v>
      </c>
      <c r="F32" s="40"/>
      <c r="G32" s="4">
        <f t="shared" si="29"/>
        <v>0</v>
      </c>
      <c r="H32" s="4">
        <f t="shared" si="29"/>
        <v>0</v>
      </c>
      <c r="I32" s="39"/>
      <c r="J32" s="5"/>
      <c r="K32" s="25"/>
      <c r="L32" s="6"/>
      <c r="M32" s="6"/>
      <c r="N32" s="6"/>
      <c r="O32" s="6"/>
      <c r="P32" s="6"/>
      <c r="Q32" s="39"/>
      <c r="R32" s="275"/>
      <c r="S32" s="192"/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35"/>
      <c r="AE32" s="35"/>
      <c r="AF32" s="7"/>
      <c r="AG32" s="287"/>
      <c r="AH32" s="7">
        <f t="shared" si="30"/>
        <v>0</v>
      </c>
      <c r="AI32" s="10"/>
      <c r="AJ32" s="44"/>
      <c r="AK32" s="41"/>
      <c r="AL32" s="186">
        <f t="shared" si="38"/>
        <v>0</v>
      </c>
      <c r="AM32" s="41"/>
    </row>
    <row r="33" spans="1:16384" ht="16.5" customHeight="1" x14ac:dyDescent="0.25">
      <c r="A33" s="19">
        <f t="shared" si="37"/>
        <v>43432</v>
      </c>
      <c r="B33" s="39"/>
      <c r="C33" s="39"/>
      <c r="D33" s="40"/>
      <c r="E33" s="183">
        <f t="shared" si="0"/>
        <v>0</v>
      </c>
      <c r="F33" s="40"/>
      <c r="G33" s="4">
        <f t="shared" si="29"/>
        <v>0</v>
      </c>
      <c r="H33" s="4">
        <f t="shared" si="29"/>
        <v>0</v>
      </c>
      <c r="I33" s="39"/>
      <c r="J33" s="5"/>
      <c r="K33" s="25"/>
      <c r="L33" s="6"/>
      <c r="M33" s="6"/>
      <c r="N33" s="6"/>
      <c r="O33" s="6"/>
      <c r="P33" s="6"/>
      <c r="Q33" s="39"/>
      <c r="R33" s="275"/>
      <c r="S33" s="192"/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35"/>
      <c r="AE33" s="35"/>
      <c r="AF33" s="7"/>
      <c r="AG33" s="287"/>
      <c r="AH33" s="7">
        <f t="shared" si="30"/>
        <v>0</v>
      </c>
      <c r="AI33" s="10"/>
      <c r="AJ33" s="44"/>
      <c r="AK33" s="41"/>
      <c r="AL33" s="186">
        <f t="shared" si="38"/>
        <v>0</v>
      </c>
      <c r="AM33" s="41"/>
    </row>
    <row r="34" spans="1:16384" ht="16.5" customHeight="1" x14ac:dyDescent="0.25">
      <c r="A34" s="19">
        <f t="shared" si="37"/>
        <v>43433</v>
      </c>
      <c r="B34" s="39"/>
      <c r="C34" s="39"/>
      <c r="D34" s="40"/>
      <c r="E34" s="183">
        <f t="shared" si="0"/>
        <v>0</v>
      </c>
      <c r="F34" s="40"/>
      <c r="G34" s="4">
        <f t="shared" si="29"/>
        <v>0</v>
      </c>
      <c r="H34" s="4">
        <f t="shared" si="29"/>
        <v>0</v>
      </c>
      <c r="I34" s="39"/>
      <c r="J34" s="5"/>
      <c r="K34" s="25"/>
      <c r="L34" s="6"/>
      <c r="M34" s="6"/>
      <c r="N34" s="6"/>
      <c r="O34" s="6"/>
      <c r="P34" s="6"/>
      <c r="Q34" s="39"/>
      <c r="R34" s="275"/>
      <c r="S34" s="192"/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35"/>
      <c r="AE34" s="35"/>
      <c r="AF34" s="7"/>
      <c r="AG34" s="287"/>
      <c r="AH34" s="7">
        <f t="shared" si="30"/>
        <v>0</v>
      </c>
      <c r="AI34" s="10"/>
      <c r="AJ34" s="44"/>
      <c r="AK34" s="41"/>
      <c r="AL34" s="186">
        <f t="shared" si="38"/>
        <v>0</v>
      </c>
      <c r="AM34" s="41"/>
    </row>
    <row r="35" spans="1:16384" ht="16.5" customHeight="1" x14ac:dyDescent="0.25">
      <c r="A35" s="19">
        <f t="shared" si="37"/>
        <v>43434</v>
      </c>
      <c r="B35" s="39"/>
      <c r="C35" s="39"/>
      <c r="D35" s="40"/>
      <c r="E35" s="183">
        <f t="shared" si="0"/>
        <v>0</v>
      </c>
      <c r="F35" s="40"/>
      <c r="G35" s="4">
        <f t="shared" si="29"/>
        <v>0</v>
      </c>
      <c r="H35" s="4">
        <f t="shared" si="29"/>
        <v>0</v>
      </c>
      <c r="I35" s="39"/>
      <c r="J35" s="5"/>
      <c r="K35" s="25"/>
      <c r="L35" s="6"/>
      <c r="M35" s="6"/>
      <c r="N35" s="6"/>
      <c r="O35" s="6"/>
      <c r="P35" s="6"/>
      <c r="Q35" s="39"/>
      <c r="R35" s="275"/>
      <c r="S35" s="192"/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35"/>
      <c r="AE35" s="35"/>
      <c r="AF35" s="7"/>
      <c r="AG35" s="288"/>
      <c r="AH35" s="26">
        <f t="shared" si="30"/>
        <v>0</v>
      </c>
      <c r="AI35" s="10"/>
      <c r="AJ35" s="44"/>
      <c r="AK35" s="41"/>
      <c r="AL35" s="186">
        <f t="shared" si="38"/>
        <v>0</v>
      </c>
      <c r="AM35" s="41"/>
    </row>
    <row r="36" spans="1:16384" s="263" customFormat="1" ht="16.5" customHeight="1" thickBot="1" x14ac:dyDescent="0.3">
      <c r="A36" s="19">
        <f t="shared" si="37"/>
        <v>43435</v>
      </c>
      <c r="B36" s="267"/>
      <c r="C36" s="267"/>
      <c r="D36" s="40"/>
      <c r="E36" s="183">
        <f t="shared" ref="E36" si="39">C36-D36</f>
        <v>0</v>
      </c>
      <c r="F36" s="40"/>
      <c r="G36" s="4">
        <f t="shared" ref="G36" si="40">IFERROR(C36/$B$1,"")</f>
        <v>0</v>
      </c>
      <c r="H36" s="4">
        <f t="shared" ref="H36" si="41">IFERROR(D36/$B$1,"")</f>
        <v>0</v>
      </c>
      <c r="I36" s="267"/>
      <c r="J36" s="5"/>
      <c r="K36" s="25"/>
      <c r="L36" s="6"/>
      <c r="M36" s="6"/>
      <c r="N36" s="6"/>
      <c r="O36" s="6"/>
      <c r="P36" s="6"/>
      <c r="Q36" s="267"/>
      <c r="R36" s="275"/>
      <c r="S36" s="192"/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35"/>
      <c r="AE36" s="35"/>
      <c r="AF36" s="269">
        <f t="shared" ref="AF36" si="42">Q36+T36+W36+X36+Z36+AA36+AB36+AC36+AD36</f>
        <v>0</v>
      </c>
      <c r="AG36" s="288"/>
      <c r="AH36" s="26">
        <f t="shared" ref="AH36" si="43">AF36-AG36</f>
        <v>0</v>
      </c>
      <c r="AI36" s="10"/>
      <c r="AJ36" s="44"/>
      <c r="AK36" s="41"/>
      <c r="AL36" s="186">
        <f t="shared" si="38"/>
        <v>0</v>
      </c>
      <c r="AM36" s="41"/>
    </row>
    <row r="37" spans="1:16384" s="153" customFormat="1" ht="16.5" customHeight="1" thickBot="1" x14ac:dyDescent="0.3">
      <c r="A37" s="171" t="s">
        <v>87</v>
      </c>
      <c r="B37" s="172"/>
      <c r="C37" s="172"/>
      <c r="D37" s="172"/>
      <c r="E37" s="173">
        <f>C37-D37</f>
        <v>0</v>
      </c>
      <c r="F37" s="172"/>
      <c r="G37" s="174">
        <f>C37/D1</f>
        <v>0</v>
      </c>
      <c r="H37" s="174">
        <f>D37/D1</f>
        <v>0</v>
      </c>
      <c r="I37" s="194">
        <f>SUM(I4:I36)-I14-I25</f>
        <v>622</v>
      </c>
      <c r="J37" s="196"/>
      <c r="K37" s="180"/>
      <c r="L37" s="181"/>
      <c r="M37" s="179"/>
      <c r="N37" s="179"/>
      <c r="O37" s="179"/>
      <c r="P37" s="179"/>
      <c r="Q37" s="179"/>
      <c r="R37" s="179"/>
      <c r="S37" s="179"/>
      <c r="T37" s="179"/>
      <c r="U37" s="194"/>
      <c r="V37" s="181"/>
      <c r="W37" s="181">
        <f t="shared" ref="T37:AG37" si="44">SUM(W4:W36)-W14-W25</f>
        <v>476.15999999999991</v>
      </c>
      <c r="X37" s="181">
        <f t="shared" si="44"/>
        <v>515.26</v>
      </c>
      <c r="Y37" s="195"/>
      <c r="Z37" s="181"/>
      <c r="AA37" s="181">
        <f t="shared" si="44"/>
        <v>0</v>
      </c>
      <c r="AB37" s="181"/>
      <c r="AC37" s="181">
        <f t="shared" si="44"/>
        <v>6</v>
      </c>
      <c r="AD37" s="181">
        <f t="shared" si="44"/>
        <v>0</v>
      </c>
      <c r="AE37" s="181">
        <f t="shared" si="44"/>
        <v>282.39999999999998</v>
      </c>
      <c r="AF37" s="181">
        <f t="shared" si="44"/>
        <v>2466.2200000000007</v>
      </c>
      <c r="AG37" s="181">
        <f t="shared" si="44"/>
        <v>0</v>
      </c>
      <c r="AH37" s="181">
        <f>AF37-AG37</f>
        <v>2466.2200000000007</v>
      </c>
      <c r="AI37" s="10"/>
      <c r="AJ37" s="195">
        <f>SUM(AJ4:AJ36)-AJ14-AJ25</f>
        <v>321</v>
      </c>
      <c r="AK37" s="195">
        <f>SUM(AK4:AK36)-AK14-AK25</f>
        <v>218</v>
      </c>
      <c r="AL37" s="195">
        <f>SUM(AL4:AL36)-AL14-AL25</f>
        <v>432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  <row r="38" spans="1:16384" x14ac:dyDescent="0.25">
      <c r="AB38" s="1"/>
      <c r="AC38" s="1"/>
    </row>
    <row r="39" spans="1:16384" x14ac:dyDescent="0.25">
      <c r="AB39" s="1"/>
      <c r="AC39" s="1"/>
    </row>
  </sheetData>
  <sheetProtection selectLockedCells="1"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_xludf.Clear">
                <anchor moveWithCells="1" sizeWithCells="1">
                  <from>
                    <xdr:col>4</xdr:col>
                    <xdr:colOff>819150</xdr:colOff>
                    <xdr:row>0</xdr:row>
                    <xdr:rowOff>28575</xdr:rowOff>
                  </from>
                  <to>
                    <xdr:col>5</xdr:col>
                    <xdr:colOff>752475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Maj_PC_Cherbourg">
                <anchor moveWithCells="1" sizeWithCells="1">
                  <from>
                    <xdr:col>6</xdr:col>
                    <xdr:colOff>66675</xdr:colOff>
                    <xdr:row>0</xdr:row>
                    <xdr:rowOff>28575</xdr:rowOff>
                  </from>
                  <to>
                    <xdr:col>6</xdr:col>
                    <xdr:colOff>885825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FD39"/>
  <sheetViews>
    <sheetView zoomScale="80" zoomScaleNormal="80" workbookViewId="0">
      <selection activeCell="C37" sqref="C37"/>
    </sheetView>
  </sheetViews>
  <sheetFormatPr baseColWidth="10" defaultRowHeight="15" x14ac:dyDescent="0.25"/>
  <cols>
    <col min="1" max="1" width="8.5703125" style="2" customWidth="1"/>
    <col min="2" max="2" width="11.85546875" style="1" customWidth="1"/>
    <col min="3" max="3" width="14.42578125" style="1" customWidth="1"/>
    <col min="4" max="4" width="12.5703125" style="1" customWidth="1"/>
    <col min="5" max="5" width="11.85546875" style="1" customWidth="1"/>
    <col min="6" max="6" width="10.85546875" style="1"/>
    <col min="7" max="7" width="13.42578125" style="1" customWidth="1"/>
    <col min="8" max="8" width="8.7109375" style="1" customWidth="1"/>
    <col min="9" max="9" width="10.85546875" style="1"/>
    <col min="10" max="10" width="13" style="1" customWidth="1"/>
    <col min="11" max="11" width="10.85546875" style="1"/>
    <col min="12" max="12" width="14.42578125" style="1" customWidth="1"/>
    <col min="13" max="13" width="16" style="1" customWidth="1"/>
    <col min="14" max="14" width="13.140625" style="1" customWidth="1"/>
    <col min="15" max="15" width="22.85546875" style="1" customWidth="1"/>
    <col min="16" max="16" width="20.5703125" style="1" customWidth="1"/>
    <col min="17" max="17" width="24.5703125" style="1" customWidth="1"/>
    <col min="18" max="18" width="18.42578125" style="1" customWidth="1"/>
    <col min="19" max="19" width="17.7109375" style="1" customWidth="1"/>
    <col min="20" max="20" width="24.5703125" style="1" customWidth="1"/>
    <col min="21" max="21" width="17.7109375" style="1" customWidth="1"/>
    <col min="22" max="23" width="16.140625" style="1" customWidth="1"/>
    <col min="24" max="24" width="22.5703125" style="1" customWidth="1"/>
    <col min="25" max="25" width="14.7109375" style="264" customWidth="1"/>
    <col min="26" max="27" width="10.85546875" style="1"/>
    <col min="32" max="32" width="12.140625" customWidth="1"/>
    <col min="33" max="33" width="14.5703125" customWidth="1"/>
    <col min="34" max="34" width="12.140625" customWidth="1"/>
    <col min="36" max="37" width="16.42578125" customWidth="1"/>
    <col min="39" max="39" width="54.140625" customWidth="1"/>
  </cols>
  <sheetData>
    <row r="1" spans="1:16384" x14ac:dyDescent="0.25">
      <c r="A1" s="283" t="s">
        <v>39</v>
      </c>
      <c r="B1" s="283">
        <v>93</v>
      </c>
      <c r="C1" s="283">
        <f>'Octobre 2018'!$A$2</f>
        <v>20</v>
      </c>
      <c r="D1" s="283">
        <f>B1*C1</f>
        <v>1860</v>
      </c>
    </row>
    <row r="2" spans="1:16384" ht="15.75" thickBot="1" x14ac:dyDescent="0.3">
      <c r="B2" s="27"/>
      <c r="K2" s="3"/>
      <c r="AB2" s="1"/>
      <c r="AC2" s="1"/>
    </row>
    <row r="3" spans="1:16384" ht="15.75" thickBot="1" x14ac:dyDescent="0.3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5" t="s">
        <v>116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25">
      <c r="A4" s="15">
        <f>'PC AVIGNON'!A4</f>
        <v>43405</v>
      </c>
      <c r="B4" s="29"/>
      <c r="C4" s="29"/>
      <c r="D4" s="188"/>
      <c r="E4" s="182">
        <f t="shared" ref="E4:E24" si="0">C4-D4</f>
        <v>0</v>
      </c>
      <c r="F4" s="29"/>
      <c r="G4" s="16">
        <f>IFERROR(C4/$B$1,"")</f>
        <v>0</v>
      </c>
      <c r="H4" s="16">
        <f>IFERROR(D4/$B$1,"")</f>
        <v>0</v>
      </c>
      <c r="I4" s="30"/>
      <c r="J4" s="17" t="str">
        <f t="shared" ref="J4:J13" si="1">IFERROR(I4/C4,"")</f>
        <v/>
      </c>
      <c r="K4" s="25" t="str">
        <f t="shared" ref="K4:K13" si="2">IFERROR((Q4+T4)/C4,"0,00")</f>
        <v>0,00</v>
      </c>
      <c r="L4" s="25" t="e">
        <f>R4/D4</f>
        <v>#DIV/0!</v>
      </c>
      <c r="M4" s="25" t="e">
        <f>K4-L4</f>
        <v>#DIV/0!</v>
      </c>
      <c r="N4" s="18">
        <f t="shared" ref="N4:N13" si="3">IFERROR(Q4/$B$1,"0,00")</f>
        <v>0</v>
      </c>
      <c r="O4" s="18">
        <f>R4/$B$1</f>
        <v>0</v>
      </c>
      <c r="P4" s="18">
        <f>N4-O4</f>
        <v>0</v>
      </c>
      <c r="Q4" s="32"/>
      <c r="R4" s="285"/>
      <c r="S4" s="191">
        <f>(Q4+T4)-R4</f>
        <v>0</v>
      </c>
      <c r="T4" s="32"/>
      <c r="U4" s="30"/>
      <c r="V4" s="32"/>
      <c r="W4" s="32"/>
      <c r="X4" s="32"/>
      <c r="Y4" s="266"/>
      <c r="Z4" s="32"/>
      <c r="AA4" s="32"/>
      <c r="AB4" s="36"/>
      <c r="AC4" s="175"/>
      <c r="AD4" s="34"/>
      <c r="AE4" s="34"/>
      <c r="AF4" s="13">
        <f t="shared" ref="AF4:AF13" si="4">Q4+T4+W4+X4+Z4+AA4+AB4+AC4+AD4</f>
        <v>0</v>
      </c>
      <c r="AG4" s="286"/>
      <c r="AH4" s="13">
        <f>AF4-AG4</f>
        <v>0</v>
      </c>
      <c r="AI4" s="10"/>
      <c r="AJ4" s="42"/>
      <c r="AK4" s="43"/>
      <c r="AL4" s="185">
        <f t="shared" ref="AL4:AL13" si="5">(AJ4+AK4)-C4</f>
        <v>0</v>
      </c>
      <c r="AM4" s="43"/>
    </row>
    <row r="5" spans="1:16384" ht="16.5" customHeight="1" x14ac:dyDescent="0.25">
      <c r="A5" s="19">
        <f>A4+1</f>
        <v>43406</v>
      </c>
      <c r="B5" s="39"/>
      <c r="C5" s="39"/>
      <c r="D5" s="189"/>
      <c r="E5" s="183">
        <f t="shared" si="0"/>
        <v>0</v>
      </c>
      <c r="F5" s="40"/>
      <c r="G5" s="4">
        <f t="shared" ref="G5:H13" si="6">IFERROR(C5/$B$1,"")</f>
        <v>0</v>
      </c>
      <c r="H5" s="4">
        <f t="shared" si="6"/>
        <v>0</v>
      </c>
      <c r="I5" s="31"/>
      <c r="J5" s="5" t="str">
        <f t="shared" si="1"/>
        <v/>
      </c>
      <c r="K5" s="25" t="str">
        <f t="shared" si="2"/>
        <v>0,00</v>
      </c>
      <c r="L5" s="25" t="e">
        <f t="shared" ref="L5:L13" si="7">R5/D5</f>
        <v>#DIV/0!</v>
      </c>
      <c r="M5" s="25" t="e">
        <f t="shared" ref="M5:M13" si="8">K5-L5</f>
        <v>#DIV/0!</v>
      </c>
      <c r="N5" s="6">
        <f t="shared" si="3"/>
        <v>0</v>
      </c>
      <c r="O5" s="6">
        <f t="shared" ref="O5:O13" si="9">R5/$B$1</f>
        <v>0</v>
      </c>
      <c r="P5" s="6">
        <f t="shared" ref="P5:P13" si="10">N5-O5</f>
        <v>0</v>
      </c>
      <c r="Q5" s="33"/>
      <c r="R5" s="275"/>
      <c r="S5" s="192">
        <f t="shared" ref="S5:S13" si="11">(Q5+T5)-R5</f>
        <v>0</v>
      </c>
      <c r="T5" s="33"/>
      <c r="U5" s="31"/>
      <c r="V5" s="33"/>
      <c r="W5" s="33"/>
      <c r="X5" s="33"/>
      <c r="Y5" s="268"/>
      <c r="Z5" s="33"/>
      <c r="AA5" s="33"/>
      <c r="AB5" s="37"/>
      <c r="AC5" s="176"/>
      <c r="AD5" s="35"/>
      <c r="AE5" s="35"/>
      <c r="AF5" s="7">
        <f t="shared" si="4"/>
        <v>0</v>
      </c>
      <c r="AG5" s="287"/>
      <c r="AH5" s="7">
        <f t="shared" ref="AH5:AH13" si="12">AF5-AG5</f>
        <v>0</v>
      </c>
      <c r="AI5" s="10"/>
      <c r="AJ5" s="44"/>
      <c r="AK5" s="41"/>
      <c r="AL5" s="186">
        <f t="shared" si="5"/>
        <v>0</v>
      </c>
      <c r="AM5" s="41"/>
    </row>
    <row r="6" spans="1:16384" ht="16.5" customHeight="1" x14ac:dyDescent="0.25">
      <c r="A6" s="19">
        <f t="shared" ref="A6:A13" si="13">A5+1</f>
        <v>43407</v>
      </c>
      <c r="B6" s="39"/>
      <c r="C6" s="39"/>
      <c r="D6" s="189"/>
      <c r="E6" s="183">
        <f t="shared" si="0"/>
        <v>0</v>
      </c>
      <c r="F6" s="40"/>
      <c r="G6" s="4">
        <f t="shared" si="6"/>
        <v>0</v>
      </c>
      <c r="H6" s="4">
        <f t="shared" si="6"/>
        <v>0</v>
      </c>
      <c r="I6" s="31"/>
      <c r="J6" s="5" t="str">
        <f t="shared" si="1"/>
        <v/>
      </c>
      <c r="K6" s="25" t="str">
        <f t="shared" si="2"/>
        <v>0,00</v>
      </c>
      <c r="L6" s="25" t="e">
        <f t="shared" si="7"/>
        <v>#DIV/0!</v>
      </c>
      <c r="M6" s="25" t="e">
        <f t="shared" si="8"/>
        <v>#DIV/0!</v>
      </c>
      <c r="N6" s="6">
        <f t="shared" si="3"/>
        <v>0</v>
      </c>
      <c r="O6" s="6">
        <f t="shared" si="9"/>
        <v>0</v>
      </c>
      <c r="P6" s="6">
        <f t="shared" si="10"/>
        <v>0</v>
      </c>
      <c r="Q6" s="33"/>
      <c r="R6" s="275"/>
      <c r="S6" s="192">
        <f t="shared" si="11"/>
        <v>0</v>
      </c>
      <c r="T6" s="33"/>
      <c r="U6" s="31"/>
      <c r="V6" s="33"/>
      <c r="W6" s="33"/>
      <c r="X6" s="33"/>
      <c r="Y6" s="268"/>
      <c r="Z6" s="33"/>
      <c r="AA6" s="33"/>
      <c r="AB6" s="37"/>
      <c r="AC6" s="176"/>
      <c r="AD6" s="35"/>
      <c r="AE6" s="35"/>
      <c r="AF6" s="7">
        <f t="shared" si="4"/>
        <v>0</v>
      </c>
      <c r="AG6" s="287"/>
      <c r="AH6" s="7">
        <f t="shared" si="12"/>
        <v>0</v>
      </c>
      <c r="AI6" s="10"/>
      <c r="AJ6" s="44"/>
      <c r="AK6" s="41"/>
      <c r="AL6" s="186">
        <f t="shared" si="5"/>
        <v>0</v>
      </c>
      <c r="AM6" s="41"/>
    </row>
    <row r="7" spans="1:16384" ht="16.5" customHeight="1" x14ac:dyDescent="0.25">
      <c r="A7" s="19">
        <f t="shared" si="13"/>
        <v>43408</v>
      </c>
      <c r="B7" s="39"/>
      <c r="C7" s="39"/>
      <c r="D7" s="189"/>
      <c r="E7" s="183">
        <f t="shared" si="0"/>
        <v>0</v>
      </c>
      <c r="F7" s="40"/>
      <c r="G7" s="4">
        <f t="shared" si="6"/>
        <v>0</v>
      </c>
      <c r="H7" s="4">
        <f t="shared" si="6"/>
        <v>0</v>
      </c>
      <c r="I7" s="31"/>
      <c r="J7" s="5" t="str">
        <f t="shared" si="1"/>
        <v/>
      </c>
      <c r="K7" s="25" t="str">
        <f t="shared" si="2"/>
        <v>0,00</v>
      </c>
      <c r="L7" s="25" t="e">
        <f t="shared" si="7"/>
        <v>#DIV/0!</v>
      </c>
      <c r="M7" s="25" t="e">
        <f t="shared" si="8"/>
        <v>#DIV/0!</v>
      </c>
      <c r="N7" s="6">
        <f t="shared" si="3"/>
        <v>0</v>
      </c>
      <c r="O7" s="6">
        <f t="shared" si="9"/>
        <v>0</v>
      </c>
      <c r="P7" s="6">
        <f t="shared" si="10"/>
        <v>0</v>
      </c>
      <c r="Q7" s="33"/>
      <c r="R7" s="275"/>
      <c r="S7" s="192">
        <f t="shared" si="11"/>
        <v>0</v>
      </c>
      <c r="T7" s="33"/>
      <c r="U7" s="31"/>
      <c r="V7" s="33"/>
      <c r="W7" s="33"/>
      <c r="X7" s="33"/>
      <c r="Y7" s="268"/>
      <c r="Z7" s="33"/>
      <c r="AA7" s="33"/>
      <c r="AB7" s="37"/>
      <c r="AC7" s="176"/>
      <c r="AD7" s="35"/>
      <c r="AE7" s="35"/>
      <c r="AF7" s="7">
        <f t="shared" si="4"/>
        <v>0</v>
      </c>
      <c r="AG7" s="287"/>
      <c r="AH7" s="7">
        <f t="shared" si="12"/>
        <v>0</v>
      </c>
      <c r="AI7" s="10"/>
      <c r="AJ7" s="44"/>
      <c r="AK7" s="41"/>
      <c r="AL7" s="186">
        <f t="shared" si="5"/>
        <v>0</v>
      </c>
      <c r="AM7" s="41"/>
    </row>
    <row r="8" spans="1:16384" ht="16.5" customHeight="1" x14ac:dyDescent="0.25">
      <c r="A8" s="19">
        <f t="shared" si="13"/>
        <v>43409</v>
      </c>
      <c r="B8" s="39"/>
      <c r="C8" s="39"/>
      <c r="D8" s="189"/>
      <c r="E8" s="183">
        <f t="shared" si="0"/>
        <v>0</v>
      </c>
      <c r="F8" s="40"/>
      <c r="G8" s="4">
        <f t="shared" si="6"/>
        <v>0</v>
      </c>
      <c r="H8" s="4">
        <f t="shared" si="6"/>
        <v>0</v>
      </c>
      <c r="I8" s="31"/>
      <c r="J8" s="5" t="str">
        <f t="shared" si="1"/>
        <v/>
      </c>
      <c r="K8" s="25" t="str">
        <f t="shared" si="2"/>
        <v>0,00</v>
      </c>
      <c r="L8" s="25" t="e">
        <f t="shared" si="7"/>
        <v>#DIV/0!</v>
      </c>
      <c r="M8" s="25" t="e">
        <f t="shared" si="8"/>
        <v>#DIV/0!</v>
      </c>
      <c r="N8" s="6">
        <f t="shared" si="3"/>
        <v>0</v>
      </c>
      <c r="O8" s="6">
        <f t="shared" si="9"/>
        <v>0</v>
      </c>
      <c r="P8" s="6">
        <f t="shared" si="10"/>
        <v>0</v>
      </c>
      <c r="Q8" s="33"/>
      <c r="R8" s="275"/>
      <c r="S8" s="192">
        <f t="shared" si="11"/>
        <v>0</v>
      </c>
      <c r="T8" s="33"/>
      <c r="U8" s="31"/>
      <c r="V8" s="33"/>
      <c r="W8" s="33"/>
      <c r="X8" s="33"/>
      <c r="Y8" s="268"/>
      <c r="Z8" s="33"/>
      <c r="AA8" s="33"/>
      <c r="AB8" s="37"/>
      <c r="AC8" s="176"/>
      <c r="AD8" s="35"/>
      <c r="AE8" s="35"/>
      <c r="AF8" s="7">
        <f t="shared" si="4"/>
        <v>0</v>
      </c>
      <c r="AG8" s="287"/>
      <c r="AH8" s="7">
        <f t="shared" si="12"/>
        <v>0</v>
      </c>
      <c r="AI8" s="10"/>
      <c r="AJ8" s="44"/>
      <c r="AK8" s="41"/>
      <c r="AL8" s="186">
        <f t="shared" si="5"/>
        <v>0</v>
      </c>
      <c r="AM8" s="41"/>
    </row>
    <row r="9" spans="1:16384" ht="16.5" customHeight="1" x14ac:dyDescent="0.25">
      <c r="A9" s="19">
        <f t="shared" si="13"/>
        <v>43410</v>
      </c>
      <c r="B9" s="39"/>
      <c r="C9" s="39"/>
      <c r="D9" s="189"/>
      <c r="E9" s="183">
        <f t="shared" si="0"/>
        <v>0</v>
      </c>
      <c r="F9" s="40"/>
      <c r="G9" s="4">
        <f t="shared" si="6"/>
        <v>0</v>
      </c>
      <c r="H9" s="4">
        <f t="shared" si="6"/>
        <v>0</v>
      </c>
      <c r="I9" s="31"/>
      <c r="J9" s="5" t="str">
        <f t="shared" si="1"/>
        <v/>
      </c>
      <c r="K9" s="25" t="str">
        <f t="shared" si="2"/>
        <v>0,00</v>
      </c>
      <c r="L9" s="25" t="e">
        <f t="shared" si="7"/>
        <v>#DIV/0!</v>
      </c>
      <c r="M9" s="25" t="e">
        <f t="shared" si="8"/>
        <v>#DIV/0!</v>
      </c>
      <c r="N9" s="6">
        <f t="shared" si="3"/>
        <v>0</v>
      </c>
      <c r="O9" s="6">
        <f t="shared" si="9"/>
        <v>0</v>
      </c>
      <c r="P9" s="6">
        <f t="shared" si="10"/>
        <v>0</v>
      </c>
      <c r="Q9" s="33"/>
      <c r="R9" s="275"/>
      <c r="S9" s="192">
        <f t="shared" si="11"/>
        <v>0</v>
      </c>
      <c r="T9" s="33"/>
      <c r="U9" s="31"/>
      <c r="V9" s="33"/>
      <c r="W9" s="33"/>
      <c r="X9" s="33"/>
      <c r="Y9" s="268"/>
      <c r="Z9" s="33"/>
      <c r="AA9" s="33"/>
      <c r="AB9" s="37"/>
      <c r="AC9" s="176"/>
      <c r="AD9" s="35"/>
      <c r="AE9" s="35"/>
      <c r="AF9" s="7">
        <f t="shared" si="4"/>
        <v>0</v>
      </c>
      <c r="AG9" s="287"/>
      <c r="AH9" s="7">
        <f t="shared" si="12"/>
        <v>0</v>
      </c>
      <c r="AI9" s="10"/>
      <c r="AJ9" s="44"/>
      <c r="AK9" s="41"/>
      <c r="AL9" s="186">
        <f t="shared" si="5"/>
        <v>0</v>
      </c>
      <c r="AM9" s="41"/>
    </row>
    <row r="10" spans="1:16384" ht="16.5" customHeight="1" x14ac:dyDescent="0.25">
      <c r="A10" s="19">
        <f t="shared" si="13"/>
        <v>43411</v>
      </c>
      <c r="B10" s="39"/>
      <c r="C10" s="39"/>
      <c r="D10" s="189"/>
      <c r="E10" s="183">
        <f t="shared" si="0"/>
        <v>0</v>
      </c>
      <c r="F10" s="40"/>
      <c r="G10" s="4">
        <f t="shared" si="6"/>
        <v>0</v>
      </c>
      <c r="H10" s="4">
        <f t="shared" si="6"/>
        <v>0</v>
      </c>
      <c r="I10" s="31"/>
      <c r="J10" s="5" t="str">
        <f t="shared" si="1"/>
        <v/>
      </c>
      <c r="K10" s="25" t="str">
        <f t="shared" si="2"/>
        <v>0,00</v>
      </c>
      <c r="L10" s="25" t="e">
        <f t="shared" si="7"/>
        <v>#DIV/0!</v>
      </c>
      <c r="M10" s="25" t="e">
        <f t="shared" si="8"/>
        <v>#DIV/0!</v>
      </c>
      <c r="N10" s="6">
        <f t="shared" si="3"/>
        <v>0</v>
      </c>
      <c r="O10" s="6">
        <f t="shared" si="9"/>
        <v>0</v>
      </c>
      <c r="P10" s="6">
        <f t="shared" si="10"/>
        <v>0</v>
      </c>
      <c r="Q10" s="33"/>
      <c r="R10" s="275"/>
      <c r="S10" s="192">
        <f t="shared" si="11"/>
        <v>0</v>
      </c>
      <c r="T10" s="33"/>
      <c r="U10" s="31"/>
      <c r="V10" s="33"/>
      <c r="W10" s="33"/>
      <c r="X10" s="33"/>
      <c r="Y10" s="268"/>
      <c r="Z10" s="33"/>
      <c r="AA10" s="33"/>
      <c r="AB10" s="37"/>
      <c r="AC10" s="176"/>
      <c r="AD10" s="35"/>
      <c r="AE10" s="35"/>
      <c r="AF10" s="7">
        <f t="shared" si="4"/>
        <v>0</v>
      </c>
      <c r="AG10" s="287"/>
      <c r="AH10" s="7">
        <f t="shared" si="12"/>
        <v>0</v>
      </c>
      <c r="AI10" s="10"/>
      <c r="AJ10" s="44"/>
      <c r="AK10" s="41"/>
      <c r="AL10" s="186">
        <f t="shared" si="5"/>
        <v>0</v>
      </c>
      <c r="AM10" s="41"/>
    </row>
    <row r="11" spans="1:16384" ht="16.5" customHeight="1" x14ac:dyDescent="0.25">
      <c r="A11" s="19">
        <f t="shared" si="13"/>
        <v>43412</v>
      </c>
      <c r="B11" s="39"/>
      <c r="C11" s="39"/>
      <c r="D11" s="189"/>
      <c r="E11" s="183">
        <f t="shared" si="0"/>
        <v>0</v>
      </c>
      <c r="F11" s="40"/>
      <c r="G11" s="4">
        <f t="shared" si="6"/>
        <v>0</v>
      </c>
      <c r="H11" s="4">
        <f t="shared" si="6"/>
        <v>0</v>
      </c>
      <c r="I11" s="31"/>
      <c r="J11" s="5" t="str">
        <f t="shared" si="1"/>
        <v/>
      </c>
      <c r="K11" s="25" t="str">
        <f t="shared" si="2"/>
        <v>0,00</v>
      </c>
      <c r="L11" s="25" t="e">
        <f t="shared" si="7"/>
        <v>#DIV/0!</v>
      </c>
      <c r="M11" s="25" t="e">
        <f t="shared" si="8"/>
        <v>#DIV/0!</v>
      </c>
      <c r="N11" s="6">
        <f t="shared" si="3"/>
        <v>0</v>
      </c>
      <c r="O11" s="6">
        <f t="shared" si="9"/>
        <v>0</v>
      </c>
      <c r="P11" s="6">
        <f t="shared" si="10"/>
        <v>0</v>
      </c>
      <c r="Q11" s="33"/>
      <c r="R11" s="275"/>
      <c r="S11" s="192">
        <f t="shared" si="11"/>
        <v>0</v>
      </c>
      <c r="T11" s="33"/>
      <c r="U11" s="31"/>
      <c r="V11" s="33"/>
      <c r="W11" s="33"/>
      <c r="X11" s="33"/>
      <c r="Y11" s="268"/>
      <c r="Z11" s="33"/>
      <c r="AA11" s="33"/>
      <c r="AB11" s="37"/>
      <c r="AC11" s="176"/>
      <c r="AD11" s="35"/>
      <c r="AE11" s="35"/>
      <c r="AF11" s="7">
        <f t="shared" si="4"/>
        <v>0</v>
      </c>
      <c r="AG11" s="287"/>
      <c r="AH11" s="7">
        <f t="shared" si="12"/>
        <v>0</v>
      </c>
      <c r="AI11" s="10"/>
      <c r="AJ11" s="44"/>
      <c r="AK11" s="41"/>
      <c r="AL11" s="186">
        <f t="shared" si="5"/>
        <v>0</v>
      </c>
      <c r="AM11" s="41"/>
    </row>
    <row r="12" spans="1:16384" ht="16.5" customHeight="1" x14ac:dyDescent="0.25">
      <c r="A12" s="19">
        <f t="shared" si="13"/>
        <v>43413</v>
      </c>
      <c r="B12" s="39"/>
      <c r="C12" s="39"/>
      <c r="D12" s="189"/>
      <c r="E12" s="183">
        <f t="shared" si="0"/>
        <v>0</v>
      </c>
      <c r="F12" s="40"/>
      <c r="G12" s="4">
        <f t="shared" si="6"/>
        <v>0</v>
      </c>
      <c r="H12" s="4">
        <f t="shared" si="6"/>
        <v>0</v>
      </c>
      <c r="I12" s="31"/>
      <c r="J12" s="5" t="str">
        <f t="shared" si="1"/>
        <v/>
      </c>
      <c r="K12" s="25" t="str">
        <f t="shared" si="2"/>
        <v>0,00</v>
      </c>
      <c r="L12" s="25" t="e">
        <f t="shared" si="7"/>
        <v>#DIV/0!</v>
      </c>
      <c r="M12" s="25" t="e">
        <f t="shared" si="8"/>
        <v>#DIV/0!</v>
      </c>
      <c r="N12" s="6">
        <f t="shared" si="3"/>
        <v>0</v>
      </c>
      <c r="O12" s="6">
        <f t="shared" si="9"/>
        <v>0</v>
      </c>
      <c r="P12" s="6">
        <f t="shared" si="10"/>
        <v>0</v>
      </c>
      <c r="Q12" s="33"/>
      <c r="R12" s="275"/>
      <c r="S12" s="192">
        <f t="shared" si="11"/>
        <v>0</v>
      </c>
      <c r="T12" s="33"/>
      <c r="U12" s="31"/>
      <c r="V12" s="33"/>
      <c r="W12" s="33"/>
      <c r="X12" s="33"/>
      <c r="Y12" s="268"/>
      <c r="Z12" s="33"/>
      <c r="AA12" s="33"/>
      <c r="AB12" s="37"/>
      <c r="AC12" s="176"/>
      <c r="AD12" s="35"/>
      <c r="AE12" s="35"/>
      <c r="AF12" s="7">
        <f t="shared" si="4"/>
        <v>0</v>
      </c>
      <c r="AG12" s="287"/>
      <c r="AH12" s="7">
        <f t="shared" si="12"/>
        <v>0</v>
      </c>
      <c r="AI12" s="10"/>
      <c r="AJ12" s="44"/>
      <c r="AK12" s="41"/>
      <c r="AL12" s="186">
        <f t="shared" si="5"/>
        <v>0</v>
      </c>
      <c r="AM12" s="41"/>
    </row>
    <row r="13" spans="1:16384" ht="16.5" customHeight="1" thickBot="1" x14ac:dyDescent="0.3">
      <c r="A13" s="154">
        <f t="shared" si="13"/>
        <v>43414</v>
      </c>
      <c r="B13" s="155"/>
      <c r="C13" s="155"/>
      <c r="D13" s="190"/>
      <c r="E13" s="184">
        <f t="shared" si="0"/>
        <v>0</v>
      </c>
      <c r="F13" s="156"/>
      <c r="G13" s="157">
        <f t="shared" si="6"/>
        <v>0</v>
      </c>
      <c r="H13" s="157">
        <f t="shared" si="6"/>
        <v>0</v>
      </c>
      <c r="I13" s="158"/>
      <c r="J13" s="159" t="str">
        <f t="shared" si="1"/>
        <v/>
      </c>
      <c r="K13" s="160" t="str">
        <f t="shared" si="2"/>
        <v>0,00</v>
      </c>
      <c r="L13" s="160" t="e">
        <f t="shared" si="7"/>
        <v>#DIV/0!</v>
      </c>
      <c r="M13" s="160" t="e">
        <f t="shared" si="8"/>
        <v>#DIV/0!</v>
      </c>
      <c r="N13" s="161">
        <f t="shared" si="3"/>
        <v>0</v>
      </c>
      <c r="O13" s="161">
        <f t="shared" si="9"/>
        <v>0</v>
      </c>
      <c r="P13" s="161">
        <f t="shared" si="10"/>
        <v>0</v>
      </c>
      <c r="Q13" s="162"/>
      <c r="R13" s="281"/>
      <c r="S13" s="193">
        <f t="shared" si="11"/>
        <v>0</v>
      </c>
      <c r="T13" s="162"/>
      <c r="U13" s="158"/>
      <c r="V13" s="162"/>
      <c r="W13" s="162"/>
      <c r="X13" s="162"/>
      <c r="Y13" s="162"/>
      <c r="Z13" s="162"/>
      <c r="AA13" s="162"/>
      <c r="AB13" s="163"/>
      <c r="AC13" s="177"/>
      <c r="AD13" s="164"/>
      <c r="AE13" s="164"/>
      <c r="AF13" s="26">
        <f t="shared" si="4"/>
        <v>0</v>
      </c>
      <c r="AG13" s="288"/>
      <c r="AH13" s="26">
        <f t="shared" si="12"/>
        <v>0</v>
      </c>
      <c r="AI13" s="10"/>
      <c r="AJ13" s="44"/>
      <c r="AK13" s="41"/>
      <c r="AL13" s="186">
        <f t="shared" si="5"/>
        <v>0</v>
      </c>
      <c r="AM13" s="41"/>
    </row>
    <row r="14" spans="1:16384" s="153" customFormat="1" ht="16.5" customHeight="1" thickBot="1" x14ac:dyDescent="0.3">
      <c r="A14" s="171" t="s">
        <v>78</v>
      </c>
      <c r="B14" s="172">
        <f>SUM(B4:B13)</f>
        <v>0</v>
      </c>
      <c r="C14" s="172">
        <f>SUM(C4:C13)</f>
        <v>0</v>
      </c>
      <c r="D14" s="172">
        <f>SUM(D4:D13)</f>
        <v>0</v>
      </c>
      <c r="E14" s="173">
        <f>C14-D14</f>
        <v>0</v>
      </c>
      <c r="F14" s="172">
        <f>SUM(F4:F13)</f>
        <v>0</v>
      </c>
      <c r="G14" s="174">
        <f>C14/D1</f>
        <v>0</v>
      </c>
      <c r="H14" s="174">
        <f>D14/D1</f>
        <v>0</v>
      </c>
      <c r="I14" s="194">
        <f>SUM(I4:I13)</f>
        <v>0</v>
      </c>
      <c r="J14" s="196" t="e">
        <f>I14/C14</f>
        <v>#DIV/0!</v>
      </c>
      <c r="K14" s="180" t="e">
        <f>Q14/C14</f>
        <v>#DIV/0!</v>
      </c>
      <c r="L14" s="179" t="str">
        <f>IFERROR(R14/D14,"0,00")</f>
        <v>0,00</v>
      </c>
      <c r="M14" s="179" t="e">
        <f>K14-L14</f>
        <v>#DIV/0!</v>
      </c>
      <c r="N14" s="179">
        <f>Q14/D1</f>
        <v>0</v>
      </c>
      <c r="O14" s="179">
        <f>R14/D1</f>
        <v>0</v>
      </c>
      <c r="P14" s="179">
        <f>N14-O14</f>
        <v>0</v>
      </c>
      <c r="Q14" s="179">
        <f>SUM(Q4:Q13)</f>
        <v>0</v>
      </c>
      <c r="R14" s="179">
        <f>SUM(R4:R13)</f>
        <v>0</v>
      </c>
      <c r="S14" s="179">
        <f>(Q14+T14)-R14</f>
        <v>0</v>
      </c>
      <c r="T14" s="179">
        <f t="shared" ref="T14:AG14" si="14">SUM(T4:T13)</f>
        <v>0</v>
      </c>
      <c r="U14" s="194">
        <f t="shared" si="14"/>
        <v>0</v>
      </c>
      <c r="V14" s="181">
        <f t="shared" si="14"/>
        <v>0</v>
      </c>
      <c r="W14" s="181">
        <f t="shared" si="14"/>
        <v>0</v>
      </c>
      <c r="X14" s="181">
        <f t="shared" si="14"/>
        <v>0</v>
      </c>
      <c r="Y14" s="195">
        <f t="shared" si="14"/>
        <v>0</v>
      </c>
      <c r="Z14" s="181">
        <f t="shared" si="14"/>
        <v>0</v>
      </c>
      <c r="AA14" s="181">
        <f t="shared" si="14"/>
        <v>0</v>
      </c>
      <c r="AB14" s="181">
        <f t="shared" si="14"/>
        <v>0</v>
      </c>
      <c r="AC14" s="181">
        <f t="shared" si="14"/>
        <v>0</v>
      </c>
      <c r="AD14" s="181">
        <f t="shared" si="14"/>
        <v>0</v>
      </c>
      <c r="AE14" s="181">
        <f t="shared" si="14"/>
        <v>0</v>
      </c>
      <c r="AF14" s="181">
        <f t="shared" si="14"/>
        <v>0</v>
      </c>
      <c r="AG14" s="181">
        <f t="shared" si="14"/>
        <v>0</v>
      </c>
      <c r="AH14" s="181">
        <f>AF14-AG14</f>
        <v>0</v>
      </c>
      <c r="AI14" s="10"/>
      <c r="AJ14" s="195">
        <f>SUM(AJ4:AJ13)</f>
        <v>0</v>
      </c>
      <c r="AK14" s="195">
        <f>SUM(AK4:AK13)</f>
        <v>0</v>
      </c>
      <c r="AL14" s="195">
        <f>SUM(AL4:AL13)</f>
        <v>0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25">
      <c r="A15" s="165">
        <f>A13+1</f>
        <v>43415</v>
      </c>
      <c r="B15" s="40"/>
      <c r="C15" s="40"/>
      <c r="D15" s="189"/>
      <c r="E15" s="183">
        <f t="shared" si="0"/>
        <v>0</v>
      </c>
      <c r="F15" s="40"/>
      <c r="G15" s="4">
        <f t="shared" ref="G15:H24" si="15">IFERROR(C15/$B$1,"")</f>
        <v>0</v>
      </c>
      <c r="H15" s="4">
        <f t="shared" si="15"/>
        <v>0</v>
      </c>
      <c r="I15" s="166"/>
      <c r="J15" s="5" t="str">
        <f t="shared" ref="J15:J24" si="16">IFERROR(I15/C15,"")</f>
        <v/>
      </c>
      <c r="K15" s="25" t="str">
        <f t="shared" ref="K15:K24" si="17">IFERROR((Q15+T15)/C15,"0,00")</f>
        <v>0,00</v>
      </c>
      <c r="L15" s="6" t="e">
        <f t="shared" ref="L15:L24" si="18">R15/D15</f>
        <v>#DIV/0!</v>
      </c>
      <c r="M15" s="6" t="e">
        <f>K15-L15</f>
        <v>#DIV/0!</v>
      </c>
      <c r="N15" s="6">
        <f t="shared" ref="N15:N24" si="19">IFERROR(Q15/$B$1,"0,00")</f>
        <v>0</v>
      </c>
      <c r="O15" s="6">
        <f t="shared" ref="O15:O36" si="20">R15/$B$1</f>
        <v>0</v>
      </c>
      <c r="P15" s="6">
        <f>N15-O15</f>
        <v>0</v>
      </c>
      <c r="Q15" s="167"/>
      <c r="R15" s="285"/>
      <c r="S15" s="191">
        <f t="shared" ref="S15:S35" si="21">Q15-R15</f>
        <v>0</v>
      </c>
      <c r="T15" s="167"/>
      <c r="U15" s="166"/>
      <c r="V15" s="167"/>
      <c r="W15" s="167"/>
      <c r="X15" s="167"/>
      <c r="Y15" s="167"/>
      <c r="Z15" s="167"/>
      <c r="AA15" s="167"/>
      <c r="AB15" s="168"/>
      <c r="AC15" s="178"/>
      <c r="AD15" s="169"/>
      <c r="AE15" s="169"/>
      <c r="AF15" s="170">
        <f t="shared" ref="AF15:AF24" si="22">Q15+T15+W15+X15+Z15+AA15+AB15+AC15+AD15</f>
        <v>0</v>
      </c>
      <c r="AG15" s="286"/>
      <c r="AH15" s="13">
        <f t="shared" ref="AH15:AH24" si="23">AF15-AG15</f>
        <v>0</v>
      </c>
      <c r="AI15" s="10"/>
      <c r="AJ15" s="44"/>
      <c r="AK15" s="41"/>
      <c r="AL15" s="186">
        <f t="shared" ref="AL15:AL24" si="24">(AJ15+AK15)-C15</f>
        <v>0</v>
      </c>
      <c r="AM15" s="41"/>
    </row>
    <row r="16" spans="1:16384" ht="16.5" customHeight="1" x14ac:dyDescent="0.25">
      <c r="A16" s="19">
        <f>A15+1</f>
        <v>43416</v>
      </c>
      <c r="B16" s="39"/>
      <c r="C16" s="39"/>
      <c r="D16" s="189"/>
      <c r="E16" s="183">
        <f t="shared" si="0"/>
        <v>0</v>
      </c>
      <c r="F16" s="40"/>
      <c r="G16" s="4">
        <f t="shared" si="15"/>
        <v>0</v>
      </c>
      <c r="H16" s="4">
        <f t="shared" si="15"/>
        <v>0</v>
      </c>
      <c r="I16" s="31"/>
      <c r="J16" s="5" t="str">
        <f t="shared" si="16"/>
        <v/>
      </c>
      <c r="K16" s="25" t="str">
        <f t="shared" si="17"/>
        <v>0,00</v>
      </c>
      <c r="L16" s="6" t="e">
        <f t="shared" si="18"/>
        <v>#DIV/0!</v>
      </c>
      <c r="M16" s="6" t="e">
        <f t="shared" ref="M16:M24" si="25">K16-L16</f>
        <v>#DIV/0!</v>
      </c>
      <c r="N16" s="6">
        <f t="shared" si="19"/>
        <v>0</v>
      </c>
      <c r="O16" s="6">
        <f t="shared" si="20"/>
        <v>0</v>
      </c>
      <c r="P16" s="6">
        <f t="shared" ref="P16:P24" si="26">N16-O16</f>
        <v>0</v>
      </c>
      <c r="Q16" s="33"/>
      <c r="R16" s="275"/>
      <c r="S16" s="192">
        <f t="shared" si="21"/>
        <v>0</v>
      </c>
      <c r="T16" s="33"/>
      <c r="U16" s="31"/>
      <c r="V16" s="33"/>
      <c r="W16" s="33"/>
      <c r="X16" s="33"/>
      <c r="Y16" s="268"/>
      <c r="Z16" s="33"/>
      <c r="AA16" s="33"/>
      <c r="AB16" s="37"/>
      <c r="AC16" s="176"/>
      <c r="AD16" s="35"/>
      <c r="AE16" s="35"/>
      <c r="AF16" s="7">
        <f t="shared" si="22"/>
        <v>0</v>
      </c>
      <c r="AG16" s="287"/>
      <c r="AH16" s="7">
        <f t="shared" si="23"/>
        <v>0</v>
      </c>
      <c r="AI16" s="10"/>
      <c r="AJ16" s="44"/>
      <c r="AK16" s="41"/>
      <c r="AL16" s="186">
        <f t="shared" si="24"/>
        <v>0</v>
      </c>
      <c r="AM16" s="41"/>
    </row>
    <row r="17" spans="1:16384" ht="16.5" customHeight="1" x14ac:dyDescent="0.25">
      <c r="A17" s="19">
        <f t="shared" ref="A17:A24" si="27">A16+1</f>
        <v>43417</v>
      </c>
      <c r="B17" s="39"/>
      <c r="C17" s="39"/>
      <c r="D17" s="189"/>
      <c r="E17" s="183">
        <f t="shared" si="0"/>
        <v>0</v>
      </c>
      <c r="F17" s="40"/>
      <c r="G17" s="4">
        <f t="shared" si="15"/>
        <v>0</v>
      </c>
      <c r="H17" s="4">
        <f t="shared" si="15"/>
        <v>0</v>
      </c>
      <c r="I17" s="31"/>
      <c r="J17" s="5" t="str">
        <f t="shared" si="16"/>
        <v/>
      </c>
      <c r="K17" s="25" t="str">
        <f t="shared" si="17"/>
        <v>0,00</v>
      </c>
      <c r="L17" s="6" t="e">
        <f t="shared" si="18"/>
        <v>#DIV/0!</v>
      </c>
      <c r="M17" s="6" t="e">
        <f t="shared" si="25"/>
        <v>#DIV/0!</v>
      </c>
      <c r="N17" s="6">
        <f t="shared" si="19"/>
        <v>0</v>
      </c>
      <c r="O17" s="6">
        <f t="shared" si="20"/>
        <v>0</v>
      </c>
      <c r="P17" s="6">
        <f t="shared" si="26"/>
        <v>0</v>
      </c>
      <c r="Q17" s="33"/>
      <c r="R17" s="275"/>
      <c r="S17" s="192">
        <f t="shared" si="21"/>
        <v>0</v>
      </c>
      <c r="T17" s="33"/>
      <c r="U17" s="31"/>
      <c r="V17" s="33"/>
      <c r="W17" s="33"/>
      <c r="X17" s="33"/>
      <c r="Y17" s="268"/>
      <c r="Z17" s="33"/>
      <c r="AA17" s="33"/>
      <c r="AB17" s="37"/>
      <c r="AC17" s="176"/>
      <c r="AD17" s="35"/>
      <c r="AE17" s="35"/>
      <c r="AF17" s="7">
        <f t="shared" si="22"/>
        <v>0</v>
      </c>
      <c r="AG17" s="287"/>
      <c r="AH17" s="7">
        <f t="shared" si="23"/>
        <v>0</v>
      </c>
      <c r="AI17" s="10"/>
      <c r="AJ17" s="44"/>
      <c r="AK17" s="41"/>
      <c r="AL17" s="186">
        <f t="shared" si="24"/>
        <v>0</v>
      </c>
      <c r="AM17" s="41"/>
    </row>
    <row r="18" spans="1:16384" ht="16.5" customHeight="1" x14ac:dyDescent="0.25">
      <c r="A18" s="19">
        <f t="shared" si="27"/>
        <v>43418</v>
      </c>
      <c r="B18" s="39"/>
      <c r="C18" s="39"/>
      <c r="D18" s="189"/>
      <c r="E18" s="183">
        <f t="shared" si="0"/>
        <v>0</v>
      </c>
      <c r="F18" s="40"/>
      <c r="G18" s="4">
        <f t="shared" si="15"/>
        <v>0</v>
      </c>
      <c r="H18" s="4">
        <f t="shared" si="15"/>
        <v>0</v>
      </c>
      <c r="I18" s="31"/>
      <c r="J18" s="5" t="str">
        <f t="shared" si="16"/>
        <v/>
      </c>
      <c r="K18" s="25" t="str">
        <f t="shared" si="17"/>
        <v>0,00</v>
      </c>
      <c r="L18" s="6" t="e">
        <f t="shared" si="18"/>
        <v>#DIV/0!</v>
      </c>
      <c r="M18" s="6" t="e">
        <f t="shared" si="25"/>
        <v>#DIV/0!</v>
      </c>
      <c r="N18" s="6">
        <f t="shared" si="19"/>
        <v>0</v>
      </c>
      <c r="O18" s="6">
        <f t="shared" si="20"/>
        <v>0</v>
      </c>
      <c r="P18" s="6">
        <f t="shared" si="26"/>
        <v>0</v>
      </c>
      <c r="Q18" s="33"/>
      <c r="R18" s="275"/>
      <c r="S18" s="192">
        <f t="shared" si="21"/>
        <v>0</v>
      </c>
      <c r="T18" s="33"/>
      <c r="U18" s="31"/>
      <c r="V18" s="33"/>
      <c r="W18" s="33"/>
      <c r="X18" s="33"/>
      <c r="Y18" s="268"/>
      <c r="Z18" s="33"/>
      <c r="AA18" s="33"/>
      <c r="AB18" s="37"/>
      <c r="AC18" s="176"/>
      <c r="AD18" s="35"/>
      <c r="AE18" s="35"/>
      <c r="AF18" s="7">
        <f t="shared" si="22"/>
        <v>0</v>
      </c>
      <c r="AG18" s="287"/>
      <c r="AH18" s="7">
        <f t="shared" si="23"/>
        <v>0</v>
      </c>
      <c r="AI18" s="10"/>
      <c r="AJ18" s="44"/>
      <c r="AK18" s="41"/>
      <c r="AL18" s="186">
        <f t="shared" si="24"/>
        <v>0</v>
      </c>
      <c r="AM18" s="41"/>
    </row>
    <row r="19" spans="1:16384" ht="16.5" customHeight="1" x14ac:dyDescent="0.25">
      <c r="A19" s="19">
        <f t="shared" si="27"/>
        <v>43419</v>
      </c>
      <c r="B19" s="39"/>
      <c r="C19" s="39"/>
      <c r="D19" s="189"/>
      <c r="E19" s="183">
        <f t="shared" si="0"/>
        <v>0</v>
      </c>
      <c r="F19" s="40"/>
      <c r="G19" s="4">
        <f t="shared" si="15"/>
        <v>0</v>
      </c>
      <c r="H19" s="4">
        <f t="shared" si="15"/>
        <v>0</v>
      </c>
      <c r="I19" s="31"/>
      <c r="J19" s="5" t="str">
        <f t="shared" si="16"/>
        <v/>
      </c>
      <c r="K19" s="25" t="str">
        <f t="shared" si="17"/>
        <v>0,00</v>
      </c>
      <c r="L19" s="6" t="e">
        <f t="shared" si="18"/>
        <v>#DIV/0!</v>
      </c>
      <c r="M19" s="6" t="e">
        <f t="shared" si="25"/>
        <v>#DIV/0!</v>
      </c>
      <c r="N19" s="6">
        <f t="shared" si="19"/>
        <v>0</v>
      </c>
      <c r="O19" s="6">
        <f t="shared" si="20"/>
        <v>0</v>
      </c>
      <c r="P19" s="6">
        <f t="shared" si="26"/>
        <v>0</v>
      </c>
      <c r="Q19" s="33"/>
      <c r="R19" s="275"/>
      <c r="S19" s="192">
        <f t="shared" si="21"/>
        <v>0</v>
      </c>
      <c r="T19" s="33"/>
      <c r="U19" s="31"/>
      <c r="V19" s="33"/>
      <c r="W19" s="33"/>
      <c r="X19" s="33"/>
      <c r="Y19" s="268"/>
      <c r="Z19" s="33"/>
      <c r="AA19" s="33"/>
      <c r="AB19" s="37"/>
      <c r="AC19" s="176"/>
      <c r="AD19" s="35"/>
      <c r="AE19" s="35"/>
      <c r="AF19" s="7">
        <f t="shared" si="22"/>
        <v>0</v>
      </c>
      <c r="AG19" s="287"/>
      <c r="AH19" s="7">
        <f t="shared" si="23"/>
        <v>0</v>
      </c>
      <c r="AI19" s="10"/>
      <c r="AJ19" s="44"/>
      <c r="AK19" s="41"/>
      <c r="AL19" s="186">
        <f t="shared" si="24"/>
        <v>0</v>
      </c>
      <c r="AM19" s="41"/>
    </row>
    <row r="20" spans="1:16384" ht="16.5" customHeight="1" x14ac:dyDescent="0.25">
      <c r="A20" s="19">
        <f t="shared" si="27"/>
        <v>43420</v>
      </c>
      <c r="B20" s="39"/>
      <c r="C20" s="39"/>
      <c r="D20" s="189"/>
      <c r="E20" s="183">
        <f t="shared" si="0"/>
        <v>0</v>
      </c>
      <c r="F20" s="40"/>
      <c r="G20" s="4">
        <f t="shared" si="15"/>
        <v>0</v>
      </c>
      <c r="H20" s="4">
        <f t="shared" si="15"/>
        <v>0</v>
      </c>
      <c r="I20" s="31"/>
      <c r="J20" s="5" t="str">
        <f t="shared" si="16"/>
        <v/>
      </c>
      <c r="K20" s="25" t="str">
        <f t="shared" si="17"/>
        <v>0,00</v>
      </c>
      <c r="L20" s="6" t="e">
        <f t="shared" si="18"/>
        <v>#DIV/0!</v>
      </c>
      <c r="M20" s="6" t="e">
        <f t="shared" si="25"/>
        <v>#DIV/0!</v>
      </c>
      <c r="N20" s="6">
        <f t="shared" si="19"/>
        <v>0</v>
      </c>
      <c r="O20" s="6">
        <f t="shared" si="20"/>
        <v>0</v>
      </c>
      <c r="P20" s="6">
        <f t="shared" si="26"/>
        <v>0</v>
      </c>
      <c r="Q20" s="33"/>
      <c r="R20" s="275"/>
      <c r="S20" s="192">
        <f t="shared" si="21"/>
        <v>0</v>
      </c>
      <c r="T20" s="33"/>
      <c r="U20" s="31"/>
      <c r="V20" s="33"/>
      <c r="W20" s="33"/>
      <c r="X20" s="33"/>
      <c r="Y20" s="268"/>
      <c r="Z20" s="33"/>
      <c r="AA20" s="33"/>
      <c r="AB20" s="37"/>
      <c r="AC20" s="176"/>
      <c r="AD20" s="35"/>
      <c r="AE20" s="35"/>
      <c r="AF20" s="7">
        <f t="shared" si="22"/>
        <v>0</v>
      </c>
      <c r="AG20" s="287"/>
      <c r="AH20" s="7">
        <f t="shared" si="23"/>
        <v>0</v>
      </c>
      <c r="AI20" s="10"/>
      <c r="AJ20" s="44"/>
      <c r="AK20" s="41"/>
      <c r="AL20" s="186">
        <f t="shared" si="24"/>
        <v>0</v>
      </c>
      <c r="AM20" s="41"/>
    </row>
    <row r="21" spans="1:16384" ht="16.5" customHeight="1" x14ac:dyDescent="0.25">
      <c r="A21" s="19">
        <f t="shared" si="27"/>
        <v>43421</v>
      </c>
      <c r="B21" s="39"/>
      <c r="C21" s="39"/>
      <c r="D21" s="189"/>
      <c r="E21" s="183">
        <f t="shared" si="0"/>
        <v>0</v>
      </c>
      <c r="F21" s="40"/>
      <c r="G21" s="4">
        <f t="shared" si="15"/>
        <v>0</v>
      </c>
      <c r="H21" s="4">
        <f t="shared" si="15"/>
        <v>0</v>
      </c>
      <c r="I21" s="31"/>
      <c r="J21" s="5" t="str">
        <f t="shared" si="16"/>
        <v/>
      </c>
      <c r="K21" s="25" t="str">
        <f t="shared" si="17"/>
        <v>0,00</v>
      </c>
      <c r="L21" s="6" t="e">
        <f t="shared" si="18"/>
        <v>#DIV/0!</v>
      </c>
      <c r="M21" s="6" t="e">
        <f t="shared" si="25"/>
        <v>#DIV/0!</v>
      </c>
      <c r="N21" s="6">
        <f t="shared" si="19"/>
        <v>0</v>
      </c>
      <c r="O21" s="6">
        <f t="shared" si="20"/>
        <v>0</v>
      </c>
      <c r="P21" s="6">
        <f t="shared" si="26"/>
        <v>0</v>
      </c>
      <c r="Q21" s="33"/>
      <c r="R21" s="275"/>
      <c r="S21" s="192">
        <f t="shared" si="21"/>
        <v>0</v>
      </c>
      <c r="T21" s="33"/>
      <c r="U21" s="31"/>
      <c r="V21" s="33"/>
      <c r="W21" s="33"/>
      <c r="X21" s="33"/>
      <c r="Y21" s="268"/>
      <c r="Z21" s="33"/>
      <c r="AA21" s="33"/>
      <c r="AB21" s="37"/>
      <c r="AC21" s="176"/>
      <c r="AD21" s="35"/>
      <c r="AE21" s="35"/>
      <c r="AF21" s="7">
        <f t="shared" si="22"/>
        <v>0</v>
      </c>
      <c r="AG21" s="287"/>
      <c r="AH21" s="7">
        <f t="shared" si="23"/>
        <v>0</v>
      </c>
      <c r="AI21" s="10"/>
      <c r="AJ21" s="44"/>
      <c r="AK21" s="41"/>
      <c r="AL21" s="186">
        <f t="shared" si="24"/>
        <v>0</v>
      </c>
      <c r="AM21" s="41"/>
    </row>
    <row r="22" spans="1:16384" ht="16.5" customHeight="1" x14ac:dyDescent="0.25">
      <c r="A22" s="19">
        <f t="shared" si="27"/>
        <v>43422</v>
      </c>
      <c r="B22" s="39"/>
      <c r="C22" s="39"/>
      <c r="D22" s="189"/>
      <c r="E22" s="183">
        <f t="shared" si="0"/>
        <v>0</v>
      </c>
      <c r="F22" s="40"/>
      <c r="G22" s="4">
        <f t="shared" si="15"/>
        <v>0</v>
      </c>
      <c r="H22" s="4">
        <f t="shared" si="15"/>
        <v>0</v>
      </c>
      <c r="I22" s="31"/>
      <c r="J22" s="5" t="str">
        <f t="shared" si="16"/>
        <v/>
      </c>
      <c r="K22" s="25" t="str">
        <f t="shared" si="17"/>
        <v>0,00</v>
      </c>
      <c r="L22" s="6" t="e">
        <f t="shared" si="18"/>
        <v>#DIV/0!</v>
      </c>
      <c r="M22" s="6" t="e">
        <f t="shared" si="25"/>
        <v>#DIV/0!</v>
      </c>
      <c r="N22" s="6">
        <f t="shared" si="19"/>
        <v>0</v>
      </c>
      <c r="O22" s="6">
        <f t="shared" si="20"/>
        <v>0</v>
      </c>
      <c r="P22" s="6">
        <f t="shared" si="26"/>
        <v>0</v>
      </c>
      <c r="Q22" s="33"/>
      <c r="R22" s="275"/>
      <c r="S22" s="192">
        <f t="shared" si="21"/>
        <v>0</v>
      </c>
      <c r="T22" s="33"/>
      <c r="U22" s="31"/>
      <c r="V22" s="33"/>
      <c r="W22" s="33"/>
      <c r="X22" s="33"/>
      <c r="Y22" s="268"/>
      <c r="Z22" s="33"/>
      <c r="AA22" s="33"/>
      <c r="AB22" s="37"/>
      <c r="AC22" s="176"/>
      <c r="AD22" s="35"/>
      <c r="AE22" s="35"/>
      <c r="AF22" s="7">
        <f t="shared" si="22"/>
        <v>0</v>
      </c>
      <c r="AG22" s="287"/>
      <c r="AH22" s="7">
        <f t="shared" si="23"/>
        <v>0</v>
      </c>
      <c r="AI22" s="10"/>
      <c r="AJ22" s="44"/>
      <c r="AK22" s="41"/>
      <c r="AL22" s="186">
        <f t="shared" si="24"/>
        <v>0</v>
      </c>
      <c r="AM22" s="41"/>
    </row>
    <row r="23" spans="1:16384" ht="16.5" customHeight="1" x14ac:dyDescent="0.25">
      <c r="A23" s="19">
        <f t="shared" si="27"/>
        <v>43423</v>
      </c>
      <c r="B23" s="39"/>
      <c r="C23" s="39"/>
      <c r="D23" s="189"/>
      <c r="E23" s="183">
        <f t="shared" si="0"/>
        <v>0</v>
      </c>
      <c r="F23" s="40"/>
      <c r="G23" s="4">
        <f t="shared" si="15"/>
        <v>0</v>
      </c>
      <c r="H23" s="4">
        <f t="shared" si="15"/>
        <v>0</v>
      </c>
      <c r="I23" s="31"/>
      <c r="J23" s="5" t="str">
        <f t="shared" si="16"/>
        <v/>
      </c>
      <c r="K23" s="25" t="str">
        <f t="shared" si="17"/>
        <v>0,00</v>
      </c>
      <c r="L23" s="6" t="e">
        <f t="shared" si="18"/>
        <v>#DIV/0!</v>
      </c>
      <c r="M23" s="6" t="e">
        <f t="shared" si="25"/>
        <v>#DIV/0!</v>
      </c>
      <c r="N23" s="6">
        <f t="shared" si="19"/>
        <v>0</v>
      </c>
      <c r="O23" s="6">
        <f t="shared" si="20"/>
        <v>0</v>
      </c>
      <c r="P23" s="6">
        <f t="shared" si="26"/>
        <v>0</v>
      </c>
      <c r="Q23" s="33"/>
      <c r="R23" s="275"/>
      <c r="S23" s="192">
        <f t="shared" si="21"/>
        <v>0</v>
      </c>
      <c r="T23" s="33"/>
      <c r="U23" s="31"/>
      <c r="V23" s="33"/>
      <c r="W23" s="33"/>
      <c r="X23" s="33"/>
      <c r="Y23" s="268"/>
      <c r="Z23" s="33"/>
      <c r="AA23" s="33"/>
      <c r="AB23" s="37"/>
      <c r="AC23" s="176"/>
      <c r="AD23" s="35"/>
      <c r="AE23" s="35"/>
      <c r="AF23" s="7">
        <f t="shared" si="22"/>
        <v>0</v>
      </c>
      <c r="AG23" s="287"/>
      <c r="AH23" s="7">
        <f t="shared" si="23"/>
        <v>0</v>
      </c>
      <c r="AI23" s="10"/>
      <c r="AJ23" s="44"/>
      <c r="AK23" s="41"/>
      <c r="AL23" s="186">
        <f t="shared" si="24"/>
        <v>0</v>
      </c>
      <c r="AM23" s="41"/>
    </row>
    <row r="24" spans="1:16384" ht="16.5" customHeight="1" thickBot="1" x14ac:dyDescent="0.3">
      <c r="A24" s="19">
        <f t="shared" si="27"/>
        <v>43424</v>
      </c>
      <c r="B24" s="39"/>
      <c r="C24" s="39"/>
      <c r="D24" s="189"/>
      <c r="E24" s="183">
        <f t="shared" si="0"/>
        <v>0</v>
      </c>
      <c r="F24" s="40"/>
      <c r="G24" s="4">
        <f t="shared" si="15"/>
        <v>0</v>
      </c>
      <c r="H24" s="4">
        <f t="shared" si="15"/>
        <v>0</v>
      </c>
      <c r="I24" s="31"/>
      <c r="J24" s="5" t="str">
        <f t="shared" si="16"/>
        <v/>
      </c>
      <c r="K24" s="25" t="str">
        <f t="shared" si="17"/>
        <v>0,00</v>
      </c>
      <c r="L24" s="6" t="e">
        <f t="shared" si="18"/>
        <v>#DIV/0!</v>
      </c>
      <c r="M24" s="6" t="e">
        <f t="shared" si="25"/>
        <v>#DIV/0!</v>
      </c>
      <c r="N24" s="6">
        <f t="shared" si="19"/>
        <v>0</v>
      </c>
      <c r="O24" s="6">
        <f t="shared" si="20"/>
        <v>0</v>
      </c>
      <c r="P24" s="6">
        <f t="shared" si="26"/>
        <v>0</v>
      </c>
      <c r="Q24" s="33"/>
      <c r="R24" s="281"/>
      <c r="S24" s="193">
        <f t="shared" si="21"/>
        <v>0</v>
      </c>
      <c r="T24" s="33"/>
      <c r="U24" s="31"/>
      <c r="V24" s="33"/>
      <c r="W24" s="33"/>
      <c r="X24" s="33"/>
      <c r="Y24" s="268"/>
      <c r="Z24" s="33"/>
      <c r="AA24" s="33"/>
      <c r="AB24" s="37"/>
      <c r="AC24" s="176"/>
      <c r="AD24" s="35"/>
      <c r="AE24" s="35"/>
      <c r="AF24" s="7">
        <f t="shared" si="22"/>
        <v>0</v>
      </c>
      <c r="AG24" s="288"/>
      <c r="AH24" s="26">
        <f t="shared" si="23"/>
        <v>0</v>
      </c>
      <c r="AI24" s="10"/>
      <c r="AJ24" s="44"/>
      <c r="AK24" s="41"/>
      <c r="AL24" s="186">
        <f t="shared" si="24"/>
        <v>0</v>
      </c>
      <c r="AM24" s="41"/>
    </row>
    <row r="25" spans="1:16384" s="153" customFormat="1" ht="16.5" customHeight="1" thickBot="1" x14ac:dyDescent="0.3">
      <c r="A25" s="171" t="s">
        <v>86</v>
      </c>
      <c r="B25" s="172">
        <f>SUM(B4:B24)-B14</f>
        <v>0</v>
      </c>
      <c r="C25" s="172">
        <f>SUM(C4:C24)-C14</f>
        <v>0</v>
      </c>
      <c r="D25" s="172">
        <f>SUM(D4:D24)-D14</f>
        <v>0</v>
      </c>
      <c r="E25" s="173">
        <f>C25-D25</f>
        <v>0</v>
      </c>
      <c r="F25" s="172">
        <f>SUM(F4:F24)-F14</f>
        <v>0</v>
      </c>
      <c r="G25" s="174">
        <f>C25/D1</f>
        <v>0</v>
      </c>
      <c r="H25" s="174">
        <f>D25/D1</f>
        <v>0</v>
      </c>
      <c r="I25" s="194">
        <f>SUM(I4:I24)-I14</f>
        <v>0</v>
      </c>
      <c r="J25" s="196" t="e">
        <f>I25/C25</f>
        <v>#DIV/0!</v>
      </c>
      <c r="K25" s="180" t="e">
        <f>Q25/C25</f>
        <v>#DIV/0!</v>
      </c>
      <c r="L25" s="179" t="str">
        <f>IFERROR(R25/D25,"0,00")</f>
        <v>0,00</v>
      </c>
      <c r="M25" s="179" t="e">
        <f>K25-L25</f>
        <v>#DIV/0!</v>
      </c>
      <c r="N25" s="179">
        <f>Q25/D1</f>
        <v>0</v>
      </c>
      <c r="O25" s="179">
        <f>R25/D1</f>
        <v>0</v>
      </c>
      <c r="P25" s="179">
        <f>N25-O25</f>
        <v>0</v>
      </c>
      <c r="Q25" s="179">
        <f>SUM(Q4:Q24)-Q14</f>
        <v>0</v>
      </c>
      <c r="R25" s="179">
        <f>SUM(R4:R24)-R14</f>
        <v>0</v>
      </c>
      <c r="S25" s="179">
        <f>(Q25+T25)-R25</f>
        <v>0</v>
      </c>
      <c r="T25" s="179">
        <f t="shared" ref="T25:AE25" si="28">SUM(T4:T24)-T14</f>
        <v>0</v>
      </c>
      <c r="U25" s="194">
        <f t="shared" si="28"/>
        <v>0</v>
      </c>
      <c r="V25" s="181">
        <f t="shared" si="28"/>
        <v>0</v>
      </c>
      <c r="W25" s="181">
        <f t="shared" si="28"/>
        <v>0</v>
      </c>
      <c r="X25" s="181">
        <f t="shared" si="28"/>
        <v>0</v>
      </c>
      <c r="Y25" s="195">
        <f t="shared" si="28"/>
        <v>0</v>
      </c>
      <c r="Z25" s="181">
        <f t="shared" si="28"/>
        <v>0</v>
      </c>
      <c r="AA25" s="181">
        <f t="shared" si="28"/>
        <v>0</v>
      </c>
      <c r="AB25" s="181">
        <f t="shared" si="28"/>
        <v>0</v>
      </c>
      <c r="AC25" s="181">
        <f t="shared" si="28"/>
        <v>0</v>
      </c>
      <c r="AD25" s="181">
        <f t="shared" si="28"/>
        <v>0</v>
      </c>
      <c r="AE25" s="181">
        <f t="shared" si="28"/>
        <v>0</v>
      </c>
      <c r="AF25" s="181">
        <f>SUM(AF15:AF24)</f>
        <v>0</v>
      </c>
      <c r="AG25" s="181">
        <f>SUM(AG15:AG24)</f>
        <v>0</v>
      </c>
      <c r="AH25" s="181">
        <f>AF25-AG25</f>
        <v>0</v>
      </c>
      <c r="AI25" s="10"/>
      <c r="AJ25" s="195">
        <f>SUM(AJ4:AJ24)-AJ14</f>
        <v>0</v>
      </c>
      <c r="AK25" s="195">
        <f>SUM(AK4:AK24)-AK14</f>
        <v>0</v>
      </c>
      <c r="AL25" s="195">
        <f>SUM(AL4:AL24)-AL14</f>
        <v>0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25">
      <c r="A26" s="19">
        <f>A24+1</f>
        <v>43425</v>
      </c>
      <c r="B26" s="39"/>
      <c r="C26" s="39"/>
      <c r="D26" s="40"/>
      <c r="E26" s="183">
        <f t="shared" ref="E26:E36" si="29">C26-D26</f>
        <v>0</v>
      </c>
      <c r="F26" s="40"/>
      <c r="G26" s="4">
        <f t="shared" ref="G26:H36" si="30">IFERROR(C26/$B$1,"")</f>
        <v>0</v>
      </c>
      <c r="H26" s="4">
        <f t="shared" si="30"/>
        <v>0</v>
      </c>
      <c r="I26" s="39"/>
      <c r="J26" s="5" t="str">
        <f t="shared" ref="J26:J36" si="31">IFERROR(I26/C26,"")</f>
        <v/>
      </c>
      <c r="K26" s="25" t="str">
        <f t="shared" ref="K26:K36" si="32">IFERROR((Q26+T26)/C26,"0,00")</f>
        <v>0,00</v>
      </c>
      <c r="L26" s="6" t="e">
        <f t="shared" ref="L26:L36" si="33">R26/D26</f>
        <v>#DIV/0!</v>
      </c>
      <c r="M26" s="6" t="e">
        <f>K26-L26</f>
        <v>#DIV/0!</v>
      </c>
      <c r="N26" s="6">
        <f t="shared" ref="N26:N36" si="34">IFERROR(Q26/$B$1,"0,00")</f>
        <v>0</v>
      </c>
      <c r="O26" s="6">
        <f t="shared" si="20"/>
        <v>0</v>
      </c>
      <c r="P26" s="6">
        <f>N26-O26</f>
        <v>0</v>
      </c>
      <c r="Q26" s="39"/>
      <c r="R26" s="275"/>
      <c r="S26" s="192">
        <f t="shared" si="21"/>
        <v>0</v>
      </c>
      <c r="T26" s="33"/>
      <c r="U26" s="31"/>
      <c r="V26" s="33"/>
      <c r="W26" s="33"/>
      <c r="X26" s="33"/>
      <c r="Y26" s="268"/>
      <c r="Z26" s="33"/>
      <c r="AA26" s="33"/>
      <c r="AB26" s="37"/>
      <c r="AC26" s="176"/>
      <c r="AD26" s="35"/>
      <c r="AE26" s="35"/>
      <c r="AF26" s="7">
        <f t="shared" ref="AF26:AF36" si="35">Q26+T26+W26+X26+Z26+AA26+AB26+AC26+AD26</f>
        <v>0</v>
      </c>
      <c r="AG26" s="286"/>
      <c r="AH26" s="13">
        <f t="shared" ref="AH26:AH36" si="36">AF26-AG26</f>
        <v>0</v>
      </c>
      <c r="AI26" s="10"/>
      <c r="AJ26" s="44"/>
      <c r="AK26" s="41"/>
      <c r="AL26" s="186">
        <f t="shared" ref="AL26:AL36" si="37">(AJ26+AK26)-C26</f>
        <v>0</v>
      </c>
      <c r="AM26" s="41"/>
    </row>
    <row r="27" spans="1:16384" ht="16.5" customHeight="1" x14ac:dyDescent="0.25">
      <c r="A27" s="19">
        <f>A26+1</f>
        <v>43426</v>
      </c>
      <c r="B27" s="39"/>
      <c r="C27" s="39"/>
      <c r="D27" s="40"/>
      <c r="E27" s="183">
        <f t="shared" si="29"/>
        <v>0</v>
      </c>
      <c r="F27" s="40"/>
      <c r="G27" s="4">
        <f t="shared" si="30"/>
        <v>0</v>
      </c>
      <c r="H27" s="4">
        <f t="shared" si="30"/>
        <v>0</v>
      </c>
      <c r="I27" s="39"/>
      <c r="J27" s="5" t="str">
        <f t="shared" si="31"/>
        <v/>
      </c>
      <c r="K27" s="25" t="str">
        <f t="shared" si="32"/>
        <v>0,00</v>
      </c>
      <c r="L27" s="6" t="e">
        <f t="shared" si="33"/>
        <v>#DIV/0!</v>
      </c>
      <c r="M27" s="6" t="e">
        <f t="shared" ref="M27:M36" si="38">K27-L27</f>
        <v>#DIV/0!</v>
      </c>
      <c r="N27" s="6">
        <f t="shared" si="34"/>
        <v>0</v>
      </c>
      <c r="O27" s="6">
        <f t="shared" si="20"/>
        <v>0</v>
      </c>
      <c r="P27" s="6">
        <f t="shared" ref="P27:P36" si="39">N27-O27</f>
        <v>0</v>
      </c>
      <c r="Q27" s="39"/>
      <c r="R27" s="275"/>
      <c r="S27" s="192">
        <f t="shared" si="21"/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35"/>
      <c r="AE27" s="35"/>
      <c r="AF27" s="7">
        <f t="shared" si="35"/>
        <v>0</v>
      </c>
      <c r="AG27" s="287"/>
      <c r="AH27" s="7">
        <f t="shared" si="36"/>
        <v>0</v>
      </c>
      <c r="AI27" s="10"/>
      <c r="AJ27" s="44"/>
      <c r="AK27" s="41"/>
      <c r="AL27" s="186">
        <f t="shared" si="37"/>
        <v>0</v>
      </c>
      <c r="AM27" s="41"/>
    </row>
    <row r="28" spans="1:16384" ht="16.5" customHeight="1" x14ac:dyDescent="0.25">
      <c r="A28" s="19">
        <f t="shared" ref="A28:A36" si="40">A27+1</f>
        <v>43427</v>
      </c>
      <c r="B28" s="39"/>
      <c r="C28" s="39"/>
      <c r="D28" s="40"/>
      <c r="E28" s="183">
        <f t="shared" si="29"/>
        <v>0</v>
      </c>
      <c r="F28" s="40"/>
      <c r="G28" s="4">
        <f t="shared" si="30"/>
        <v>0</v>
      </c>
      <c r="H28" s="4">
        <f t="shared" si="30"/>
        <v>0</v>
      </c>
      <c r="I28" s="39"/>
      <c r="J28" s="5" t="str">
        <f t="shared" si="31"/>
        <v/>
      </c>
      <c r="K28" s="25" t="str">
        <f t="shared" si="32"/>
        <v>0,00</v>
      </c>
      <c r="L28" s="6" t="e">
        <f t="shared" si="33"/>
        <v>#DIV/0!</v>
      </c>
      <c r="M28" s="6" t="e">
        <f t="shared" si="38"/>
        <v>#DIV/0!</v>
      </c>
      <c r="N28" s="6">
        <f t="shared" si="34"/>
        <v>0</v>
      </c>
      <c r="O28" s="6">
        <f t="shared" si="20"/>
        <v>0</v>
      </c>
      <c r="P28" s="6">
        <f t="shared" si="39"/>
        <v>0</v>
      </c>
      <c r="Q28" s="39"/>
      <c r="R28" s="275"/>
      <c r="S28" s="192">
        <f t="shared" si="21"/>
        <v>0</v>
      </c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35"/>
      <c r="AE28" s="35"/>
      <c r="AF28" s="7">
        <f t="shared" si="35"/>
        <v>0</v>
      </c>
      <c r="AG28" s="287"/>
      <c r="AH28" s="7">
        <f t="shared" si="36"/>
        <v>0</v>
      </c>
      <c r="AI28" s="10"/>
      <c r="AJ28" s="44"/>
      <c r="AK28" s="41"/>
      <c r="AL28" s="186">
        <f t="shared" si="37"/>
        <v>0</v>
      </c>
      <c r="AM28" s="41"/>
    </row>
    <row r="29" spans="1:16384" ht="16.5" customHeight="1" x14ac:dyDescent="0.25">
      <c r="A29" s="19">
        <f t="shared" si="40"/>
        <v>43428</v>
      </c>
      <c r="B29" s="39"/>
      <c r="C29" s="39"/>
      <c r="D29" s="40"/>
      <c r="E29" s="183">
        <f t="shared" si="29"/>
        <v>0</v>
      </c>
      <c r="F29" s="40"/>
      <c r="G29" s="4">
        <f t="shared" si="30"/>
        <v>0</v>
      </c>
      <c r="H29" s="4">
        <f t="shared" si="30"/>
        <v>0</v>
      </c>
      <c r="I29" s="39"/>
      <c r="J29" s="5" t="str">
        <f t="shared" si="31"/>
        <v/>
      </c>
      <c r="K29" s="25" t="str">
        <f t="shared" si="32"/>
        <v>0,00</v>
      </c>
      <c r="L29" s="6" t="e">
        <f t="shared" si="33"/>
        <v>#DIV/0!</v>
      </c>
      <c r="M29" s="6" t="e">
        <f t="shared" si="38"/>
        <v>#DIV/0!</v>
      </c>
      <c r="N29" s="6">
        <f t="shared" si="34"/>
        <v>0</v>
      </c>
      <c r="O29" s="6">
        <f t="shared" si="20"/>
        <v>0</v>
      </c>
      <c r="P29" s="6">
        <f t="shared" si="39"/>
        <v>0</v>
      </c>
      <c r="Q29" s="39"/>
      <c r="R29" s="275"/>
      <c r="S29" s="192">
        <f t="shared" si="21"/>
        <v>0</v>
      </c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35"/>
      <c r="AE29" s="35"/>
      <c r="AF29" s="7">
        <f t="shared" si="35"/>
        <v>0</v>
      </c>
      <c r="AG29" s="287"/>
      <c r="AH29" s="7">
        <f t="shared" si="36"/>
        <v>0</v>
      </c>
      <c r="AI29" s="10"/>
      <c r="AJ29" s="44"/>
      <c r="AK29" s="41"/>
      <c r="AL29" s="186">
        <f t="shared" si="37"/>
        <v>0</v>
      </c>
      <c r="AM29" s="41"/>
    </row>
    <row r="30" spans="1:16384" ht="16.5" customHeight="1" x14ac:dyDescent="0.25">
      <c r="A30" s="19">
        <f t="shared" si="40"/>
        <v>43429</v>
      </c>
      <c r="B30" s="39"/>
      <c r="C30" s="39"/>
      <c r="D30" s="40"/>
      <c r="E30" s="183">
        <f t="shared" si="29"/>
        <v>0</v>
      </c>
      <c r="F30" s="40"/>
      <c r="G30" s="4">
        <f t="shared" si="30"/>
        <v>0</v>
      </c>
      <c r="H30" s="4">
        <f t="shared" si="30"/>
        <v>0</v>
      </c>
      <c r="I30" s="39"/>
      <c r="J30" s="5" t="str">
        <f t="shared" si="31"/>
        <v/>
      </c>
      <c r="K30" s="25" t="str">
        <f t="shared" si="32"/>
        <v>0,00</v>
      </c>
      <c r="L30" s="6" t="e">
        <f t="shared" si="33"/>
        <v>#DIV/0!</v>
      </c>
      <c r="M30" s="6" t="e">
        <f t="shared" si="38"/>
        <v>#DIV/0!</v>
      </c>
      <c r="N30" s="6">
        <f t="shared" si="34"/>
        <v>0</v>
      </c>
      <c r="O30" s="6">
        <f t="shared" si="20"/>
        <v>0</v>
      </c>
      <c r="P30" s="6">
        <f t="shared" si="39"/>
        <v>0</v>
      </c>
      <c r="Q30" s="39"/>
      <c r="R30" s="275"/>
      <c r="S30" s="192">
        <f t="shared" si="21"/>
        <v>0</v>
      </c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35"/>
      <c r="AE30" s="35"/>
      <c r="AF30" s="7">
        <f t="shared" si="35"/>
        <v>0</v>
      </c>
      <c r="AG30" s="287"/>
      <c r="AH30" s="7">
        <f t="shared" si="36"/>
        <v>0</v>
      </c>
      <c r="AI30" s="10"/>
      <c r="AJ30" s="44"/>
      <c r="AK30" s="41"/>
      <c r="AL30" s="186">
        <f t="shared" si="37"/>
        <v>0</v>
      </c>
      <c r="AM30" s="41"/>
    </row>
    <row r="31" spans="1:16384" ht="16.5" customHeight="1" x14ac:dyDescent="0.25">
      <c r="A31" s="19">
        <f t="shared" si="40"/>
        <v>43430</v>
      </c>
      <c r="B31" s="39"/>
      <c r="C31" s="39"/>
      <c r="D31" s="40"/>
      <c r="E31" s="183">
        <f t="shared" si="29"/>
        <v>0</v>
      </c>
      <c r="F31" s="40"/>
      <c r="G31" s="4">
        <f t="shared" si="30"/>
        <v>0</v>
      </c>
      <c r="H31" s="4">
        <f t="shared" si="30"/>
        <v>0</v>
      </c>
      <c r="I31" s="39"/>
      <c r="J31" s="5" t="str">
        <f t="shared" si="31"/>
        <v/>
      </c>
      <c r="K31" s="25" t="str">
        <f t="shared" si="32"/>
        <v>0,00</v>
      </c>
      <c r="L31" s="6" t="e">
        <f t="shared" si="33"/>
        <v>#DIV/0!</v>
      </c>
      <c r="M31" s="6" t="e">
        <f t="shared" si="38"/>
        <v>#DIV/0!</v>
      </c>
      <c r="N31" s="6">
        <f t="shared" si="34"/>
        <v>0</v>
      </c>
      <c r="O31" s="6">
        <f t="shared" si="20"/>
        <v>0</v>
      </c>
      <c r="P31" s="6">
        <f t="shared" si="39"/>
        <v>0</v>
      </c>
      <c r="Q31" s="39"/>
      <c r="R31" s="275"/>
      <c r="S31" s="192">
        <f t="shared" si="21"/>
        <v>0</v>
      </c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35"/>
      <c r="AE31" s="35"/>
      <c r="AF31" s="7">
        <f t="shared" si="35"/>
        <v>0</v>
      </c>
      <c r="AG31" s="287"/>
      <c r="AH31" s="7">
        <f t="shared" si="36"/>
        <v>0</v>
      </c>
      <c r="AI31" s="10"/>
      <c r="AJ31" s="44"/>
      <c r="AK31" s="41"/>
      <c r="AL31" s="186">
        <f t="shared" si="37"/>
        <v>0</v>
      </c>
      <c r="AM31" s="41"/>
    </row>
    <row r="32" spans="1:16384" ht="16.5" customHeight="1" x14ac:dyDescent="0.25">
      <c r="A32" s="19">
        <f t="shared" si="40"/>
        <v>43431</v>
      </c>
      <c r="B32" s="39"/>
      <c r="C32" s="39"/>
      <c r="D32" s="40"/>
      <c r="E32" s="183">
        <f t="shared" si="29"/>
        <v>0</v>
      </c>
      <c r="F32" s="40"/>
      <c r="G32" s="4">
        <f t="shared" si="30"/>
        <v>0</v>
      </c>
      <c r="H32" s="4">
        <f t="shared" si="30"/>
        <v>0</v>
      </c>
      <c r="I32" s="39"/>
      <c r="J32" s="5" t="str">
        <f t="shared" si="31"/>
        <v/>
      </c>
      <c r="K32" s="25" t="str">
        <f t="shared" si="32"/>
        <v>0,00</v>
      </c>
      <c r="L32" s="6" t="e">
        <f t="shared" si="33"/>
        <v>#DIV/0!</v>
      </c>
      <c r="M32" s="6" t="e">
        <f t="shared" si="38"/>
        <v>#DIV/0!</v>
      </c>
      <c r="N32" s="6">
        <f t="shared" si="34"/>
        <v>0</v>
      </c>
      <c r="O32" s="6">
        <f t="shared" si="20"/>
        <v>0</v>
      </c>
      <c r="P32" s="6">
        <f t="shared" si="39"/>
        <v>0</v>
      </c>
      <c r="Q32" s="39"/>
      <c r="R32" s="275"/>
      <c r="S32" s="192">
        <f t="shared" si="21"/>
        <v>0</v>
      </c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35"/>
      <c r="AE32" s="35"/>
      <c r="AF32" s="7">
        <f t="shared" si="35"/>
        <v>0</v>
      </c>
      <c r="AG32" s="287"/>
      <c r="AH32" s="7">
        <f t="shared" si="36"/>
        <v>0</v>
      </c>
      <c r="AI32" s="10"/>
      <c r="AJ32" s="44"/>
      <c r="AK32" s="41"/>
      <c r="AL32" s="186">
        <f t="shared" si="37"/>
        <v>0</v>
      </c>
      <c r="AM32" s="41"/>
    </row>
    <row r="33" spans="1:16384" ht="16.5" customHeight="1" x14ac:dyDescent="0.25">
      <c r="A33" s="19">
        <f t="shared" si="40"/>
        <v>43432</v>
      </c>
      <c r="B33" s="39"/>
      <c r="C33" s="39"/>
      <c r="D33" s="40"/>
      <c r="E33" s="183">
        <f t="shared" si="29"/>
        <v>0</v>
      </c>
      <c r="F33" s="40"/>
      <c r="G33" s="4">
        <f t="shared" si="30"/>
        <v>0</v>
      </c>
      <c r="H33" s="4">
        <f t="shared" si="30"/>
        <v>0</v>
      </c>
      <c r="I33" s="39"/>
      <c r="J33" s="5" t="str">
        <f t="shared" si="31"/>
        <v/>
      </c>
      <c r="K33" s="25" t="str">
        <f t="shared" si="32"/>
        <v>0,00</v>
      </c>
      <c r="L33" s="6" t="e">
        <f t="shared" si="33"/>
        <v>#DIV/0!</v>
      </c>
      <c r="M33" s="6" t="e">
        <f t="shared" si="38"/>
        <v>#DIV/0!</v>
      </c>
      <c r="N33" s="6">
        <f t="shared" si="34"/>
        <v>0</v>
      </c>
      <c r="O33" s="6">
        <f t="shared" si="20"/>
        <v>0</v>
      </c>
      <c r="P33" s="6">
        <f t="shared" si="39"/>
        <v>0</v>
      </c>
      <c r="Q33" s="39"/>
      <c r="R33" s="275"/>
      <c r="S33" s="192">
        <f t="shared" si="21"/>
        <v>0</v>
      </c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35"/>
      <c r="AE33" s="35"/>
      <c r="AF33" s="7">
        <f t="shared" si="35"/>
        <v>0</v>
      </c>
      <c r="AG33" s="287"/>
      <c r="AH33" s="7">
        <f t="shared" si="36"/>
        <v>0</v>
      </c>
      <c r="AI33" s="10"/>
      <c r="AJ33" s="44"/>
      <c r="AK33" s="41"/>
      <c r="AL33" s="186">
        <f t="shared" si="37"/>
        <v>0</v>
      </c>
      <c r="AM33" s="41"/>
    </row>
    <row r="34" spans="1:16384" ht="16.5" customHeight="1" x14ac:dyDescent="0.25">
      <c r="A34" s="19">
        <f t="shared" si="40"/>
        <v>43433</v>
      </c>
      <c r="B34" s="39"/>
      <c r="C34" s="39"/>
      <c r="D34" s="40"/>
      <c r="E34" s="183">
        <f t="shared" si="29"/>
        <v>0</v>
      </c>
      <c r="F34" s="40"/>
      <c r="G34" s="4">
        <f t="shared" si="30"/>
        <v>0</v>
      </c>
      <c r="H34" s="4">
        <f t="shared" si="30"/>
        <v>0</v>
      </c>
      <c r="I34" s="39"/>
      <c r="J34" s="5" t="str">
        <f t="shared" si="31"/>
        <v/>
      </c>
      <c r="K34" s="25" t="str">
        <f t="shared" si="32"/>
        <v>0,00</v>
      </c>
      <c r="L34" s="6" t="e">
        <f t="shared" si="33"/>
        <v>#DIV/0!</v>
      </c>
      <c r="M34" s="6" t="e">
        <f t="shared" si="38"/>
        <v>#DIV/0!</v>
      </c>
      <c r="N34" s="6">
        <f t="shared" si="34"/>
        <v>0</v>
      </c>
      <c r="O34" s="6">
        <f t="shared" si="20"/>
        <v>0</v>
      </c>
      <c r="P34" s="6">
        <f t="shared" si="39"/>
        <v>0</v>
      </c>
      <c r="Q34" s="39"/>
      <c r="R34" s="275"/>
      <c r="S34" s="192">
        <f t="shared" si="21"/>
        <v>0</v>
      </c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35"/>
      <c r="AE34" s="35"/>
      <c r="AF34" s="7">
        <f t="shared" si="35"/>
        <v>0</v>
      </c>
      <c r="AG34" s="287"/>
      <c r="AH34" s="7">
        <f t="shared" si="36"/>
        <v>0</v>
      </c>
      <c r="AI34" s="10"/>
      <c r="AJ34" s="44"/>
      <c r="AK34" s="41"/>
      <c r="AL34" s="186">
        <f t="shared" si="37"/>
        <v>0</v>
      </c>
      <c r="AM34" s="41"/>
    </row>
    <row r="35" spans="1:16384" ht="16.5" customHeight="1" x14ac:dyDescent="0.25">
      <c r="A35" s="19">
        <f t="shared" si="40"/>
        <v>43434</v>
      </c>
      <c r="B35" s="39"/>
      <c r="C35" s="39"/>
      <c r="D35" s="40"/>
      <c r="E35" s="183">
        <f t="shared" si="29"/>
        <v>0</v>
      </c>
      <c r="F35" s="40"/>
      <c r="G35" s="4">
        <f t="shared" si="30"/>
        <v>0</v>
      </c>
      <c r="H35" s="4">
        <f t="shared" si="30"/>
        <v>0</v>
      </c>
      <c r="I35" s="39"/>
      <c r="J35" s="5" t="str">
        <f t="shared" si="31"/>
        <v/>
      </c>
      <c r="K35" s="25" t="str">
        <f t="shared" si="32"/>
        <v>0,00</v>
      </c>
      <c r="L35" s="6" t="e">
        <f t="shared" si="33"/>
        <v>#DIV/0!</v>
      </c>
      <c r="M35" s="6" t="e">
        <f t="shared" si="38"/>
        <v>#DIV/0!</v>
      </c>
      <c r="N35" s="6">
        <f t="shared" si="34"/>
        <v>0</v>
      </c>
      <c r="O35" s="6">
        <f t="shared" si="20"/>
        <v>0</v>
      </c>
      <c r="P35" s="6">
        <f t="shared" si="39"/>
        <v>0</v>
      </c>
      <c r="Q35" s="39"/>
      <c r="R35" s="275"/>
      <c r="S35" s="192">
        <f t="shared" si="21"/>
        <v>0</v>
      </c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35"/>
      <c r="AE35" s="35"/>
      <c r="AF35" s="7">
        <f t="shared" si="35"/>
        <v>0</v>
      </c>
      <c r="AG35" s="288"/>
      <c r="AH35" s="26">
        <f t="shared" si="36"/>
        <v>0</v>
      </c>
      <c r="AI35" s="10"/>
      <c r="AJ35" s="44"/>
      <c r="AK35" s="41"/>
      <c r="AL35" s="186">
        <f t="shared" si="37"/>
        <v>0</v>
      </c>
      <c r="AM35" s="41"/>
    </row>
    <row r="36" spans="1:16384" s="263" customFormat="1" ht="16.5" customHeight="1" thickBot="1" x14ac:dyDescent="0.3">
      <c r="A36" s="19">
        <f t="shared" si="40"/>
        <v>43435</v>
      </c>
      <c r="B36" s="267"/>
      <c r="C36" s="267"/>
      <c r="D36" s="40"/>
      <c r="E36" s="183">
        <f t="shared" si="29"/>
        <v>0</v>
      </c>
      <c r="F36" s="40"/>
      <c r="G36" s="4">
        <f t="shared" si="30"/>
        <v>0</v>
      </c>
      <c r="H36" s="4">
        <f t="shared" si="30"/>
        <v>0</v>
      </c>
      <c r="I36" s="267"/>
      <c r="J36" s="5" t="str">
        <f t="shared" si="31"/>
        <v/>
      </c>
      <c r="K36" s="25" t="str">
        <f t="shared" si="32"/>
        <v>0,00</v>
      </c>
      <c r="L36" s="6" t="e">
        <f t="shared" si="33"/>
        <v>#DIV/0!</v>
      </c>
      <c r="M36" s="6" t="e">
        <f t="shared" si="38"/>
        <v>#DIV/0!</v>
      </c>
      <c r="N36" s="6">
        <f t="shared" si="34"/>
        <v>0</v>
      </c>
      <c r="O36" s="6">
        <f t="shared" si="20"/>
        <v>0</v>
      </c>
      <c r="P36" s="6">
        <f t="shared" si="39"/>
        <v>0</v>
      </c>
      <c r="Q36" s="267"/>
      <c r="R36" s="275"/>
      <c r="S36" s="192">
        <f t="shared" ref="S36" si="41">(Q36+T36)-R36</f>
        <v>0</v>
      </c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35"/>
      <c r="AE36" s="35"/>
      <c r="AF36" s="269">
        <f t="shared" si="35"/>
        <v>0</v>
      </c>
      <c r="AG36" s="288"/>
      <c r="AH36" s="26">
        <f t="shared" si="36"/>
        <v>0</v>
      </c>
      <c r="AI36" s="10"/>
      <c r="AJ36" s="44"/>
      <c r="AK36" s="41"/>
      <c r="AL36" s="186">
        <f t="shared" si="37"/>
        <v>0</v>
      </c>
      <c r="AM36" s="41"/>
    </row>
    <row r="37" spans="1:16384" s="153" customFormat="1" ht="16.5" customHeight="1" thickBot="1" x14ac:dyDescent="0.3">
      <c r="A37" s="171" t="s">
        <v>87</v>
      </c>
      <c r="B37" s="172">
        <f>SUM(B4:B36)-B14-B25</f>
        <v>0</v>
      </c>
      <c r="C37" s="172">
        <f t="shared" ref="C37" si="42">SUM(C4:C36)-C14-C25</f>
        <v>0</v>
      </c>
      <c r="D37" s="172">
        <f>SUM(D4:D36)-D14-D25</f>
        <v>0</v>
      </c>
      <c r="E37" s="173">
        <f>C37-D37</f>
        <v>0</v>
      </c>
      <c r="F37" s="172">
        <f>SUM(F4:F36)-F14-F25</f>
        <v>0</v>
      </c>
      <c r="G37" s="174">
        <f>C37/D1</f>
        <v>0</v>
      </c>
      <c r="H37" s="174">
        <f>D37/D1</f>
        <v>0</v>
      </c>
      <c r="I37" s="194">
        <f>SUM(I4:I36)-I14-I25</f>
        <v>0</v>
      </c>
      <c r="J37" s="196" t="e">
        <f>I37/C37</f>
        <v>#DIV/0!</v>
      </c>
      <c r="K37" s="180" t="e">
        <f>Q37/C37</f>
        <v>#DIV/0!</v>
      </c>
      <c r="L37" s="181" t="str">
        <f>IFERROR(R37/D37,"0,00")</f>
        <v>0,00</v>
      </c>
      <c r="M37" s="179" t="e">
        <f>K37-L37</f>
        <v>#DIV/0!</v>
      </c>
      <c r="N37" s="179">
        <f>Q37/D1</f>
        <v>0</v>
      </c>
      <c r="O37" s="179">
        <f>R37/D1</f>
        <v>0</v>
      </c>
      <c r="P37" s="179">
        <f>N37-O37</f>
        <v>0</v>
      </c>
      <c r="Q37" s="179">
        <f>SUM(Q4:Q36)-Q14-Q25</f>
        <v>0</v>
      </c>
      <c r="R37" s="179">
        <f>SUM(R4:R36)-R14-R25</f>
        <v>0</v>
      </c>
      <c r="S37" s="179">
        <f>(Q37+T37)-R37</f>
        <v>0</v>
      </c>
      <c r="T37" s="179">
        <f t="shared" ref="T37:AG37" si="43">SUM(T4:T36)-T14-T25</f>
        <v>0</v>
      </c>
      <c r="U37" s="194">
        <f t="shared" si="43"/>
        <v>0</v>
      </c>
      <c r="V37" s="181">
        <f t="shared" si="43"/>
        <v>0</v>
      </c>
      <c r="W37" s="181">
        <f t="shared" si="43"/>
        <v>0</v>
      </c>
      <c r="X37" s="181">
        <f t="shared" si="43"/>
        <v>0</v>
      </c>
      <c r="Y37" s="195">
        <f t="shared" si="43"/>
        <v>0</v>
      </c>
      <c r="Z37" s="181">
        <f t="shared" si="43"/>
        <v>0</v>
      </c>
      <c r="AA37" s="181">
        <f t="shared" si="43"/>
        <v>0</v>
      </c>
      <c r="AB37" s="181">
        <f t="shared" si="43"/>
        <v>0</v>
      </c>
      <c r="AC37" s="181">
        <f t="shared" si="43"/>
        <v>0</v>
      </c>
      <c r="AD37" s="181">
        <f t="shared" si="43"/>
        <v>0</v>
      </c>
      <c r="AE37" s="181">
        <f t="shared" si="43"/>
        <v>0</v>
      </c>
      <c r="AF37" s="181">
        <f t="shared" si="43"/>
        <v>0</v>
      </c>
      <c r="AG37" s="270">
        <f t="shared" si="43"/>
        <v>0</v>
      </c>
      <c r="AH37" s="225">
        <f>AF37-AG37</f>
        <v>0</v>
      </c>
      <c r="AI37" s="10"/>
      <c r="AJ37" s="195">
        <f>SUM(AJ4:AJ36)-AJ14-AJ25</f>
        <v>0</v>
      </c>
      <c r="AK37" s="195">
        <f>SUM(AK4:AK36)-AK14-AK25</f>
        <v>0</v>
      </c>
      <c r="AL37" s="195">
        <f>SUM(AL4:AL36)-AL14-AL25</f>
        <v>0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  <row r="38" spans="1:16384" x14ac:dyDescent="0.25">
      <c r="AB38" s="1"/>
      <c r="AC38" s="1"/>
    </row>
    <row r="39" spans="1:16384" x14ac:dyDescent="0.25">
      <c r="AB39" s="1"/>
      <c r="AC39" s="1"/>
    </row>
  </sheetData>
  <sheetProtection select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_xludf.Clear">
                <anchor moveWithCells="1" sizeWithCells="1">
                  <from>
                    <xdr:col>4</xdr:col>
                    <xdr:colOff>819150</xdr:colOff>
                    <xdr:row>0</xdr:row>
                    <xdr:rowOff>28575</xdr:rowOff>
                  </from>
                  <to>
                    <xdr:col>5</xdr:col>
                    <xdr:colOff>723900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XFD39"/>
  <sheetViews>
    <sheetView zoomScale="80" zoomScaleNormal="80" workbookViewId="0">
      <selection activeCell="I21" sqref="I21"/>
    </sheetView>
  </sheetViews>
  <sheetFormatPr baseColWidth="10" defaultRowHeight="15" x14ac:dyDescent="0.25"/>
  <cols>
    <col min="1" max="1" width="8.5703125" style="2" customWidth="1"/>
    <col min="2" max="2" width="11.85546875" style="1" customWidth="1"/>
    <col min="3" max="3" width="14.42578125" style="1" customWidth="1"/>
    <col min="4" max="4" width="12.5703125" style="1" customWidth="1"/>
    <col min="5" max="5" width="11.85546875" style="1" customWidth="1"/>
    <col min="6" max="6" width="10.85546875" style="1"/>
    <col min="7" max="7" width="13.42578125" style="1" customWidth="1"/>
    <col min="8" max="8" width="8.42578125" style="1" customWidth="1"/>
    <col min="9" max="9" width="10.85546875" style="1"/>
    <col min="10" max="10" width="13.42578125" style="1" customWidth="1"/>
    <col min="11" max="11" width="10.85546875" style="1"/>
    <col min="12" max="12" width="14.42578125" style="1" customWidth="1"/>
    <col min="13" max="13" width="16" style="1" customWidth="1"/>
    <col min="14" max="14" width="13.140625" style="1" customWidth="1"/>
    <col min="15" max="15" width="22.85546875" style="1" customWidth="1"/>
    <col min="16" max="16" width="20.5703125" style="1" customWidth="1"/>
    <col min="17" max="17" width="24.5703125" style="1" customWidth="1"/>
    <col min="18" max="18" width="18.42578125" style="1" customWidth="1"/>
    <col min="19" max="19" width="17.7109375" style="1" customWidth="1"/>
    <col min="20" max="20" width="24.5703125" style="1" customWidth="1"/>
    <col min="21" max="21" width="4.85546875" style="1" customWidth="1"/>
    <col min="22" max="23" width="16.140625" style="1" customWidth="1"/>
    <col min="24" max="24" width="22.5703125" style="1" customWidth="1"/>
    <col min="25" max="25" width="14.7109375" style="264" customWidth="1"/>
    <col min="26" max="27" width="10.85546875" style="1"/>
    <col min="33" max="33" width="13.5703125" customWidth="1"/>
    <col min="34" max="34" width="11.5703125" customWidth="1"/>
    <col min="36" max="37" width="16.140625" customWidth="1"/>
    <col min="39" max="39" width="33.140625" customWidth="1"/>
  </cols>
  <sheetData>
    <row r="1" spans="1:16384" x14ac:dyDescent="0.25">
      <c r="A1" s="283" t="s">
        <v>39</v>
      </c>
      <c r="B1" s="283">
        <v>48</v>
      </c>
      <c r="C1" s="283">
        <f>'Octobre 2018'!$A$2</f>
        <v>20</v>
      </c>
      <c r="D1" s="283">
        <f>B1*C1</f>
        <v>960</v>
      </c>
    </row>
    <row r="2" spans="1:16384" ht="15.75" thickBot="1" x14ac:dyDescent="0.3">
      <c r="B2" s="27"/>
      <c r="K2" s="3"/>
      <c r="AB2" s="1"/>
      <c r="AC2" s="1"/>
    </row>
    <row r="3" spans="1:16384" ht="15.75" thickBot="1" x14ac:dyDescent="0.3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5" t="s">
        <v>116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25">
      <c r="A4" s="15">
        <f>'PC AVIGNON'!A4</f>
        <v>43405</v>
      </c>
      <c r="B4" s="29"/>
      <c r="C4" s="29"/>
      <c r="D4" s="188"/>
      <c r="E4" s="182">
        <f t="shared" ref="E4:E24" si="0">C4-D4</f>
        <v>0</v>
      </c>
      <c r="F4" s="29"/>
      <c r="G4" s="16">
        <f>IFERROR(C4/$B$1,"")</f>
        <v>0</v>
      </c>
      <c r="H4" s="16">
        <f>IFERROR(D4/$B$1,"")</f>
        <v>0</v>
      </c>
      <c r="I4" s="30"/>
      <c r="J4" s="17" t="str">
        <f t="shared" ref="J4:J13" si="1">IFERROR(I4/C4,"")</f>
        <v/>
      </c>
      <c r="K4" s="25" t="str">
        <f t="shared" ref="K4:K13" si="2">IFERROR((Q4+T4)/C4,"0,00")</f>
        <v>0,00</v>
      </c>
      <c r="L4" s="25" t="e">
        <f>R4/D4</f>
        <v>#DIV/0!</v>
      </c>
      <c r="M4" s="25" t="e">
        <f>K4-L4</f>
        <v>#DIV/0!</v>
      </c>
      <c r="N4" s="18">
        <f t="shared" ref="N4:N13" si="3">IFERROR(Q4/$B$1,"0,00")</f>
        <v>0</v>
      </c>
      <c r="O4" s="18">
        <f>R4/$B$1</f>
        <v>0</v>
      </c>
      <c r="P4" s="18">
        <f>N4-O4</f>
        <v>0</v>
      </c>
      <c r="Q4" s="32"/>
      <c r="R4" s="285"/>
      <c r="S4" s="191">
        <f>(Q4+T4)-R4</f>
        <v>0</v>
      </c>
      <c r="T4" s="32"/>
      <c r="U4" s="30"/>
      <c r="V4" s="32"/>
      <c r="W4" s="32"/>
      <c r="X4" s="32"/>
      <c r="Y4" s="266"/>
      <c r="Z4" s="32"/>
      <c r="AA4" s="32"/>
      <c r="AB4" s="36"/>
      <c r="AC4" s="175"/>
      <c r="AD4" s="34"/>
      <c r="AE4" s="34"/>
      <c r="AF4" s="13">
        <f t="shared" ref="AF4:AF13" si="4">Q4+T4+W4+X4+Z4+AA4+AB4+AC4+AD4</f>
        <v>0</v>
      </c>
      <c r="AG4" s="286"/>
      <c r="AH4" s="13">
        <f>AF4-AG4</f>
        <v>0</v>
      </c>
      <c r="AI4" s="10"/>
      <c r="AJ4" s="42"/>
      <c r="AK4" s="43"/>
      <c r="AL4" s="185">
        <f t="shared" ref="AL4:AL13" si="5">(AJ4+AK4)-C4</f>
        <v>0</v>
      </c>
      <c r="AM4" s="43"/>
    </row>
    <row r="5" spans="1:16384" ht="16.5" customHeight="1" x14ac:dyDescent="0.25">
      <c r="A5" s="19">
        <f>A4+1</f>
        <v>43406</v>
      </c>
      <c r="B5" s="39"/>
      <c r="C5" s="39"/>
      <c r="D5" s="189"/>
      <c r="E5" s="183">
        <f t="shared" si="0"/>
        <v>0</v>
      </c>
      <c r="F5" s="40"/>
      <c r="G5" s="4">
        <f t="shared" ref="G5:H13" si="6">IFERROR(C5/$B$1,"")</f>
        <v>0</v>
      </c>
      <c r="H5" s="4">
        <f t="shared" si="6"/>
        <v>0</v>
      </c>
      <c r="I5" s="31"/>
      <c r="J5" s="5" t="str">
        <f t="shared" si="1"/>
        <v/>
      </c>
      <c r="K5" s="25" t="str">
        <f t="shared" si="2"/>
        <v>0,00</v>
      </c>
      <c r="L5" s="25" t="e">
        <f t="shared" ref="L5:L13" si="7">R5/D5</f>
        <v>#DIV/0!</v>
      </c>
      <c r="M5" s="25" t="e">
        <f t="shared" ref="M5:M13" si="8">K5-L5</f>
        <v>#DIV/0!</v>
      </c>
      <c r="N5" s="6">
        <f t="shared" si="3"/>
        <v>0</v>
      </c>
      <c r="O5" s="6">
        <f t="shared" ref="O5:O13" si="9">R5/$B$1</f>
        <v>0</v>
      </c>
      <c r="P5" s="6">
        <f t="shared" ref="P5:P13" si="10">N5-O5</f>
        <v>0</v>
      </c>
      <c r="Q5" s="33"/>
      <c r="R5" s="275"/>
      <c r="S5" s="192">
        <f t="shared" ref="S5:S13" si="11">(Q5+T5)-R5</f>
        <v>0</v>
      </c>
      <c r="T5" s="33"/>
      <c r="U5" s="31"/>
      <c r="V5" s="33"/>
      <c r="W5" s="33"/>
      <c r="X5" s="33"/>
      <c r="Y5" s="268"/>
      <c r="Z5" s="33"/>
      <c r="AA5" s="33"/>
      <c r="AB5" s="37"/>
      <c r="AC5" s="176"/>
      <c r="AD5" s="35"/>
      <c r="AE5" s="35"/>
      <c r="AF5" s="7">
        <f t="shared" si="4"/>
        <v>0</v>
      </c>
      <c r="AG5" s="287"/>
      <c r="AH5" s="7">
        <f t="shared" ref="AH5:AH13" si="12">AF5-AG5</f>
        <v>0</v>
      </c>
      <c r="AI5" s="10"/>
      <c r="AJ5" s="44"/>
      <c r="AK5" s="41"/>
      <c r="AL5" s="186">
        <f t="shared" si="5"/>
        <v>0</v>
      </c>
      <c r="AM5" s="41"/>
    </row>
    <row r="6" spans="1:16384" ht="16.5" customHeight="1" x14ac:dyDescent="0.25">
      <c r="A6" s="19">
        <f t="shared" ref="A6:A13" si="13">A5+1</f>
        <v>43407</v>
      </c>
      <c r="B6" s="39"/>
      <c r="C6" s="39"/>
      <c r="D6" s="189"/>
      <c r="E6" s="183">
        <f t="shared" si="0"/>
        <v>0</v>
      </c>
      <c r="F6" s="40"/>
      <c r="G6" s="4">
        <f t="shared" si="6"/>
        <v>0</v>
      </c>
      <c r="H6" s="4">
        <f t="shared" si="6"/>
        <v>0</v>
      </c>
      <c r="I6" s="31"/>
      <c r="J6" s="5" t="str">
        <f t="shared" si="1"/>
        <v/>
      </c>
      <c r="K6" s="25" t="str">
        <f t="shared" si="2"/>
        <v>0,00</v>
      </c>
      <c r="L6" s="25" t="e">
        <f t="shared" si="7"/>
        <v>#DIV/0!</v>
      </c>
      <c r="M6" s="25" t="e">
        <f t="shared" si="8"/>
        <v>#DIV/0!</v>
      </c>
      <c r="N6" s="6">
        <f t="shared" si="3"/>
        <v>0</v>
      </c>
      <c r="O6" s="6">
        <f t="shared" si="9"/>
        <v>0</v>
      </c>
      <c r="P6" s="6">
        <f t="shared" si="10"/>
        <v>0</v>
      </c>
      <c r="Q6" s="33"/>
      <c r="R6" s="275"/>
      <c r="S6" s="192">
        <f t="shared" si="11"/>
        <v>0</v>
      </c>
      <c r="T6" s="33"/>
      <c r="U6" s="31"/>
      <c r="V6" s="33"/>
      <c r="W6" s="33"/>
      <c r="X6" s="33"/>
      <c r="Y6" s="268"/>
      <c r="Z6" s="33"/>
      <c r="AA6" s="33"/>
      <c r="AB6" s="37"/>
      <c r="AC6" s="176"/>
      <c r="AD6" s="35"/>
      <c r="AE6" s="35"/>
      <c r="AF6" s="7">
        <f t="shared" si="4"/>
        <v>0</v>
      </c>
      <c r="AG6" s="287"/>
      <c r="AH6" s="7">
        <f t="shared" si="12"/>
        <v>0</v>
      </c>
      <c r="AI6" s="10"/>
      <c r="AJ6" s="44"/>
      <c r="AK6" s="41"/>
      <c r="AL6" s="186">
        <f t="shared" si="5"/>
        <v>0</v>
      </c>
      <c r="AM6" s="41"/>
    </row>
    <row r="7" spans="1:16384" ht="16.5" customHeight="1" x14ac:dyDescent="0.25">
      <c r="A7" s="19">
        <f t="shared" si="13"/>
        <v>43408</v>
      </c>
      <c r="B7" s="39"/>
      <c r="C7" s="39"/>
      <c r="D7" s="189"/>
      <c r="E7" s="183">
        <f t="shared" si="0"/>
        <v>0</v>
      </c>
      <c r="F7" s="40"/>
      <c r="G7" s="4">
        <f t="shared" si="6"/>
        <v>0</v>
      </c>
      <c r="H7" s="4">
        <f t="shared" si="6"/>
        <v>0</v>
      </c>
      <c r="I7" s="31"/>
      <c r="J7" s="5" t="str">
        <f t="shared" si="1"/>
        <v/>
      </c>
      <c r="K7" s="25" t="str">
        <f t="shared" si="2"/>
        <v>0,00</v>
      </c>
      <c r="L7" s="25" t="e">
        <f t="shared" si="7"/>
        <v>#DIV/0!</v>
      </c>
      <c r="M7" s="25" t="e">
        <f t="shared" si="8"/>
        <v>#DIV/0!</v>
      </c>
      <c r="N7" s="6">
        <f t="shared" si="3"/>
        <v>0</v>
      </c>
      <c r="O7" s="6">
        <f t="shared" si="9"/>
        <v>0</v>
      </c>
      <c r="P7" s="6">
        <f t="shared" si="10"/>
        <v>0</v>
      </c>
      <c r="Q7" s="33"/>
      <c r="R7" s="275"/>
      <c r="S7" s="192">
        <f t="shared" si="11"/>
        <v>0</v>
      </c>
      <c r="T7" s="33"/>
      <c r="U7" s="31"/>
      <c r="V7" s="33"/>
      <c r="W7" s="33"/>
      <c r="X7" s="33"/>
      <c r="Y7" s="268"/>
      <c r="Z7" s="33"/>
      <c r="AA7" s="33"/>
      <c r="AB7" s="37"/>
      <c r="AC7" s="176"/>
      <c r="AD7" s="35"/>
      <c r="AE7" s="35"/>
      <c r="AF7" s="7">
        <f t="shared" si="4"/>
        <v>0</v>
      </c>
      <c r="AG7" s="287"/>
      <c r="AH7" s="7">
        <f t="shared" si="12"/>
        <v>0</v>
      </c>
      <c r="AI7" s="10"/>
      <c r="AJ7" s="44"/>
      <c r="AK7" s="41"/>
      <c r="AL7" s="186">
        <f t="shared" si="5"/>
        <v>0</v>
      </c>
      <c r="AM7" s="41"/>
    </row>
    <row r="8" spans="1:16384" ht="16.5" customHeight="1" x14ac:dyDescent="0.25">
      <c r="A8" s="19">
        <f t="shared" si="13"/>
        <v>43409</v>
      </c>
      <c r="B8" s="39"/>
      <c r="C8" s="39"/>
      <c r="D8" s="189"/>
      <c r="E8" s="183">
        <f t="shared" si="0"/>
        <v>0</v>
      </c>
      <c r="F8" s="40"/>
      <c r="G8" s="4">
        <f t="shared" si="6"/>
        <v>0</v>
      </c>
      <c r="H8" s="4">
        <f t="shared" si="6"/>
        <v>0</v>
      </c>
      <c r="I8" s="31"/>
      <c r="J8" s="5" t="str">
        <f t="shared" si="1"/>
        <v/>
      </c>
      <c r="K8" s="25" t="str">
        <f t="shared" si="2"/>
        <v>0,00</v>
      </c>
      <c r="L8" s="25" t="e">
        <f t="shared" si="7"/>
        <v>#DIV/0!</v>
      </c>
      <c r="M8" s="25" t="e">
        <f t="shared" si="8"/>
        <v>#DIV/0!</v>
      </c>
      <c r="N8" s="6">
        <f t="shared" si="3"/>
        <v>0</v>
      </c>
      <c r="O8" s="6">
        <f t="shared" si="9"/>
        <v>0</v>
      </c>
      <c r="P8" s="6">
        <f t="shared" si="10"/>
        <v>0</v>
      </c>
      <c r="Q8" s="33"/>
      <c r="R8" s="275"/>
      <c r="S8" s="192">
        <f t="shared" si="11"/>
        <v>0</v>
      </c>
      <c r="T8" s="33"/>
      <c r="U8" s="31"/>
      <c r="V8" s="33"/>
      <c r="W8" s="33"/>
      <c r="X8" s="33"/>
      <c r="Y8" s="268"/>
      <c r="Z8" s="33"/>
      <c r="AA8" s="33"/>
      <c r="AB8" s="37"/>
      <c r="AC8" s="176"/>
      <c r="AD8" s="35"/>
      <c r="AE8" s="35"/>
      <c r="AF8" s="7">
        <f t="shared" si="4"/>
        <v>0</v>
      </c>
      <c r="AG8" s="287"/>
      <c r="AH8" s="7">
        <f t="shared" si="12"/>
        <v>0</v>
      </c>
      <c r="AI8" s="10"/>
      <c r="AJ8" s="44"/>
      <c r="AK8" s="41"/>
      <c r="AL8" s="186">
        <f t="shared" si="5"/>
        <v>0</v>
      </c>
      <c r="AM8" s="41"/>
    </row>
    <row r="9" spans="1:16384" ht="16.5" customHeight="1" x14ac:dyDescent="0.25">
      <c r="A9" s="19">
        <f t="shared" si="13"/>
        <v>43410</v>
      </c>
      <c r="B9" s="39"/>
      <c r="C9" s="39"/>
      <c r="D9" s="189"/>
      <c r="E9" s="183">
        <f t="shared" si="0"/>
        <v>0</v>
      </c>
      <c r="F9" s="40"/>
      <c r="G9" s="4">
        <f t="shared" si="6"/>
        <v>0</v>
      </c>
      <c r="H9" s="4">
        <f t="shared" si="6"/>
        <v>0</v>
      </c>
      <c r="I9" s="31"/>
      <c r="J9" s="5" t="str">
        <f t="shared" si="1"/>
        <v/>
      </c>
      <c r="K9" s="25" t="str">
        <f t="shared" si="2"/>
        <v>0,00</v>
      </c>
      <c r="L9" s="25" t="e">
        <f t="shared" si="7"/>
        <v>#DIV/0!</v>
      </c>
      <c r="M9" s="25" t="e">
        <f t="shared" si="8"/>
        <v>#DIV/0!</v>
      </c>
      <c r="N9" s="6">
        <f t="shared" si="3"/>
        <v>0</v>
      </c>
      <c r="O9" s="6">
        <f t="shared" si="9"/>
        <v>0</v>
      </c>
      <c r="P9" s="6">
        <f t="shared" si="10"/>
        <v>0</v>
      </c>
      <c r="Q9" s="33"/>
      <c r="R9" s="275"/>
      <c r="S9" s="192">
        <f t="shared" si="11"/>
        <v>0</v>
      </c>
      <c r="T9" s="33"/>
      <c r="U9" s="31"/>
      <c r="V9" s="33"/>
      <c r="W9" s="33"/>
      <c r="X9" s="33"/>
      <c r="Y9" s="268"/>
      <c r="Z9" s="33"/>
      <c r="AA9" s="33"/>
      <c r="AB9" s="37"/>
      <c r="AC9" s="176"/>
      <c r="AD9" s="35"/>
      <c r="AE9" s="35"/>
      <c r="AF9" s="7">
        <f t="shared" si="4"/>
        <v>0</v>
      </c>
      <c r="AG9" s="287"/>
      <c r="AH9" s="7">
        <f t="shared" si="12"/>
        <v>0</v>
      </c>
      <c r="AI9" s="10"/>
      <c r="AJ9" s="44"/>
      <c r="AK9" s="41"/>
      <c r="AL9" s="186">
        <f t="shared" si="5"/>
        <v>0</v>
      </c>
      <c r="AM9" s="41"/>
    </row>
    <row r="10" spans="1:16384" ht="16.5" customHeight="1" x14ac:dyDescent="0.25">
      <c r="A10" s="19">
        <f t="shared" si="13"/>
        <v>43411</v>
      </c>
      <c r="B10" s="39"/>
      <c r="C10" s="39"/>
      <c r="D10" s="189"/>
      <c r="E10" s="183">
        <f t="shared" si="0"/>
        <v>0</v>
      </c>
      <c r="F10" s="40"/>
      <c r="G10" s="4">
        <f t="shared" si="6"/>
        <v>0</v>
      </c>
      <c r="H10" s="4">
        <f t="shared" si="6"/>
        <v>0</v>
      </c>
      <c r="I10" s="31"/>
      <c r="J10" s="5" t="str">
        <f t="shared" si="1"/>
        <v/>
      </c>
      <c r="K10" s="25" t="str">
        <f t="shared" si="2"/>
        <v>0,00</v>
      </c>
      <c r="L10" s="25" t="e">
        <f t="shared" si="7"/>
        <v>#DIV/0!</v>
      </c>
      <c r="M10" s="25" t="e">
        <f t="shared" si="8"/>
        <v>#DIV/0!</v>
      </c>
      <c r="N10" s="6">
        <f t="shared" si="3"/>
        <v>0</v>
      </c>
      <c r="O10" s="6">
        <f t="shared" si="9"/>
        <v>0</v>
      </c>
      <c r="P10" s="6">
        <f t="shared" si="10"/>
        <v>0</v>
      </c>
      <c r="Q10" s="33"/>
      <c r="R10" s="275"/>
      <c r="S10" s="192">
        <f t="shared" si="11"/>
        <v>0</v>
      </c>
      <c r="T10" s="33"/>
      <c r="U10" s="31"/>
      <c r="V10" s="33"/>
      <c r="W10" s="33"/>
      <c r="X10" s="33"/>
      <c r="Y10" s="268"/>
      <c r="Z10" s="33"/>
      <c r="AA10" s="33"/>
      <c r="AB10" s="37"/>
      <c r="AC10" s="176"/>
      <c r="AD10" s="35"/>
      <c r="AE10" s="35"/>
      <c r="AF10" s="7">
        <f t="shared" si="4"/>
        <v>0</v>
      </c>
      <c r="AG10" s="287"/>
      <c r="AH10" s="7">
        <f t="shared" si="12"/>
        <v>0</v>
      </c>
      <c r="AI10" s="10"/>
      <c r="AJ10" s="44"/>
      <c r="AK10" s="41"/>
      <c r="AL10" s="186">
        <f t="shared" si="5"/>
        <v>0</v>
      </c>
      <c r="AM10" s="41"/>
    </row>
    <row r="11" spans="1:16384" ht="16.5" customHeight="1" x14ac:dyDescent="0.25">
      <c r="A11" s="19">
        <f t="shared" si="13"/>
        <v>43412</v>
      </c>
      <c r="B11" s="39"/>
      <c r="C11" s="39"/>
      <c r="D11" s="189"/>
      <c r="E11" s="183">
        <f t="shared" si="0"/>
        <v>0</v>
      </c>
      <c r="F11" s="40"/>
      <c r="G11" s="4">
        <f t="shared" si="6"/>
        <v>0</v>
      </c>
      <c r="H11" s="4">
        <f t="shared" si="6"/>
        <v>0</v>
      </c>
      <c r="I11" s="31"/>
      <c r="J11" s="5" t="str">
        <f t="shared" si="1"/>
        <v/>
      </c>
      <c r="K11" s="25" t="str">
        <f t="shared" si="2"/>
        <v>0,00</v>
      </c>
      <c r="L11" s="25" t="e">
        <f t="shared" si="7"/>
        <v>#DIV/0!</v>
      </c>
      <c r="M11" s="25" t="e">
        <f t="shared" si="8"/>
        <v>#DIV/0!</v>
      </c>
      <c r="N11" s="6">
        <f t="shared" si="3"/>
        <v>0</v>
      </c>
      <c r="O11" s="6">
        <f t="shared" si="9"/>
        <v>0</v>
      </c>
      <c r="P11" s="6">
        <f t="shared" si="10"/>
        <v>0</v>
      </c>
      <c r="Q11" s="33"/>
      <c r="R11" s="275"/>
      <c r="S11" s="192">
        <f t="shared" si="11"/>
        <v>0</v>
      </c>
      <c r="T11" s="33"/>
      <c r="U11" s="31"/>
      <c r="V11" s="33"/>
      <c r="W11" s="33"/>
      <c r="X11" s="33"/>
      <c r="Y11" s="268"/>
      <c r="Z11" s="33"/>
      <c r="AA11" s="33"/>
      <c r="AB11" s="37"/>
      <c r="AC11" s="176"/>
      <c r="AD11" s="35"/>
      <c r="AE11" s="35"/>
      <c r="AF11" s="7">
        <f t="shared" si="4"/>
        <v>0</v>
      </c>
      <c r="AG11" s="287"/>
      <c r="AH11" s="7">
        <f t="shared" si="12"/>
        <v>0</v>
      </c>
      <c r="AI11" s="10"/>
      <c r="AJ11" s="44"/>
      <c r="AK11" s="41"/>
      <c r="AL11" s="186">
        <f t="shared" si="5"/>
        <v>0</v>
      </c>
      <c r="AM11" s="41"/>
    </row>
    <row r="12" spans="1:16384" ht="16.5" customHeight="1" x14ac:dyDescent="0.25">
      <c r="A12" s="19">
        <f t="shared" si="13"/>
        <v>43413</v>
      </c>
      <c r="B12" s="39"/>
      <c r="C12" s="39"/>
      <c r="D12" s="189"/>
      <c r="E12" s="183">
        <f t="shared" si="0"/>
        <v>0</v>
      </c>
      <c r="F12" s="40"/>
      <c r="G12" s="4">
        <f t="shared" si="6"/>
        <v>0</v>
      </c>
      <c r="H12" s="4">
        <f t="shared" si="6"/>
        <v>0</v>
      </c>
      <c r="I12" s="31"/>
      <c r="J12" s="5" t="str">
        <f t="shared" si="1"/>
        <v/>
      </c>
      <c r="K12" s="25" t="str">
        <f t="shared" si="2"/>
        <v>0,00</v>
      </c>
      <c r="L12" s="25" t="e">
        <f t="shared" si="7"/>
        <v>#DIV/0!</v>
      </c>
      <c r="M12" s="25" t="e">
        <f t="shared" si="8"/>
        <v>#DIV/0!</v>
      </c>
      <c r="N12" s="6">
        <f t="shared" si="3"/>
        <v>0</v>
      </c>
      <c r="O12" s="6">
        <f t="shared" si="9"/>
        <v>0</v>
      </c>
      <c r="P12" s="6">
        <f t="shared" si="10"/>
        <v>0</v>
      </c>
      <c r="Q12" s="33"/>
      <c r="R12" s="275"/>
      <c r="S12" s="192">
        <f t="shared" si="11"/>
        <v>0</v>
      </c>
      <c r="T12" s="33"/>
      <c r="U12" s="31"/>
      <c r="V12" s="33"/>
      <c r="W12" s="33"/>
      <c r="X12" s="33"/>
      <c r="Y12" s="268"/>
      <c r="Z12" s="33"/>
      <c r="AA12" s="33"/>
      <c r="AB12" s="37"/>
      <c r="AC12" s="176"/>
      <c r="AD12" s="35"/>
      <c r="AE12" s="35"/>
      <c r="AF12" s="7">
        <f t="shared" si="4"/>
        <v>0</v>
      </c>
      <c r="AG12" s="287"/>
      <c r="AH12" s="7">
        <f t="shared" si="12"/>
        <v>0</v>
      </c>
      <c r="AI12" s="10"/>
      <c r="AJ12" s="44"/>
      <c r="AK12" s="41"/>
      <c r="AL12" s="186">
        <f t="shared" si="5"/>
        <v>0</v>
      </c>
      <c r="AM12" s="41"/>
    </row>
    <row r="13" spans="1:16384" ht="16.5" customHeight="1" thickBot="1" x14ac:dyDescent="0.3">
      <c r="A13" s="154">
        <f t="shared" si="13"/>
        <v>43414</v>
      </c>
      <c r="B13" s="155"/>
      <c r="C13" s="155"/>
      <c r="D13" s="190"/>
      <c r="E13" s="184">
        <f t="shared" si="0"/>
        <v>0</v>
      </c>
      <c r="F13" s="156"/>
      <c r="G13" s="157">
        <f t="shared" si="6"/>
        <v>0</v>
      </c>
      <c r="H13" s="157">
        <f t="shared" si="6"/>
        <v>0</v>
      </c>
      <c r="I13" s="158"/>
      <c r="J13" s="159" t="str">
        <f t="shared" si="1"/>
        <v/>
      </c>
      <c r="K13" s="160" t="str">
        <f t="shared" si="2"/>
        <v>0,00</v>
      </c>
      <c r="L13" s="160" t="e">
        <f t="shared" si="7"/>
        <v>#DIV/0!</v>
      </c>
      <c r="M13" s="160" t="e">
        <f t="shared" si="8"/>
        <v>#DIV/0!</v>
      </c>
      <c r="N13" s="161">
        <f t="shared" si="3"/>
        <v>0</v>
      </c>
      <c r="O13" s="161">
        <f t="shared" si="9"/>
        <v>0</v>
      </c>
      <c r="P13" s="161">
        <f t="shared" si="10"/>
        <v>0</v>
      </c>
      <c r="Q13" s="162"/>
      <c r="R13" s="281"/>
      <c r="S13" s="193">
        <f t="shared" si="11"/>
        <v>0</v>
      </c>
      <c r="T13" s="162"/>
      <c r="U13" s="158"/>
      <c r="V13" s="162"/>
      <c r="W13" s="162"/>
      <c r="X13" s="162"/>
      <c r="Y13" s="162"/>
      <c r="Z13" s="162"/>
      <c r="AA13" s="162"/>
      <c r="AB13" s="163"/>
      <c r="AC13" s="177"/>
      <c r="AD13" s="164"/>
      <c r="AE13" s="164"/>
      <c r="AF13" s="26">
        <f t="shared" si="4"/>
        <v>0</v>
      </c>
      <c r="AG13" s="288"/>
      <c r="AH13" s="26">
        <f t="shared" si="12"/>
        <v>0</v>
      </c>
      <c r="AI13" s="10"/>
      <c r="AJ13" s="44"/>
      <c r="AK13" s="41"/>
      <c r="AL13" s="186">
        <f t="shared" si="5"/>
        <v>0</v>
      </c>
      <c r="AM13" s="41"/>
    </row>
    <row r="14" spans="1:16384" s="153" customFormat="1" ht="16.5" customHeight="1" thickBot="1" x14ac:dyDescent="0.3">
      <c r="A14" s="171" t="s">
        <v>78</v>
      </c>
      <c r="B14" s="172">
        <f>SUM(B4:B13)</f>
        <v>0</v>
      </c>
      <c r="C14" s="172">
        <f>SUM(C4:C13)</f>
        <v>0</v>
      </c>
      <c r="D14" s="172">
        <f>SUM(D4:D13)</f>
        <v>0</v>
      </c>
      <c r="E14" s="173">
        <f>C14-D14</f>
        <v>0</v>
      </c>
      <c r="F14" s="172">
        <f>SUM(F4:F13)</f>
        <v>0</v>
      </c>
      <c r="G14" s="174">
        <f>C14/D1</f>
        <v>0</v>
      </c>
      <c r="H14" s="174">
        <f>D14/D1</f>
        <v>0</v>
      </c>
      <c r="I14" s="194">
        <f>SUM(I4:I13)</f>
        <v>0</v>
      </c>
      <c r="J14" s="196" t="e">
        <f>I14/C14</f>
        <v>#DIV/0!</v>
      </c>
      <c r="K14" s="180" t="e">
        <f>Q14/C14</f>
        <v>#DIV/0!</v>
      </c>
      <c r="L14" s="179" t="str">
        <f>IFERROR(R14/D14,"0,00")</f>
        <v>0,00</v>
      </c>
      <c r="M14" s="179" t="e">
        <f>K14-L14</f>
        <v>#DIV/0!</v>
      </c>
      <c r="N14" s="179">
        <f>Q14/D1</f>
        <v>0</v>
      </c>
      <c r="O14" s="179">
        <f>R14/D1</f>
        <v>0</v>
      </c>
      <c r="P14" s="179">
        <f>N14-O14</f>
        <v>0</v>
      </c>
      <c r="Q14" s="179">
        <f>SUM(Q4:Q13)</f>
        <v>0</v>
      </c>
      <c r="R14" s="179">
        <f>SUM(R4:R13)</f>
        <v>0</v>
      </c>
      <c r="S14" s="179">
        <f>(Q14+T14)-R14</f>
        <v>0</v>
      </c>
      <c r="T14" s="179"/>
      <c r="U14" s="194"/>
      <c r="V14" s="181"/>
      <c r="W14" s="181"/>
      <c r="X14" s="181"/>
      <c r="Y14" s="195">
        <f t="shared" ref="Y14" si="14">SUM(Y4:Y13)</f>
        <v>0</v>
      </c>
      <c r="Z14" s="181"/>
      <c r="AA14" s="181"/>
      <c r="AB14" s="181"/>
      <c r="AC14" s="181"/>
      <c r="AD14" s="181"/>
      <c r="AE14" s="181"/>
      <c r="AF14" s="181">
        <f t="shared" ref="AF14:AG14" si="15">SUM(AF4:AF13)</f>
        <v>0</v>
      </c>
      <c r="AG14" s="181">
        <f t="shared" si="15"/>
        <v>0</v>
      </c>
      <c r="AH14" s="181">
        <f>AF14-AG14</f>
        <v>0</v>
      </c>
      <c r="AI14" s="10"/>
      <c r="AJ14" s="195">
        <f>SUM(AJ4:AJ13)</f>
        <v>0</v>
      </c>
      <c r="AK14" s="195">
        <f>SUM(AK4:AK13)</f>
        <v>0</v>
      </c>
      <c r="AL14" s="195">
        <f>SUM(AL4:AL13)</f>
        <v>0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25">
      <c r="A15" s="165">
        <f>A13+1</f>
        <v>43415</v>
      </c>
      <c r="B15" s="40"/>
      <c r="C15" s="40"/>
      <c r="D15" s="189"/>
      <c r="E15" s="183">
        <f t="shared" si="0"/>
        <v>0</v>
      </c>
      <c r="F15" s="40"/>
      <c r="G15" s="4">
        <f t="shared" ref="G15:H24" si="16">IFERROR(C15/$B$1,"")</f>
        <v>0</v>
      </c>
      <c r="H15" s="4">
        <f t="shared" si="16"/>
        <v>0</v>
      </c>
      <c r="I15" s="166"/>
      <c r="J15" s="5" t="str">
        <f t="shared" ref="J15:J24" si="17">IFERROR(I15/C15,"")</f>
        <v/>
      </c>
      <c r="K15" s="25" t="str">
        <f t="shared" ref="K15:K24" si="18">IFERROR((Q15+T15)/C15,"0,00")</f>
        <v>0,00</v>
      </c>
      <c r="L15" s="6" t="e">
        <f t="shared" ref="L15:L24" si="19">R15/D15</f>
        <v>#DIV/0!</v>
      </c>
      <c r="M15" s="6" t="e">
        <f>K15-L15</f>
        <v>#DIV/0!</v>
      </c>
      <c r="N15" s="6">
        <f t="shared" ref="N15:N24" si="20">IFERROR(Q15/$B$1,"0,00")</f>
        <v>0</v>
      </c>
      <c r="O15" s="6">
        <f t="shared" ref="O15:O36" si="21">R15/$B$1</f>
        <v>0</v>
      </c>
      <c r="P15" s="6">
        <f>N15-O15</f>
        <v>0</v>
      </c>
      <c r="Q15" s="167"/>
      <c r="R15" s="285"/>
      <c r="S15" s="191">
        <f t="shared" ref="S15:S35" si="22">Q15-R15</f>
        <v>0</v>
      </c>
      <c r="T15" s="167"/>
      <c r="U15" s="166"/>
      <c r="V15" s="167"/>
      <c r="W15" s="167"/>
      <c r="X15" s="167"/>
      <c r="Y15" s="167"/>
      <c r="Z15" s="167"/>
      <c r="AA15" s="167"/>
      <c r="AB15" s="168"/>
      <c r="AC15" s="178"/>
      <c r="AD15" s="169"/>
      <c r="AE15" s="169"/>
      <c r="AF15" s="170">
        <f t="shared" ref="AF15:AF24" si="23">Q15+T15+W15+X15+Z15+AA15+AB15+AC15+AD15</f>
        <v>0</v>
      </c>
      <c r="AG15" s="286"/>
      <c r="AH15" s="13">
        <f t="shared" ref="AH15:AH24" si="24">AF15-AG15</f>
        <v>0</v>
      </c>
      <c r="AI15" s="10"/>
      <c r="AJ15" s="44"/>
      <c r="AK15" s="41"/>
      <c r="AL15" s="186">
        <f t="shared" ref="AL15:AL24" si="25">(AJ15+AK15)-C15</f>
        <v>0</v>
      </c>
      <c r="AM15" s="41"/>
    </row>
    <row r="16" spans="1:16384" ht="16.5" customHeight="1" x14ac:dyDescent="0.25">
      <c r="A16" s="19">
        <f>A15+1</f>
        <v>43416</v>
      </c>
      <c r="B16" s="39"/>
      <c r="C16" s="39"/>
      <c r="D16" s="189"/>
      <c r="E16" s="183">
        <f t="shared" si="0"/>
        <v>0</v>
      </c>
      <c r="F16" s="40"/>
      <c r="G16" s="4">
        <f t="shared" si="16"/>
        <v>0</v>
      </c>
      <c r="H16" s="4">
        <f t="shared" si="16"/>
        <v>0</v>
      </c>
      <c r="I16" s="31"/>
      <c r="J16" s="5" t="str">
        <f t="shared" si="17"/>
        <v/>
      </c>
      <c r="K16" s="25" t="str">
        <f t="shared" si="18"/>
        <v>0,00</v>
      </c>
      <c r="L16" s="6" t="e">
        <f t="shared" si="19"/>
        <v>#DIV/0!</v>
      </c>
      <c r="M16" s="6" t="e">
        <f t="shared" ref="M16:M24" si="26">K16-L16</f>
        <v>#DIV/0!</v>
      </c>
      <c r="N16" s="6">
        <f t="shared" si="20"/>
        <v>0</v>
      </c>
      <c r="O16" s="6">
        <f t="shared" si="21"/>
        <v>0</v>
      </c>
      <c r="P16" s="6">
        <f t="shared" ref="P16:P24" si="27">N16-O16</f>
        <v>0</v>
      </c>
      <c r="Q16" s="33"/>
      <c r="R16" s="275"/>
      <c r="S16" s="192">
        <f t="shared" si="22"/>
        <v>0</v>
      </c>
      <c r="T16" s="33"/>
      <c r="U16" s="31"/>
      <c r="V16" s="33"/>
      <c r="W16" s="33"/>
      <c r="X16" s="33"/>
      <c r="Y16" s="268"/>
      <c r="Z16" s="33"/>
      <c r="AA16" s="33"/>
      <c r="AB16" s="37"/>
      <c r="AC16" s="176"/>
      <c r="AD16" s="35"/>
      <c r="AE16" s="35"/>
      <c r="AF16" s="7">
        <f t="shared" si="23"/>
        <v>0</v>
      </c>
      <c r="AG16" s="287"/>
      <c r="AH16" s="7">
        <f t="shared" si="24"/>
        <v>0</v>
      </c>
      <c r="AI16" s="10"/>
      <c r="AJ16" s="44"/>
      <c r="AK16" s="41"/>
      <c r="AL16" s="186">
        <f t="shared" si="25"/>
        <v>0</v>
      </c>
      <c r="AM16" s="41"/>
    </row>
    <row r="17" spans="1:16384" ht="16.5" customHeight="1" x14ac:dyDescent="0.25">
      <c r="A17" s="19">
        <f t="shared" ref="A17:A24" si="28">A16+1</f>
        <v>43417</v>
      </c>
      <c r="B17" s="39"/>
      <c r="C17" s="39"/>
      <c r="D17" s="189"/>
      <c r="E17" s="183">
        <f t="shared" si="0"/>
        <v>0</v>
      </c>
      <c r="F17" s="40"/>
      <c r="G17" s="4">
        <f t="shared" si="16"/>
        <v>0</v>
      </c>
      <c r="H17" s="4">
        <f t="shared" si="16"/>
        <v>0</v>
      </c>
      <c r="I17" s="31"/>
      <c r="J17" s="5" t="str">
        <f t="shared" si="17"/>
        <v/>
      </c>
      <c r="K17" s="25" t="str">
        <f t="shared" si="18"/>
        <v>0,00</v>
      </c>
      <c r="L17" s="6" t="e">
        <f t="shared" si="19"/>
        <v>#DIV/0!</v>
      </c>
      <c r="M17" s="6" t="e">
        <f t="shared" si="26"/>
        <v>#DIV/0!</v>
      </c>
      <c r="N17" s="6">
        <f t="shared" si="20"/>
        <v>0</v>
      </c>
      <c r="O17" s="6">
        <f t="shared" si="21"/>
        <v>0</v>
      </c>
      <c r="P17" s="6">
        <f t="shared" si="27"/>
        <v>0</v>
      </c>
      <c r="Q17" s="33"/>
      <c r="R17" s="275"/>
      <c r="S17" s="192">
        <f t="shared" si="22"/>
        <v>0</v>
      </c>
      <c r="T17" s="33"/>
      <c r="U17" s="31"/>
      <c r="V17" s="33"/>
      <c r="W17" s="33"/>
      <c r="X17" s="33"/>
      <c r="Y17" s="268"/>
      <c r="Z17" s="33"/>
      <c r="AA17" s="33"/>
      <c r="AB17" s="37"/>
      <c r="AC17" s="176"/>
      <c r="AD17" s="35"/>
      <c r="AE17" s="35"/>
      <c r="AF17" s="7">
        <f t="shared" si="23"/>
        <v>0</v>
      </c>
      <c r="AG17" s="287"/>
      <c r="AH17" s="7">
        <f t="shared" si="24"/>
        <v>0</v>
      </c>
      <c r="AI17" s="10"/>
      <c r="AJ17" s="44"/>
      <c r="AK17" s="41"/>
      <c r="AL17" s="186">
        <f t="shared" si="25"/>
        <v>0</v>
      </c>
      <c r="AM17" s="41"/>
    </row>
    <row r="18" spans="1:16384" ht="16.5" customHeight="1" x14ac:dyDescent="0.25">
      <c r="A18" s="19">
        <f t="shared" si="28"/>
        <v>43418</v>
      </c>
      <c r="B18" s="39"/>
      <c r="C18" s="39"/>
      <c r="D18" s="189"/>
      <c r="E18" s="183">
        <f t="shared" si="0"/>
        <v>0</v>
      </c>
      <c r="F18" s="40"/>
      <c r="G18" s="4">
        <f t="shared" si="16"/>
        <v>0</v>
      </c>
      <c r="H18" s="4">
        <f t="shared" si="16"/>
        <v>0</v>
      </c>
      <c r="I18" s="31"/>
      <c r="J18" s="5" t="str">
        <f t="shared" si="17"/>
        <v/>
      </c>
      <c r="K18" s="25" t="str">
        <f t="shared" si="18"/>
        <v>0,00</v>
      </c>
      <c r="L18" s="6" t="e">
        <f t="shared" si="19"/>
        <v>#DIV/0!</v>
      </c>
      <c r="M18" s="6" t="e">
        <f t="shared" si="26"/>
        <v>#DIV/0!</v>
      </c>
      <c r="N18" s="6">
        <f t="shared" si="20"/>
        <v>0</v>
      </c>
      <c r="O18" s="6">
        <f t="shared" si="21"/>
        <v>0</v>
      </c>
      <c r="P18" s="6">
        <f t="shared" si="27"/>
        <v>0</v>
      </c>
      <c r="Q18" s="33"/>
      <c r="R18" s="275"/>
      <c r="S18" s="192">
        <f t="shared" si="22"/>
        <v>0</v>
      </c>
      <c r="T18" s="33"/>
      <c r="U18" s="31"/>
      <c r="V18" s="33"/>
      <c r="W18" s="33"/>
      <c r="X18" s="33"/>
      <c r="Y18" s="268"/>
      <c r="Z18" s="33"/>
      <c r="AA18" s="33"/>
      <c r="AB18" s="37"/>
      <c r="AC18" s="176"/>
      <c r="AD18" s="35"/>
      <c r="AE18" s="35"/>
      <c r="AF18" s="7">
        <f t="shared" si="23"/>
        <v>0</v>
      </c>
      <c r="AG18" s="287"/>
      <c r="AH18" s="7">
        <f t="shared" si="24"/>
        <v>0</v>
      </c>
      <c r="AI18" s="10"/>
      <c r="AJ18" s="44"/>
      <c r="AK18" s="41"/>
      <c r="AL18" s="186">
        <f t="shared" si="25"/>
        <v>0</v>
      </c>
      <c r="AM18" s="41"/>
    </row>
    <row r="19" spans="1:16384" ht="16.5" customHeight="1" x14ac:dyDescent="0.25">
      <c r="A19" s="19">
        <f t="shared" si="28"/>
        <v>43419</v>
      </c>
      <c r="B19" s="39"/>
      <c r="C19" s="39"/>
      <c r="D19" s="189"/>
      <c r="E19" s="183">
        <f t="shared" si="0"/>
        <v>0</v>
      </c>
      <c r="F19" s="40"/>
      <c r="G19" s="4">
        <f t="shared" si="16"/>
        <v>0</v>
      </c>
      <c r="H19" s="4">
        <f t="shared" si="16"/>
        <v>0</v>
      </c>
      <c r="I19" s="31"/>
      <c r="J19" s="5" t="str">
        <f t="shared" si="17"/>
        <v/>
      </c>
      <c r="K19" s="25" t="str">
        <f t="shared" si="18"/>
        <v>0,00</v>
      </c>
      <c r="L19" s="6" t="e">
        <f t="shared" si="19"/>
        <v>#DIV/0!</v>
      </c>
      <c r="M19" s="6" t="e">
        <f t="shared" si="26"/>
        <v>#DIV/0!</v>
      </c>
      <c r="N19" s="6">
        <f t="shared" si="20"/>
        <v>0</v>
      </c>
      <c r="O19" s="6">
        <f t="shared" si="21"/>
        <v>0</v>
      </c>
      <c r="P19" s="6">
        <f t="shared" si="27"/>
        <v>0</v>
      </c>
      <c r="Q19" s="33"/>
      <c r="R19" s="275"/>
      <c r="S19" s="192">
        <f t="shared" si="22"/>
        <v>0</v>
      </c>
      <c r="T19" s="33"/>
      <c r="U19" s="31"/>
      <c r="V19" s="33"/>
      <c r="W19" s="33"/>
      <c r="X19" s="33"/>
      <c r="Y19" s="268"/>
      <c r="Z19" s="33"/>
      <c r="AA19" s="33"/>
      <c r="AB19" s="37"/>
      <c r="AC19" s="176"/>
      <c r="AD19" s="35"/>
      <c r="AE19" s="35"/>
      <c r="AF19" s="7">
        <f t="shared" si="23"/>
        <v>0</v>
      </c>
      <c r="AG19" s="287"/>
      <c r="AH19" s="7">
        <f t="shared" si="24"/>
        <v>0</v>
      </c>
      <c r="AI19" s="10"/>
      <c r="AJ19" s="44"/>
      <c r="AK19" s="41"/>
      <c r="AL19" s="186">
        <f t="shared" si="25"/>
        <v>0</v>
      </c>
      <c r="AM19" s="41"/>
    </row>
    <row r="20" spans="1:16384" ht="16.5" customHeight="1" x14ac:dyDescent="0.25">
      <c r="A20" s="19">
        <f t="shared" si="28"/>
        <v>43420</v>
      </c>
      <c r="B20" s="39"/>
      <c r="C20" s="39"/>
      <c r="D20" s="189"/>
      <c r="E20" s="183">
        <f t="shared" si="0"/>
        <v>0</v>
      </c>
      <c r="F20" s="40"/>
      <c r="G20" s="4">
        <f t="shared" si="16"/>
        <v>0</v>
      </c>
      <c r="H20" s="4">
        <f t="shared" si="16"/>
        <v>0</v>
      </c>
      <c r="I20" s="31"/>
      <c r="J20" s="5" t="str">
        <f t="shared" si="17"/>
        <v/>
      </c>
      <c r="K20" s="25" t="str">
        <f t="shared" si="18"/>
        <v>0,00</v>
      </c>
      <c r="L20" s="6" t="e">
        <f t="shared" si="19"/>
        <v>#DIV/0!</v>
      </c>
      <c r="M20" s="6" t="e">
        <f t="shared" si="26"/>
        <v>#DIV/0!</v>
      </c>
      <c r="N20" s="6">
        <f t="shared" si="20"/>
        <v>0</v>
      </c>
      <c r="O20" s="6">
        <f t="shared" si="21"/>
        <v>0</v>
      </c>
      <c r="P20" s="6">
        <f t="shared" si="27"/>
        <v>0</v>
      </c>
      <c r="Q20" s="33"/>
      <c r="R20" s="275"/>
      <c r="S20" s="192">
        <f t="shared" si="22"/>
        <v>0</v>
      </c>
      <c r="T20" s="33"/>
      <c r="U20" s="31"/>
      <c r="V20" s="33"/>
      <c r="W20" s="33"/>
      <c r="X20" s="33"/>
      <c r="Y20" s="268"/>
      <c r="Z20" s="33"/>
      <c r="AA20" s="33"/>
      <c r="AB20" s="37"/>
      <c r="AC20" s="176"/>
      <c r="AD20" s="35"/>
      <c r="AE20" s="35"/>
      <c r="AF20" s="7">
        <f t="shared" si="23"/>
        <v>0</v>
      </c>
      <c r="AG20" s="287"/>
      <c r="AH20" s="7">
        <f t="shared" si="24"/>
        <v>0</v>
      </c>
      <c r="AI20" s="10"/>
      <c r="AJ20" s="44"/>
      <c r="AK20" s="41"/>
      <c r="AL20" s="186">
        <f t="shared" si="25"/>
        <v>0</v>
      </c>
      <c r="AM20" s="41"/>
    </row>
    <row r="21" spans="1:16384" ht="16.5" customHeight="1" x14ac:dyDescent="0.25">
      <c r="A21" s="19">
        <f t="shared" si="28"/>
        <v>43421</v>
      </c>
      <c r="B21" s="39"/>
      <c r="C21" s="39"/>
      <c r="D21" s="189"/>
      <c r="E21" s="183">
        <f t="shared" si="0"/>
        <v>0</v>
      </c>
      <c r="F21" s="40"/>
      <c r="G21" s="4">
        <f t="shared" si="16"/>
        <v>0</v>
      </c>
      <c r="H21" s="4">
        <f t="shared" si="16"/>
        <v>0</v>
      </c>
      <c r="I21" s="31"/>
      <c r="J21" s="5" t="str">
        <f t="shared" si="17"/>
        <v/>
      </c>
      <c r="K21" s="25" t="str">
        <f t="shared" si="18"/>
        <v>0,00</v>
      </c>
      <c r="L21" s="6" t="e">
        <f t="shared" si="19"/>
        <v>#DIV/0!</v>
      </c>
      <c r="M21" s="6" t="e">
        <f t="shared" si="26"/>
        <v>#DIV/0!</v>
      </c>
      <c r="N21" s="6">
        <f t="shared" si="20"/>
        <v>0</v>
      </c>
      <c r="O21" s="6">
        <f t="shared" si="21"/>
        <v>0</v>
      </c>
      <c r="P21" s="6">
        <f t="shared" si="27"/>
        <v>0</v>
      </c>
      <c r="Q21" s="33"/>
      <c r="R21" s="275"/>
      <c r="S21" s="192">
        <f t="shared" si="22"/>
        <v>0</v>
      </c>
      <c r="T21" s="33"/>
      <c r="U21" s="31"/>
      <c r="V21" s="33"/>
      <c r="W21" s="33"/>
      <c r="X21" s="33"/>
      <c r="Y21" s="268"/>
      <c r="Z21" s="33"/>
      <c r="AA21" s="33"/>
      <c r="AB21" s="37"/>
      <c r="AC21" s="176"/>
      <c r="AD21" s="35"/>
      <c r="AE21" s="35"/>
      <c r="AF21" s="7">
        <f t="shared" si="23"/>
        <v>0</v>
      </c>
      <c r="AG21" s="287"/>
      <c r="AH21" s="7">
        <f t="shared" si="24"/>
        <v>0</v>
      </c>
      <c r="AI21" s="10"/>
      <c r="AJ21" s="44"/>
      <c r="AK21" s="41"/>
      <c r="AL21" s="186">
        <f t="shared" si="25"/>
        <v>0</v>
      </c>
      <c r="AM21" s="41"/>
    </row>
    <row r="22" spans="1:16384" ht="16.5" customHeight="1" x14ac:dyDescent="0.25">
      <c r="A22" s="19">
        <f t="shared" si="28"/>
        <v>43422</v>
      </c>
      <c r="B22" s="39"/>
      <c r="C22" s="39"/>
      <c r="D22" s="189"/>
      <c r="E22" s="183">
        <f t="shared" si="0"/>
        <v>0</v>
      </c>
      <c r="F22" s="40"/>
      <c r="G22" s="4">
        <f t="shared" si="16"/>
        <v>0</v>
      </c>
      <c r="H22" s="4">
        <f t="shared" si="16"/>
        <v>0</v>
      </c>
      <c r="I22" s="31"/>
      <c r="J22" s="5" t="str">
        <f t="shared" si="17"/>
        <v/>
      </c>
      <c r="K22" s="25" t="str">
        <f t="shared" si="18"/>
        <v>0,00</v>
      </c>
      <c r="L22" s="6" t="e">
        <f t="shared" si="19"/>
        <v>#DIV/0!</v>
      </c>
      <c r="M22" s="6" t="e">
        <f t="shared" si="26"/>
        <v>#DIV/0!</v>
      </c>
      <c r="N22" s="6">
        <f t="shared" si="20"/>
        <v>0</v>
      </c>
      <c r="O22" s="6">
        <f t="shared" si="21"/>
        <v>0</v>
      </c>
      <c r="P22" s="6">
        <f t="shared" si="27"/>
        <v>0</v>
      </c>
      <c r="Q22" s="33"/>
      <c r="R22" s="275"/>
      <c r="S22" s="192">
        <f t="shared" si="22"/>
        <v>0</v>
      </c>
      <c r="T22" s="33"/>
      <c r="U22" s="31"/>
      <c r="V22" s="33"/>
      <c r="W22" s="33"/>
      <c r="X22" s="33"/>
      <c r="Y22" s="268"/>
      <c r="Z22" s="33"/>
      <c r="AA22" s="33"/>
      <c r="AB22" s="37"/>
      <c r="AC22" s="176"/>
      <c r="AD22" s="35"/>
      <c r="AE22" s="35"/>
      <c r="AF22" s="7">
        <f t="shared" si="23"/>
        <v>0</v>
      </c>
      <c r="AG22" s="287"/>
      <c r="AH22" s="7">
        <f t="shared" si="24"/>
        <v>0</v>
      </c>
      <c r="AI22" s="10"/>
      <c r="AJ22" s="44"/>
      <c r="AK22" s="41"/>
      <c r="AL22" s="186">
        <f t="shared" si="25"/>
        <v>0</v>
      </c>
      <c r="AM22" s="41"/>
    </row>
    <row r="23" spans="1:16384" ht="16.5" customHeight="1" x14ac:dyDescent="0.25">
      <c r="A23" s="19">
        <f t="shared" si="28"/>
        <v>43423</v>
      </c>
      <c r="B23" s="39"/>
      <c r="C23" s="39"/>
      <c r="D23" s="189"/>
      <c r="E23" s="183">
        <f t="shared" si="0"/>
        <v>0</v>
      </c>
      <c r="F23" s="40"/>
      <c r="G23" s="4">
        <f t="shared" si="16"/>
        <v>0</v>
      </c>
      <c r="H23" s="4">
        <f t="shared" si="16"/>
        <v>0</v>
      </c>
      <c r="I23" s="31"/>
      <c r="J23" s="5" t="str">
        <f t="shared" si="17"/>
        <v/>
      </c>
      <c r="K23" s="25" t="str">
        <f t="shared" si="18"/>
        <v>0,00</v>
      </c>
      <c r="L23" s="6" t="e">
        <f t="shared" si="19"/>
        <v>#DIV/0!</v>
      </c>
      <c r="M23" s="6" t="e">
        <f t="shared" si="26"/>
        <v>#DIV/0!</v>
      </c>
      <c r="N23" s="6">
        <f t="shared" si="20"/>
        <v>0</v>
      </c>
      <c r="O23" s="6">
        <f t="shared" si="21"/>
        <v>0</v>
      </c>
      <c r="P23" s="6">
        <f t="shared" si="27"/>
        <v>0</v>
      </c>
      <c r="Q23" s="33"/>
      <c r="R23" s="275"/>
      <c r="S23" s="192">
        <f t="shared" si="22"/>
        <v>0</v>
      </c>
      <c r="T23" s="33"/>
      <c r="U23" s="31"/>
      <c r="V23" s="33"/>
      <c r="W23" s="33"/>
      <c r="X23" s="33"/>
      <c r="Y23" s="268"/>
      <c r="Z23" s="33"/>
      <c r="AA23" s="33"/>
      <c r="AB23" s="37"/>
      <c r="AC23" s="176"/>
      <c r="AD23" s="35"/>
      <c r="AE23" s="35"/>
      <c r="AF23" s="7">
        <f t="shared" si="23"/>
        <v>0</v>
      </c>
      <c r="AG23" s="287"/>
      <c r="AH23" s="7">
        <f t="shared" si="24"/>
        <v>0</v>
      </c>
      <c r="AI23" s="10"/>
      <c r="AJ23" s="44"/>
      <c r="AK23" s="41"/>
      <c r="AL23" s="186">
        <f t="shared" si="25"/>
        <v>0</v>
      </c>
      <c r="AM23" s="41"/>
    </row>
    <row r="24" spans="1:16384" ht="16.5" customHeight="1" thickBot="1" x14ac:dyDescent="0.3">
      <c r="A24" s="19">
        <f t="shared" si="28"/>
        <v>43424</v>
      </c>
      <c r="B24" s="39"/>
      <c r="C24" s="39"/>
      <c r="D24" s="189"/>
      <c r="E24" s="183">
        <f t="shared" si="0"/>
        <v>0</v>
      </c>
      <c r="F24" s="40"/>
      <c r="G24" s="4">
        <f t="shared" si="16"/>
        <v>0</v>
      </c>
      <c r="H24" s="4">
        <f t="shared" si="16"/>
        <v>0</v>
      </c>
      <c r="I24" s="31"/>
      <c r="J24" s="5" t="str">
        <f t="shared" si="17"/>
        <v/>
      </c>
      <c r="K24" s="25" t="str">
        <f t="shared" si="18"/>
        <v>0,00</v>
      </c>
      <c r="L24" s="6" t="e">
        <f t="shared" si="19"/>
        <v>#DIV/0!</v>
      </c>
      <c r="M24" s="6" t="e">
        <f t="shared" si="26"/>
        <v>#DIV/0!</v>
      </c>
      <c r="N24" s="6">
        <f t="shared" si="20"/>
        <v>0</v>
      </c>
      <c r="O24" s="6">
        <f t="shared" si="21"/>
        <v>0</v>
      </c>
      <c r="P24" s="6">
        <f t="shared" si="27"/>
        <v>0</v>
      </c>
      <c r="Q24" s="33"/>
      <c r="R24" s="281"/>
      <c r="S24" s="193">
        <f t="shared" si="22"/>
        <v>0</v>
      </c>
      <c r="T24" s="33"/>
      <c r="U24" s="31"/>
      <c r="V24" s="33"/>
      <c r="W24" s="33"/>
      <c r="X24" s="33"/>
      <c r="Y24" s="268"/>
      <c r="Z24" s="33"/>
      <c r="AA24" s="33"/>
      <c r="AB24" s="37"/>
      <c r="AC24" s="176"/>
      <c r="AD24" s="35"/>
      <c r="AE24" s="35"/>
      <c r="AF24" s="7">
        <f t="shared" si="23"/>
        <v>0</v>
      </c>
      <c r="AG24" s="288"/>
      <c r="AH24" s="26">
        <f t="shared" si="24"/>
        <v>0</v>
      </c>
      <c r="AI24" s="10"/>
      <c r="AJ24" s="44"/>
      <c r="AK24" s="41"/>
      <c r="AL24" s="186">
        <f t="shared" si="25"/>
        <v>0</v>
      </c>
      <c r="AM24" s="41"/>
    </row>
    <row r="25" spans="1:16384" s="153" customFormat="1" ht="16.5" customHeight="1" thickBot="1" x14ac:dyDescent="0.3">
      <c r="A25" s="171" t="s">
        <v>86</v>
      </c>
      <c r="B25" s="172">
        <f>SUM(B4:B24)-B14</f>
        <v>0</v>
      </c>
      <c r="C25" s="172">
        <f>SUM(C4:C24)-C14</f>
        <v>0</v>
      </c>
      <c r="D25" s="172">
        <f>SUM(D4:D24)-D14</f>
        <v>0</v>
      </c>
      <c r="E25" s="173">
        <f>C25-D25</f>
        <v>0</v>
      </c>
      <c r="F25" s="172">
        <f>SUM(F4:F24)-F14</f>
        <v>0</v>
      </c>
      <c r="G25" s="174">
        <f>C25/D1</f>
        <v>0</v>
      </c>
      <c r="H25" s="174">
        <f>D25/D1</f>
        <v>0</v>
      </c>
      <c r="I25" s="194">
        <f>SUM(I4:I24)-I14</f>
        <v>0</v>
      </c>
      <c r="J25" s="196" t="e">
        <f>I25/C25</f>
        <v>#DIV/0!</v>
      </c>
      <c r="K25" s="180" t="e">
        <f>Q25/C25</f>
        <v>#DIV/0!</v>
      </c>
      <c r="L25" s="179" t="str">
        <f>IFERROR(R25/D25,"0,00")</f>
        <v>0,00</v>
      </c>
      <c r="M25" s="179" t="e">
        <f>K25-L25</f>
        <v>#DIV/0!</v>
      </c>
      <c r="N25" s="179">
        <f>Q25/D1</f>
        <v>0</v>
      </c>
      <c r="O25" s="179">
        <f>R25/D1</f>
        <v>0</v>
      </c>
      <c r="P25" s="179">
        <f>N25-O25</f>
        <v>0</v>
      </c>
      <c r="Q25" s="179">
        <f>SUM(Q4:Q24)-Q14</f>
        <v>0</v>
      </c>
      <c r="R25" s="179">
        <f>SUM(R4:R24)-R14</f>
        <v>0</v>
      </c>
      <c r="S25" s="179">
        <f>(Q25+T25)-R25</f>
        <v>0</v>
      </c>
      <c r="T25" s="179"/>
      <c r="U25" s="194"/>
      <c r="V25" s="181"/>
      <c r="W25" s="181"/>
      <c r="X25" s="181"/>
      <c r="Y25" s="195">
        <f t="shared" ref="Y25" si="29">SUM(Y4:Y24)-Y14</f>
        <v>0</v>
      </c>
      <c r="Z25" s="181"/>
      <c r="AA25" s="181"/>
      <c r="AB25" s="181"/>
      <c r="AC25" s="181"/>
      <c r="AD25" s="181"/>
      <c r="AE25" s="181"/>
      <c r="AF25" s="181">
        <f>SUM(AF15:AF24)</f>
        <v>0</v>
      </c>
      <c r="AG25" s="181">
        <f>SUM(AG15:AG24)</f>
        <v>0</v>
      </c>
      <c r="AH25" s="181">
        <f>AF25-AG25</f>
        <v>0</v>
      </c>
      <c r="AI25" s="10"/>
      <c r="AJ25" s="195">
        <f>SUM(AJ4:AJ24)-AJ14</f>
        <v>0</v>
      </c>
      <c r="AK25" s="195">
        <f>SUM(AK4:AK24)-AK14</f>
        <v>0</v>
      </c>
      <c r="AL25" s="195">
        <f>SUM(AL4:AL24)-AL14</f>
        <v>0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25">
      <c r="A26" s="19">
        <f>A24+1</f>
        <v>43425</v>
      </c>
      <c r="B26" s="39"/>
      <c r="C26" s="39"/>
      <c r="D26" s="40"/>
      <c r="E26" s="183">
        <f t="shared" ref="E26:E36" si="30">C26-D26</f>
        <v>0</v>
      </c>
      <c r="F26" s="40"/>
      <c r="G26" s="4">
        <f t="shared" ref="G26:H36" si="31">IFERROR(C26/$B$1,"")</f>
        <v>0</v>
      </c>
      <c r="H26" s="4">
        <f t="shared" si="31"/>
        <v>0</v>
      </c>
      <c r="I26" s="39"/>
      <c r="J26" s="5" t="str">
        <f t="shared" ref="J26:J36" si="32">IFERROR(I26/C26,"")</f>
        <v/>
      </c>
      <c r="K26" s="25" t="str">
        <f t="shared" ref="K26:K36" si="33">IFERROR((Q26+T26)/C26,"0,00")</f>
        <v>0,00</v>
      </c>
      <c r="L26" s="6" t="e">
        <f t="shared" ref="L26:L36" si="34">R26/D26</f>
        <v>#DIV/0!</v>
      </c>
      <c r="M26" s="6" t="e">
        <f>K26-L26</f>
        <v>#DIV/0!</v>
      </c>
      <c r="N26" s="6">
        <f t="shared" ref="N26:N36" si="35">IFERROR(Q26/$B$1,"0,00")</f>
        <v>0</v>
      </c>
      <c r="O26" s="6">
        <f t="shared" si="21"/>
        <v>0</v>
      </c>
      <c r="P26" s="6">
        <f>N26-O26</f>
        <v>0</v>
      </c>
      <c r="Q26" s="39"/>
      <c r="R26" s="275"/>
      <c r="S26" s="192">
        <f t="shared" si="22"/>
        <v>0</v>
      </c>
      <c r="T26" s="33"/>
      <c r="U26" s="31"/>
      <c r="V26" s="33"/>
      <c r="W26" s="33"/>
      <c r="X26" s="33"/>
      <c r="Y26" s="268"/>
      <c r="Z26" s="33"/>
      <c r="AA26" s="33"/>
      <c r="AB26" s="37"/>
      <c r="AC26" s="176"/>
      <c r="AD26" s="35"/>
      <c r="AE26" s="35"/>
      <c r="AF26" s="7">
        <f t="shared" ref="AF26:AF36" si="36">Q26+T26+W26+X26+Z26+AA26+AB26+AC26+AD26</f>
        <v>0</v>
      </c>
      <c r="AG26" s="286"/>
      <c r="AH26" s="13">
        <f t="shared" ref="AH26:AH36" si="37">AF26-AG26</f>
        <v>0</v>
      </c>
      <c r="AI26" s="10"/>
      <c r="AJ26" s="44"/>
      <c r="AK26" s="41"/>
      <c r="AL26" s="186">
        <f t="shared" ref="AL26:AL36" si="38">(AJ26+AK26)-C26</f>
        <v>0</v>
      </c>
      <c r="AM26" s="41"/>
    </row>
    <row r="27" spans="1:16384" ht="16.5" customHeight="1" x14ac:dyDescent="0.25">
      <c r="A27" s="19">
        <f>A26+1</f>
        <v>43426</v>
      </c>
      <c r="B27" s="39"/>
      <c r="C27" s="39"/>
      <c r="D27" s="40"/>
      <c r="E27" s="183">
        <f t="shared" si="30"/>
        <v>0</v>
      </c>
      <c r="F27" s="40"/>
      <c r="G27" s="4">
        <f t="shared" si="31"/>
        <v>0</v>
      </c>
      <c r="H27" s="4">
        <f t="shared" si="31"/>
        <v>0</v>
      </c>
      <c r="I27" s="39"/>
      <c r="J27" s="5" t="str">
        <f t="shared" si="32"/>
        <v/>
      </c>
      <c r="K27" s="25" t="str">
        <f t="shared" si="33"/>
        <v>0,00</v>
      </c>
      <c r="L27" s="6" t="e">
        <f t="shared" si="34"/>
        <v>#DIV/0!</v>
      </c>
      <c r="M27" s="6" t="e">
        <f t="shared" ref="M27:M36" si="39">K27-L27</f>
        <v>#DIV/0!</v>
      </c>
      <c r="N27" s="6">
        <f t="shared" si="35"/>
        <v>0</v>
      </c>
      <c r="O27" s="6">
        <f t="shared" si="21"/>
        <v>0</v>
      </c>
      <c r="P27" s="6">
        <f t="shared" ref="P27:P36" si="40">N27-O27</f>
        <v>0</v>
      </c>
      <c r="Q27" s="39"/>
      <c r="R27" s="275"/>
      <c r="S27" s="192">
        <f t="shared" si="22"/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35"/>
      <c r="AE27" s="35"/>
      <c r="AF27" s="7">
        <f t="shared" si="36"/>
        <v>0</v>
      </c>
      <c r="AG27" s="287"/>
      <c r="AH27" s="7">
        <f t="shared" si="37"/>
        <v>0</v>
      </c>
      <c r="AI27" s="10"/>
      <c r="AJ27" s="44"/>
      <c r="AK27" s="41"/>
      <c r="AL27" s="186">
        <f t="shared" si="38"/>
        <v>0</v>
      </c>
      <c r="AM27" s="41"/>
    </row>
    <row r="28" spans="1:16384" ht="16.5" customHeight="1" x14ac:dyDescent="0.25">
      <c r="A28" s="19">
        <f t="shared" ref="A28:A36" si="41">A27+1</f>
        <v>43427</v>
      </c>
      <c r="B28" s="39"/>
      <c r="C28" s="39"/>
      <c r="D28" s="40"/>
      <c r="E28" s="183">
        <f t="shared" si="30"/>
        <v>0</v>
      </c>
      <c r="F28" s="40"/>
      <c r="G28" s="4">
        <f t="shared" si="31"/>
        <v>0</v>
      </c>
      <c r="H28" s="4">
        <f t="shared" si="31"/>
        <v>0</v>
      </c>
      <c r="I28" s="39"/>
      <c r="J28" s="5" t="str">
        <f t="shared" si="32"/>
        <v/>
      </c>
      <c r="K28" s="25" t="str">
        <f t="shared" si="33"/>
        <v>0,00</v>
      </c>
      <c r="L28" s="6" t="e">
        <f t="shared" si="34"/>
        <v>#DIV/0!</v>
      </c>
      <c r="M28" s="6" t="e">
        <f t="shared" si="39"/>
        <v>#DIV/0!</v>
      </c>
      <c r="N28" s="6">
        <f t="shared" si="35"/>
        <v>0</v>
      </c>
      <c r="O28" s="6">
        <f t="shared" si="21"/>
        <v>0</v>
      </c>
      <c r="P28" s="6">
        <f t="shared" si="40"/>
        <v>0</v>
      </c>
      <c r="Q28" s="39"/>
      <c r="R28" s="275"/>
      <c r="S28" s="192">
        <f t="shared" si="22"/>
        <v>0</v>
      </c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35"/>
      <c r="AE28" s="35"/>
      <c r="AF28" s="7">
        <f t="shared" si="36"/>
        <v>0</v>
      </c>
      <c r="AG28" s="287"/>
      <c r="AH28" s="7">
        <f t="shared" si="37"/>
        <v>0</v>
      </c>
      <c r="AI28" s="10"/>
      <c r="AJ28" s="44"/>
      <c r="AK28" s="41"/>
      <c r="AL28" s="186">
        <f t="shared" si="38"/>
        <v>0</v>
      </c>
      <c r="AM28" s="41"/>
    </row>
    <row r="29" spans="1:16384" ht="16.5" customHeight="1" x14ac:dyDescent="0.25">
      <c r="A29" s="19">
        <f t="shared" si="41"/>
        <v>43428</v>
      </c>
      <c r="B29" s="39"/>
      <c r="C29" s="39"/>
      <c r="D29" s="40"/>
      <c r="E29" s="183">
        <f t="shared" si="30"/>
        <v>0</v>
      </c>
      <c r="F29" s="40"/>
      <c r="G29" s="4">
        <f t="shared" si="31"/>
        <v>0</v>
      </c>
      <c r="H29" s="4">
        <f t="shared" si="31"/>
        <v>0</v>
      </c>
      <c r="I29" s="39"/>
      <c r="J29" s="5" t="str">
        <f t="shared" si="32"/>
        <v/>
      </c>
      <c r="K29" s="25" t="str">
        <f t="shared" si="33"/>
        <v>0,00</v>
      </c>
      <c r="L29" s="6" t="e">
        <f t="shared" si="34"/>
        <v>#DIV/0!</v>
      </c>
      <c r="M29" s="6" t="e">
        <f t="shared" si="39"/>
        <v>#DIV/0!</v>
      </c>
      <c r="N29" s="6">
        <f t="shared" si="35"/>
        <v>0</v>
      </c>
      <c r="O29" s="6">
        <f t="shared" si="21"/>
        <v>0</v>
      </c>
      <c r="P29" s="6">
        <f t="shared" si="40"/>
        <v>0</v>
      </c>
      <c r="Q29" s="39"/>
      <c r="R29" s="275"/>
      <c r="S29" s="192">
        <f t="shared" si="22"/>
        <v>0</v>
      </c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35"/>
      <c r="AE29" s="35"/>
      <c r="AF29" s="7">
        <f t="shared" si="36"/>
        <v>0</v>
      </c>
      <c r="AG29" s="287"/>
      <c r="AH29" s="7">
        <f t="shared" si="37"/>
        <v>0</v>
      </c>
      <c r="AI29" s="10"/>
      <c r="AJ29" s="44"/>
      <c r="AK29" s="41"/>
      <c r="AL29" s="186">
        <f t="shared" si="38"/>
        <v>0</v>
      </c>
      <c r="AM29" s="41"/>
    </row>
    <row r="30" spans="1:16384" ht="16.5" customHeight="1" x14ac:dyDescent="0.25">
      <c r="A30" s="19">
        <f t="shared" si="41"/>
        <v>43429</v>
      </c>
      <c r="B30" s="39"/>
      <c r="C30" s="39"/>
      <c r="D30" s="40"/>
      <c r="E30" s="183">
        <f t="shared" si="30"/>
        <v>0</v>
      </c>
      <c r="F30" s="40"/>
      <c r="G30" s="4">
        <f t="shared" si="31"/>
        <v>0</v>
      </c>
      <c r="H30" s="4">
        <f t="shared" si="31"/>
        <v>0</v>
      </c>
      <c r="I30" s="39"/>
      <c r="J30" s="5" t="str">
        <f t="shared" si="32"/>
        <v/>
      </c>
      <c r="K30" s="25" t="str">
        <f t="shared" si="33"/>
        <v>0,00</v>
      </c>
      <c r="L30" s="6" t="e">
        <f t="shared" si="34"/>
        <v>#DIV/0!</v>
      </c>
      <c r="M30" s="6" t="e">
        <f t="shared" si="39"/>
        <v>#DIV/0!</v>
      </c>
      <c r="N30" s="6">
        <f t="shared" si="35"/>
        <v>0</v>
      </c>
      <c r="O30" s="6">
        <f t="shared" si="21"/>
        <v>0</v>
      </c>
      <c r="P30" s="6">
        <f t="shared" si="40"/>
        <v>0</v>
      </c>
      <c r="Q30" s="39"/>
      <c r="R30" s="275"/>
      <c r="S30" s="192">
        <f t="shared" si="22"/>
        <v>0</v>
      </c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35"/>
      <c r="AE30" s="35"/>
      <c r="AF30" s="7">
        <f t="shared" si="36"/>
        <v>0</v>
      </c>
      <c r="AG30" s="287"/>
      <c r="AH30" s="7">
        <f t="shared" si="37"/>
        <v>0</v>
      </c>
      <c r="AI30" s="10"/>
      <c r="AJ30" s="44"/>
      <c r="AK30" s="41"/>
      <c r="AL30" s="186">
        <f t="shared" si="38"/>
        <v>0</v>
      </c>
      <c r="AM30" s="41"/>
    </row>
    <row r="31" spans="1:16384" ht="16.5" customHeight="1" x14ac:dyDescent="0.25">
      <c r="A31" s="19">
        <f t="shared" si="41"/>
        <v>43430</v>
      </c>
      <c r="B31" s="39"/>
      <c r="C31" s="39"/>
      <c r="D31" s="40"/>
      <c r="E31" s="183">
        <f t="shared" si="30"/>
        <v>0</v>
      </c>
      <c r="F31" s="40"/>
      <c r="G31" s="4">
        <f t="shared" si="31"/>
        <v>0</v>
      </c>
      <c r="H31" s="4">
        <f t="shared" si="31"/>
        <v>0</v>
      </c>
      <c r="I31" s="39"/>
      <c r="J31" s="5" t="str">
        <f t="shared" si="32"/>
        <v/>
      </c>
      <c r="K31" s="25" t="str">
        <f t="shared" si="33"/>
        <v>0,00</v>
      </c>
      <c r="L31" s="6" t="e">
        <f t="shared" si="34"/>
        <v>#DIV/0!</v>
      </c>
      <c r="M31" s="6" t="e">
        <f t="shared" si="39"/>
        <v>#DIV/0!</v>
      </c>
      <c r="N31" s="6">
        <f t="shared" si="35"/>
        <v>0</v>
      </c>
      <c r="O31" s="6">
        <f t="shared" si="21"/>
        <v>0</v>
      </c>
      <c r="P31" s="6">
        <f t="shared" si="40"/>
        <v>0</v>
      </c>
      <c r="Q31" s="39"/>
      <c r="R31" s="275"/>
      <c r="S31" s="192">
        <f t="shared" si="22"/>
        <v>0</v>
      </c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35"/>
      <c r="AE31" s="35"/>
      <c r="AF31" s="7">
        <f t="shared" si="36"/>
        <v>0</v>
      </c>
      <c r="AG31" s="287"/>
      <c r="AH31" s="7">
        <f t="shared" si="37"/>
        <v>0</v>
      </c>
      <c r="AI31" s="10"/>
      <c r="AJ31" s="44"/>
      <c r="AK31" s="41"/>
      <c r="AL31" s="186">
        <f t="shared" si="38"/>
        <v>0</v>
      </c>
      <c r="AM31" s="41"/>
    </row>
    <row r="32" spans="1:16384" ht="16.5" customHeight="1" x14ac:dyDescent="0.25">
      <c r="A32" s="19">
        <f t="shared" si="41"/>
        <v>43431</v>
      </c>
      <c r="B32" s="39"/>
      <c r="C32" s="39"/>
      <c r="D32" s="40"/>
      <c r="E32" s="183">
        <f t="shared" si="30"/>
        <v>0</v>
      </c>
      <c r="F32" s="40"/>
      <c r="G32" s="4">
        <f t="shared" si="31"/>
        <v>0</v>
      </c>
      <c r="H32" s="4">
        <f t="shared" si="31"/>
        <v>0</v>
      </c>
      <c r="I32" s="39"/>
      <c r="J32" s="5" t="str">
        <f t="shared" si="32"/>
        <v/>
      </c>
      <c r="K32" s="25" t="str">
        <f t="shared" si="33"/>
        <v>0,00</v>
      </c>
      <c r="L32" s="6" t="e">
        <f t="shared" si="34"/>
        <v>#DIV/0!</v>
      </c>
      <c r="M32" s="6" t="e">
        <f t="shared" si="39"/>
        <v>#DIV/0!</v>
      </c>
      <c r="N32" s="6">
        <f t="shared" si="35"/>
        <v>0</v>
      </c>
      <c r="O32" s="6">
        <f t="shared" si="21"/>
        <v>0</v>
      </c>
      <c r="P32" s="6">
        <f t="shared" si="40"/>
        <v>0</v>
      </c>
      <c r="Q32" s="39"/>
      <c r="R32" s="275"/>
      <c r="S32" s="192">
        <f t="shared" si="22"/>
        <v>0</v>
      </c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35"/>
      <c r="AE32" s="35"/>
      <c r="AF32" s="7">
        <f t="shared" si="36"/>
        <v>0</v>
      </c>
      <c r="AG32" s="287"/>
      <c r="AH32" s="7">
        <f t="shared" si="37"/>
        <v>0</v>
      </c>
      <c r="AI32" s="10"/>
      <c r="AJ32" s="44"/>
      <c r="AK32" s="41"/>
      <c r="AL32" s="186">
        <f t="shared" si="38"/>
        <v>0</v>
      </c>
      <c r="AM32" s="41"/>
    </row>
    <row r="33" spans="1:16384" ht="16.5" customHeight="1" x14ac:dyDescent="0.25">
      <c r="A33" s="19">
        <f t="shared" si="41"/>
        <v>43432</v>
      </c>
      <c r="B33" s="39"/>
      <c r="C33" s="39"/>
      <c r="D33" s="40"/>
      <c r="E33" s="183">
        <f t="shared" si="30"/>
        <v>0</v>
      </c>
      <c r="F33" s="40"/>
      <c r="G33" s="4">
        <f t="shared" si="31"/>
        <v>0</v>
      </c>
      <c r="H33" s="4">
        <f t="shared" si="31"/>
        <v>0</v>
      </c>
      <c r="I33" s="39"/>
      <c r="J33" s="5" t="str">
        <f t="shared" si="32"/>
        <v/>
      </c>
      <c r="K33" s="25" t="str">
        <f t="shared" si="33"/>
        <v>0,00</v>
      </c>
      <c r="L33" s="6" t="e">
        <f t="shared" si="34"/>
        <v>#DIV/0!</v>
      </c>
      <c r="M33" s="6" t="e">
        <f t="shared" si="39"/>
        <v>#DIV/0!</v>
      </c>
      <c r="N33" s="6">
        <f t="shared" si="35"/>
        <v>0</v>
      </c>
      <c r="O33" s="6">
        <f t="shared" si="21"/>
        <v>0</v>
      </c>
      <c r="P33" s="6">
        <f t="shared" si="40"/>
        <v>0</v>
      </c>
      <c r="Q33" s="39"/>
      <c r="R33" s="275"/>
      <c r="S33" s="192">
        <f t="shared" si="22"/>
        <v>0</v>
      </c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35"/>
      <c r="AE33" s="35"/>
      <c r="AF33" s="7">
        <f t="shared" si="36"/>
        <v>0</v>
      </c>
      <c r="AG33" s="287"/>
      <c r="AH33" s="7">
        <f t="shared" si="37"/>
        <v>0</v>
      </c>
      <c r="AI33" s="10"/>
      <c r="AJ33" s="44"/>
      <c r="AK33" s="41"/>
      <c r="AL33" s="186">
        <f t="shared" si="38"/>
        <v>0</v>
      </c>
      <c r="AM33" s="41"/>
    </row>
    <row r="34" spans="1:16384" ht="16.5" customHeight="1" x14ac:dyDescent="0.25">
      <c r="A34" s="19">
        <f t="shared" si="41"/>
        <v>43433</v>
      </c>
      <c r="B34" s="39"/>
      <c r="C34" s="39"/>
      <c r="D34" s="40"/>
      <c r="E34" s="183">
        <f t="shared" si="30"/>
        <v>0</v>
      </c>
      <c r="F34" s="40"/>
      <c r="G34" s="4">
        <f t="shared" si="31"/>
        <v>0</v>
      </c>
      <c r="H34" s="4">
        <f t="shared" si="31"/>
        <v>0</v>
      </c>
      <c r="I34" s="39"/>
      <c r="J34" s="5" t="str">
        <f t="shared" si="32"/>
        <v/>
      </c>
      <c r="K34" s="25" t="str">
        <f t="shared" si="33"/>
        <v>0,00</v>
      </c>
      <c r="L34" s="6" t="e">
        <f t="shared" si="34"/>
        <v>#DIV/0!</v>
      </c>
      <c r="M34" s="6" t="e">
        <f t="shared" si="39"/>
        <v>#DIV/0!</v>
      </c>
      <c r="N34" s="6">
        <f t="shared" si="35"/>
        <v>0</v>
      </c>
      <c r="O34" s="6">
        <f t="shared" si="21"/>
        <v>0</v>
      </c>
      <c r="P34" s="6">
        <f t="shared" si="40"/>
        <v>0</v>
      </c>
      <c r="Q34" s="39"/>
      <c r="R34" s="275"/>
      <c r="S34" s="192">
        <f t="shared" si="22"/>
        <v>0</v>
      </c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35"/>
      <c r="AE34" s="35"/>
      <c r="AF34" s="7">
        <f t="shared" si="36"/>
        <v>0</v>
      </c>
      <c r="AG34" s="287"/>
      <c r="AH34" s="7">
        <f t="shared" si="37"/>
        <v>0</v>
      </c>
      <c r="AI34" s="10"/>
      <c r="AJ34" s="44"/>
      <c r="AK34" s="41"/>
      <c r="AL34" s="186">
        <f t="shared" si="38"/>
        <v>0</v>
      </c>
      <c r="AM34" s="41"/>
    </row>
    <row r="35" spans="1:16384" ht="16.5" customHeight="1" x14ac:dyDescent="0.25">
      <c r="A35" s="19">
        <f t="shared" si="41"/>
        <v>43434</v>
      </c>
      <c r="B35" s="39"/>
      <c r="C35" s="39"/>
      <c r="D35" s="40"/>
      <c r="E35" s="183">
        <f t="shared" si="30"/>
        <v>0</v>
      </c>
      <c r="F35" s="40"/>
      <c r="G35" s="4">
        <f t="shared" si="31"/>
        <v>0</v>
      </c>
      <c r="H35" s="4">
        <f t="shared" si="31"/>
        <v>0</v>
      </c>
      <c r="I35" s="39"/>
      <c r="J35" s="5" t="str">
        <f t="shared" si="32"/>
        <v/>
      </c>
      <c r="K35" s="25" t="str">
        <f t="shared" si="33"/>
        <v>0,00</v>
      </c>
      <c r="L35" s="6" t="e">
        <f t="shared" si="34"/>
        <v>#DIV/0!</v>
      </c>
      <c r="M35" s="6" t="e">
        <f t="shared" si="39"/>
        <v>#DIV/0!</v>
      </c>
      <c r="N35" s="6">
        <f t="shared" si="35"/>
        <v>0</v>
      </c>
      <c r="O35" s="6">
        <f t="shared" si="21"/>
        <v>0</v>
      </c>
      <c r="P35" s="6">
        <f t="shared" si="40"/>
        <v>0</v>
      </c>
      <c r="Q35" s="39"/>
      <c r="R35" s="275"/>
      <c r="S35" s="192">
        <f t="shared" si="22"/>
        <v>0</v>
      </c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35"/>
      <c r="AE35" s="35"/>
      <c r="AF35" s="269">
        <f t="shared" si="36"/>
        <v>0</v>
      </c>
      <c r="AG35" s="287"/>
      <c r="AH35" s="269">
        <f t="shared" si="37"/>
        <v>0</v>
      </c>
      <c r="AI35" s="10"/>
      <c r="AJ35" s="44"/>
      <c r="AK35" s="41"/>
      <c r="AL35" s="186">
        <f t="shared" si="38"/>
        <v>0</v>
      </c>
      <c r="AM35" s="41"/>
    </row>
    <row r="36" spans="1:16384" s="263" customFormat="1" ht="16.5" customHeight="1" thickBot="1" x14ac:dyDescent="0.3">
      <c r="A36" s="19">
        <f t="shared" si="41"/>
        <v>43435</v>
      </c>
      <c r="B36" s="267"/>
      <c r="C36" s="267"/>
      <c r="D36" s="40"/>
      <c r="E36" s="183">
        <f t="shared" si="30"/>
        <v>0</v>
      </c>
      <c r="F36" s="40"/>
      <c r="G36" s="4">
        <f t="shared" si="31"/>
        <v>0</v>
      </c>
      <c r="H36" s="4">
        <f t="shared" si="31"/>
        <v>0</v>
      </c>
      <c r="I36" s="267"/>
      <c r="J36" s="5" t="str">
        <f t="shared" si="32"/>
        <v/>
      </c>
      <c r="K36" s="25" t="str">
        <f t="shared" si="33"/>
        <v>0,00</v>
      </c>
      <c r="L36" s="6" t="e">
        <f t="shared" si="34"/>
        <v>#DIV/0!</v>
      </c>
      <c r="M36" s="6" t="e">
        <f t="shared" si="39"/>
        <v>#DIV/0!</v>
      </c>
      <c r="N36" s="6">
        <f t="shared" si="35"/>
        <v>0</v>
      </c>
      <c r="O36" s="6">
        <f t="shared" si="21"/>
        <v>0</v>
      </c>
      <c r="P36" s="6">
        <f t="shared" si="40"/>
        <v>0</v>
      </c>
      <c r="Q36" s="267"/>
      <c r="R36" s="275"/>
      <c r="S36" s="192">
        <f t="shared" ref="S36" si="42">(Q36+T36)-R36</f>
        <v>0</v>
      </c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35"/>
      <c r="AE36" s="35"/>
      <c r="AF36" s="269">
        <f t="shared" si="36"/>
        <v>0</v>
      </c>
      <c r="AG36" s="287"/>
      <c r="AH36" s="269">
        <f t="shared" si="37"/>
        <v>0</v>
      </c>
      <c r="AI36" s="10"/>
      <c r="AJ36" s="44"/>
      <c r="AK36" s="41"/>
      <c r="AL36" s="186">
        <f t="shared" si="38"/>
        <v>0</v>
      </c>
      <c r="AM36" s="41"/>
    </row>
    <row r="37" spans="1:16384" s="153" customFormat="1" ht="16.5" customHeight="1" thickBot="1" x14ac:dyDescent="0.3">
      <c r="A37" s="171" t="s">
        <v>87</v>
      </c>
      <c r="B37" s="172">
        <f>SUM(B4:B36)-B14-B25</f>
        <v>0</v>
      </c>
      <c r="C37" s="172">
        <f t="shared" ref="C37" si="43">SUM(C4:C36)-C14-C25</f>
        <v>0</v>
      </c>
      <c r="D37" s="172">
        <f>SUM(D4:D36)-D14-D25</f>
        <v>0</v>
      </c>
      <c r="E37" s="173">
        <f>C37-D37</f>
        <v>0</v>
      </c>
      <c r="F37" s="172">
        <f>SUM(F4:F36)-F14-F25</f>
        <v>0</v>
      </c>
      <c r="G37" s="174">
        <f>C37/D1</f>
        <v>0</v>
      </c>
      <c r="H37" s="174">
        <f>D37/D1</f>
        <v>0</v>
      </c>
      <c r="I37" s="194">
        <f>SUM(I4:I36)-I14-I25</f>
        <v>0</v>
      </c>
      <c r="J37" s="196" t="e">
        <f>I37/C37</f>
        <v>#DIV/0!</v>
      </c>
      <c r="K37" s="180" t="e">
        <f>Q37/C37</f>
        <v>#DIV/0!</v>
      </c>
      <c r="L37" s="181" t="str">
        <f>IFERROR(R37/D37,"0,00")</f>
        <v>0,00</v>
      </c>
      <c r="M37" s="179" t="e">
        <f>K37-L37</f>
        <v>#DIV/0!</v>
      </c>
      <c r="N37" s="179">
        <f>Q37/D1</f>
        <v>0</v>
      </c>
      <c r="O37" s="179">
        <f>R37/D1</f>
        <v>0</v>
      </c>
      <c r="P37" s="179">
        <f>N37-O37</f>
        <v>0</v>
      </c>
      <c r="Q37" s="179">
        <f>SUM(Q4:Q36)-Q14-Q25</f>
        <v>0</v>
      </c>
      <c r="R37" s="179">
        <f>SUM(R4:R36)-R14-R25</f>
        <v>0</v>
      </c>
      <c r="S37" s="179">
        <f>(Q37+T37)-R37</f>
        <v>0</v>
      </c>
      <c r="T37" s="179">
        <f t="shared" ref="T37:AG37" si="44">SUM(T4:T36)-T14-T25</f>
        <v>0</v>
      </c>
      <c r="U37" s="194">
        <f t="shared" si="44"/>
        <v>0</v>
      </c>
      <c r="V37" s="181">
        <f t="shared" si="44"/>
        <v>0</v>
      </c>
      <c r="W37" s="181">
        <f t="shared" si="44"/>
        <v>0</v>
      </c>
      <c r="X37" s="181">
        <f t="shared" si="44"/>
        <v>0</v>
      </c>
      <c r="Y37" s="195">
        <f t="shared" si="44"/>
        <v>0</v>
      </c>
      <c r="Z37" s="181">
        <f t="shared" si="44"/>
        <v>0</v>
      </c>
      <c r="AA37" s="181">
        <f t="shared" si="44"/>
        <v>0</v>
      </c>
      <c r="AB37" s="181">
        <f t="shared" si="44"/>
        <v>0</v>
      </c>
      <c r="AC37" s="181">
        <f t="shared" si="44"/>
        <v>0</v>
      </c>
      <c r="AD37" s="181">
        <f t="shared" si="44"/>
        <v>0</v>
      </c>
      <c r="AE37" s="181">
        <f t="shared" si="44"/>
        <v>0</v>
      </c>
      <c r="AF37" s="181">
        <f t="shared" si="44"/>
        <v>0</v>
      </c>
      <c r="AG37" s="181">
        <f t="shared" si="44"/>
        <v>0</v>
      </c>
      <c r="AH37" s="181">
        <f>AF37-AG37</f>
        <v>0</v>
      </c>
      <c r="AI37" s="10"/>
      <c r="AJ37" s="195">
        <f>SUM(AJ4:AJ36)-AJ14-AJ25</f>
        <v>0</v>
      </c>
      <c r="AK37" s="195">
        <f>SUM(AK4:AK36)-AK14-AK25</f>
        <v>0</v>
      </c>
      <c r="AL37" s="195">
        <f>SUM(AL4:AL36)-AL14-AL25</f>
        <v>0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  <row r="38" spans="1:16384" x14ac:dyDescent="0.25">
      <c r="AB38" s="1"/>
      <c r="AC38" s="1"/>
    </row>
    <row r="39" spans="1:16384" x14ac:dyDescent="0.25">
      <c r="AB39" s="1"/>
      <c r="AC39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_xludf.Clear">
                <anchor moveWithCells="1" sizeWithCells="1">
                  <from>
                    <xdr:col>4</xdr:col>
                    <xdr:colOff>809625</xdr:colOff>
                    <xdr:row>0</xdr:row>
                    <xdr:rowOff>19050</xdr:rowOff>
                  </from>
                  <to>
                    <xdr:col>5</xdr:col>
                    <xdr:colOff>714375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XFD39"/>
  <sheetViews>
    <sheetView zoomScale="80" zoomScaleNormal="80" workbookViewId="0">
      <selection activeCell="AD30" sqref="AD30"/>
    </sheetView>
  </sheetViews>
  <sheetFormatPr baseColWidth="10" defaultRowHeight="15" x14ac:dyDescent="0.25"/>
  <cols>
    <col min="1" max="1" width="8.5703125" style="2" customWidth="1"/>
    <col min="2" max="2" width="11.85546875" style="1" customWidth="1"/>
    <col min="3" max="3" width="14.42578125" style="1" customWidth="1"/>
    <col min="4" max="4" width="12.5703125" style="1" customWidth="1"/>
    <col min="5" max="5" width="11.85546875" style="1" customWidth="1"/>
    <col min="6" max="6" width="10.85546875" style="1"/>
    <col min="7" max="7" width="13.42578125" style="1" customWidth="1"/>
    <col min="8" max="8" width="8.42578125" style="1" customWidth="1"/>
    <col min="9" max="9" width="10.85546875" style="1"/>
    <col min="10" max="10" width="13.42578125" style="1" customWidth="1"/>
    <col min="11" max="11" width="10.85546875" style="1"/>
    <col min="12" max="12" width="14.42578125" style="1" customWidth="1"/>
    <col min="13" max="13" width="16" style="1" customWidth="1"/>
    <col min="14" max="14" width="13.140625" style="1" customWidth="1"/>
    <col min="15" max="15" width="22.85546875" style="1" customWidth="1"/>
    <col min="16" max="16" width="20.5703125" style="1" customWidth="1"/>
    <col min="17" max="17" width="24.5703125" style="1" customWidth="1"/>
    <col min="18" max="18" width="18.42578125" style="1" customWidth="1"/>
    <col min="19" max="19" width="17.7109375" style="1" customWidth="1"/>
    <col min="20" max="20" width="24.5703125" style="1" customWidth="1"/>
    <col min="21" max="21" width="23.42578125" style="1" customWidth="1"/>
    <col min="22" max="23" width="16.140625" style="1" customWidth="1"/>
    <col min="24" max="24" width="22.5703125" style="1" customWidth="1"/>
    <col min="25" max="25" width="14.7109375" style="264" customWidth="1"/>
    <col min="26" max="27" width="10.85546875" style="1"/>
    <col min="33" max="33" width="13.5703125" customWidth="1"/>
    <col min="36" max="37" width="15.85546875" customWidth="1"/>
    <col min="39" max="39" width="48.42578125" customWidth="1"/>
  </cols>
  <sheetData>
    <row r="1" spans="1:16384" x14ac:dyDescent="0.25">
      <c r="A1" s="283" t="s">
        <v>39</v>
      </c>
      <c r="B1" s="283">
        <v>50</v>
      </c>
      <c r="C1" s="283">
        <f>'Octobre 2018'!$A$2</f>
        <v>20</v>
      </c>
      <c r="D1" s="283">
        <f>B1*C1</f>
        <v>1000</v>
      </c>
    </row>
    <row r="2" spans="1:16384" ht="15.75" thickBot="1" x14ac:dyDescent="0.3">
      <c r="B2" s="27"/>
      <c r="K2" s="3"/>
      <c r="AB2" s="1"/>
      <c r="AC2" s="1"/>
    </row>
    <row r="3" spans="1:16384" ht="15.75" thickBot="1" x14ac:dyDescent="0.3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5" t="s">
        <v>116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25">
      <c r="A4" s="15">
        <f>'PC AVIGNON'!A4</f>
        <v>43405</v>
      </c>
      <c r="B4" s="29"/>
      <c r="C4" s="29"/>
      <c r="D4" s="188"/>
      <c r="E4" s="182">
        <f t="shared" ref="E4:E36" si="0">C4-D4</f>
        <v>0</v>
      </c>
      <c r="F4" s="29"/>
      <c r="G4" s="16">
        <f>IFERROR(C4/$B$1,"")</f>
        <v>0</v>
      </c>
      <c r="H4" s="16">
        <f>IFERROR(D4/$B$1,"")</f>
        <v>0</v>
      </c>
      <c r="I4" s="30"/>
      <c r="J4" s="17" t="str">
        <f t="shared" ref="J4:J13" si="1">IFERROR(I4/C4,"")</f>
        <v/>
      </c>
      <c r="K4" s="25" t="str">
        <f t="shared" ref="K4:K13" si="2">IFERROR((Q4+T4)/C4,"0,00")</f>
        <v>0,00</v>
      </c>
      <c r="L4" s="25" t="e">
        <f>R4/D4</f>
        <v>#DIV/0!</v>
      </c>
      <c r="M4" s="25" t="e">
        <f>K4-L4</f>
        <v>#DIV/0!</v>
      </c>
      <c r="N4" s="18">
        <f t="shared" ref="N4:N13" si="3">IFERROR(Q4/$B$1,"0,00")</f>
        <v>0</v>
      </c>
      <c r="O4" s="18">
        <f>R4/$B$1</f>
        <v>0</v>
      </c>
      <c r="P4" s="18">
        <f>N4-O4</f>
        <v>0</v>
      </c>
      <c r="Q4" s="32"/>
      <c r="R4" s="285"/>
      <c r="S4" s="191">
        <f>(Q4+T4)-R4</f>
        <v>0</v>
      </c>
      <c r="T4" s="32"/>
      <c r="U4" s="30"/>
      <c r="V4" s="32"/>
      <c r="W4" s="32"/>
      <c r="X4" s="32"/>
      <c r="Y4" s="266"/>
      <c r="Z4" s="32"/>
      <c r="AA4" s="32"/>
      <c r="AB4" s="36"/>
      <c r="AC4" s="175"/>
      <c r="AD4" s="34"/>
      <c r="AE4" s="34"/>
      <c r="AF4" s="13">
        <f t="shared" ref="AF4:AF13" si="4">Q4+T4+W4+X4+Z4+AA4+AB4+AC4+AD4</f>
        <v>0</v>
      </c>
      <c r="AG4" s="286"/>
      <c r="AH4" s="13">
        <f>AF4-AG4</f>
        <v>0</v>
      </c>
      <c r="AI4" s="10"/>
      <c r="AJ4" s="42"/>
      <c r="AK4" s="43"/>
      <c r="AL4" s="185">
        <f t="shared" ref="AL4" si="5">(AJ4+AK4)-C4</f>
        <v>0</v>
      </c>
      <c r="AM4" s="43"/>
    </row>
    <row r="5" spans="1:16384" ht="16.5" customHeight="1" x14ac:dyDescent="0.25">
      <c r="A5" s="19">
        <f>A4+1</f>
        <v>43406</v>
      </c>
      <c r="B5" s="39"/>
      <c r="C5" s="39"/>
      <c r="D5" s="189"/>
      <c r="E5" s="183">
        <f t="shared" si="0"/>
        <v>0</v>
      </c>
      <c r="F5" s="40"/>
      <c r="G5" s="4">
        <f t="shared" ref="G5:H13" si="6">IFERROR(C5/$B$1,"")</f>
        <v>0</v>
      </c>
      <c r="H5" s="4">
        <f t="shared" si="6"/>
        <v>0</v>
      </c>
      <c r="I5" s="31"/>
      <c r="J5" s="5" t="str">
        <f t="shared" si="1"/>
        <v/>
      </c>
      <c r="K5" s="25" t="str">
        <f t="shared" si="2"/>
        <v>0,00</v>
      </c>
      <c r="L5" s="25" t="e">
        <f t="shared" ref="L5:L13" si="7">R5/D5</f>
        <v>#DIV/0!</v>
      </c>
      <c r="M5" s="25" t="e">
        <f t="shared" ref="M5:M13" si="8">K5-L5</f>
        <v>#DIV/0!</v>
      </c>
      <c r="N5" s="6">
        <f t="shared" si="3"/>
        <v>0</v>
      </c>
      <c r="O5" s="6">
        <f t="shared" ref="O5:O13" si="9">R5/$B$1</f>
        <v>0</v>
      </c>
      <c r="P5" s="6">
        <f t="shared" ref="P5:P13" si="10">N5-O5</f>
        <v>0</v>
      </c>
      <c r="Q5" s="33"/>
      <c r="R5" s="275"/>
      <c r="S5" s="192">
        <f t="shared" ref="S5:S13" si="11">(Q5+T5)-R5</f>
        <v>0</v>
      </c>
      <c r="T5" s="33"/>
      <c r="U5" s="31"/>
      <c r="V5" s="33"/>
      <c r="W5" s="33"/>
      <c r="X5" s="33"/>
      <c r="Y5" s="268"/>
      <c r="Z5" s="33"/>
      <c r="AA5" s="33"/>
      <c r="AB5" s="37"/>
      <c r="AC5" s="176"/>
      <c r="AD5" s="35"/>
      <c r="AE5" s="35"/>
      <c r="AF5" s="7">
        <f t="shared" si="4"/>
        <v>0</v>
      </c>
      <c r="AG5" s="287"/>
      <c r="AH5" s="7">
        <f t="shared" ref="AH5:AH13" si="12">AF5-AG5</f>
        <v>0</v>
      </c>
      <c r="AI5" s="10"/>
      <c r="AJ5" s="44"/>
      <c r="AK5" s="41"/>
      <c r="AL5" s="186">
        <f>(AJ5+AK5)-C4</f>
        <v>0</v>
      </c>
      <c r="AM5" s="41"/>
    </row>
    <row r="6" spans="1:16384" ht="16.5" customHeight="1" x14ac:dyDescent="0.25">
      <c r="A6" s="19">
        <f t="shared" ref="A6:A13" si="13">A5+1</f>
        <v>43407</v>
      </c>
      <c r="B6" s="39"/>
      <c r="C6" s="39"/>
      <c r="D6" s="189"/>
      <c r="E6" s="183">
        <f t="shared" si="0"/>
        <v>0</v>
      </c>
      <c r="F6" s="40"/>
      <c r="G6" s="4">
        <f t="shared" si="6"/>
        <v>0</v>
      </c>
      <c r="H6" s="4">
        <f t="shared" si="6"/>
        <v>0</v>
      </c>
      <c r="I6" s="31"/>
      <c r="J6" s="5" t="str">
        <f t="shared" si="1"/>
        <v/>
      </c>
      <c r="K6" s="25" t="str">
        <f t="shared" si="2"/>
        <v>0,00</v>
      </c>
      <c r="L6" s="25" t="e">
        <f t="shared" si="7"/>
        <v>#DIV/0!</v>
      </c>
      <c r="M6" s="25" t="e">
        <f t="shared" si="8"/>
        <v>#DIV/0!</v>
      </c>
      <c r="N6" s="6">
        <f t="shared" si="3"/>
        <v>0</v>
      </c>
      <c r="O6" s="6">
        <f t="shared" si="9"/>
        <v>0</v>
      </c>
      <c r="P6" s="6">
        <f t="shared" si="10"/>
        <v>0</v>
      </c>
      <c r="Q6" s="33"/>
      <c r="R6" s="275"/>
      <c r="S6" s="192">
        <f t="shared" si="11"/>
        <v>0</v>
      </c>
      <c r="T6" s="33"/>
      <c r="U6" s="31"/>
      <c r="V6" s="33"/>
      <c r="W6" s="33"/>
      <c r="X6" s="33"/>
      <c r="Y6" s="268"/>
      <c r="Z6" s="33"/>
      <c r="AA6" s="33"/>
      <c r="AB6" s="37"/>
      <c r="AC6" s="176"/>
      <c r="AD6" s="35"/>
      <c r="AE6" s="35"/>
      <c r="AF6" s="7">
        <f t="shared" si="4"/>
        <v>0</v>
      </c>
      <c r="AG6" s="287"/>
      <c r="AH6" s="7">
        <f t="shared" si="12"/>
        <v>0</v>
      </c>
      <c r="AI6" s="10"/>
      <c r="AJ6" s="44"/>
      <c r="AK6" s="41"/>
      <c r="AL6" s="186">
        <f t="shared" ref="AL6:AL12" si="14">(AJ6+AK6)-C5</f>
        <v>0</v>
      </c>
      <c r="AM6" s="41"/>
    </row>
    <row r="7" spans="1:16384" ht="16.5" customHeight="1" x14ac:dyDescent="0.25">
      <c r="A7" s="19">
        <f t="shared" si="13"/>
        <v>43408</v>
      </c>
      <c r="B7" s="39"/>
      <c r="C7" s="39"/>
      <c r="D7" s="189"/>
      <c r="E7" s="183">
        <f t="shared" si="0"/>
        <v>0</v>
      </c>
      <c r="F7" s="40"/>
      <c r="G7" s="4">
        <f t="shared" si="6"/>
        <v>0</v>
      </c>
      <c r="H7" s="4">
        <f t="shared" si="6"/>
        <v>0</v>
      </c>
      <c r="I7" s="31"/>
      <c r="J7" s="5" t="str">
        <f t="shared" si="1"/>
        <v/>
      </c>
      <c r="K7" s="25" t="str">
        <f t="shared" si="2"/>
        <v>0,00</v>
      </c>
      <c r="L7" s="25" t="e">
        <f t="shared" si="7"/>
        <v>#DIV/0!</v>
      </c>
      <c r="M7" s="25" t="e">
        <f t="shared" si="8"/>
        <v>#DIV/0!</v>
      </c>
      <c r="N7" s="6">
        <f t="shared" si="3"/>
        <v>0</v>
      </c>
      <c r="O7" s="6">
        <f t="shared" si="9"/>
        <v>0</v>
      </c>
      <c r="P7" s="6">
        <f t="shared" si="10"/>
        <v>0</v>
      </c>
      <c r="Q7" s="33"/>
      <c r="R7" s="275"/>
      <c r="S7" s="192">
        <f t="shared" si="11"/>
        <v>0</v>
      </c>
      <c r="T7" s="33"/>
      <c r="U7" s="31"/>
      <c r="V7" s="33"/>
      <c r="W7" s="33"/>
      <c r="X7" s="33"/>
      <c r="Y7" s="268"/>
      <c r="Z7" s="33"/>
      <c r="AA7" s="33"/>
      <c r="AB7" s="37"/>
      <c r="AC7" s="176"/>
      <c r="AD7" s="35"/>
      <c r="AE7" s="35"/>
      <c r="AF7" s="7">
        <f t="shared" si="4"/>
        <v>0</v>
      </c>
      <c r="AG7" s="287"/>
      <c r="AH7" s="7">
        <f t="shared" si="12"/>
        <v>0</v>
      </c>
      <c r="AI7" s="10"/>
      <c r="AJ7" s="44"/>
      <c r="AK7" s="41"/>
      <c r="AL7" s="186">
        <f t="shared" si="14"/>
        <v>0</v>
      </c>
      <c r="AM7" s="41"/>
    </row>
    <row r="8" spans="1:16384" ht="16.5" customHeight="1" x14ac:dyDescent="0.25">
      <c r="A8" s="19">
        <f t="shared" si="13"/>
        <v>43409</v>
      </c>
      <c r="B8" s="39"/>
      <c r="C8" s="39"/>
      <c r="D8" s="189"/>
      <c r="E8" s="183">
        <f t="shared" si="0"/>
        <v>0</v>
      </c>
      <c r="F8" s="40"/>
      <c r="G8" s="4">
        <f t="shared" si="6"/>
        <v>0</v>
      </c>
      <c r="H8" s="4">
        <f t="shared" si="6"/>
        <v>0</v>
      </c>
      <c r="I8" s="31"/>
      <c r="J8" s="5" t="str">
        <f t="shared" si="1"/>
        <v/>
      </c>
      <c r="K8" s="25" t="str">
        <f t="shared" si="2"/>
        <v>0,00</v>
      </c>
      <c r="L8" s="25" t="e">
        <f t="shared" si="7"/>
        <v>#DIV/0!</v>
      </c>
      <c r="M8" s="25" t="e">
        <f t="shared" si="8"/>
        <v>#DIV/0!</v>
      </c>
      <c r="N8" s="6">
        <f t="shared" si="3"/>
        <v>0</v>
      </c>
      <c r="O8" s="6">
        <f t="shared" si="9"/>
        <v>0</v>
      </c>
      <c r="P8" s="6">
        <f t="shared" si="10"/>
        <v>0</v>
      </c>
      <c r="Q8" s="33"/>
      <c r="R8" s="275"/>
      <c r="S8" s="192">
        <f t="shared" si="11"/>
        <v>0</v>
      </c>
      <c r="T8" s="33"/>
      <c r="U8" s="31"/>
      <c r="V8" s="33"/>
      <c r="W8" s="33"/>
      <c r="X8" s="33"/>
      <c r="Y8" s="268"/>
      <c r="Z8" s="33"/>
      <c r="AA8" s="33"/>
      <c r="AB8" s="37"/>
      <c r="AC8" s="176"/>
      <c r="AD8" s="35"/>
      <c r="AE8" s="35"/>
      <c r="AF8" s="7">
        <f t="shared" si="4"/>
        <v>0</v>
      </c>
      <c r="AG8" s="287"/>
      <c r="AH8" s="7">
        <f t="shared" si="12"/>
        <v>0</v>
      </c>
      <c r="AI8" s="10"/>
      <c r="AJ8" s="44"/>
      <c r="AK8" s="41"/>
      <c r="AL8" s="186">
        <f t="shared" si="14"/>
        <v>0</v>
      </c>
      <c r="AM8" s="41"/>
    </row>
    <row r="9" spans="1:16384" ht="16.5" customHeight="1" x14ac:dyDescent="0.25">
      <c r="A9" s="19">
        <f t="shared" si="13"/>
        <v>43410</v>
      </c>
      <c r="B9" s="39"/>
      <c r="C9" s="39"/>
      <c r="D9" s="189"/>
      <c r="E9" s="183">
        <f t="shared" si="0"/>
        <v>0</v>
      </c>
      <c r="F9" s="40"/>
      <c r="G9" s="4">
        <f t="shared" si="6"/>
        <v>0</v>
      </c>
      <c r="H9" s="4">
        <f t="shared" si="6"/>
        <v>0</v>
      </c>
      <c r="I9" s="31"/>
      <c r="J9" s="5" t="str">
        <f t="shared" si="1"/>
        <v/>
      </c>
      <c r="K9" s="25" t="str">
        <f t="shared" si="2"/>
        <v>0,00</v>
      </c>
      <c r="L9" s="25" t="e">
        <f t="shared" si="7"/>
        <v>#DIV/0!</v>
      </c>
      <c r="M9" s="25" t="e">
        <f t="shared" si="8"/>
        <v>#DIV/0!</v>
      </c>
      <c r="N9" s="6">
        <f t="shared" si="3"/>
        <v>0</v>
      </c>
      <c r="O9" s="6">
        <f t="shared" si="9"/>
        <v>0</v>
      </c>
      <c r="P9" s="6">
        <f t="shared" si="10"/>
        <v>0</v>
      </c>
      <c r="Q9" s="33"/>
      <c r="R9" s="275"/>
      <c r="S9" s="192">
        <f t="shared" si="11"/>
        <v>0</v>
      </c>
      <c r="T9" s="33"/>
      <c r="U9" s="31"/>
      <c r="V9" s="33"/>
      <c r="W9" s="33"/>
      <c r="X9" s="33"/>
      <c r="Y9" s="268"/>
      <c r="Z9" s="33"/>
      <c r="AA9" s="33"/>
      <c r="AB9" s="37"/>
      <c r="AC9" s="176"/>
      <c r="AD9" s="35"/>
      <c r="AE9" s="35"/>
      <c r="AF9" s="7">
        <f t="shared" si="4"/>
        <v>0</v>
      </c>
      <c r="AG9" s="287"/>
      <c r="AH9" s="7">
        <f t="shared" si="12"/>
        <v>0</v>
      </c>
      <c r="AI9" s="10"/>
      <c r="AJ9" s="44"/>
      <c r="AK9" s="41"/>
      <c r="AL9" s="186">
        <f t="shared" si="14"/>
        <v>0</v>
      </c>
      <c r="AM9" s="41"/>
    </row>
    <row r="10" spans="1:16384" ht="16.5" customHeight="1" x14ac:dyDescent="0.25">
      <c r="A10" s="19">
        <f t="shared" si="13"/>
        <v>43411</v>
      </c>
      <c r="B10" s="39"/>
      <c r="C10" s="39"/>
      <c r="D10" s="189"/>
      <c r="E10" s="183">
        <f t="shared" si="0"/>
        <v>0</v>
      </c>
      <c r="F10" s="40"/>
      <c r="G10" s="4">
        <f t="shared" si="6"/>
        <v>0</v>
      </c>
      <c r="H10" s="4">
        <f t="shared" si="6"/>
        <v>0</v>
      </c>
      <c r="I10" s="31"/>
      <c r="J10" s="5" t="str">
        <f t="shared" si="1"/>
        <v/>
      </c>
      <c r="K10" s="25" t="str">
        <f t="shared" si="2"/>
        <v>0,00</v>
      </c>
      <c r="L10" s="25" t="e">
        <f t="shared" si="7"/>
        <v>#DIV/0!</v>
      </c>
      <c r="M10" s="25" t="e">
        <f t="shared" si="8"/>
        <v>#DIV/0!</v>
      </c>
      <c r="N10" s="6">
        <f t="shared" si="3"/>
        <v>0</v>
      </c>
      <c r="O10" s="6">
        <f t="shared" si="9"/>
        <v>0</v>
      </c>
      <c r="P10" s="6">
        <f t="shared" si="10"/>
        <v>0</v>
      </c>
      <c r="Q10" s="33"/>
      <c r="R10" s="275"/>
      <c r="S10" s="192">
        <f t="shared" si="11"/>
        <v>0</v>
      </c>
      <c r="T10" s="33"/>
      <c r="U10" s="31"/>
      <c r="V10" s="33"/>
      <c r="W10" s="33"/>
      <c r="X10" s="33"/>
      <c r="Y10" s="268"/>
      <c r="Z10" s="33"/>
      <c r="AA10" s="33"/>
      <c r="AB10" s="37"/>
      <c r="AC10" s="176"/>
      <c r="AD10" s="35"/>
      <c r="AE10" s="35"/>
      <c r="AF10" s="7">
        <f t="shared" si="4"/>
        <v>0</v>
      </c>
      <c r="AG10" s="287"/>
      <c r="AH10" s="7">
        <f t="shared" si="12"/>
        <v>0</v>
      </c>
      <c r="AI10" s="10"/>
      <c r="AJ10" s="44"/>
      <c r="AK10" s="41"/>
      <c r="AL10" s="186">
        <f t="shared" si="14"/>
        <v>0</v>
      </c>
      <c r="AM10" s="41"/>
    </row>
    <row r="11" spans="1:16384" ht="16.5" customHeight="1" x14ac:dyDescent="0.25">
      <c r="A11" s="19">
        <f t="shared" si="13"/>
        <v>43412</v>
      </c>
      <c r="B11" s="39"/>
      <c r="C11" s="39"/>
      <c r="D11" s="189"/>
      <c r="E11" s="183">
        <f t="shared" si="0"/>
        <v>0</v>
      </c>
      <c r="F11" s="40"/>
      <c r="G11" s="4">
        <f t="shared" si="6"/>
        <v>0</v>
      </c>
      <c r="H11" s="4">
        <f t="shared" si="6"/>
        <v>0</v>
      </c>
      <c r="I11" s="31"/>
      <c r="J11" s="5" t="str">
        <f t="shared" si="1"/>
        <v/>
      </c>
      <c r="K11" s="25" t="str">
        <f t="shared" si="2"/>
        <v>0,00</v>
      </c>
      <c r="L11" s="25" t="e">
        <f t="shared" si="7"/>
        <v>#DIV/0!</v>
      </c>
      <c r="M11" s="25" t="e">
        <f t="shared" si="8"/>
        <v>#DIV/0!</v>
      </c>
      <c r="N11" s="6">
        <f t="shared" si="3"/>
        <v>0</v>
      </c>
      <c r="O11" s="6">
        <f t="shared" si="9"/>
        <v>0</v>
      </c>
      <c r="P11" s="6">
        <f t="shared" si="10"/>
        <v>0</v>
      </c>
      <c r="Q11" s="33"/>
      <c r="R11" s="275"/>
      <c r="S11" s="192">
        <f t="shared" si="11"/>
        <v>0</v>
      </c>
      <c r="T11" s="33"/>
      <c r="U11" s="31"/>
      <c r="V11" s="33"/>
      <c r="W11" s="33"/>
      <c r="X11" s="33"/>
      <c r="Y11" s="268"/>
      <c r="Z11" s="33"/>
      <c r="AA11" s="33"/>
      <c r="AB11" s="37"/>
      <c r="AC11" s="176"/>
      <c r="AD11" s="35"/>
      <c r="AE11" s="35"/>
      <c r="AF11" s="7">
        <f t="shared" si="4"/>
        <v>0</v>
      </c>
      <c r="AG11" s="287"/>
      <c r="AH11" s="7">
        <f t="shared" si="12"/>
        <v>0</v>
      </c>
      <c r="AI11" s="10"/>
      <c r="AJ11" s="44"/>
      <c r="AK11" s="41"/>
      <c r="AL11" s="186">
        <f t="shared" si="14"/>
        <v>0</v>
      </c>
      <c r="AM11" s="41"/>
    </row>
    <row r="12" spans="1:16384" ht="16.5" customHeight="1" x14ac:dyDescent="0.25">
      <c r="A12" s="19">
        <f t="shared" si="13"/>
        <v>43413</v>
      </c>
      <c r="B12" s="39"/>
      <c r="C12" s="39"/>
      <c r="D12" s="189"/>
      <c r="E12" s="183">
        <f t="shared" si="0"/>
        <v>0</v>
      </c>
      <c r="F12" s="40"/>
      <c r="G12" s="4">
        <f t="shared" si="6"/>
        <v>0</v>
      </c>
      <c r="H12" s="4">
        <f t="shared" si="6"/>
        <v>0</v>
      </c>
      <c r="I12" s="31"/>
      <c r="J12" s="5" t="str">
        <f t="shared" si="1"/>
        <v/>
      </c>
      <c r="K12" s="25" t="str">
        <f t="shared" si="2"/>
        <v>0,00</v>
      </c>
      <c r="L12" s="25" t="e">
        <f t="shared" si="7"/>
        <v>#DIV/0!</v>
      </c>
      <c r="M12" s="25" t="e">
        <f t="shared" si="8"/>
        <v>#DIV/0!</v>
      </c>
      <c r="N12" s="6">
        <f t="shared" si="3"/>
        <v>0</v>
      </c>
      <c r="O12" s="6">
        <f t="shared" si="9"/>
        <v>0</v>
      </c>
      <c r="P12" s="6">
        <f t="shared" si="10"/>
        <v>0</v>
      </c>
      <c r="Q12" s="33"/>
      <c r="R12" s="275"/>
      <c r="S12" s="192">
        <f t="shared" si="11"/>
        <v>0</v>
      </c>
      <c r="T12" s="33"/>
      <c r="U12" s="31"/>
      <c r="V12" s="33"/>
      <c r="W12" s="33"/>
      <c r="X12" s="33"/>
      <c r="Y12" s="268"/>
      <c r="Z12" s="33"/>
      <c r="AA12" s="33"/>
      <c r="AB12" s="37"/>
      <c r="AC12" s="176"/>
      <c r="AD12" s="35"/>
      <c r="AE12" s="35"/>
      <c r="AF12" s="7">
        <f t="shared" si="4"/>
        <v>0</v>
      </c>
      <c r="AG12" s="287"/>
      <c r="AH12" s="7">
        <f t="shared" si="12"/>
        <v>0</v>
      </c>
      <c r="AI12" s="10"/>
      <c r="AJ12" s="44"/>
      <c r="AK12" s="41"/>
      <c r="AL12" s="186">
        <f t="shared" si="14"/>
        <v>0</v>
      </c>
      <c r="AM12" s="41"/>
    </row>
    <row r="13" spans="1:16384" ht="16.5" customHeight="1" thickBot="1" x14ac:dyDescent="0.3">
      <c r="A13" s="154">
        <f t="shared" si="13"/>
        <v>43414</v>
      </c>
      <c r="B13" s="155"/>
      <c r="C13" s="155"/>
      <c r="D13" s="190"/>
      <c r="E13" s="184">
        <f t="shared" si="0"/>
        <v>0</v>
      </c>
      <c r="F13" s="156"/>
      <c r="G13" s="157">
        <f t="shared" si="6"/>
        <v>0</v>
      </c>
      <c r="H13" s="157">
        <f t="shared" si="6"/>
        <v>0</v>
      </c>
      <c r="I13" s="158"/>
      <c r="J13" s="159" t="str">
        <f t="shared" si="1"/>
        <v/>
      </c>
      <c r="K13" s="160" t="str">
        <f t="shared" si="2"/>
        <v>0,00</v>
      </c>
      <c r="L13" s="160" t="e">
        <f t="shared" si="7"/>
        <v>#DIV/0!</v>
      </c>
      <c r="M13" s="160" t="e">
        <f t="shared" si="8"/>
        <v>#DIV/0!</v>
      </c>
      <c r="N13" s="161">
        <f t="shared" si="3"/>
        <v>0</v>
      </c>
      <c r="O13" s="161">
        <f t="shared" si="9"/>
        <v>0</v>
      </c>
      <c r="P13" s="161">
        <f t="shared" si="10"/>
        <v>0</v>
      </c>
      <c r="Q13" s="162"/>
      <c r="R13" s="281"/>
      <c r="S13" s="193">
        <f t="shared" si="11"/>
        <v>0</v>
      </c>
      <c r="T13" s="162"/>
      <c r="U13" s="158"/>
      <c r="V13" s="162"/>
      <c r="W13" s="162"/>
      <c r="X13" s="162"/>
      <c r="Y13" s="162"/>
      <c r="Z13" s="162"/>
      <c r="AA13" s="162"/>
      <c r="AB13" s="163"/>
      <c r="AC13" s="177"/>
      <c r="AD13" s="164"/>
      <c r="AE13" s="164"/>
      <c r="AF13" s="26">
        <f t="shared" si="4"/>
        <v>0</v>
      </c>
      <c r="AG13" s="288"/>
      <c r="AH13" s="26">
        <f t="shared" si="12"/>
        <v>0</v>
      </c>
      <c r="AI13" s="10"/>
      <c r="AJ13" s="44"/>
      <c r="AK13" s="41"/>
      <c r="AL13" s="186">
        <f>(AJ13+AK13)-C12</f>
        <v>0</v>
      </c>
      <c r="AM13" s="41"/>
    </row>
    <row r="14" spans="1:16384" s="153" customFormat="1" ht="16.5" customHeight="1" thickBot="1" x14ac:dyDescent="0.3">
      <c r="A14" s="171" t="s">
        <v>78</v>
      </c>
      <c r="B14" s="172">
        <f>SUM(B4:B13)</f>
        <v>0</v>
      </c>
      <c r="C14" s="172">
        <f>SUM(C4:C13)</f>
        <v>0</v>
      </c>
      <c r="D14" s="172">
        <f>SUM(D4:D13)</f>
        <v>0</v>
      </c>
      <c r="E14" s="173">
        <f>C14-D14</f>
        <v>0</v>
      </c>
      <c r="F14" s="172">
        <f>SUM(F4:F13)</f>
        <v>0</v>
      </c>
      <c r="G14" s="174">
        <f>C14/D1</f>
        <v>0</v>
      </c>
      <c r="H14" s="174">
        <f>D14/D1</f>
        <v>0</v>
      </c>
      <c r="I14" s="194">
        <f>SUM(I4:I13)</f>
        <v>0</v>
      </c>
      <c r="J14" s="196" t="e">
        <f>I14/C14</f>
        <v>#DIV/0!</v>
      </c>
      <c r="K14" s="180" t="e">
        <f>Q14/C14</f>
        <v>#DIV/0!</v>
      </c>
      <c r="L14" s="179" t="str">
        <f>IFERROR(R14/D14,"0,00")</f>
        <v>0,00</v>
      </c>
      <c r="M14" s="179" t="e">
        <f>K14-L14</f>
        <v>#DIV/0!</v>
      </c>
      <c r="N14" s="179">
        <f>Q14/D1</f>
        <v>0</v>
      </c>
      <c r="O14" s="179">
        <f>R14/D1</f>
        <v>0</v>
      </c>
      <c r="P14" s="179">
        <f>N14-O14</f>
        <v>0</v>
      </c>
      <c r="Q14" s="179">
        <f>SUM(Q4:Q13)</f>
        <v>0</v>
      </c>
      <c r="R14" s="179">
        <f>SUM(R4:R13)</f>
        <v>0</v>
      </c>
      <c r="S14" s="179">
        <f>(Q14+T14)-R14</f>
        <v>0</v>
      </c>
      <c r="T14" s="179">
        <f t="shared" ref="T14:AG14" si="15">SUM(T4:T13)</f>
        <v>0</v>
      </c>
      <c r="U14" s="194">
        <f t="shared" si="15"/>
        <v>0</v>
      </c>
      <c r="V14" s="181">
        <f t="shared" si="15"/>
        <v>0</v>
      </c>
      <c r="W14" s="181">
        <f t="shared" si="15"/>
        <v>0</v>
      </c>
      <c r="X14" s="181">
        <f t="shared" si="15"/>
        <v>0</v>
      </c>
      <c r="Y14" s="195">
        <f t="shared" si="15"/>
        <v>0</v>
      </c>
      <c r="Z14" s="181">
        <f t="shared" si="15"/>
        <v>0</v>
      </c>
      <c r="AA14" s="181">
        <f t="shared" si="15"/>
        <v>0</v>
      </c>
      <c r="AB14" s="181">
        <f t="shared" si="15"/>
        <v>0</v>
      </c>
      <c r="AC14" s="181">
        <f t="shared" si="15"/>
        <v>0</v>
      </c>
      <c r="AD14" s="181">
        <f t="shared" si="15"/>
        <v>0</v>
      </c>
      <c r="AE14" s="181">
        <f t="shared" si="15"/>
        <v>0</v>
      </c>
      <c r="AF14" s="181">
        <f t="shared" si="15"/>
        <v>0</v>
      </c>
      <c r="AG14" s="181">
        <f t="shared" si="15"/>
        <v>0</v>
      </c>
      <c r="AH14" s="181">
        <f>AF14-AG14</f>
        <v>0</v>
      </c>
      <c r="AI14" s="10"/>
      <c r="AJ14" s="195">
        <f>SUM(AJ4:AJ13)</f>
        <v>0</v>
      </c>
      <c r="AK14" s="195">
        <f>SUM(AK4:AK13)</f>
        <v>0</v>
      </c>
      <c r="AL14" s="195">
        <f>SUM(AL4:AL13)</f>
        <v>0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25">
      <c r="A15" s="165">
        <f>A13+1</f>
        <v>43415</v>
      </c>
      <c r="B15" s="40"/>
      <c r="C15" s="40"/>
      <c r="D15" s="189"/>
      <c r="E15" s="183">
        <f t="shared" si="0"/>
        <v>0</v>
      </c>
      <c r="F15" s="40"/>
      <c r="G15" s="4">
        <f t="shared" ref="G15:H24" si="16">IFERROR(C15/$B$1,"")</f>
        <v>0</v>
      </c>
      <c r="H15" s="4">
        <f t="shared" si="16"/>
        <v>0</v>
      </c>
      <c r="I15" s="166"/>
      <c r="J15" s="5" t="str">
        <f t="shared" ref="J15:J24" si="17">IFERROR(I15/C15,"")</f>
        <v/>
      </c>
      <c r="K15" s="25" t="str">
        <f t="shared" ref="K15:K24" si="18">IFERROR((Q15+T15)/C15,"0,00")</f>
        <v>0,00</v>
      </c>
      <c r="L15" s="6" t="e">
        <f t="shared" ref="L15:L24" si="19">R15/D15</f>
        <v>#DIV/0!</v>
      </c>
      <c r="M15" s="6" t="e">
        <f>K15-L15</f>
        <v>#DIV/0!</v>
      </c>
      <c r="N15" s="6">
        <f t="shared" ref="N15:N24" si="20">IFERROR(Q15/$B$1,"0,00")</f>
        <v>0</v>
      </c>
      <c r="O15" s="6">
        <f t="shared" ref="O15:O36" si="21">R15/$B$1</f>
        <v>0</v>
      </c>
      <c r="P15" s="6">
        <f>N15-O15</f>
        <v>0</v>
      </c>
      <c r="Q15" s="167"/>
      <c r="R15" s="285"/>
      <c r="S15" s="191">
        <f t="shared" ref="S15:S35" si="22">Q15-R15</f>
        <v>0</v>
      </c>
      <c r="T15" s="167"/>
      <c r="U15" s="166"/>
      <c r="V15" s="167"/>
      <c r="W15" s="167"/>
      <c r="X15" s="167"/>
      <c r="Y15" s="167"/>
      <c r="Z15" s="167"/>
      <c r="AA15" s="167"/>
      <c r="AB15" s="168"/>
      <c r="AC15" s="178"/>
      <c r="AD15" s="169"/>
      <c r="AE15" s="169"/>
      <c r="AF15" s="170">
        <f t="shared" ref="AF15:AF24" si="23">Q15+T15+W15+X15+Z15+AA15+AB15+AC15+AD15</f>
        <v>0</v>
      </c>
      <c r="AG15" s="286"/>
      <c r="AH15" s="13">
        <f t="shared" ref="AH15:AH24" si="24">AF15-AG15</f>
        <v>0</v>
      </c>
      <c r="AI15" s="10"/>
      <c r="AJ15" s="44"/>
      <c r="AK15" s="41"/>
      <c r="AL15" s="186">
        <f>(AJ15+AK15)-C13</f>
        <v>0</v>
      </c>
      <c r="AM15" s="41"/>
    </row>
    <row r="16" spans="1:16384" ht="16.5" customHeight="1" x14ac:dyDescent="0.25">
      <c r="A16" s="19">
        <f>A15+1</f>
        <v>43416</v>
      </c>
      <c r="B16" s="39"/>
      <c r="C16" s="39"/>
      <c r="D16" s="189"/>
      <c r="E16" s="183">
        <f t="shared" si="0"/>
        <v>0</v>
      </c>
      <c r="F16" s="40"/>
      <c r="G16" s="4">
        <f t="shared" si="16"/>
        <v>0</v>
      </c>
      <c r="H16" s="4">
        <f t="shared" si="16"/>
        <v>0</v>
      </c>
      <c r="I16" s="31"/>
      <c r="J16" s="5" t="str">
        <f t="shared" si="17"/>
        <v/>
      </c>
      <c r="K16" s="25" t="str">
        <f t="shared" si="18"/>
        <v>0,00</v>
      </c>
      <c r="L16" s="6" t="e">
        <f t="shared" si="19"/>
        <v>#DIV/0!</v>
      </c>
      <c r="M16" s="6" t="e">
        <f t="shared" ref="M16:M24" si="25">K16-L16</f>
        <v>#DIV/0!</v>
      </c>
      <c r="N16" s="6">
        <f t="shared" si="20"/>
        <v>0</v>
      </c>
      <c r="O16" s="6">
        <f t="shared" si="21"/>
        <v>0</v>
      </c>
      <c r="P16" s="6">
        <f t="shared" ref="P16:P24" si="26">N16-O16</f>
        <v>0</v>
      </c>
      <c r="Q16" s="33"/>
      <c r="R16" s="275"/>
      <c r="S16" s="192">
        <f t="shared" si="22"/>
        <v>0</v>
      </c>
      <c r="T16" s="33"/>
      <c r="U16" s="31"/>
      <c r="V16" s="33"/>
      <c r="W16" s="33"/>
      <c r="X16" s="33"/>
      <c r="Y16" s="268"/>
      <c r="Z16" s="33"/>
      <c r="AA16" s="33"/>
      <c r="AB16" s="37"/>
      <c r="AC16" s="176"/>
      <c r="AD16" s="35"/>
      <c r="AE16" s="35"/>
      <c r="AF16" s="7">
        <f t="shared" si="23"/>
        <v>0</v>
      </c>
      <c r="AG16" s="287"/>
      <c r="AH16" s="7">
        <f t="shared" si="24"/>
        <v>0</v>
      </c>
      <c r="AI16" s="10"/>
      <c r="AJ16" s="44"/>
      <c r="AK16" s="41"/>
      <c r="AL16" s="186">
        <f>(AJ16+AK16)-C15</f>
        <v>0</v>
      </c>
      <c r="AM16" s="41"/>
    </row>
    <row r="17" spans="1:16384" ht="16.5" customHeight="1" x14ac:dyDescent="0.25">
      <c r="A17" s="19">
        <f t="shared" ref="A17:A24" si="27">A16+1</f>
        <v>43417</v>
      </c>
      <c r="B17" s="39"/>
      <c r="C17" s="39"/>
      <c r="D17" s="189"/>
      <c r="E17" s="183">
        <f t="shared" si="0"/>
        <v>0</v>
      </c>
      <c r="F17" s="40"/>
      <c r="G17" s="4">
        <f t="shared" si="16"/>
        <v>0</v>
      </c>
      <c r="H17" s="4">
        <f t="shared" si="16"/>
        <v>0</v>
      </c>
      <c r="I17" s="31"/>
      <c r="J17" s="5" t="str">
        <f t="shared" si="17"/>
        <v/>
      </c>
      <c r="K17" s="25" t="str">
        <f t="shared" si="18"/>
        <v>0,00</v>
      </c>
      <c r="L17" s="6" t="e">
        <f t="shared" si="19"/>
        <v>#DIV/0!</v>
      </c>
      <c r="M17" s="6" t="e">
        <f t="shared" si="25"/>
        <v>#DIV/0!</v>
      </c>
      <c r="N17" s="6">
        <f t="shared" si="20"/>
        <v>0</v>
      </c>
      <c r="O17" s="6">
        <f t="shared" si="21"/>
        <v>0</v>
      </c>
      <c r="P17" s="6">
        <f t="shared" si="26"/>
        <v>0</v>
      </c>
      <c r="Q17" s="33"/>
      <c r="R17" s="275"/>
      <c r="S17" s="192">
        <f t="shared" si="22"/>
        <v>0</v>
      </c>
      <c r="T17" s="33"/>
      <c r="U17" s="31"/>
      <c r="V17" s="33"/>
      <c r="W17" s="33"/>
      <c r="X17" s="33"/>
      <c r="Y17" s="268"/>
      <c r="Z17" s="33"/>
      <c r="AA17" s="33"/>
      <c r="AB17" s="37"/>
      <c r="AC17" s="176"/>
      <c r="AD17" s="35"/>
      <c r="AE17" s="35"/>
      <c r="AF17" s="7">
        <f t="shared" si="23"/>
        <v>0</v>
      </c>
      <c r="AG17" s="287"/>
      <c r="AH17" s="7">
        <f t="shared" si="24"/>
        <v>0</v>
      </c>
      <c r="AI17" s="10"/>
      <c r="AJ17" s="44"/>
      <c r="AK17" s="41"/>
      <c r="AL17" s="186">
        <f t="shared" ref="AL17:AL24" si="28">(AJ17+AK17)-C16</f>
        <v>0</v>
      </c>
      <c r="AM17" s="41"/>
    </row>
    <row r="18" spans="1:16384" ht="16.5" customHeight="1" x14ac:dyDescent="0.25">
      <c r="A18" s="19">
        <f t="shared" si="27"/>
        <v>43418</v>
      </c>
      <c r="B18" s="39"/>
      <c r="C18" s="39"/>
      <c r="D18" s="189"/>
      <c r="E18" s="183">
        <f t="shared" si="0"/>
        <v>0</v>
      </c>
      <c r="F18" s="40"/>
      <c r="G18" s="4">
        <f t="shared" si="16"/>
        <v>0</v>
      </c>
      <c r="H18" s="4">
        <f t="shared" si="16"/>
        <v>0</v>
      </c>
      <c r="I18" s="31"/>
      <c r="J18" s="5" t="str">
        <f t="shared" si="17"/>
        <v/>
      </c>
      <c r="K18" s="25" t="str">
        <f t="shared" si="18"/>
        <v>0,00</v>
      </c>
      <c r="L18" s="6" t="e">
        <f t="shared" si="19"/>
        <v>#DIV/0!</v>
      </c>
      <c r="M18" s="6" t="e">
        <f t="shared" si="25"/>
        <v>#DIV/0!</v>
      </c>
      <c r="N18" s="6">
        <f t="shared" si="20"/>
        <v>0</v>
      </c>
      <c r="O18" s="6">
        <f t="shared" si="21"/>
        <v>0</v>
      </c>
      <c r="P18" s="6">
        <f t="shared" si="26"/>
        <v>0</v>
      </c>
      <c r="Q18" s="33"/>
      <c r="R18" s="275"/>
      <c r="S18" s="192">
        <f t="shared" si="22"/>
        <v>0</v>
      </c>
      <c r="T18" s="33"/>
      <c r="U18" s="31"/>
      <c r="V18" s="33"/>
      <c r="W18" s="33"/>
      <c r="X18" s="33"/>
      <c r="Y18" s="268"/>
      <c r="Z18" s="33"/>
      <c r="AA18" s="33"/>
      <c r="AB18" s="37"/>
      <c r="AC18" s="176"/>
      <c r="AD18" s="35"/>
      <c r="AE18" s="35"/>
      <c r="AF18" s="7">
        <f>Q18+T18+W18+X18+Z18+AA18+AB18+AC18+AD18</f>
        <v>0</v>
      </c>
      <c r="AG18" s="287"/>
      <c r="AH18" s="7">
        <f t="shared" si="24"/>
        <v>0</v>
      </c>
      <c r="AI18" s="10"/>
      <c r="AJ18" s="44"/>
      <c r="AK18" s="41"/>
      <c r="AL18" s="186">
        <f t="shared" si="28"/>
        <v>0</v>
      </c>
      <c r="AM18" s="41"/>
    </row>
    <row r="19" spans="1:16384" ht="16.5" customHeight="1" x14ac:dyDescent="0.25">
      <c r="A19" s="19">
        <f t="shared" si="27"/>
        <v>43419</v>
      </c>
      <c r="B19" s="39"/>
      <c r="C19" s="39"/>
      <c r="D19" s="189"/>
      <c r="E19" s="183">
        <f t="shared" si="0"/>
        <v>0</v>
      </c>
      <c r="F19" s="40"/>
      <c r="G19" s="4">
        <f t="shared" si="16"/>
        <v>0</v>
      </c>
      <c r="H19" s="4">
        <f t="shared" si="16"/>
        <v>0</v>
      </c>
      <c r="I19" s="31"/>
      <c r="J19" s="5" t="str">
        <f t="shared" si="17"/>
        <v/>
      </c>
      <c r="K19" s="25" t="str">
        <f t="shared" si="18"/>
        <v>0,00</v>
      </c>
      <c r="L19" s="6" t="e">
        <f t="shared" si="19"/>
        <v>#DIV/0!</v>
      </c>
      <c r="M19" s="6" t="e">
        <f t="shared" si="25"/>
        <v>#DIV/0!</v>
      </c>
      <c r="N19" s="6">
        <f t="shared" si="20"/>
        <v>0</v>
      </c>
      <c r="O19" s="6">
        <f t="shared" si="21"/>
        <v>0</v>
      </c>
      <c r="P19" s="6">
        <f t="shared" si="26"/>
        <v>0</v>
      </c>
      <c r="Q19" s="33"/>
      <c r="R19" s="275"/>
      <c r="S19" s="192">
        <f t="shared" si="22"/>
        <v>0</v>
      </c>
      <c r="T19" s="33"/>
      <c r="U19" s="31"/>
      <c r="V19" s="33"/>
      <c r="W19" s="33"/>
      <c r="X19" s="33"/>
      <c r="Y19" s="268"/>
      <c r="Z19" s="33"/>
      <c r="AA19" s="33"/>
      <c r="AB19" s="37"/>
      <c r="AC19" s="176"/>
      <c r="AD19" s="35"/>
      <c r="AE19" s="35"/>
      <c r="AF19" s="7">
        <f t="shared" si="23"/>
        <v>0</v>
      </c>
      <c r="AG19" s="287"/>
      <c r="AH19" s="7">
        <f t="shared" si="24"/>
        <v>0</v>
      </c>
      <c r="AI19" s="10"/>
      <c r="AJ19" s="44"/>
      <c r="AK19" s="41"/>
      <c r="AL19" s="186">
        <f t="shared" si="28"/>
        <v>0</v>
      </c>
      <c r="AM19" s="41"/>
    </row>
    <row r="20" spans="1:16384" ht="16.5" customHeight="1" x14ac:dyDescent="0.25">
      <c r="A20" s="19">
        <f t="shared" si="27"/>
        <v>43420</v>
      </c>
      <c r="B20" s="39"/>
      <c r="C20" s="39"/>
      <c r="D20" s="189"/>
      <c r="E20" s="183">
        <f t="shared" si="0"/>
        <v>0</v>
      </c>
      <c r="F20" s="40"/>
      <c r="G20" s="4">
        <f t="shared" si="16"/>
        <v>0</v>
      </c>
      <c r="H20" s="4">
        <f t="shared" si="16"/>
        <v>0</v>
      </c>
      <c r="I20" s="31"/>
      <c r="J20" s="5" t="str">
        <f t="shared" si="17"/>
        <v/>
      </c>
      <c r="K20" s="25" t="str">
        <f t="shared" si="18"/>
        <v>0,00</v>
      </c>
      <c r="L20" s="6" t="e">
        <f t="shared" si="19"/>
        <v>#DIV/0!</v>
      </c>
      <c r="M20" s="6" t="e">
        <f t="shared" si="25"/>
        <v>#DIV/0!</v>
      </c>
      <c r="N20" s="6">
        <f t="shared" si="20"/>
        <v>0</v>
      </c>
      <c r="O20" s="6">
        <f t="shared" si="21"/>
        <v>0</v>
      </c>
      <c r="P20" s="6">
        <f t="shared" si="26"/>
        <v>0</v>
      </c>
      <c r="Q20" s="33"/>
      <c r="R20" s="275"/>
      <c r="S20" s="192">
        <f t="shared" si="22"/>
        <v>0</v>
      </c>
      <c r="T20" s="33"/>
      <c r="U20" s="31"/>
      <c r="V20" s="33"/>
      <c r="W20" s="33"/>
      <c r="X20" s="33"/>
      <c r="Y20" s="268"/>
      <c r="Z20" s="33"/>
      <c r="AA20" s="33"/>
      <c r="AB20" s="37"/>
      <c r="AC20" s="176"/>
      <c r="AD20" s="35"/>
      <c r="AE20" s="35"/>
      <c r="AF20" s="7">
        <f t="shared" si="23"/>
        <v>0</v>
      </c>
      <c r="AG20" s="287"/>
      <c r="AH20" s="7">
        <f t="shared" si="24"/>
        <v>0</v>
      </c>
      <c r="AI20" s="10"/>
      <c r="AJ20" s="44"/>
      <c r="AK20" s="41"/>
      <c r="AL20" s="186">
        <f t="shared" si="28"/>
        <v>0</v>
      </c>
      <c r="AM20" s="41"/>
    </row>
    <row r="21" spans="1:16384" ht="16.5" customHeight="1" x14ac:dyDescent="0.25">
      <c r="A21" s="19">
        <f t="shared" si="27"/>
        <v>43421</v>
      </c>
      <c r="B21" s="39"/>
      <c r="C21" s="39"/>
      <c r="D21" s="189"/>
      <c r="E21" s="183">
        <f t="shared" si="0"/>
        <v>0</v>
      </c>
      <c r="F21" s="40"/>
      <c r="G21" s="4">
        <f t="shared" si="16"/>
        <v>0</v>
      </c>
      <c r="H21" s="4">
        <f t="shared" si="16"/>
        <v>0</v>
      </c>
      <c r="I21" s="31"/>
      <c r="J21" s="5" t="str">
        <f t="shared" si="17"/>
        <v/>
      </c>
      <c r="K21" s="25" t="str">
        <f t="shared" si="18"/>
        <v>0,00</v>
      </c>
      <c r="L21" s="6" t="e">
        <f t="shared" si="19"/>
        <v>#DIV/0!</v>
      </c>
      <c r="M21" s="6" t="e">
        <f t="shared" si="25"/>
        <v>#DIV/0!</v>
      </c>
      <c r="N21" s="6">
        <f t="shared" si="20"/>
        <v>0</v>
      </c>
      <c r="O21" s="6">
        <f t="shared" si="21"/>
        <v>0</v>
      </c>
      <c r="P21" s="6">
        <f t="shared" si="26"/>
        <v>0</v>
      </c>
      <c r="Q21" s="33"/>
      <c r="R21" s="275"/>
      <c r="S21" s="192">
        <f t="shared" si="22"/>
        <v>0</v>
      </c>
      <c r="T21" s="33"/>
      <c r="U21" s="31"/>
      <c r="V21" s="33"/>
      <c r="W21" s="33"/>
      <c r="X21" s="33"/>
      <c r="Y21" s="268"/>
      <c r="Z21" s="33"/>
      <c r="AA21" s="33"/>
      <c r="AB21" s="37"/>
      <c r="AC21" s="176"/>
      <c r="AD21" s="35"/>
      <c r="AE21" s="35"/>
      <c r="AF21" s="7">
        <f t="shared" si="23"/>
        <v>0</v>
      </c>
      <c r="AG21" s="287"/>
      <c r="AH21" s="7">
        <f t="shared" si="24"/>
        <v>0</v>
      </c>
      <c r="AI21" s="10"/>
      <c r="AJ21" s="44"/>
      <c r="AK21" s="41"/>
      <c r="AL21" s="186">
        <f t="shared" si="28"/>
        <v>0</v>
      </c>
      <c r="AM21" s="41"/>
    </row>
    <row r="22" spans="1:16384" ht="16.5" customHeight="1" x14ac:dyDescent="0.25">
      <c r="A22" s="19">
        <f t="shared" si="27"/>
        <v>43422</v>
      </c>
      <c r="B22" s="39"/>
      <c r="C22" s="39"/>
      <c r="D22" s="189"/>
      <c r="E22" s="183">
        <f t="shared" si="0"/>
        <v>0</v>
      </c>
      <c r="F22" s="40"/>
      <c r="G22" s="4">
        <f t="shared" si="16"/>
        <v>0</v>
      </c>
      <c r="H22" s="4">
        <f t="shared" si="16"/>
        <v>0</v>
      </c>
      <c r="I22" s="31"/>
      <c r="J22" s="5" t="str">
        <f t="shared" si="17"/>
        <v/>
      </c>
      <c r="K22" s="25" t="str">
        <f t="shared" si="18"/>
        <v>0,00</v>
      </c>
      <c r="L22" s="6" t="e">
        <f t="shared" si="19"/>
        <v>#DIV/0!</v>
      </c>
      <c r="M22" s="6" t="e">
        <f t="shared" si="25"/>
        <v>#DIV/0!</v>
      </c>
      <c r="N22" s="6">
        <f t="shared" si="20"/>
        <v>0</v>
      </c>
      <c r="O22" s="6">
        <f t="shared" si="21"/>
        <v>0</v>
      </c>
      <c r="P22" s="6">
        <f t="shared" si="26"/>
        <v>0</v>
      </c>
      <c r="Q22" s="33"/>
      <c r="R22" s="275"/>
      <c r="S22" s="192">
        <f t="shared" si="22"/>
        <v>0</v>
      </c>
      <c r="T22" s="33"/>
      <c r="U22" s="31"/>
      <c r="V22" s="33"/>
      <c r="W22" s="33"/>
      <c r="X22" s="33"/>
      <c r="Y22" s="268"/>
      <c r="Z22" s="33"/>
      <c r="AA22" s="33"/>
      <c r="AB22" s="37"/>
      <c r="AC22" s="176"/>
      <c r="AD22" s="35"/>
      <c r="AE22" s="35"/>
      <c r="AF22" s="7">
        <f t="shared" si="23"/>
        <v>0</v>
      </c>
      <c r="AG22" s="287"/>
      <c r="AH22" s="7">
        <f t="shared" si="24"/>
        <v>0</v>
      </c>
      <c r="AI22" s="10"/>
      <c r="AJ22" s="44"/>
      <c r="AK22" s="41"/>
      <c r="AL22" s="186">
        <f t="shared" si="28"/>
        <v>0</v>
      </c>
      <c r="AM22" s="41"/>
    </row>
    <row r="23" spans="1:16384" ht="16.5" customHeight="1" x14ac:dyDescent="0.25">
      <c r="A23" s="19">
        <f t="shared" si="27"/>
        <v>43423</v>
      </c>
      <c r="B23" s="39"/>
      <c r="C23" s="39"/>
      <c r="D23" s="189"/>
      <c r="E23" s="183">
        <f t="shared" si="0"/>
        <v>0</v>
      </c>
      <c r="F23" s="40"/>
      <c r="G23" s="4">
        <f t="shared" si="16"/>
        <v>0</v>
      </c>
      <c r="H23" s="4">
        <f t="shared" si="16"/>
        <v>0</v>
      </c>
      <c r="I23" s="31"/>
      <c r="J23" s="5" t="str">
        <f t="shared" si="17"/>
        <v/>
      </c>
      <c r="K23" s="25" t="str">
        <f t="shared" si="18"/>
        <v>0,00</v>
      </c>
      <c r="L23" s="6" t="e">
        <f t="shared" si="19"/>
        <v>#DIV/0!</v>
      </c>
      <c r="M23" s="6" t="e">
        <f t="shared" si="25"/>
        <v>#DIV/0!</v>
      </c>
      <c r="N23" s="6">
        <f t="shared" si="20"/>
        <v>0</v>
      </c>
      <c r="O23" s="6">
        <f t="shared" si="21"/>
        <v>0</v>
      </c>
      <c r="P23" s="6">
        <f t="shared" si="26"/>
        <v>0</v>
      </c>
      <c r="Q23" s="33"/>
      <c r="R23" s="275"/>
      <c r="S23" s="192">
        <f t="shared" si="22"/>
        <v>0</v>
      </c>
      <c r="T23" s="33"/>
      <c r="U23" s="31"/>
      <c r="V23" s="33"/>
      <c r="W23" s="33"/>
      <c r="X23" s="33"/>
      <c r="Y23" s="268"/>
      <c r="Z23" s="33"/>
      <c r="AA23" s="33"/>
      <c r="AB23" s="37"/>
      <c r="AC23" s="176"/>
      <c r="AD23" s="35"/>
      <c r="AE23" s="35"/>
      <c r="AF23" s="7">
        <f t="shared" si="23"/>
        <v>0</v>
      </c>
      <c r="AG23" s="287"/>
      <c r="AH23" s="7">
        <f t="shared" si="24"/>
        <v>0</v>
      </c>
      <c r="AI23" s="10"/>
      <c r="AJ23" s="44"/>
      <c r="AK23" s="41"/>
      <c r="AL23" s="186">
        <f t="shared" si="28"/>
        <v>0</v>
      </c>
      <c r="AM23" s="41"/>
    </row>
    <row r="24" spans="1:16384" ht="16.5" customHeight="1" thickBot="1" x14ac:dyDescent="0.3">
      <c r="A24" s="19">
        <f t="shared" si="27"/>
        <v>43424</v>
      </c>
      <c r="B24" s="39"/>
      <c r="C24" s="39"/>
      <c r="D24" s="189"/>
      <c r="E24" s="183">
        <f t="shared" si="0"/>
        <v>0</v>
      </c>
      <c r="F24" s="40"/>
      <c r="G24" s="4">
        <f t="shared" si="16"/>
        <v>0</v>
      </c>
      <c r="H24" s="4">
        <f t="shared" si="16"/>
        <v>0</v>
      </c>
      <c r="I24" s="31"/>
      <c r="J24" s="5" t="str">
        <f t="shared" si="17"/>
        <v/>
      </c>
      <c r="K24" s="25" t="str">
        <f t="shared" si="18"/>
        <v>0,00</v>
      </c>
      <c r="L24" s="6" t="e">
        <f t="shared" si="19"/>
        <v>#DIV/0!</v>
      </c>
      <c r="M24" s="6" t="e">
        <f t="shared" si="25"/>
        <v>#DIV/0!</v>
      </c>
      <c r="N24" s="6">
        <f t="shared" si="20"/>
        <v>0</v>
      </c>
      <c r="O24" s="6">
        <f t="shared" si="21"/>
        <v>0</v>
      </c>
      <c r="P24" s="6">
        <f t="shared" si="26"/>
        <v>0</v>
      </c>
      <c r="Q24" s="33"/>
      <c r="R24" s="281"/>
      <c r="S24" s="193">
        <f t="shared" si="22"/>
        <v>0</v>
      </c>
      <c r="T24" s="33"/>
      <c r="U24" s="31"/>
      <c r="V24" s="33"/>
      <c r="W24" s="33"/>
      <c r="X24" s="33"/>
      <c r="Y24" s="268"/>
      <c r="Z24" s="33"/>
      <c r="AA24" s="33"/>
      <c r="AB24" s="37"/>
      <c r="AC24" s="176"/>
      <c r="AD24" s="35"/>
      <c r="AE24" s="35"/>
      <c r="AF24" s="7">
        <f t="shared" si="23"/>
        <v>0</v>
      </c>
      <c r="AG24" s="288"/>
      <c r="AH24" s="26">
        <f t="shared" si="24"/>
        <v>0</v>
      </c>
      <c r="AI24" s="10"/>
      <c r="AJ24" s="44"/>
      <c r="AK24" s="41"/>
      <c r="AL24" s="186">
        <f t="shared" si="28"/>
        <v>0</v>
      </c>
      <c r="AM24" s="41"/>
    </row>
    <row r="25" spans="1:16384" s="153" customFormat="1" ht="16.5" customHeight="1" thickBot="1" x14ac:dyDescent="0.3">
      <c r="A25" s="171" t="s">
        <v>86</v>
      </c>
      <c r="B25" s="172">
        <f>SUM(B4:B24)-B14</f>
        <v>0</v>
      </c>
      <c r="C25" s="172">
        <f>SUM(C4:C24)-C14</f>
        <v>0</v>
      </c>
      <c r="D25" s="172">
        <f>SUM(D4:D24)-D14</f>
        <v>0</v>
      </c>
      <c r="E25" s="173">
        <f>C25-D25</f>
        <v>0</v>
      </c>
      <c r="F25" s="172">
        <f>SUM(F4:F24)-F14</f>
        <v>0</v>
      </c>
      <c r="G25" s="174">
        <f>C25/D1</f>
        <v>0</v>
      </c>
      <c r="H25" s="174">
        <f>D25/D1</f>
        <v>0</v>
      </c>
      <c r="I25" s="194">
        <f>SUM(I4:I24)-I14</f>
        <v>0</v>
      </c>
      <c r="J25" s="196" t="e">
        <f>I25/C25</f>
        <v>#DIV/0!</v>
      </c>
      <c r="K25" s="180" t="e">
        <f>Q25/C25</f>
        <v>#DIV/0!</v>
      </c>
      <c r="L25" s="179" t="str">
        <f>IFERROR(R25/D25,"0,00")</f>
        <v>0,00</v>
      </c>
      <c r="M25" s="179" t="e">
        <f>K25-L25</f>
        <v>#DIV/0!</v>
      </c>
      <c r="N25" s="179">
        <f>Q25/D1</f>
        <v>0</v>
      </c>
      <c r="O25" s="179">
        <f>R25/D1</f>
        <v>0</v>
      </c>
      <c r="P25" s="179">
        <f>N25-O25</f>
        <v>0</v>
      </c>
      <c r="Q25" s="179">
        <f>SUM(Q4:Q24)-Q14</f>
        <v>0</v>
      </c>
      <c r="R25" s="179">
        <f>SUM(R4:R24)-R14</f>
        <v>0</v>
      </c>
      <c r="S25" s="179">
        <f>(Q25+T25)-R25</f>
        <v>0</v>
      </c>
      <c r="T25" s="179">
        <f t="shared" ref="T25:AE25" si="29">SUM(T4:T24)-T14</f>
        <v>0</v>
      </c>
      <c r="U25" s="194">
        <f t="shared" si="29"/>
        <v>0</v>
      </c>
      <c r="V25" s="181">
        <f t="shared" si="29"/>
        <v>0</v>
      </c>
      <c r="W25" s="181">
        <f t="shared" si="29"/>
        <v>0</v>
      </c>
      <c r="X25" s="181">
        <f t="shared" si="29"/>
        <v>0</v>
      </c>
      <c r="Y25" s="195">
        <f t="shared" si="29"/>
        <v>0</v>
      </c>
      <c r="Z25" s="181">
        <f t="shared" si="29"/>
        <v>0</v>
      </c>
      <c r="AA25" s="181">
        <f t="shared" si="29"/>
        <v>0</v>
      </c>
      <c r="AB25" s="181">
        <f t="shared" si="29"/>
        <v>0</v>
      </c>
      <c r="AC25" s="181">
        <f t="shared" si="29"/>
        <v>0</v>
      </c>
      <c r="AD25" s="181">
        <f t="shared" si="29"/>
        <v>0</v>
      </c>
      <c r="AE25" s="181">
        <f t="shared" si="29"/>
        <v>0</v>
      </c>
      <c r="AF25" s="181">
        <f>SUM(AF15:AF24)</f>
        <v>0</v>
      </c>
      <c r="AG25" s="181">
        <f>SUM(AG15:AG24)</f>
        <v>0</v>
      </c>
      <c r="AH25" s="181">
        <f>AF25-AG25</f>
        <v>0</v>
      </c>
      <c r="AI25" s="10"/>
      <c r="AJ25" s="195">
        <f>SUM(AJ4:AJ24)-AJ14</f>
        <v>0</v>
      </c>
      <c r="AK25" s="195">
        <f>SUM(AK4:AK24)-AK14</f>
        <v>0</v>
      </c>
      <c r="AL25" s="195">
        <f>SUM(AL4:AL24)-AL14</f>
        <v>0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25">
      <c r="A26" s="19">
        <f>A24+1</f>
        <v>43425</v>
      </c>
      <c r="B26" s="39"/>
      <c r="C26" s="39"/>
      <c r="D26" s="40"/>
      <c r="E26" s="183">
        <f t="shared" si="0"/>
        <v>0</v>
      </c>
      <c r="F26" s="40"/>
      <c r="G26" s="4">
        <f t="shared" ref="G26:H36" si="30">IFERROR(C26/$B$1,"")</f>
        <v>0</v>
      </c>
      <c r="H26" s="4">
        <f t="shared" si="30"/>
        <v>0</v>
      </c>
      <c r="I26" s="39"/>
      <c r="J26" s="5" t="str">
        <f t="shared" ref="J26:J36" si="31">IFERROR(I26/C26,"")</f>
        <v/>
      </c>
      <c r="K26" s="25" t="str">
        <f t="shared" ref="K26:K36" si="32">IFERROR((Q26+T26)/C26,"0,00")</f>
        <v>0,00</v>
      </c>
      <c r="L26" s="6" t="e">
        <f t="shared" ref="L26:L36" si="33">R26/D26</f>
        <v>#DIV/0!</v>
      </c>
      <c r="M26" s="6" t="e">
        <f>K26-L26</f>
        <v>#DIV/0!</v>
      </c>
      <c r="N26" s="6">
        <f t="shared" ref="N26:N36" si="34">IFERROR(Q26/$B$1,"0,00")</f>
        <v>0</v>
      </c>
      <c r="O26" s="6">
        <f t="shared" si="21"/>
        <v>0</v>
      </c>
      <c r="P26" s="6">
        <f>N26-O26</f>
        <v>0</v>
      </c>
      <c r="Q26" s="39"/>
      <c r="R26" s="275"/>
      <c r="S26" s="192">
        <f t="shared" si="22"/>
        <v>0</v>
      </c>
      <c r="T26" s="33"/>
      <c r="U26" s="31"/>
      <c r="V26" s="33"/>
      <c r="W26" s="33"/>
      <c r="X26" s="33"/>
      <c r="Y26" s="268"/>
      <c r="Z26" s="33"/>
      <c r="AA26" s="33"/>
      <c r="AB26" s="37"/>
      <c r="AC26" s="176"/>
      <c r="AD26" s="35"/>
      <c r="AE26" s="35"/>
      <c r="AF26" s="7">
        <f t="shared" ref="AF26:AF36" si="35">Q26+T26+W26+X26+Z26+AA26+AB26+AC26+AD26</f>
        <v>0</v>
      </c>
      <c r="AG26" s="286"/>
      <c r="AH26" s="13">
        <f t="shared" ref="AH26:AH36" si="36">AF26-AG26</f>
        <v>0</v>
      </c>
      <c r="AI26" s="10"/>
      <c r="AJ26" s="44"/>
      <c r="AK26" s="41"/>
      <c r="AL26" s="186">
        <f>(AJ26+AK26)-C24</f>
        <v>0</v>
      </c>
      <c r="AM26" s="41"/>
    </row>
    <row r="27" spans="1:16384" ht="16.5" customHeight="1" x14ac:dyDescent="0.25">
      <c r="A27" s="19">
        <f>A26+1</f>
        <v>43426</v>
      </c>
      <c r="B27" s="39"/>
      <c r="C27" s="39"/>
      <c r="D27" s="40"/>
      <c r="E27" s="183">
        <f t="shared" si="0"/>
        <v>0</v>
      </c>
      <c r="F27" s="40"/>
      <c r="G27" s="4">
        <f t="shared" si="30"/>
        <v>0</v>
      </c>
      <c r="H27" s="4">
        <f t="shared" si="30"/>
        <v>0</v>
      </c>
      <c r="I27" s="39"/>
      <c r="J27" s="5" t="str">
        <f t="shared" si="31"/>
        <v/>
      </c>
      <c r="K27" s="25" t="str">
        <f t="shared" si="32"/>
        <v>0,00</v>
      </c>
      <c r="L27" s="6" t="e">
        <f t="shared" si="33"/>
        <v>#DIV/0!</v>
      </c>
      <c r="M27" s="6" t="e">
        <f t="shared" ref="M27:M36" si="37">K27-L27</f>
        <v>#DIV/0!</v>
      </c>
      <c r="N27" s="6">
        <f t="shared" si="34"/>
        <v>0</v>
      </c>
      <c r="O27" s="6">
        <f t="shared" si="21"/>
        <v>0</v>
      </c>
      <c r="P27" s="6">
        <f t="shared" ref="P27:P36" si="38">N27-O27</f>
        <v>0</v>
      </c>
      <c r="Q27" s="39"/>
      <c r="R27" s="275"/>
      <c r="S27" s="192">
        <f t="shared" si="22"/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35"/>
      <c r="AE27" s="35"/>
      <c r="AF27" s="7">
        <f t="shared" si="35"/>
        <v>0</v>
      </c>
      <c r="AG27" s="287"/>
      <c r="AH27" s="7">
        <f t="shared" si="36"/>
        <v>0</v>
      </c>
      <c r="AI27" s="10"/>
      <c r="AJ27" s="44"/>
      <c r="AK27" s="41"/>
      <c r="AL27" s="186">
        <f>(AJ27+AK27)-C26</f>
        <v>0</v>
      </c>
      <c r="AM27" s="41"/>
    </row>
    <row r="28" spans="1:16384" ht="16.5" customHeight="1" x14ac:dyDescent="0.25">
      <c r="A28" s="19">
        <f t="shared" ref="A28:A36" si="39">A27+1</f>
        <v>43427</v>
      </c>
      <c r="B28" s="39"/>
      <c r="C28" s="39"/>
      <c r="D28" s="40"/>
      <c r="E28" s="183">
        <f t="shared" si="0"/>
        <v>0</v>
      </c>
      <c r="F28" s="40"/>
      <c r="G28" s="4">
        <f t="shared" si="30"/>
        <v>0</v>
      </c>
      <c r="H28" s="4">
        <f t="shared" si="30"/>
        <v>0</v>
      </c>
      <c r="I28" s="39"/>
      <c r="J28" s="5" t="str">
        <f t="shared" si="31"/>
        <v/>
      </c>
      <c r="K28" s="25" t="str">
        <f t="shared" si="32"/>
        <v>0,00</v>
      </c>
      <c r="L28" s="6" t="e">
        <f t="shared" si="33"/>
        <v>#DIV/0!</v>
      </c>
      <c r="M28" s="6" t="e">
        <f t="shared" si="37"/>
        <v>#DIV/0!</v>
      </c>
      <c r="N28" s="6">
        <f t="shared" si="34"/>
        <v>0</v>
      </c>
      <c r="O28" s="6">
        <f t="shared" si="21"/>
        <v>0</v>
      </c>
      <c r="P28" s="6">
        <f t="shared" si="38"/>
        <v>0</v>
      </c>
      <c r="Q28" s="39"/>
      <c r="R28" s="275"/>
      <c r="S28" s="192">
        <f t="shared" si="22"/>
        <v>0</v>
      </c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35"/>
      <c r="AE28" s="35"/>
      <c r="AF28" s="7">
        <f t="shared" si="35"/>
        <v>0</v>
      </c>
      <c r="AG28" s="287"/>
      <c r="AH28" s="7">
        <f t="shared" si="36"/>
        <v>0</v>
      </c>
      <c r="AI28" s="10"/>
      <c r="AJ28" s="44"/>
      <c r="AK28" s="41"/>
      <c r="AL28" s="186">
        <f t="shared" ref="AL28:AL35" si="40">(AJ28+AK28)-C27</f>
        <v>0</v>
      </c>
      <c r="AM28" s="41"/>
    </row>
    <row r="29" spans="1:16384" ht="16.5" customHeight="1" x14ac:dyDescent="0.25">
      <c r="A29" s="19">
        <f t="shared" si="39"/>
        <v>43428</v>
      </c>
      <c r="B29" s="39"/>
      <c r="C29" s="39"/>
      <c r="D29" s="40"/>
      <c r="E29" s="183">
        <f t="shared" si="0"/>
        <v>0</v>
      </c>
      <c r="F29" s="40"/>
      <c r="G29" s="4">
        <f t="shared" si="30"/>
        <v>0</v>
      </c>
      <c r="H29" s="4">
        <f t="shared" si="30"/>
        <v>0</v>
      </c>
      <c r="I29" s="39"/>
      <c r="J29" s="5" t="str">
        <f t="shared" si="31"/>
        <v/>
      </c>
      <c r="K29" s="25" t="str">
        <f t="shared" si="32"/>
        <v>0,00</v>
      </c>
      <c r="L29" s="6" t="e">
        <f t="shared" si="33"/>
        <v>#DIV/0!</v>
      </c>
      <c r="M29" s="6" t="e">
        <f t="shared" si="37"/>
        <v>#DIV/0!</v>
      </c>
      <c r="N29" s="6">
        <f t="shared" si="34"/>
        <v>0</v>
      </c>
      <c r="O29" s="6">
        <f t="shared" si="21"/>
        <v>0</v>
      </c>
      <c r="P29" s="6">
        <f t="shared" si="38"/>
        <v>0</v>
      </c>
      <c r="Q29" s="39"/>
      <c r="R29" s="275"/>
      <c r="S29" s="192">
        <f t="shared" si="22"/>
        <v>0</v>
      </c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35"/>
      <c r="AE29" s="35"/>
      <c r="AF29" s="7">
        <f t="shared" si="35"/>
        <v>0</v>
      </c>
      <c r="AG29" s="287"/>
      <c r="AH29" s="7">
        <f t="shared" si="36"/>
        <v>0</v>
      </c>
      <c r="AI29" s="10"/>
      <c r="AJ29" s="44"/>
      <c r="AK29" s="41"/>
      <c r="AL29" s="186">
        <f t="shared" si="40"/>
        <v>0</v>
      </c>
      <c r="AM29" s="41"/>
    </row>
    <row r="30" spans="1:16384" ht="16.5" customHeight="1" x14ac:dyDescent="0.25">
      <c r="A30" s="19">
        <f t="shared" si="39"/>
        <v>43429</v>
      </c>
      <c r="B30" s="39"/>
      <c r="C30" s="39"/>
      <c r="D30" s="40"/>
      <c r="E30" s="183">
        <f t="shared" si="0"/>
        <v>0</v>
      </c>
      <c r="F30" s="40"/>
      <c r="G30" s="4">
        <f t="shared" si="30"/>
        <v>0</v>
      </c>
      <c r="H30" s="4">
        <f t="shared" si="30"/>
        <v>0</v>
      </c>
      <c r="I30" s="39"/>
      <c r="J30" s="5" t="str">
        <f t="shared" si="31"/>
        <v/>
      </c>
      <c r="K30" s="25" t="str">
        <f t="shared" si="32"/>
        <v>0,00</v>
      </c>
      <c r="L30" s="6" t="e">
        <f t="shared" si="33"/>
        <v>#DIV/0!</v>
      </c>
      <c r="M30" s="6" t="e">
        <f t="shared" si="37"/>
        <v>#DIV/0!</v>
      </c>
      <c r="N30" s="6">
        <f t="shared" si="34"/>
        <v>0</v>
      </c>
      <c r="O30" s="6">
        <f t="shared" si="21"/>
        <v>0</v>
      </c>
      <c r="P30" s="6">
        <f t="shared" si="38"/>
        <v>0</v>
      </c>
      <c r="Q30" s="39"/>
      <c r="R30" s="275"/>
      <c r="S30" s="192">
        <f t="shared" si="22"/>
        <v>0</v>
      </c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35"/>
      <c r="AE30" s="35"/>
      <c r="AF30" s="7">
        <f t="shared" si="35"/>
        <v>0</v>
      </c>
      <c r="AG30" s="287"/>
      <c r="AH30" s="7">
        <f t="shared" si="36"/>
        <v>0</v>
      </c>
      <c r="AI30" s="10"/>
      <c r="AJ30" s="44"/>
      <c r="AK30" s="41"/>
      <c r="AL30" s="186">
        <f t="shared" si="40"/>
        <v>0</v>
      </c>
      <c r="AM30" s="41"/>
    </row>
    <row r="31" spans="1:16384" ht="16.5" customHeight="1" x14ac:dyDescent="0.25">
      <c r="A31" s="19">
        <f t="shared" si="39"/>
        <v>43430</v>
      </c>
      <c r="B31" s="39"/>
      <c r="C31" s="39"/>
      <c r="D31" s="40"/>
      <c r="E31" s="183">
        <f t="shared" si="0"/>
        <v>0</v>
      </c>
      <c r="F31" s="40"/>
      <c r="G31" s="4">
        <f t="shared" si="30"/>
        <v>0</v>
      </c>
      <c r="H31" s="4">
        <f t="shared" si="30"/>
        <v>0</v>
      </c>
      <c r="I31" s="39"/>
      <c r="J31" s="5" t="str">
        <f t="shared" si="31"/>
        <v/>
      </c>
      <c r="K31" s="25" t="str">
        <f t="shared" si="32"/>
        <v>0,00</v>
      </c>
      <c r="L31" s="6" t="e">
        <f t="shared" si="33"/>
        <v>#DIV/0!</v>
      </c>
      <c r="M31" s="6" t="e">
        <f t="shared" si="37"/>
        <v>#DIV/0!</v>
      </c>
      <c r="N31" s="6">
        <f t="shared" si="34"/>
        <v>0</v>
      </c>
      <c r="O31" s="6">
        <f t="shared" si="21"/>
        <v>0</v>
      </c>
      <c r="P31" s="6">
        <f t="shared" si="38"/>
        <v>0</v>
      </c>
      <c r="Q31" s="39"/>
      <c r="R31" s="275"/>
      <c r="S31" s="192">
        <f t="shared" si="22"/>
        <v>0</v>
      </c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35"/>
      <c r="AE31" s="35"/>
      <c r="AF31" s="7">
        <f t="shared" si="35"/>
        <v>0</v>
      </c>
      <c r="AG31" s="287"/>
      <c r="AH31" s="7">
        <f t="shared" si="36"/>
        <v>0</v>
      </c>
      <c r="AI31" s="10"/>
      <c r="AJ31" s="44"/>
      <c r="AK31" s="41"/>
      <c r="AL31" s="186">
        <f t="shared" si="40"/>
        <v>0</v>
      </c>
      <c r="AM31" s="41"/>
    </row>
    <row r="32" spans="1:16384" ht="16.5" customHeight="1" x14ac:dyDescent="0.25">
      <c r="A32" s="19">
        <f t="shared" si="39"/>
        <v>43431</v>
      </c>
      <c r="B32" s="39"/>
      <c r="C32" s="39"/>
      <c r="D32" s="40"/>
      <c r="E32" s="183">
        <f t="shared" si="0"/>
        <v>0</v>
      </c>
      <c r="F32" s="40"/>
      <c r="G32" s="4">
        <f t="shared" si="30"/>
        <v>0</v>
      </c>
      <c r="H32" s="4">
        <f t="shared" si="30"/>
        <v>0</v>
      </c>
      <c r="I32" s="39"/>
      <c r="J32" s="5" t="str">
        <f t="shared" si="31"/>
        <v/>
      </c>
      <c r="K32" s="25" t="str">
        <f t="shared" si="32"/>
        <v>0,00</v>
      </c>
      <c r="L32" s="6" t="e">
        <f t="shared" si="33"/>
        <v>#DIV/0!</v>
      </c>
      <c r="M32" s="6" t="e">
        <f t="shared" si="37"/>
        <v>#DIV/0!</v>
      </c>
      <c r="N32" s="6">
        <f t="shared" si="34"/>
        <v>0</v>
      </c>
      <c r="O32" s="6">
        <f t="shared" si="21"/>
        <v>0</v>
      </c>
      <c r="P32" s="6">
        <f t="shared" si="38"/>
        <v>0</v>
      </c>
      <c r="Q32" s="39"/>
      <c r="R32" s="275"/>
      <c r="S32" s="192">
        <f t="shared" si="22"/>
        <v>0</v>
      </c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35"/>
      <c r="AE32" s="35"/>
      <c r="AF32" s="7">
        <f t="shared" si="35"/>
        <v>0</v>
      </c>
      <c r="AG32" s="287"/>
      <c r="AH32" s="7">
        <f t="shared" si="36"/>
        <v>0</v>
      </c>
      <c r="AI32" s="10"/>
      <c r="AJ32" s="44"/>
      <c r="AK32" s="41"/>
      <c r="AL32" s="186">
        <f t="shared" si="40"/>
        <v>0</v>
      </c>
      <c r="AM32" s="41"/>
    </row>
    <row r="33" spans="1:16384" ht="16.5" customHeight="1" x14ac:dyDescent="0.25">
      <c r="A33" s="19">
        <f t="shared" si="39"/>
        <v>43432</v>
      </c>
      <c r="B33" s="39"/>
      <c r="C33" s="39"/>
      <c r="D33" s="40"/>
      <c r="E33" s="183">
        <f t="shared" si="0"/>
        <v>0</v>
      </c>
      <c r="F33" s="40"/>
      <c r="G33" s="4">
        <f t="shared" si="30"/>
        <v>0</v>
      </c>
      <c r="H33" s="4">
        <f t="shared" si="30"/>
        <v>0</v>
      </c>
      <c r="I33" s="39"/>
      <c r="J33" s="5" t="str">
        <f t="shared" si="31"/>
        <v/>
      </c>
      <c r="K33" s="25" t="str">
        <f t="shared" si="32"/>
        <v>0,00</v>
      </c>
      <c r="L33" s="6" t="e">
        <f t="shared" si="33"/>
        <v>#DIV/0!</v>
      </c>
      <c r="M33" s="6" t="e">
        <f t="shared" si="37"/>
        <v>#DIV/0!</v>
      </c>
      <c r="N33" s="6">
        <f t="shared" si="34"/>
        <v>0</v>
      </c>
      <c r="O33" s="6">
        <f t="shared" si="21"/>
        <v>0</v>
      </c>
      <c r="P33" s="6">
        <f t="shared" si="38"/>
        <v>0</v>
      </c>
      <c r="Q33" s="39"/>
      <c r="R33" s="275"/>
      <c r="S33" s="192">
        <f t="shared" si="22"/>
        <v>0</v>
      </c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35"/>
      <c r="AE33" s="35"/>
      <c r="AF33" s="7">
        <f t="shared" si="35"/>
        <v>0</v>
      </c>
      <c r="AG33" s="287"/>
      <c r="AH33" s="7">
        <f t="shared" si="36"/>
        <v>0</v>
      </c>
      <c r="AI33" s="10"/>
      <c r="AJ33" s="44"/>
      <c r="AK33" s="41"/>
      <c r="AL33" s="186">
        <f t="shared" si="40"/>
        <v>0</v>
      </c>
      <c r="AM33" s="41"/>
    </row>
    <row r="34" spans="1:16384" ht="16.5" customHeight="1" x14ac:dyDescent="0.25">
      <c r="A34" s="19">
        <f t="shared" si="39"/>
        <v>43433</v>
      </c>
      <c r="B34" s="39"/>
      <c r="C34" s="39"/>
      <c r="D34" s="40"/>
      <c r="E34" s="183">
        <f t="shared" si="0"/>
        <v>0</v>
      </c>
      <c r="F34" s="40"/>
      <c r="G34" s="4">
        <f t="shared" si="30"/>
        <v>0</v>
      </c>
      <c r="H34" s="4">
        <f t="shared" si="30"/>
        <v>0</v>
      </c>
      <c r="I34" s="39"/>
      <c r="J34" s="5" t="str">
        <f t="shared" si="31"/>
        <v/>
      </c>
      <c r="K34" s="25" t="str">
        <f t="shared" si="32"/>
        <v>0,00</v>
      </c>
      <c r="L34" s="6" t="e">
        <f t="shared" si="33"/>
        <v>#DIV/0!</v>
      </c>
      <c r="M34" s="6" t="e">
        <f t="shared" si="37"/>
        <v>#DIV/0!</v>
      </c>
      <c r="N34" s="6">
        <f t="shared" si="34"/>
        <v>0</v>
      </c>
      <c r="O34" s="6">
        <f t="shared" si="21"/>
        <v>0</v>
      </c>
      <c r="P34" s="6">
        <f t="shared" si="38"/>
        <v>0</v>
      </c>
      <c r="Q34" s="39"/>
      <c r="R34" s="275"/>
      <c r="S34" s="192">
        <f t="shared" si="22"/>
        <v>0</v>
      </c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35"/>
      <c r="AE34" s="35"/>
      <c r="AF34" s="7">
        <f t="shared" si="35"/>
        <v>0</v>
      </c>
      <c r="AG34" s="287"/>
      <c r="AH34" s="7">
        <f t="shared" si="36"/>
        <v>0</v>
      </c>
      <c r="AI34" s="10"/>
      <c r="AJ34" s="44"/>
      <c r="AK34" s="41"/>
      <c r="AL34" s="186">
        <f t="shared" si="40"/>
        <v>0</v>
      </c>
      <c r="AM34" s="41"/>
    </row>
    <row r="35" spans="1:16384" ht="16.5" customHeight="1" x14ac:dyDescent="0.25">
      <c r="A35" s="19">
        <f t="shared" si="39"/>
        <v>43434</v>
      </c>
      <c r="B35" s="39"/>
      <c r="C35" s="39"/>
      <c r="D35" s="40"/>
      <c r="E35" s="183">
        <f t="shared" si="0"/>
        <v>0</v>
      </c>
      <c r="F35" s="40"/>
      <c r="G35" s="4">
        <f t="shared" si="30"/>
        <v>0</v>
      </c>
      <c r="H35" s="4">
        <f t="shared" si="30"/>
        <v>0</v>
      </c>
      <c r="I35" s="39"/>
      <c r="J35" s="5" t="str">
        <f t="shared" si="31"/>
        <v/>
      </c>
      <c r="K35" s="25" t="str">
        <f t="shared" si="32"/>
        <v>0,00</v>
      </c>
      <c r="L35" s="6" t="e">
        <f t="shared" si="33"/>
        <v>#DIV/0!</v>
      </c>
      <c r="M35" s="6" t="e">
        <f t="shared" si="37"/>
        <v>#DIV/0!</v>
      </c>
      <c r="N35" s="6">
        <f t="shared" si="34"/>
        <v>0</v>
      </c>
      <c r="O35" s="6">
        <f t="shared" si="21"/>
        <v>0</v>
      </c>
      <c r="P35" s="6">
        <f t="shared" si="38"/>
        <v>0</v>
      </c>
      <c r="Q35" s="39"/>
      <c r="R35" s="275"/>
      <c r="S35" s="192">
        <f t="shared" si="22"/>
        <v>0</v>
      </c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35"/>
      <c r="AE35" s="35"/>
      <c r="AF35" s="7">
        <f t="shared" si="35"/>
        <v>0</v>
      </c>
      <c r="AG35" s="288"/>
      <c r="AH35" s="26">
        <f t="shared" si="36"/>
        <v>0</v>
      </c>
      <c r="AI35" s="10"/>
      <c r="AJ35" s="44"/>
      <c r="AK35" s="41"/>
      <c r="AL35" s="186">
        <f t="shared" si="40"/>
        <v>0</v>
      </c>
      <c r="AM35" s="41"/>
    </row>
    <row r="36" spans="1:16384" s="263" customFormat="1" ht="16.5" customHeight="1" thickBot="1" x14ac:dyDescent="0.3">
      <c r="A36" s="19">
        <f t="shared" si="39"/>
        <v>43435</v>
      </c>
      <c r="B36" s="267"/>
      <c r="C36" s="267"/>
      <c r="D36" s="40"/>
      <c r="E36" s="183">
        <f t="shared" si="0"/>
        <v>0</v>
      </c>
      <c r="F36" s="40"/>
      <c r="G36" s="4">
        <f t="shared" si="30"/>
        <v>0</v>
      </c>
      <c r="H36" s="4">
        <f t="shared" si="30"/>
        <v>0</v>
      </c>
      <c r="I36" s="267"/>
      <c r="J36" s="5" t="str">
        <f t="shared" si="31"/>
        <v/>
      </c>
      <c r="K36" s="25" t="str">
        <f t="shared" si="32"/>
        <v>0,00</v>
      </c>
      <c r="L36" s="6" t="e">
        <f t="shared" si="33"/>
        <v>#DIV/0!</v>
      </c>
      <c r="M36" s="6" t="e">
        <f t="shared" si="37"/>
        <v>#DIV/0!</v>
      </c>
      <c r="N36" s="6">
        <f t="shared" si="34"/>
        <v>0</v>
      </c>
      <c r="O36" s="6">
        <f t="shared" si="21"/>
        <v>0</v>
      </c>
      <c r="P36" s="6">
        <f t="shared" si="38"/>
        <v>0</v>
      </c>
      <c r="Q36" s="267"/>
      <c r="R36" s="275"/>
      <c r="S36" s="192">
        <f t="shared" ref="S36" si="41">(Q36+T36)-R36</f>
        <v>0</v>
      </c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35"/>
      <c r="AE36" s="35"/>
      <c r="AF36" s="269">
        <f t="shared" si="35"/>
        <v>0</v>
      </c>
      <c r="AG36" s="288"/>
      <c r="AH36" s="26">
        <f t="shared" si="36"/>
        <v>0</v>
      </c>
      <c r="AI36" s="10"/>
      <c r="AJ36" s="44"/>
      <c r="AK36" s="41"/>
      <c r="AL36" s="186">
        <f t="shared" ref="AL36" si="42">(AJ36+AK36)-C36</f>
        <v>0</v>
      </c>
      <c r="AM36" s="41"/>
    </row>
    <row r="37" spans="1:16384" s="153" customFormat="1" ht="16.5" customHeight="1" thickBot="1" x14ac:dyDescent="0.3">
      <c r="A37" s="171" t="s">
        <v>87</v>
      </c>
      <c r="B37" s="172">
        <f>SUM(B4:B36)-B14-B25</f>
        <v>0</v>
      </c>
      <c r="C37" s="172">
        <f t="shared" ref="C37" si="43">SUM(C4:C36)-C14-C25</f>
        <v>0</v>
      </c>
      <c r="D37" s="172">
        <f>SUM(D4:D36)-D14-D25</f>
        <v>0</v>
      </c>
      <c r="E37" s="173">
        <f>C37-D37</f>
        <v>0</v>
      </c>
      <c r="F37" s="172">
        <f>SUM(F4:F36)-F14-F25</f>
        <v>0</v>
      </c>
      <c r="G37" s="174">
        <f>C37/D1</f>
        <v>0</v>
      </c>
      <c r="H37" s="174">
        <f>D37/D1</f>
        <v>0</v>
      </c>
      <c r="I37" s="194">
        <f>SUM(I4:I36)-I14-I25</f>
        <v>0</v>
      </c>
      <c r="J37" s="196" t="e">
        <f>I37/C37</f>
        <v>#DIV/0!</v>
      </c>
      <c r="K37" s="180" t="e">
        <f>Q37/C37</f>
        <v>#DIV/0!</v>
      </c>
      <c r="L37" s="181" t="str">
        <f>IFERROR(R37/D37,"0,00")</f>
        <v>0,00</v>
      </c>
      <c r="M37" s="179" t="e">
        <f>K37-L37</f>
        <v>#DIV/0!</v>
      </c>
      <c r="N37" s="179">
        <f>Q37/D1</f>
        <v>0</v>
      </c>
      <c r="O37" s="179">
        <f>R37/D1</f>
        <v>0</v>
      </c>
      <c r="P37" s="179">
        <f>N37-O37</f>
        <v>0</v>
      </c>
      <c r="Q37" s="179">
        <f>SUM(Q4:Q36)-Q14-Q25</f>
        <v>0</v>
      </c>
      <c r="R37" s="179">
        <f>SUM(R4:R36)-R14-R25</f>
        <v>0</v>
      </c>
      <c r="S37" s="179">
        <f>(Q37+T37)-R37</f>
        <v>0</v>
      </c>
      <c r="T37" s="179">
        <f t="shared" ref="T37:AG37" si="44">SUM(T4:T36)-T14-T25</f>
        <v>0</v>
      </c>
      <c r="U37" s="194">
        <f t="shared" si="44"/>
        <v>0</v>
      </c>
      <c r="V37" s="181">
        <f t="shared" si="44"/>
        <v>0</v>
      </c>
      <c r="W37" s="181">
        <f t="shared" si="44"/>
        <v>0</v>
      </c>
      <c r="X37" s="181">
        <f t="shared" si="44"/>
        <v>0</v>
      </c>
      <c r="Y37" s="195">
        <f t="shared" si="44"/>
        <v>0</v>
      </c>
      <c r="Z37" s="181">
        <f t="shared" si="44"/>
        <v>0</v>
      </c>
      <c r="AA37" s="181">
        <f t="shared" si="44"/>
        <v>0</v>
      </c>
      <c r="AB37" s="181">
        <f t="shared" si="44"/>
        <v>0</v>
      </c>
      <c r="AC37" s="181">
        <f t="shared" si="44"/>
        <v>0</v>
      </c>
      <c r="AD37" s="181">
        <f t="shared" si="44"/>
        <v>0</v>
      </c>
      <c r="AE37" s="181">
        <f t="shared" si="44"/>
        <v>0</v>
      </c>
      <c r="AF37" s="181">
        <f t="shared" si="44"/>
        <v>0</v>
      </c>
      <c r="AG37" s="181">
        <f t="shared" si="44"/>
        <v>0</v>
      </c>
      <c r="AH37" s="181">
        <f>AF37-AG37</f>
        <v>0</v>
      </c>
      <c r="AI37" s="10"/>
      <c r="AJ37" s="195">
        <f>SUM(AJ4:AJ36)-AJ14-AJ25</f>
        <v>0</v>
      </c>
      <c r="AK37" s="195">
        <f>SUM(AK4:AK36)-AK14-AK25</f>
        <v>0</v>
      </c>
      <c r="AL37" s="195">
        <f>SUM(AL4:AL36)-AL14-AL25</f>
        <v>0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  <row r="38" spans="1:16384" x14ac:dyDescent="0.25">
      <c r="AB38" s="1"/>
      <c r="AC38" s="1"/>
    </row>
    <row r="39" spans="1:16384" x14ac:dyDescent="0.25">
      <c r="AB39" s="1"/>
      <c r="AC39" s="1"/>
    </row>
  </sheetData>
  <sheetProtection select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_xludf.Clear">
                <anchor moveWithCells="1" sizeWithCells="1">
                  <from>
                    <xdr:col>4</xdr:col>
                    <xdr:colOff>819150</xdr:colOff>
                    <xdr:row>0</xdr:row>
                    <xdr:rowOff>0</xdr:rowOff>
                  </from>
                  <to>
                    <xdr:col>5</xdr:col>
                    <xdr:colOff>723900</xdr:colOff>
                    <xdr:row>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XFD39"/>
  <sheetViews>
    <sheetView zoomScale="80" zoomScaleNormal="80" workbookViewId="0">
      <selection activeCell="F21" sqref="F21"/>
    </sheetView>
  </sheetViews>
  <sheetFormatPr baseColWidth="10" defaultRowHeight="15" x14ac:dyDescent="0.25"/>
  <cols>
    <col min="1" max="1" width="8.5703125" style="2" customWidth="1"/>
    <col min="2" max="2" width="11.85546875" style="1" customWidth="1"/>
    <col min="3" max="3" width="14.42578125" style="1" customWidth="1"/>
    <col min="4" max="4" width="12.5703125" style="1" customWidth="1"/>
    <col min="5" max="5" width="11.85546875" style="1" customWidth="1"/>
    <col min="6" max="6" width="10.85546875" style="1"/>
    <col min="7" max="7" width="13.42578125" style="1" customWidth="1"/>
    <col min="8" max="8" width="9.5703125" style="1" customWidth="1"/>
    <col min="9" max="9" width="10.85546875" style="1"/>
    <col min="10" max="10" width="13.140625" style="1" customWidth="1"/>
    <col min="11" max="11" width="10.85546875" style="1"/>
    <col min="12" max="12" width="14.42578125" style="1" customWidth="1"/>
    <col min="13" max="13" width="16" style="1" customWidth="1"/>
    <col min="14" max="14" width="13.140625" style="1" customWidth="1"/>
    <col min="15" max="15" width="12.5703125" style="1" customWidth="1"/>
    <col min="16" max="16" width="20.5703125" style="1" customWidth="1"/>
    <col min="17" max="17" width="24.5703125" style="1" customWidth="1"/>
    <col min="18" max="18" width="18.42578125" style="1" customWidth="1"/>
    <col min="19" max="19" width="17.7109375" style="1" customWidth="1"/>
    <col min="20" max="20" width="24.5703125" style="1" customWidth="1"/>
    <col min="21" max="21" width="21.42578125" style="1" customWidth="1"/>
    <col min="22" max="23" width="16.140625" style="1" customWidth="1"/>
    <col min="24" max="24" width="22.5703125" style="1" customWidth="1"/>
    <col min="25" max="25" width="14.7109375" style="264" customWidth="1"/>
    <col min="26" max="26" width="20.7109375" style="1" customWidth="1"/>
    <col min="27" max="27" width="16.28515625" style="1" customWidth="1"/>
    <col min="28" max="32" width="16.28515625" customWidth="1"/>
    <col min="33" max="33" width="15.28515625" customWidth="1"/>
    <col min="34" max="34" width="16.42578125" customWidth="1"/>
    <col min="35" max="35" width="4.42578125" customWidth="1"/>
    <col min="36" max="37" width="15.42578125" customWidth="1"/>
    <col min="39" max="39" width="32.140625" customWidth="1"/>
  </cols>
  <sheetData>
    <row r="1" spans="1:16384" x14ac:dyDescent="0.25">
      <c r="A1" s="283" t="s">
        <v>39</v>
      </c>
      <c r="B1" s="283">
        <v>55</v>
      </c>
      <c r="C1" s="283">
        <f>'Octobre 2018'!$A$2</f>
        <v>20</v>
      </c>
      <c r="D1" s="283">
        <f>B1*C1</f>
        <v>1100</v>
      </c>
    </row>
    <row r="2" spans="1:16384" ht="15.75" thickBot="1" x14ac:dyDescent="0.3">
      <c r="B2" s="27"/>
      <c r="K2" s="3"/>
      <c r="AB2" s="1"/>
      <c r="AC2" s="1"/>
    </row>
    <row r="3" spans="1:16384" ht="15.75" thickBot="1" x14ac:dyDescent="0.3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5" t="s">
        <v>116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25">
      <c r="A4" s="15">
        <f>'PC AVIGNON'!A4</f>
        <v>43405</v>
      </c>
      <c r="B4" s="29"/>
      <c r="C4" s="29"/>
      <c r="D4" s="188"/>
      <c r="E4" s="182">
        <f t="shared" ref="E4:E36" si="0">C4-D4</f>
        <v>0</v>
      </c>
      <c r="F4" s="29"/>
      <c r="G4" s="16">
        <f>IFERROR(C4/$B$1,"")</f>
        <v>0</v>
      </c>
      <c r="H4" s="16">
        <f>IFERROR(D4/$B$1,"")</f>
        <v>0</v>
      </c>
      <c r="I4" s="30"/>
      <c r="J4" s="17" t="str">
        <f t="shared" ref="J4:J13" si="1">IFERROR(I4/C4,"")</f>
        <v/>
      </c>
      <c r="K4" s="25" t="str">
        <f t="shared" ref="K4:K13" si="2">IFERROR((Q4+T4)/C4,"0,00")</f>
        <v>0,00</v>
      </c>
      <c r="L4" s="25" t="e">
        <f>R4/D4</f>
        <v>#DIV/0!</v>
      </c>
      <c r="M4" s="25" t="e">
        <f>K4-L4</f>
        <v>#DIV/0!</v>
      </c>
      <c r="N4" s="18">
        <f t="shared" ref="N4:N13" si="3">IFERROR(Q4/$B$1,"0,00")</f>
        <v>0</v>
      </c>
      <c r="O4" s="18">
        <f>R4/$B$1</f>
        <v>0</v>
      </c>
      <c r="P4" s="18">
        <f>N4-O4</f>
        <v>0</v>
      </c>
      <c r="Q4" s="32"/>
      <c r="R4" s="285"/>
      <c r="S4" s="191">
        <f>(Q4+T4)-R4</f>
        <v>0</v>
      </c>
      <c r="T4" s="32"/>
      <c r="U4" s="30"/>
      <c r="V4" s="32"/>
      <c r="W4" s="32"/>
      <c r="X4" s="32"/>
      <c r="Y4" s="266"/>
      <c r="Z4" s="32"/>
      <c r="AA4" s="32"/>
      <c r="AB4" s="36"/>
      <c r="AC4" s="175"/>
      <c r="AD4" s="175"/>
      <c r="AE4" s="34"/>
      <c r="AF4" s="13">
        <f t="shared" ref="AF4:AF13" si="4">Q4+T4+W4+X4+Z4+AA4+AB4+AC4+AD4</f>
        <v>0</v>
      </c>
      <c r="AG4" s="286"/>
      <c r="AH4" s="13">
        <f>AF4-AG4</f>
        <v>0</v>
      </c>
      <c r="AI4" s="10"/>
      <c r="AJ4" s="42"/>
      <c r="AK4" s="43"/>
      <c r="AL4" s="185">
        <v>0</v>
      </c>
      <c r="AM4" s="43"/>
    </row>
    <row r="5" spans="1:16384" ht="16.5" customHeight="1" x14ac:dyDescent="0.25">
      <c r="A5" s="19">
        <f>A4+1</f>
        <v>43406</v>
      </c>
      <c r="B5" s="39"/>
      <c r="C5" s="39"/>
      <c r="D5" s="189"/>
      <c r="E5" s="183">
        <f t="shared" si="0"/>
        <v>0</v>
      </c>
      <c r="F5" s="40"/>
      <c r="G5" s="4">
        <f t="shared" ref="G5:G13" si="5">IFERROR(C5/$B$1,"")</f>
        <v>0</v>
      </c>
      <c r="H5" s="4">
        <f t="shared" ref="H5:H13" si="6">IFERROR(D5/$B$1,"")</f>
        <v>0</v>
      </c>
      <c r="I5" s="31"/>
      <c r="J5" s="5" t="str">
        <f t="shared" si="1"/>
        <v/>
      </c>
      <c r="K5" s="25" t="str">
        <f t="shared" si="2"/>
        <v>0,00</v>
      </c>
      <c r="L5" s="25" t="e">
        <f t="shared" ref="L5:L13" si="7">R5/D5</f>
        <v>#DIV/0!</v>
      </c>
      <c r="M5" s="25" t="e">
        <f t="shared" ref="M5:M13" si="8">K5-L5</f>
        <v>#DIV/0!</v>
      </c>
      <c r="N5" s="6">
        <f t="shared" si="3"/>
        <v>0</v>
      </c>
      <c r="O5" s="6">
        <f t="shared" ref="O5:O13" si="9">R5/$B$1</f>
        <v>0</v>
      </c>
      <c r="P5" s="6">
        <f t="shared" ref="P5:P13" si="10">N5-O5</f>
        <v>0</v>
      </c>
      <c r="Q5" s="33"/>
      <c r="R5" s="275"/>
      <c r="S5" s="192">
        <f t="shared" ref="S5:S13" si="11">(Q5+T5)-R5</f>
        <v>0</v>
      </c>
      <c r="T5" s="33"/>
      <c r="U5" s="31"/>
      <c r="V5" s="33"/>
      <c r="W5" s="33"/>
      <c r="X5" s="33"/>
      <c r="Y5" s="268"/>
      <c r="Z5" s="33"/>
      <c r="AA5" s="33"/>
      <c r="AB5" s="37"/>
      <c r="AC5" s="176"/>
      <c r="AD5" s="176"/>
      <c r="AE5" s="35"/>
      <c r="AF5" s="7">
        <f t="shared" si="4"/>
        <v>0</v>
      </c>
      <c r="AG5" s="287"/>
      <c r="AH5" s="7">
        <f t="shared" ref="AH5:AH13" si="12">AF5-AG5</f>
        <v>0</v>
      </c>
      <c r="AI5" s="10"/>
      <c r="AJ5" s="44"/>
      <c r="AK5" s="41"/>
      <c r="AL5" s="186">
        <f>(AJ5+AK5)-C4</f>
        <v>0</v>
      </c>
      <c r="AM5" s="41"/>
    </row>
    <row r="6" spans="1:16384" ht="16.5" customHeight="1" x14ac:dyDescent="0.25">
      <c r="A6" s="19">
        <f t="shared" ref="A6:A13" si="13">A5+1</f>
        <v>43407</v>
      </c>
      <c r="B6" s="39"/>
      <c r="C6" s="39"/>
      <c r="D6" s="189"/>
      <c r="E6" s="183">
        <f t="shared" si="0"/>
        <v>0</v>
      </c>
      <c r="F6" s="40"/>
      <c r="G6" s="4">
        <f t="shared" si="5"/>
        <v>0</v>
      </c>
      <c r="H6" s="4">
        <f t="shared" si="6"/>
        <v>0</v>
      </c>
      <c r="I6" s="31"/>
      <c r="J6" s="5" t="str">
        <f t="shared" si="1"/>
        <v/>
      </c>
      <c r="K6" s="25" t="str">
        <f t="shared" si="2"/>
        <v>0,00</v>
      </c>
      <c r="L6" s="25" t="e">
        <f t="shared" si="7"/>
        <v>#DIV/0!</v>
      </c>
      <c r="M6" s="25" t="e">
        <f t="shared" si="8"/>
        <v>#DIV/0!</v>
      </c>
      <c r="N6" s="6">
        <f t="shared" si="3"/>
        <v>0</v>
      </c>
      <c r="O6" s="6">
        <f t="shared" si="9"/>
        <v>0</v>
      </c>
      <c r="P6" s="6">
        <f t="shared" si="10"/>
        <v>0</v>
      </c>
      <c r="Q6" s="33"/>
      <c r="R6" s="275"/>
      <c r="S6" s="192">
        <f t="shared" si="11"/>
        <v>0</v>
      </c>
      <c r="T6" s="33"/>
      <c r="U6" s="31"/>
      <c r="V6" s="33"/>
      <c r="W6" s="33"/>
      <c r="X6" s="33"/>
      <c r="Y6" s="268"/>
      <c r="Z6" s="33"/>
      <c r="AA6" s="33"/>
      <c r="AB6" s="37"/>
      <c r="AC6" s="176"/>
      <c r="AD6" s="176"/>
      <c r="AE6" s="35"/>
      <c r="AF6" s="7">
        <f t="shared" si="4"/>
        <v>0</v>
      </c>
      <c r="AG6" s="287"/>
      <c r="AH6" s="7">
        <f t="shared" si="12"/>
        <v>0</v>
      </c>
      <c r="AI6" s="10"/>
      <c r="AJ6" s="44"/>
      <c r="AK6" s="41"/>
      <c r="AL6" s="186">
        <f t="shared" ref="AL6:AL13" si="14">(AJ6+AK6)-C5</f>
        <v>0</v>
      </c>
      <c r="AM6" s="41"/>
    </row>
    <row r="7" spans="1:16384" ht="16.5" customHeight="1" x14ac:dyDescent="0.25">
      <c r="A7" s="19">
        <f t="shared" si="13"/>
        <v>43408</v>
      </c>
      <c r="B7" s="39"/>
      <c r="C7" s="39"/>
      <c r="D7" s="189"/>
      <c r="E7" s="183">
        <f t="shared" si="0"/>
        <v>0</v>
      </c>
      <c r="F7" s="40"/>
      <c r="G7" s="4">
        <f t="shared" si="5"/>
        <v>0</v>
      </c>
      <c r="H7" s="4">
        <f t="shared" si="6"/>
        <v>0</v>
      </c>
      <c r="I7" s="31"/>
      <c r="J7" s="5" t="str">
        <f t="shared" si="1"/>
        <v/>
      </c>
      <c r="K7" s="25" t="str">
        <f t="shared" si="2"/>
        <v>0,00</v>
      </c>
      <c r="L7" s="25" t="e">
        <f t="shared" si="7"/>
        <v>#DIV/0!</v>
      </c>
      <c r="M7" s="25" t="e">
        <f t="shared" si="8"/>
        <v>#DIV/0!</v>
      </c>
      <c r="N7" s="6">
        <f t="shared" si="3"/>
        <v>0</v>
      </c>
      <c r="O7" s="6">
        <f t="shared" si="9"/>
        <v>0</v>
      </c>
      <c r="P7" s="6">
        <f t="shared" si="10"/>
        <v>0</v>
      </c>
      <c r="Q7" s="33"/>
      <c r="R7" s="275"/>
      <c r="S7" s="192">
        <f t="shared" si="11"/>
        <v>0</v>
      </c>
      <c r="T7" s="33"/>
      <c r="U7" s="31"/>
      <c r="V7" s="33"/>
      <c r="W7" s="33"/>
      <c r="X7" s="33"/>
      <c r="Y7" s="268"/>
      <c r="Z7" s="33"/>
      <c r="AA7" s="33"/>
      <c r="AB7" s="37"/>
      <c r="AC7" s="176"/>
      <c r="AD7" s="176"/>
      <c r="AE7" s="35"/>
      <c r="AF7" s="7">
        <f t="shared" si="4"/>
        <v>0</v>
      </c>
      <c r="AG7" s="287"/>
      <c r="AH7" s="7">
        <f t="shared" si="12"/>
        <v>0</v>
      </c>
      <c r="AI7" s="10"/>
      <c r="AJ7" s="44"/>
      <c r="AK7" s="41"/>
      <c r="AL7" s="186">
        <f t="shared" si="14"/>
        <v>0</v>
      </c>
      <c r="AM7" s="41"/>
    </row>
    <row r="8" spans="1:16384" ht="16.5" customHeight="1" x14ac:dyDescent="0.25">
      <c r="A8" s="19">
        <f t="shared" si="13"/>
        <v>43409</v>
      </c>
      <c r="B8" s="39"/>
      <c r="C8" s="39"/>
      <c r="D8" s="189"/>
      <c r="E8" s="183">
        <f t="shared" si="0"/>
        <v>0</v>
      </c>
      <c r="F8" s="40"/>
      <c r="G8" s="4">
        <f t="shared" si="5"/>
        <v>0</v>
      </c>
      <c r="H8" s="4">
        <f t="shared" si="6"/>
        <v>0</v>
      </c>
      <c r="I8" s="31"/>
      <c r="J8" s="5" t="str">
        <f t="shared" si="1"/>
        <v/>
      </c>
      <c r="K8" s="25" t="str">
        <f t="shared" si="2"/>
        <v>0,00</v>
      </c>
      <c r="L8" s="25" t="e">
        <f t="shared" si="7"/>
        <v>#DIV/0!</v>
      </c>
      <c r="M8" s="25" t="e">
        <f t="shared" si="8"/>
        <v>#DIV/0!</v>
      </c>
      <c r="N8" s="6">
        <f t="shared" si="3"/>
        <v>0</v>
      </c>
      <c r="O8" s="6">
        <f t="shared" si="9"/>
        <v>0</v>
      </c>
      <c r="P8" s="6">
        <f t="shared" si="10"/>
        <v>0</v>
      </c>
      <c r="Q8" s="33"/>
      <c r="R8" s="275"/>
      <c r="S8" s="192">
        <f t="shared" si="11"/>
        <v>0</v>
      </c>
      <c r="T8" s="33"/>
      <c r="U8" s="31"/>
      <c r="V8" s="33"/>
      <c r="W8" s="33"/>
      <c r="X8" s="33"/>
      <c r="Y8" s="268"/>
      <c r="Z8" s="33"/>
      <c r="AA8" s="33"/>
      <c r="AB8" s="37"/>
      <c r="AC8" s="176"/>
      <c r="AD8" s="176"/>
      <c r="AE8" s="35"/>
      <c r="AF8" s="7">
        <f t="shared" si="4"/>
        <v>0</v>
      </c>
      <c r="AG8" s="287"/>
      <c r="AH8" s="7">
        <f t="shared" si="12"/>
        <v>0</v>
      </c>
      <c r="AI8" s="10"/>
      <c r="AJ8" s="44"/>
      <c r="AK8" s="41"/>
      <c r="AL8" s="186">
        <f t="shared" si="14"/>
        <v>0</v>
      </c>
      <c r="AM8" s="41"/>
    </row>
    <row r="9" spans="1:16384" ht="16.5" customHeight="1" x14ac:dyDescent="0.25">
      <c r="A9" s="19">
        <f t="shared" si="13"/>
        <v>43410</v>
      </c>
      <c r="B9" s="39"/>
      <c r="C9" s="39"/>
      <c r="D9" s="189"/>
      <c r="E9" s="183">
        <f t="shared" si="0"/>
        <v>0</v>
      </c>
      <c r="F9" s="40"/>
      <c r="G9" s="4">
        <f t="shared" si="5"/>
        <v>0</v>
      </c>
      <c r="H9" s="4">
        <f t="shared" si="6"/>
        <v>0</v>
      </c>
      <c r="I9" s="31"/>
      <c r="J9" s="5" t="str">
        <f t="shared" si="1"/>
        <v/>
      </c>
      <c r="K9" s="25" t="str">
        <f t="shared" si="2"/>
        <v>0,00</v>
      </c>
      <c r="L9" s="25" t="e">
        <f t="shared" si="7"/>
        <v>#DIV/0!</v>
      </c>
      <c r="M9" s="25" t="e">
        <f t="shared" si="8"/>
        <v>#DIV/0!</v>
      </c>
      <c r="N9" s="6">
        <f t="shared" si="3"/>
        <v>0</v>
      </c>
      <c r="O9" s="6">
        <f t="shared" si="9"/>
        <v>0</v>
      </c>
      <c r="P9" s="6">
        <f t="shared" si="10"/>
        <v>0</v>
      </c>
      <c r="Q9" s="33"/>
      <c r="R9" s="275"/>
      <c r="S9" s="192">
        <f t="shared" si="11"/>
        <v>0</v>
      </c>
      <c r="T9" s="33"/>
      <c r="U9" s="31"/>
      <c r="V9" s="33"/>
      <c r="W9" s="33"/>
      <c r="X9" s="33"/>
      <c r="Y9" s="268"/>
      <c r="Z9" s="33"/>
      <c r="AA9" s="33"/>
      <c r="AB9" s="37"/>
      <c r="AC9" s="176"/>
      <c r="AD9" s="176"/>
      <c r="AE9" s="35"/>
      <c r="AF9" s="7">
        <f t="shared" si="4"/>
        <v>0</v>
      </c>
      <c r="AG9" s="287"/>
      <c r="AH9" s="7">
        <f t="shared" si="12"/>
        <v>0</v>
      </c>
      <c r="AI9" s="10"/>
      <c r="AJ9" s="44"/>
      <c r="AK9" s="41"/>
      <c r="AL9" s="186">
        <f t="shared" si="14"/>
        <v>0</v>
      </c>
      <c r="AM9" s="41"/>
    </row>
    <row r="10" spans="1:16384" ht="16.5" customHeight="1" x14ac:dyDescent="0.25">
      <c r="A10" s="19">
        <f t="shared" si="13"/>
        <v>43411</v>
      </c>
      <c r="B10" s="39"/>
      <c r="C10" s="39"/>
      <c r="D10" s="189"/>
      <c r="E10" s="183">
        <f t="shared" si="0"/>
        <v>0</v>
      </c>
      <c r="F10" s="40"/>
      <c r="G10" s="4">
        <f t="shared" si="5"/>
        <v>0</v>
      </c>
      <c r="H10" s="4">
        <f t="shared" si="6"/>
        <v>0</v>
      </c>
      <c r="I10" s="31"/>
      <c r="J10" s="5" t="str">
        <f t="shared" si="1"/>
        <v/>
      </c>
      <c r="K10" s="25" t="str">
        <f t="shared" si="2"/>
        <v>0,00</v>
      </c>
      <c r="L10" s="25" t="e">
        <f t="shared" si="7"/>
        <v>#DIV/0!</v>
      </c>
      <c r="M10" s="25" t="e">
        <f t="shared" si="8"/>
        <v>#DIV/0!</v>
      </c>
      <c r="N10" s="6">
        <f t="shared" si="3"/>
        <v>0</v>
      </c>
      <c r="O10" s="6">
        <f t="shared" si="9"/>
        <v>0</v>
      </c>
      <c r="P10" s="6">
        <f t="shared" si="10"/>
        <v>0</v>
      </c>
      <c r="Q10" s="33"/>
      <c r="R10" s="275"/>
      <c r="S10" s="192">
        <f t="shared" si="11"/>
        <v>0</v>
      </c>
      <c r="T10" s="33"/>
      <c r="U10" s="31"/>
      <c r="V10" s="33"/>
      <c r="W10" s="33"/>
      <c r="X10" s="33"/>
      <c r="Y10" s="268"/>
      <c r="Z10" s="33"/>
      <c r="AA10" s="33"/>
      <c r="AB10" s="37"/>
      <c r="AC10" s="176"/>
      <c r="AD10" s="176"/>
      <c r="AE10" s="35"/>
      <c r="AF10" s="7">
        <f t="shared" si="4"/>
        <v>0</v>
      </c>
      <c r="AG10" s="287"/>
      <c r="AH10" s="7">
        <f t="shared" si="12"/>
        <v>0</v>
      </c>
      <c r="AI10" s="10"/>
      <c r="AJ10" s="44"/>
      <c r="AK10" s="41"/>
      <c r="AL10" s="186">
        <f t="shared" si="14"/>
        <v>0</v>
      </c>
      <c r="AM10" s="41"/>
    </row>
    <row r="11" spans="1:16384" ht="16.5" customHeight="1" x14ac:dyDescent="0.25">
      <c r="A11" s="19">
        <f t="shared" si="13"/>
        <v>43412</v>
      </c>
      <c r="B11" s="39"/>
      <c r="C11" s="39"/>
      <c r="D11" s="189"/>
      <c r="E11" s="183">
        <f t="shared" si="0"/>
        <v>0</v>
      </c>
      <c r="F11" s="40"/>
      <c r="G11" s="4">
        <f t="shared" si="5"/>
        <v>0</v>
      </c>
      <c r="H11" s="4">
        <f t="shared" si="6"/>
        <v>0</v>
      </c>
      <c r="I11" s="31"/>
      <c r="J11" s="5" t="str">
        <f t="shared" si="1"/>
        <v/>
      </c>
      <c r="K11" s="25" t="str">
        <f t="shared" si="2"/>
        <v>0,00</v>
      </c>
      <c r="L11" s="25" t="e">
        <f t="shared" si="7"/>
        <v>#DIV/0!</v>
      </c>
      <c r="M11" s="25" t="e">
        <f t="shared" si="8"/>
        <v>#DIV/0!</v>
      </c>
      <c r="N11" s="6">
        <f t="shared" si="3"/>
        <v>0</v>
      </c>
      <c r="O11" s="6">
        <f t="shared" si="9"/>
        <v>0</v>
      </c>
      <c r="P11" s="6">
        <f t="shared" si="10"/>
        <v>0</v>
      </c>
      <c r="Q11" s="33"/>
      <c r="R11" s="275"/>
      <c r="S11" s="192">
        <f t="shared" si="11"/>
        <v>0</v>
      </c>
      <c r="T11" s="33"/>
      <c r="U11" s="31"/>
      <c r="V11" s="33"/>
      <c r="W11" s="33"/>
      <c r="X11" s="33"/>
      <c r="Y11" s="268"/>
      <c r="Z11" s="33"/>
      <c r="AA11" s="33"/>
      <c r="AB11" s="37"/>
      <c r="AC11" s="176"/>
      <c r="AD11" s="176"/>
      <c r="AE11" s="35"/>
      <c r="AF11" s="7">
        <f t="shared" si="4"/>
        <v>0</v>
      </c>
      <c r="AG11" s="287"/>
      <c r="AH11" s="7">
        <f t="shared" si="12"/>
        <v>0</v>
      </c>
      <c r="AI11" s="10"/>
      <c r="AJ11" s="44"/>
      <c r="AK11" s="41"/>
      <c r="AL11" s="186">
        <f t="shared" si="14"/>
        <v>0</v>
      </c>
      <c r="AM11" s="41"/>
    </row>
    <row r="12" spans="1:16384" ht="16.5" customHeight="1" x14ac:dyDescent="0.25">
      <c r="A12" s="19">
        <f t="shared" si="13"/>
        <v>43413</v>
      </c>
      <c r="B12" s="39"/>
      <c r="C12" s="39"/>
      <c r="D12" s="189"/>
      <c r="E12" s="183">
        <f t="shared" si="0"/>
        <v>0</v>
      </c>
      <c r="F12" s="40"/>
      <c r="G12" s="4">
        <f t="shared" si="5"/>
        <v>0</v>
      </c>
      <c r="H12" s="4">
        <f t="shared" si="6"/>
        <v>0</v>
      </c>
      <c r="I12" s="31"/>
      <c r="J12" s="5" t="str">
        <f t="shared" si="1"/>
        <v/>
      </c>
      <c r="K12" s="25" t="str">
        <f t="shared" si="2"/>
        <v>0,00</v>
      </c>
      <c r="L12" s="25" t="e">
        <f t="shared" si="7"/>
        <v>#DIV/0!</v>
      </c>
      <c r="M12" s="25" t="e">
        <f t="shared" si="8"/>
        <v>#DIV/0!</v>
      </c>
      <c r="N12" s="6">
        <f t="shared" si="3"/>
        <v>0</v>
      </c>
      <c r="O12" s="6">
        <f t="shared" si="9"/>
        <v>0</v>
      </c>
      <c r="P12" s="6">
        <f t="shared" si="10"/>
        <v>0</v>
      </c>
      <c r="Q12" s="33"/>
      <c r="R12" s="275"/>
      <c r="S12" s="192">
        <f t="shared" si="11"/>
        <v>0</v>
      </c>
      <c r="T12" s="33"/>
      <c r="U12" s="31"/>
      <c r="V12" s="33"/>
      <c r="W12" s="33"/>
      <c r="X12" s="33"/>
      <c r="Y12" s="268"/>
      <c r="Z12" s="33"/>
      <c r="AA12" s="33"/>
      <c r="AB12" s="37"/>
      <c r="AC12" s="176"/>
      <c r="AD12" s="176"/>
      <c r="AE12" s="35"/>
      <c r="AF12" s="7">
        <f t="shared" si="4"/>
        <v>0</v>
      </c>
      <c r="AG12" s="287"/>
      <c r="AH12" s="7">
        <f t="shared" si="12"/>
        <v>0</v>
      </c>
      <c r="AI12" s="10"/>
      <c r="AJ12" s="44"/>
      <c r="AK12" s="41"/>
      <c r="AL12" s="186">
        <f t="shared" si="14"/>
        <v>0</v>
      </c>
      <c r="AM12" s="41"/>
    </row>
    <row r="13" spans="1:16384" ht="16.5" customHeight="1" thickBot="1" x14ac:dyDescent="0.3">
      <c r="A13" s="154">
        <f t="shared" si="13"/>
        <v>43414</v>
      </c>
      <c r="B13" s="155"/>
      <c r="C13" s="155"/>
      <c r="D13" s="190"/>
      <c r="E13" s="184">
        <f t="shared" si="0"/>
        <v>0</v>
      </c>
      <c r="F13" s="156"/>
      <c r="G13" s="157">
        <f t="shared" si="5"/>
        <v>0</v>
      </c>
      <c r="H13" s="157">
        <f t="shared" si="6"/>
        <v>0</v>
      </c>
      <c r="I13" s="158"/>
      <c r="J13" s="159" t="str">
        <f t="shared" si="1"/>
        <v/>
      </c>
      <c r="K13" s="160" t="str">
        <f t="shared" si="2"/>
        <v>0,00</v>
      </c>
      <c r="L13" s="160" t="e">
        <f t="shared" si="7"/>
        <v>#DIV/0!</v>
      </c>
      <c r="M13" s="160" t="e">
        <f t="shared" si="8"/>
        <v>#DIV/0!</v>
      </c>
      <c r="N13" s="161">
        <f t="shared" si="3"/>
        <v>0</v>
      </c>
      <c r="O13" s="161">
        <f t="shared" si="9"/>
        <v>0</v>
      </c>
      <c r="P13" s="161">
        <f t="shared" si="10"/>
        <v>0</v>
      </c>
      <c r="Q13" s="162"/>
      <c r="R13" s="281"/>
      <c r="S13" s="193">
        <f t="shared" si="11"/>
        <v>0</v>
      </c>
      <c r="T13" s="162"/>
      <c r="U13" s="158"/>
      <c r="V13" s="162"/>
      <c r="W13" s="162"/>
      <c r="X13" s="162"/>
      <c r="Y13" s="162"/>
      <c r="Z13" s="162"/>
      <c r="AA13" s="162"/>
      <c r="AB13" s="163"/>
      <c r="AC13" s="177"/>
      <c r="AD13" s="177"/>
      <c r="AE13" s="164"/>
      <c r="AF13" s="26">
        <f t="shared" si="4"/>
        <v>0</v>
      </c>
      <c r="AG13" s="288"/>
      <c r="AH13" s="26">
        <f t="shared" si="12"/>
        <v>0</v>
      </c>
      <c r="AI13" s="10"/>
      <c r="AJ13" s="44"/>
      <c r="AK13" s="41"/>
      <c r="AL13" s="186">
        <f t="shared" si="14"/>
        <v>0</v>
      </c>
      <c r="AM13" s="41"/>
    </row>
    <row r="14" spans="1:16384" s="153" customFormat="1" ht="16.5" customHeight="1" thickBot="1" x14ac:dyDescent="0.3">
      <c r="A14" s="171" t="s">
        <v>78</v>
      </c>
      <c r="B14" s="172">
        <f>SUM(B4:B13)</f>
        <v>0</v>
      </c>
      <c r="C14" s="172">
        <f>SUM(C4:C13)</f>
        <v>0</v>
      </c>
      <c r="D14" s="172">
        <f>SUM(D4:D13)</f>
        <v>0</v>
      </c>
      <c r="E14" s="173">
        <f>C14-D14</f>
        <v>0</v>
      </c>
      <c r="F14" s="172">
        <f>SUM(F4:F13)</f>
        <v>0</v>
      </c>
      <c r="G14" s="174">
        <f>C14/D1</f>
        <v>0</v>
      </c>
      <c r="H14" s="174">
        <f>D14/D1</f>
        <v>0</v>
      </c>
      <c r="I14" s="194">
        <f>SUM(I4:I13)</f>
        <v>0</v>
      </c>
      <c r="J14" s="196" t="e">
        <f>I14/C14</f>
        <v>#DIV/0!</v>
      </c>
      <c r="K14" s="180" t="e">
        <f>Q14/C14</f>
        <v>#DIV/0!</v>
      </c>
      <c r="L14" s="179" t="str">
        <f>IFERROR(R14/D14,"0,00")</f>
        <v>0,00</v>
      </c>
      <c r="M14" s="179" t="e">
        <f>K14-L14</f>
        <v>#DIV/0!</v>
      </c>
      <c r="N14" s="179">
        <f>Q14/D1</f>
        <v>0</v>
      </c>
      <c r="O14" s="179">
        <f>R14/D1</f>
        <v>0</v>
      </c>
      <c r="P14" s="179">
        <f>N14-O14</f>
        <v>0</v>
      </c>
      <c r="Q14" s="179">
        <f>SUM(Q4:Q13)</f>
        <v>0</v>
      </c>
      <c r="R14" s="179">
        <f>SUM(R4:R13)</f>
        <v>0</v>
      </c>
      <c r="S14" s="179">
        <f>(Q14+T14)-R14</f>
        <v>0</v>
      </c>
      <c r="T14" s="179">
        <f t="shared" ref="T14:AG14" si="15">SUM(T4:T13)</f>
        <v>0</v>
      </c>
      <c r="U14" s="194">
        <f t="shared" si="15"/>
        <v>0</v>
      </c>
      <c r="V14" s="181">
        <f t="shared" si="15"/>
        <v>0</v>
      </c>
      <c r="W14" s="181">
        <f t="shared" si="15"/>
        <v>0</v>
      </c>
      <c r="X14" s="181">
        <f t="shared" si="15"/>
        <v>0</v>
      </c>
      <c r="Y14" s="195">
        <f t="shared" si="15"/>
        <v>0</v>
      </c>
      <c r="Z14" s="181">
        <f t="shared" si="15"/>
        <v>0</v>
      </c>
      <c r="AA14" s="181">
        <f t="shared" si="15"/>
        <v>0</v>
      </c>
      <c r="AB14" s="181">
        <f t="shared" si="15"/>
        <v>0</v>
      </c>
      <c r="AC14" s="181">
        <f t="shared" si="15"/>
        <v>0</v>
      </c>
      <c r="AD14" s="181">
        <f t="shared" si="15"/>
        <v>0</v>
      </c>
      <c r="AE14" s="181">
        <f t="shared" si="15"/>
        <v>0</v>
      </c>
      <c r="AF14" s="181">
        <f t="shared" si="15"/>
        <v>0</v>
      </c>
      <c r="AG14" s="181">
        <f t="shared" si="15"/>
        <v>0</v>
      </c>
      <c r="AH14" s="181">
        <f>AF14-AG14</f>
        <v>0</v>
      </c>
      <c r="AI14" s="10"/>
      <c r="AJ14" s="195">
        <f>SUM(AJ4:AJ13)</f>
        <v>0</v>
      </c>
      <c r="AK14" s="195">
        <f>SUM(AK4:AK13)</f>
        <v>0</v>
      </c>
      <c r="AL14" s="195">
        <f>SUM(AL4:AL13)</f>
        <v>0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25">
      <c r="A15" s="165">
        <f>A13+1</f>
        <v>43415</v>
      </c>
      <c r="B15" s="40"/>
      <c r="C15" s="40"/>
      <c r="D15" s="189"/>
      <c r="E15" s="183">
        <f t="shared" si="0"/>
        <v>0</v>
      </c>
      <c r="F15" s="40"/>
      <c r="G15" s="4">
        <f t="shared" ref="G15:G24" si="16">IFERROR(C15/$B$1,"")</f>
        <v>0</v>
      </c>
      <c r="H15" s="4">
        <f t="shared" ref="H15:H24" si="17">IFERROR(D15/$B$1,"")</f>
        <v>0</v>
      </c>
      <c r="I15" s="166"/>
      <c r="J15" s="5" t="str">
        <f t="shared" ref="J15:J24" si="18">IFERROR(I15/C15,"")</f>
        <v/>
      </c>
      <c r="K15" s="25" t="str">
        <f t="shared" ref="K15:K24" si="19">IFERROR((Q15+T15)/C15,"0,00")</f>
        <v>0,00</v>
      </c>
      <c r="L15" s="6" t="e">
        <f t="shared" ref="L15:L24" si="20">R15/D15</f>
        <v>#DIV/0!</v>
      </c>
      <c r="M15" s="6" t="e">
        <f>K15-L15</f>
        <v>#DIV/0!</v>
      </c>
      <c r="N15" s="6">
        <f t="shared" ref="N15:N24" si="21">IFERROR(Q15/$B$1,"0,00")</f>
        <v>0</v>
      </c>
      <c r="O15" s="6">
        <f t="shared" ref="O15:O36" si="22">R15/$B$1</f>
        <v>0</v>
      </c>
      <c r="P15" s="6">
        <f>N15-O15</f>
        <v>0</v>
      </c>
      <c r="Q15" s="167"/>
      <c r="R15" s="285"/>
      <c r="S15" s="191">
        <f t="shared" ref="S15:S35" si="23">Q15-R15</f>
        <v>0</v>
      </c>
      <c r="T15" s="167"/>
      <c r="U15" s="166"/>
      <c r="V15" s="167"/>
      <c r="W15" s="167"/>
      <c r="X15" s="167"/>
      <c r="Y15" s="167"/>
      <c r="Z15" s="167"/>
      <c r="AA15" s="167"/>
      <c r="AB15" s="168"/>
      <c r="AC15" s="178"/>
      <c r="AD15" s="178"/>
      <c r="AE15" s="169"/>
      <c r="AF15" s="170">
        <f t="shared" ref="AF15:AF24" si="24">Q15+T15+W15+X15+Z15+AA15+AB15+AC15+AD15</f>
        <v>0</v>
      </c>
      <c r="AG15" s="286"/>
      <c r="AH15" s="13">
        <f t="shared" ref="AH15:AH24" si="25">AF15-AG15</f>
        <v>0</v>
      </c>
      <c r="AI15" s="10"/>
      <c r="AJ15" s="44"/>
      <c r="AK15" s="41"/>
      <c r="AL15" s="186">
        <f>(AJ15+AK15)-C13</f>
        <v>0</v>
      </c>
      <c r="AM15" s="41"/>
    </row>
    <row r="16" spans="1:16384" ht="16.5" customHeight="1" x14ac:dyDescent="0.25">
      <c r="A16" s="19">
        <f>A15+1</f>
        <v>43416</v>
      </c>
      <c r="B16" s="39"/>
      <c r="C16" s="39"/>
      <c r="D16" s="189"/>
      <c r="E16" s="183">
        <f t="shared" si="0"/>
        <v>0</v>
      </c>
      <c r="F16" s="40"/>
      <c r="G16" s="4">
        <f t="shared" si="16"/>
        <v>0</v>
      </c>
      <c r="H16" s="4">
        <f t="shared" si="17"/>
        <v>0</v>
      </c>
      <c r="I16" s="31"/>
      <c r="J16" s="5" t="str">
        <f t="shared" si="18"/>
        <v/>
      </c>
      <c r="K16" s="25" t="str">
        <f t="shared" si="19"/>
        <v>0,00</v>
      </c>
      <c r="L16" s="6" t="e">
        <f t="shared" si="20"/>
        <v>#DIV/0!</v>
      </c>
      <c r="M16" s="6" t="e">
        <f t="shared" ref="M16:M24" si="26">K16-L16</f>
        <v>#DIV/0!</v>
      </c>
      <c r="N16" s="6">
        <f t="shared" si="21"/>
        <v>0</v>
      </c>
      <c r="O16" s="6">
        <f t="shared" si="22"/>
        <v>0</v>
      </c>
      <c r="P16" s="6">
        <f t="shared" ref="P16:P24" si="27">N16-O16</f>
        <v>0</v>
      </c>
      <c r="Q16" s="33"/>
      <c r="R16" s="275"/>
      <c r="S16" s="192">
        <f t="shared" si="23"/>
        <v>0</v>
      </c>
      <c r="T16" s="33"/>
      <c r="U16" s="31"/>
      <c r="V16" s="33"/>
      <c r="W16" s="33"/>
      <c r="X16" s="33"/>
      <c r="Y16" s="268"/>
      <c r="Z16" s="33"/>
      <c r="AA16" s="33"/>
      <c r="AB16" s="37"/>
      <c r="AC16" s="176"/>
      <c r="AD16" s="176"/>
      <c r="AE16" s="35"/>
      <c r="AF16" s="7">
        <f t="shared" si="24"/>
        <v>0</v>
      </c>
      <c r="AG16" s="287"/>
      <c r="AH16" s="7">
        <f t="shared" si="25"/>
        <v>0</v>
      </c>
      <c r="AI16" s="10"/>
      <c r="AJ16" s="44"/>
      <c r="AK16" s="41"/>
      <c r="AL16" s="186">
        <f>(AJ16+AK16)-C15</f>
        <v>0</v>
      </c>
      <c r="AM16" s="41"/>
    </row>
    <row r="17" spans="1:16384" ht="16.5" customHeight="1" x14ac:dyDescent="0.25">
      <c r="A17" s="19">
        <f t="shared" ref="A17:A24" si="28">A16+1</f>
        <v>43417</v>
      </c>
      <c r="B17" s="39"/>
      <c r="C17" s="39"/>
      <c r="D17" s="189"/>
      <c r="E17" s="183">
        <f t="shared" si="0"/>
        <v>0</v>
      </c>
      <c r="F17" s="40"/>
      <c r="G17" s="4">
        <f t="shared" si="16"/>
        <v>0</v>
      </c>
      <c r="H17" s="4">
        <f t="shared" si="17"/>
        <v>0</v>
      </c>
      <c r="I17" s="31"/>
      <c r="J17" s="5" t="str">
        <f t="shared" si="18"/>
        <v/>
      </c>
      <c r="K17" s="25" t="str">
        <f t="shared" si="19"/>
        <v>0,00</v>
      </c>
      <c r="L17" s="6" t="e">
        <f t="shared" si="20"/>
        <v>#DIV/0!</v>
      </c>
      <c r="M17" s="6" t="e">
        <f t="shared" si="26"/>
        <v>#DIV/0!</v>
      </c>
      <c r="N17" s="6">
        <f t="shared" si="21"/>
        <v>0</v>
      </c>
      <c r="O17" s="6">
        <f t="shared" si="22"/>
        <v>0</v>
      </c>
      <c r="P17" s="6">
        <f t="shared" si="27"/>
        <v>0</v>
      </c>
      <c r="Q17" s="33"/>
      <c r="R17" s="275"/>
      <c r="S17" s="192">
        <f t="shared" si="23"/>
        <v>0</v>
      </c>
      <c r="T17" s="33"/>
      <c r="U17" s="31"/>
      <c r="V17" s="33"/>
      <c r="W17" s="33"/>
      <c r="X17" s="33"/>
      <c r="Y17" s="268"/>
      <c r="Z17" s="33"/>
      <c r="AA17" s="33"/>
      <c r="AB17" s="37"/>
      <c r="AC17" s="176"/>
      <c r="AD17" s="176"/>
      <c r="AE17" s="35"/>
      <c r="AF17" s="7">
        <f t="shared" si="24"/>
        <v>0</v>
      </c>
      <c r="AG17" s="287"/>
      <c r="AH17" s="7">
        <f t="shared" si="25"/>
        <v>0</v>
      </c>
      <c r="AI17" s="10"/>
      <c r="AJ17" s="44"/>
      <c r="AK17" s="41"/>
      <c r="AL17" s="186">
        <f t="shared" ref="AL17:AL24" si="29">(AJ17+AK17)-C16</f>
        <v>0</v>
      </c>
      <c r="AM17" s="41"/>
    </row>
    <row r="18" spans="1:16384" ht="16.5" customHeight="1" x14ac:dyDescent="0.25">
      <c r="A18" s="19">
        <f t="shared" si="28"/>
        <v>43418</v>
      </c>
      <c r="B18" s="39"/>
      <c r="C18" s="39"/>
      <c r="D18" s="189"/>
      <c r="E18" s="183">
        <f t="shared" si="0"/>
        <v>0</v>
      </c>
      <c r="F18" s="40"/>
      <c r="G18" s="4">
        <f t="shared" si="16"/>
        <v>0</v>
      </c>
      <c r="H18" s="4">
        <f t="shared" si="17"/>
        <v>0</v>
      </c>
      <c r="I18" s="31"/>
      <c r="J18" s="5" t="str">
        <f t="shared" si="18"/>
        <v/>
      </c>
      <c r="K18" s="25" t="str">
        <f t="shared" si="19"/>
        <v>0,00</v>
      </c>
      <c r="L18" s="6" t="e">
        <f t="shared" si="20"/>
        <v>#DIV/0!</v>
      </c>
      <c r="M18" s="6" t="e">
        <f t="shared" si="26"/>
        <v>#DIV/0!</v>
      </c>
      <c r="N18" s="6">
        <f t="shared" si="21"/>
        <v>0</v>
      </c>
      <c r="O18" s="6">
        <f t="shared" si="22"/>
        <v>0</v>
      </c>
      <c r="P18" s="6">
        <f t="shared" si="27"/>
        <v>0</v>
      </c>
      <c r="Q18" s="33"/>
      <c r="R18" s="275"/>
      <c r="S18" s="192">
        <f t="shared" si="23"/>
        <v>0</v>
      </c>
      <c r="T18" s="33"/>
      <c r="U18" s="31"/>
      <c r="V18" s="33"/>
      <c r="W18" s="33"/>
      <c r="X18" s="33"/>
      <c r="Y18" s="268"/>
      <c r="Z18" s="33"/>
      <c r="AA18" s="33"/>
      <c r="AB18" s="37"/>
      <c r="AC18" s="176"/>
      <c r="AD18" s="176"/>
      <c r="AE18" s="35"/>
      <c r="AF18" s="7">
        <f t="shared" si="24"/>
        <v>0</v>
      </c>
      <c r="AG18" s="287"/>
      <c r="AH18" s="7">
        <f t="shared" si="25"/>
        <v>0</v>
      </c>
      <c r="AI18" s="10"/>
      <c r="AJ18" s="44"/>
      <c r="AK18" s="41"/>
      <c r="AL18" s="186">
        <f t="shared" si="29"/>
        <v>0</v>
      </c>
      <c r="AM18" s="41"/>
    </row>
    <row r="19" spans="1:16384" ht="16.5" customHeight="1" x14ac:dyDescent="0.25">
      <c r="A19" s="19">
        <f t="shared" si="28"/>
        <v>43419</v>
      </c>
      <c r="B19" s="39"/>
      <c r="C19" s="39"/>
      <c r="D19" s="189"/>
      <c r="E19" s="183">
        <f t="shared" si="0"/>
        <v>0</v>
      </c>
      <c r="F19" s="40"/>
      <c r="G19" s="4">
        <f t="shared" si="16"/>
        <v>0</v>
      </c>
      <c r="H19" s="4">
        <f t="shared" si="17"/>
        <v>0</v>
      </c>
      <c r="I19" s="31"/>
      <c r="J19" s="5" t="str">
        <f t="shared" si="18"/>
        <v/>
      </c>
      <c r="K19" s="25" t="str">
        <f t="shared" si="19"/>
        <v>0,00</v>
      </c>
      <c r="L19" s="6" t="e">
        <f t="shared" si="20"/>
        <v>#DIV/0!</v>
      </c>
      <c r="M19" s="6" t="e">
        <f t="shared" si="26"/>
        <v>#DIV/0!</v>
      </c>
      <c r="N19" s="6">
        <f t="shared" si="21"/>
        <v>0</v>
      </c>
      <c r="O19" s="6">
        <f t="shared" si="22"/>
        <v>0</v>
      </c>
      <c r="P19" s="6">
        <f t="shared" si="27"/>
        <v>0</v>
      </c>
      <c r="Q19" s="33"/>
      <c r="R19" s="275"/>
      <c r="S19" s="192">
        <f t="shared" si="23"/>
        <v>0</v>
      </c>
      <c r="T19" s="33"/>
      <c r="U19" s="31"/>
      <c r="V19" s="33"/>
      <c r="W19" s="33"/>
      <c r="X19" s="33"/>
      <c r="Y19" s="268"/>
      <c r="Z19" s="33"/>
      <c r="AA19" s="33"/>
      <c r="AB19" s="37"/>
      <c r="AC19" s="176"/>
      <c r="AD19" s="176"/>
      <c r="AE19" s="35"/>
      <c r="AF19" s="7">
        <f t="shared" si="24"/>
        <v>0</v>
      </c>
      <c r="AG19" s="287"/>
      <c r="AH19" s="7">
        <f t="shared" si="25"/>
        <v>0</v>
      </c>
      <c r="AI19" s="10"/>
      <c r="AJ19" s="44"/>
      <c r="AK19" s="41"/>
      <c r="AL19" s="186">
        <f t="shared" si="29"/>
        <v>0</v>
      </c>
      <c r="AM19" s="41"/>
    </row>
    <row r="20" spans="1:16384" ht="16.5" customHeight="1" x14ac:dyDescent="0.25">
      <c r="A20" s="19">
        <f t="shared" si="28"/>
        <v>43420</v>
      </c>
      <c r="B20" s="39"/>
      <c r="C20" s="39"/>
      <c r="D20" s="189"/>
      <c r="E20" s="183">
        <f t="shared" si="0"/>
        <v>0</v>
      </c>
      <c r="F20" s="40"/>
      <c r="G20" s="4">
        <f t="shared" si="16"/>
        <v>0</v>
      </c>
      <c r="H20" s="4">
        <f t="shared" si="17"/>
        <v>0</v>
      </c>
      <c r="I20" s="31"/>
      <c r="J20" s="5" t="str">
        <f t="shared" si="18"/>
        <v/>
      </c>
      <c r="K20" s="25" t="str">
        <f t="shared" si="19"/>
        <v>0,00</v>
      </c>
      <c r="L20" s="6" t="e">
        <f t="shared" si="20"/>
        <v>#DIV/0!</v>
      </c>
      <c r="M20" s="6" t="e">
        <f t="shared" si="26"/>
        <v>#DIV/0!</v>
      </c>
      <c r="N20" s="6">
        <f t="shared" si="21"/>
        <v>0</v>
      </c>
      <c r="O20" s="6">
        <f t="shared" si="22"/>
        <v>0</v>
      </c>
      <c r="P20" s="6">
        <f t="shared" si="27"/>
        <v>0</v>
      </c>
      <c r="Q20" s="33"/>
      <c r="R20" s="275"/>
      <c r="S20" s="192">
        <f t="shared" si="23"/>
        <v>0</v>
      </c>
      <c r="T20" s="33"/>
      <c r="U20" s="31"/>
      <c r="V20" s="33"/>
      <c r="W20" s="33"/>
      <c r="X20" s="33"/>
      <c r="Y20" s="268"/>
      <c r="Z20" s="33"/>
      <c r="AA20" s="33"/>
      <c r="AB20" s="37"/>
      <c r="AC20" s="176"/>
      <c r="AD20" s="176"/>
      <c r="AE20" s="35"/>
      <c r="AF20" s="7">
        <f t="shared" si="24"/>
        <v>0</v>
      </c>
      <c r="AG20" s="287"/>
      <c r="AH20" s="7">
        <f t="shared" si="25"/>
        <v>0</v>
      </c>
      <c r="AI20" s="10"/>
      <c r="AJ20" s="44"/>
      <c r="AK20" s="41"/>
      <c r="AL20" s="186">
        <f t="shared" si="29"/>
        <v>0</v>
      </c>
      <c r="AM20" s="41"/>
    </row>
    <row r="21" spans="1:16384" ht="16.5" customHeight="1" x14ac:dyDescent="0.25">
      <c r="A21" s="19">
        <f t="shared" si="28"/>
        <v>43421</v>
      </c>
      <c r="B21" s="39"/>
      <c r="C21" s="39"/>
      <c r="D21" s="189"/>
      <c r="E21" s="183">
        <f t="shared" si="0"/>
        <v>0</v>
      </c>
      <c r="F21" s="40"/>
      <c r="G21" s="4">
        <f t="shared" si="16"/>
        <v>0</v>
      </c>
      <c r="H21" s="4">
        <f t="shared" si="17"/>
        <v>0</v>
      </c>
      <c r="I21" s="31"/>
      <c r="J21" s="5" t="str">
        <f t="shared" si="18"/>
        <v/>
      </c>
      <c r="K21" s="25" t="str">
        <f t="shared" si="19"/>
        <v>0,00</v>
      </c>
      <c r="L21" s="6" t="e">
        <f t="shared" si="20"/>
        <v>#DIV/0!</v>
      </c>
      <c r="M21" s="6" t="e">
        <f t="shared" si="26"/>
        <v>#DIV/0!</v>
      </c>
      <c r="N21" s="6">
        <f t="shared" si="21"/>
        <v>0</v>
      </c>
      <c r="O21" s="6">
        <f t="shared" si="22"/>
        <v>0</v>
      </c>
      <c r="P21" s="6">
        <f t="shared" si="27"/>
        <v>0</v>
      </c>
      <c r="Q21" s="33"/>
      <c r="R21" s="275"/>
      <c r="S21" s="192">
        <f t="shared" si="23"/>
        <v>0</v>
      </c>
      <c r="T21" s="33"/>
      <c r="U21" s="31"/>
      <c r="V21" s="33"/>
      <c r="W21" s="33"/>
      <c r="X21" s="33"/>
      <c r="Y21" s="268"/>
      <c r="Z21" s="33"/>
      <c r="AA21" s="33"/>
      <c r="AB21" s="37"/>
      <c r="AC21" s="176"/>
      <c r="AD21" s="176"/>
      <c r="AE21" s="35"/>
      <c r="AF21" s="7">
        <f t="shared" si="24"/>
        <v>0</v>
      </c>
      <c r="AG21" s="287"/>
      <c r="AH21" s="7">
        <f t="shared" si="25"/>
        <v>0</v>
      </c>
      <c r="AI21" s="10"/>
      <c r="AJ21" s="44"/>
      <c r="AK21" s="41"/>
      <c r="AL21" s="186">
        <f t="shared" si="29"/>
        <v>0</v>
      </c>
      <c r="AM21" s="41"/>
    </row>
    <row r="22" spans="1:16384" ht="16.5" customHeight="1" x14ac:dyDescent="0.25">
      <c r="A22" s="19">
        <f t="shared" si="28"/>
        <v>43422</v>
      </c>
      <c r="B22" s="39"/>
      <c r="C22" s="39"/>
      <c r="D22" s="189"/>
      <c r="E22" s="183">
        <f t="shared" si="0"/>
        <v>0</v>
      </c>
      <c r="F22" s="40"/>
      <c r="G22" s="4">
        <f t="shared" si="16"/>
        <v>0</v>
      </c>
      <c r="H22" s="4">
        <f t="shared" si="17"/>
        <v>0</v>
      </c>
      <c r="I22" s="31"/>
      <c r="J22" s="5" t="str">
        <f t="shared" si="18"/>
        <v/>
      </c>
      <c r="K22" s="25" t="str">
        <f t="shared" si="19"/>
        <v>0,00</v>
      </c>
      <c r="L22" s="6" t="e">
        <f t="shared" si="20"/>
        <v>#DIV/0!</v>
      </c>
      <c r="M22" s="6" t="e">
        <f t="shared" si="26"/>
        <v>#DIV/0!</v>
      </c>
      <c r="N22" s="6">
        <f t="shared" si="21"/>
        <v>0</v>
      </c>
      <c r="O22" s="6">
        <f t="shared" si="22"/>
        <v>0</v>
      </c>
      <c r="P22" s="6">
        <f t="shared" si="27"/>
        <v>0</v>
      </c>
      <c r="Q22" s="33"/>
      <c r="R22" s="275"/>
      <c r="S22" s="192">
        <f t="shared" si="23"/>
        <v>0</v>
      </c>
      <c r="T22" s="33"/>
      <c r="U22" s="31"/>
      <c r="V22" s="33"/>
      <c r="W22" s="33"/>
      <c r="X22" s="33"/>
      <c r="Y22" s="268"/>
      <c r="Z22" s="33"/>
      <c r="AA22" s="33"/>
      <c r="AB22" s="37"/>
      <c r="AC22" s="176"/>
      <c r="AD22" s="176"/>
      <c r="AE22" s="35"/>
      <c r="AF22" s="7">
        <f t="shared" si="24"/>
        <v>0</v>
      </c>
      <c r="AG22" s="287"/>
      <c r="AH22" s="7">
        <f t="shared" si="25"/>
        <v>0</v>
      </c>
      <c r="AI22" s="10"/>
      <c r="AJ22" s="44"/>
      <c r="AK22" s="41"/>
      <c r="AL22" s="186">
        <f t="shared" si="29"/>
        <v>0</v>
      </c>
      <c r="AM22" s="41"/>
    </row>
    <row r="23" spans="1:16384" ht="16.5" customHeight="1" x14ac:dyDescent="0.25">
      <c r="A23" s="19">
        <f t="shared" si="28"/>
        <v>43423</v>
      </c>
      <c r="B23" s="39"/>
      <c r="C23" s="39"/>
      <c r="D23" s="189"/>
      <c r="E23" s="183">
        <f t="shared" si="0"/>
        <v>0</v>
      </c>
      <c r="F23" s="40"/>
      <c r="G23" s="4">
        <f t="shared" si="16"/>
        <v>0</v>
      </c>
      <c r="H23" s="4">
        <f t="shared" si="17"/>
        <v>0</v>
      </c>
      <c r="I23" s="31"/>
      <c r="J23" s="5" t="str">
        <f t="shared" si="18"/>
        <v/>
      </c>
      <c r="K23" s="25" t="str">
        <f t="shared" si="19"/>
        <v>0,00</v>
      </c>
      <c r="L23" s="6" t="e">
        <f t="shared" si="20"/>
        <v>#DIV/0!</v>
      </c>
      <c r="M23" s="6" t="e">
        <f t="shared" si="26"/>
        <v>#DIV/0!</v>
      </c>
      <c r="N23" s="6">
        <f t="shared" si="21"/>
        <v>0</v>
      </c>
      <c r="O23" s="6">
        <f t="shared" si="22"/>
        <v>0</v>
      </c>
      <c r="P23" s="6">
        <f t="shared" si="27"/>
        <v>0</v>
      </c>
      <c r="Q23" s="33"/>
      <c r="R23" s="275"/>
      <c r="S23" s="192">
        <f t="shared" si="23"/>
        <v>0</v>
      </c>
      <c r="T23" s="33"/>
      <c r="U23" s="31"/>
      <c r="V23" s="33"/>
      <c r="W23" s="33"/>
      <c r="X23" s="33"/>
      <c r="Y23" s="268"/>
      <c r="Z23" s="33"/>
      <c r="AA23" s="33"/>
      <c r="AB23" s="37"/>
      <c r="AC23" s="176"/>
      <c r="AD23" s="176"/>
      <c r="AE23" s="35"/>
      <c r="AF23" s="7">
        <f t="shared" si="24"/>
        <v>0</v>
      </c>
      <c r="AG23" s="287"/>
      <c r="AH23" s="7">
        <f t="shared" si="25"/>
        <v>0</v>
      </c>
      <c r="AI23" s="10"/>
      <c r="AJ23" s="44"/>
      <c r="AK23" s="41"/>
      <c r="AL23" s="186">
        <f t="shared" si="29"/>
        <v>0</v>
      </c>
      <c r="AM23" s="41"/>
    </row>
    <row r="24" spans="1:16384" ht="16.5" customHeight="1" thickBot="1" x14ac:dyDescent="0.3">
      <c r="A24" s="19">
        <f t="shared" si="28"/>
        <v>43424</v>
      </c>
      <c r="B24" s="39"/>
      <c r="C24" s="39"/>
      <c r="D24" s="189"/>
      <c r="E24" s="183">
        <f t="shared" si="0"/>
        <v>0</v>
      </c>
      <c r="F24" s="40"/>
      <c r="G24" s="4">
        <f t="shared" si="16"/>
        <v>0</v>
      </c>
      <c r="H24" s="4">
        <f t="shared" si="17"/>
        <v>0</v>
      </c>
      <c r="I24" s="31"/>
      <c r="J24" s="5" t="str">
        <f t="shared" si="18"/>
        <v/>
      </c>
      <c r="K24" s="25" t="str">
        <f t="shared" si="19"/>
        <v>0,00</v>
      </c>
      <c r="L24" s="6" t="e">
        <f t="shared" si="20"/>
        <v>#DIV/0!</v>
      </c>
      <c r="M24" s="6" t="e">
        <f t="shared" si="26"/>
        <v>#DIV/0!</v>
      </c>
      <c r="N24" s="6">
        <f t="shared" si="21"/>
        <v>0</v>
      </c>
      <c r="O24" s="6">
        <f t="shared" si="22"/>
        <v>0</v>
      </c>
      <c r="P24" s="6">
        <f t="shared" si="27"/>
        <v>0</v>
      </c>
      <c r="Q24" s="33"/>
      <c r="R24" s="281"/>
      <c r="S24" s="193">
        <f t="shared" si="23"/>
        <v>0</v>
      </c>
      <c r="T24" s="33"/>
      <c r="U24" s="31"/>
      <c r="V24" s="33"/>
      <c r="W24" s="33"/>
      <c r="X24" s="33"/>
      <c r="Y24" s="268"/>
      <c r="Z24" s="33"/>
      <c r="AA24" s="33"/>
      <c r="AB24" s="37"/>
      <c r="AC24" s="176"/>
      <c r="AD24" s="176"/>
      <c r="AE24" s="35"/>
      <c r="AF24" s="7">
        <f t="shared" si="24"/>
        <v>0</v>
      </c>
      <c r="AG24" s="288"/>
      <c r="AH24" s="26">
        <f t="shared" si="25"/>
        <v>0</v>
      </c>
      <c r="AI24" s="10"/>
      <c r="AJ24" s="44"/>
      <c r="AK24" s="41"/>
      <c r="AL24" s="186">
        <f t="shared" si="29"/>
        <v>0</v>
      </c>
      <c r="AM24" s="41"/>
    </row>
    <row r="25" spans="1:16384" s="153" customFormat="1" ht="16.5" customHeight="1" thickBot="1" x14ac:dyDescent="0.3">
      <c r="A25" s="171" t="s">
        <v>86</v>
      </c>
      <c r="B25" s="172">
        <f>SUM(B4:B24)-B14</f>
        <v>0</v>
      </c>
      <c r="C25" s="172">
        <f>SUM(C4:C24)-C14</f>
        <v>0</v>
      </c>
      <c r="D25" s="172">
        <f>SUM(D4:D24)-D14</f>
        <v>0</v>
      </c>
      <c r="E25" s="173">
        <f>C25-D25</f>
        <v>0</v>
      </c>
      <c r="F25" s="172">
        <f>SUM(F4:F24)-F14</f>
        <v>0</v>
      </c>
      <c r="G25" s="174">
        <f>C25/D1</f>
        <v>0</v>
      </c>
      <c r="H25" s="174">
        <f>D25/D1</f>
        <v>0</v>
      </c>
      <c r="I25" s="194">
        <f>SUM(I4:I24)-I14</f>
        <v>0</v>
      </c>
      <c r="J25" s="196" t="e">
        <f>I25/C25</f>
        <v>#DIV/0!</v>
      </c>
      <c r="K25" s="180" t="e">
        <f>Q25/C25</f>
        <v>#DIV/0!</v>
      </c>
      <c r="L25" s="179" t="str">
        <f>IFERROR(R25/D25,"0,00")</f>
        <v>0,00</v>
      </c>
      <c r="M25" s="179" t="e">
        <f>K25-L25</f>
        <v>#DIV/0!</v>
      </c>
      <c r="N25" s="179">
        <f>Q25/D1</f>
        <v>0</v>
      </c>
      <c r="O25" s="179">
        <f>R25/D1</f>
        <v>0</v>
      </c>
      <c r="P25" s="179">
        <f>N25-O25</f>
        <v>0</v>
      </c>
      <c r="Q25" s="179">
        <f>SUM(Q4:Q24)-Q14</f>
        <v>0</v>
      </c>
      <c r="R25" s="179">
        <f>SUM(R4:R24)-R14</f>
        <v>0</v>
      </c>
      <c r="S25" s="179">
        <f>(Q25+T25)-R25</f>
        <v>0</v>
      </c>
      <c r="T25" s="179">
        <f t="shared" ref="T25:AE25" si="30">SUM(T4:T24)-T14</f>
        <v>0</v>
      </c>
      <c r="U25" s="194">
        <f t="shared" si="30"/>
        <v>0</v>
      </c>
      <c r="V25" s="181">
        <f t="shared" si="30"/>
        <v>0</v>
      </c>
      <c r="W25" s="181">
        <f t="shared" si="30"/>
        <v>0</v>
      </c>
      <c r="X25" s="181">
        <f t="shared" si="30"/>
        <v>0</v>
      </c>
      <c r="Y25" s="195">
        <f t="shared" si="30"/>
        <v>0</v>
      </c>
      <c r="Z25" s="181">
        <f t="shared" si="30"/>
        <v>0</v>
      </c>
      <c r="AA25" s="181">
        <f t="shared" si="30"/>
        <v>0</v>
      </c>
      <c r="AB25" s="181">
        <f t="shared" si="30"/>
        <v>0</v>
      </c>
      <c r="AC25" s="181">
        <f t="shared" si="30"/>
        <v>0</v>
      </c>
      <c r="AD25" s="181">
        <f t="shared" si="30"/>
        <v>0</v>
      </c>
      <c r="AE25" s="181">
        <f t="shared" si="30"/>
        <v>0</v>
      </c>
      <c r="AF25" s="181">
        <f>SUM(AF15:AF24)</f>
        <v>0</v>
      </c>
      <c r="AG25" s="181">
        <f>SUM(AG15:AG24)</f>
        <v>0</v>
      </c>
      <c r="AH25" s="181">
        <f>AF25-AG25</f>
        <v>0</v>
      </c>
      <c r="AI25" s="10"/>
      <c r="AJ25" s="195">
        <f>SUM(AJ4:AJ24)-AJ14</f>
        <v>0</v>
      </c>
      <c r="AK25" s="195">
        <f>SUM(AK4:AK24)-AK14</f>
        <v>0</v>
      </c>
      <c r="AL25" s="195">
        <f>SUM(AL4:AL24)-AL14</f>
        <v>0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25">
      <c r="A26" s="19">
        <f>A24+1</f>
        <v>43425</v>
      </c>
      <c r="B26" s="39"/>
      <c r="C26" s="39"/>
      <c r="D26" s="40"/>
      <c r="E26" s="183">
        <f t="shared" si="0"/>
        <v>0</v>
      </c>
      <c r="F26" s="40"/>
      <c r="G26" s="4">
        <f t="shared" ref="G26:H36" si="31">IFERROR(C26/$B$1,"")</f>
        <v>0</v>
      </c>
      <c r="H26" s="4">
        <f t="shared" ref="H26:H35" si="32">IFERROR(D26/$B$1,"")</f>
        <v>0</v>
      </c>
      <c r="I26" s="39"/>
      <c r="J26" s="5" t="str">
        <f t="shared" ref="J26:J36" si="33">IFERROR(I26/C26,"")</f>
        <v/>
      </c>
      <c r="K26" s="25" t="str">
        <f t="shared" ref="K26:K36" si="34">IFERROR((Q26+T26)/C26,"0,00")</f>
        <v>0,00</v>
      </c>
      <c r="L26" s="6" t="e">
        <f t="shared" ref="L26:L36" si="35">R26/D26</f>
        <v>#DIV/0!</v>
      </c>
      <c r="M26" s="6" t="e">
        <f>K26-L26</f>
        <v>#DIV/0!</v>
      </c>
      <c r="N26" s="6">
        <f t="shared" ref="N26:N36" si="36">IFERROR(Q26/$B$1,"0,00")</f>
        <v>0</v>
      </c>
      <c r="O26" s="6">
        <f t="shared" si="22"/>
        <v>0</v>
      </c>
      <c r="P26" s="6">
        <f>N26-O26</f>
        <v>0</v>
      </c>
      <c r="Q26" s="39"/>
      <c r="R26" s="275"/>
      <c r="S26" s="192">
        <f t="shared" si="23"/>
        <v>0</v>
      </c>
      <c r="T26" s="33"/>
      <c r="U26" s="31"/>
      <c r="V26" s="33"/>
      <c r="W26" s="33"/>
      <c r="X26" s="33"/>
      <c r="Y26" s="268"/>
      <c r="Z26" s="33"/>
      <c r="AA26" s="33"/>
      <c r="AB26" s="37"/>
      <c r="AC26" s="176"/>
      <c r="AD26" s="176"/>
      <c r="AE26" s="35"/>
      <c r="AF26" s="7">
        <f t="shared" ref="AF26:AF36" si="37">Q26+T26+W26+X26+Z26+AA26+AB26+AC26+AD26</f>
        <v>0</v>
      </c>
      <c r="AG26" s="286"/>
      <c r="AH26" s="13">
        <f t="shared" ref="AH26:AH36" si="38">AF26-AG26</f>
        <v>0</v>
      </c>
      <c r="AI26" s="10"/>
      <c r="AJ26" s="44"/>
      <c r="AK26" s="41"/>
      <c r="AL26" s="186">
        <f t="shared" ref="AL26:AL36" si="39">(AJ26+AK26)-C26</f>
        <v>0</v>
      </c>
      <c r="AM26" s="41"/>
    </row>
    <row r="27" spans="1:16384" ht="16.5" customHeight="1" x14ac:dyDescent="0.25">
      <c r="A27" s="19">
        <f>A26+1</f>
        <v>43426</v>
      </c>
      <c r="B27" s="39"/>
      <c r="C27" s="39"/>
      <c r="D27" s="40"/>
      <c r="E27" s="183">
        <f t="shared" si="0"/>
        <v>0</v>
      </c>
      <c r="F27" s="40"/>
      <c r="G27" s="4">
        <f t="shared" si="31"/>
        <v>0</v>
      </c>
      <c r="H27" s="4">
        <f t="shared" si="32"/>
        <v>0</v>
      </c>
      <c r="I27" s="39"/>
      <c r="J27" s="5" t="str">
        <f t="shared" si="33"/>
        <v/>
      </c>
      <c r="K27" s="25" t="str">
        <f t="shared" si="34"/>
        <v>0,00</v>
      </c>
      <c r="L27" s="6" t="e">
        <f t="shared" si="35"/>
        <v>#DIV/0!</v>
      </c>
      <c r="M27" s="6" t="e">
        <f t="shared" ref="M27:M36" si="40">K27-L27</f>
        <v>#DIV/0!</v>
      </c>
      <c r="N27" s="6">
        <f t="shared" si="36"/>
        <v>0</v>
      </c>
      <c r="O27" s="6">
        <f t="shared" si="22"/>
        <v>0</v>
      </c>
      <c r="P27" s="6">
        <f t="shared" ref="P27:P36" si="41">N27-O27</f>
        <v>0</v>
      </c>
      <c r="Q27" s="39"/>
      <c r="R27" s="275"/>
      <c r="S27" s="192">
        <f t="shared" si="23"/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176"/>
      <c r="AE27" s="35"/>
      <c r="AF27" s="7">
        <f t="shared" si="37"/>
        <v>0</v>
      </c>
      <c r="AG27" s="287"/>
      <c r="AH27" s="7">
        <f t="shared" si="38"/>
        <v>0</v>
      </c>
      <c r="AI27" s="10"/>
      <c r="AJ27" s="44"/>
      <c r="AK27" s="41"/>
      <c r="AL27" s="186">
        <f t="shared" si="39"/>
        <v>0</v>
      </c>
      <c r="AM27" s="41"/>
    </row>
    <row r="28" spans="1:16384" ht="16.5" customHeight="1" x14ac:dyDescent="0.25">
      <c r="A28" s="19">
        <f t="shared" ref="A28:A36" si="42">A27+1</f>
        <v>43427</v>
      </c>
      <c r="B28" s="39"/>
      <c r="C28" s="39"/>
      <c r="D28" s="40"/>
      <c r="E28" s="183">
        <f t="shared" si="0"/>
        <v>0</v>
      </c>
      <c r="F28" s="40"/>
      <c r="G28" s="4">
        <f t="shared" si="31"/>
        <v>0</v>
      </c>
      <c r="H28" s="4">
        <f t="shared" si="32"/>
        <v>0</v>
      </c>
      <c r="I28" s="39"/>
      <c r="J28" s="5" t="str">
        <f t="shared" si="33"/>
        <v/>
      </c>
      <c r="K28" s="25" t="str">
        <f t="shared" si="34"/>
        <v>0,00</v>
      </c>
      <c r="L28" s="6" t="e">
        <f t="shared" si="35"/>
        <v>#DIV/0!</v>
      </c>
      <c r="M28" s="6" t="e">
        <f t="shared" si="40"/>
        <v>#DIV/0!</v>
      </c>
      <c r="N28" s="6">
        <f t="shared" si="36"/>
        <v>0</v>
      </c>
      <c r="O28" s="6">
        <f t="shared" si="22"/>
        <v>0</v>
      </c>
      <c r="P28" s="6">
        <f t="shared" si="41"/>
        <v>0</v>
      </c>
      <c r="Q28" s="39"/>
      <c r="R28" s="275"/>
      <c r="S28" s="192">
        <f t="shared" si="23"/>
        <v>0</v>
      </c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176"/>
      <c r="AE28" s="35"/>
      <c r="AF28" s="7">
        <f t="shared" si="37"/>
        <v>0</v>
      </c>
      <c r="AG28" s="287"/>
      <c r="AH28" s="7">
        <f t="shared" si="38"/>
        <v>0</v>
      </c>
      <c r="AI28" s="10"/>
      <c r="AJ28" s="44"/>
      <c r="AK28" s="41"/>
      <c r="AL28" s="186">
        <f t="shared" si="39"/>
        <v>0</v>
      </c>
      <c r="AM28" s="41"/>
    </row>
    <row r="29" spans="1:16384" ht="16.5" customHeight="1" x14ac:dyDescent="0.25">
      <c r="A29" s="19">
        <f t="shared" si="42"/>
        <v>43428</v>
      </c>
      <c r="B29" s="39"/>
      <c r="C29" s="39"/>
      <c r="D29" s="40"/>
      <c r="E29" s="183">
        <f t="shared" si="0"/>
        <v>0</v>
      </c>
      <c r="F29" s="40"/>
      <c r="G29" s="4">
        <f t="shared" si="31"/>
        <v>0</v>
      </c>
      <c r="H29" s="4">
        <f t="shared" si="32"/>
        <v>0</v>
      </c>
      <c r="I29" s="39"/>
      <c r="J29" s="5" t="str">
        <f t="shared" si="33"/>
        <v/>
      </c>
      <c r="K29" s="25" t="str">
        <f t="shared" si="34"/>
        <v>0,00</v>
      </c>
      <c r="L29" s="6" t="e">
        <f t="shared" si="35"/>
        <v>#DIV/0!</v>
      </c>
      <c r="M29" s="6" t="e">
        <f t="shared" si="40"/>
        <v>#DIV/0!</v>
      </c>
      <c r="N29" s="6">
        <f t="shared" si="36"/>
        <v>0</v>
      </c>
      <c r="O29" s="6">
        <f t="shared" si="22"/>
        <v>0</v>
      </c>
      <c r="P29" s="6">
        <f t="shared" si="41"/>
        <v>0</v>
      </c>
      <c r="Q29" s="39"/>
      <c r="R29" s="275"/>
      <c r="S29" s="192">
        <f t="shared" si="23"/>
        <v>0</v>
      </c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176"/>
      <c r="AE29" s="35"/>
      <c r="AF29" s="7">
        <f t="shared" si="37"/>
        <v>0</v>
      </c>
      <c r="AG29" s="287"/>
      <c r="AH29" s="7">
        <f t="shared" si="38"/>
        <v>0</v>
      </c>
      <c r="AI29" s="10"/>
      <c r="AJ29" s="44"/>
      <c r="AK29" s="41"/>
      <c r="AL29" s="186">
        <f t="shared" si="39"/>
        <v>0</v>
      </c>
      <c r="AM29" s="41"/>
    </row>
    <row r="30" spans="1:16384" ht="16.5" customHeight="1" x14ac:dyDescent="0.25">
      <c r="A30" s="19">
        <f t="shared" si="42"/>
        <v>43429</v>
      </c>
      <c r="B30" s="39"/>
      <c r="C30" s="39"/>
      <c r="D30" s="40"/>
      <c r="E30" s="183">
        <f t="shared" si="0"/>
        <v>0</v>
      </c>
      <c r="F30" s="40"/>
      <c r="G30" s="4">
        <f t="shared" si="31"/>
        <v>0</v>
      </c>
      <c r="H30" s="4">
        <f t="shared" si="32"/>
        <v>0</v>
      </c>
      <c r="I30" s="39"/>
      <c r="J30" s="5" t="str">
        <f t="shared" si="33"/>
        <v/>
      </c>
      <c r="K30" s="25" t="str">
        <f t="shared" si="34"/>
        <v>0,00</v>
      </c>
      <c r="L30" s="6" t="e">
        <f t="shared" si="35"/>
        <v>#DIV/0!</v>
      </c>
      <c r="M30" s="6" t="e">
        <f t="shared" si="40"/>
        <v>#DIV/0!</v>
      </c>
      <c r="N30" s="6">
        <f t="shared" si="36"/>
        <v>0</v>
      </c>
      <c r="O30" s="6">
        <f t="shared" si="22"/>
        <v>0</v>
      </c>
      <c r="P30" s="6">
        <f t="shared" si="41"/>
        <v>0</v>
      </c>
      <c r="Q30" s="39"/>
      <c r="R30" s="275"/>
      <c r="S30" s="192">
        <f t="shared" si="23"/>
        <v>0</v>
      </c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176"/>
      <c r="AE30" s="35"/>
      <c r="AF30" s="7">
        <f t="shared" si="37"/>
        <v>0</v>
      </c>
      <c r="AG30" s="287"/>
      <c r="AH30" s="7">
        <f t="shared" si="38"/>
        <v>0</v>
      </c>
      <c r="AI30" s="10"/>
      <c r="AJ30" s="44"/>
      <c r="AK30" s="41"/>
      <c r="AL30" s="186">
        <f t="shared" si="39"/>
        <v>0</v>
      </c>
      <c r="AM30" s="41"/>
    </row>
    <row r="31" spans="1:16384" ht="16.5" customHeight="1" x14ac:dyDescent="0.25">
      <c r="A31" s="19">
        <f t="shared" si="42"/>
        <v>43430</v>
      </c>
      <c r="B31" s="39"/>
      <c r="C31" s="39"/>
      <c r="D31" s="40"/>
      <c r="E31" s="183">
        <f t="shared" si="0"/>
        <v>0</v>
      </c>
      <c r="F31" s="40"/>
      <c r="G31" s="4">
        <f t="shared" si="31"/>
        <v>0</v>
      </c>
      <c r="H31" s="4">
        <f t="shared" si="32"/>
        <v>0</v>
      </c>
      <c r="I31" s="39"/>
      <c r="J31" s="5" t="str">
        <f t="shared" si="33"/>
        <v/>
      </c>
      <c r="K31" s="25" t="str">
        <f t="shared" si="34"/>
        <v>0,00</v>
      </c>
      <c r="L31" s="6" t="e">
        <f t="shared" si="35"/>
        <v>#DIV/0!</v>
      </c>
      <c r="M31" s="6" t="e">
        <f t="shared" si="40"/>
        <v>#DIV/0!</v>
      </c>
      <c r="N31" s="6">
        <f t="shared" si="36"/>
        <v>0</v>
      </c>
      <c r="O31" s="6">
        <f t="shared" si="22"/>
        <v>0</v>
      </c>
      <c r="P31" s="6">
        <f t="shared" si="41"/>
        <v>0</v>
      </c>
      <c r="Q31" s="39"/>
      <c r="R31" s="275"/>
      <c r="S31" s="192">
        <f t="shared" si="23"/>
        <v>0</v>
      </c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176"/>
      <c r="AE31" s="35"/>
      <c r="AF31" s="7">
        <f t="shared" si="37"/>
        <v>0</v>
      </c>
      <c r="AG31" s="287"/>
      <c r="AH31" s="7">
        <f t="shared" si="38"/>
        <v>0</v>
      </c>
      <c r="AI31" s="10"/>
      <c r="AJ31" s="44"/>
      <c r="AK31" s="41"/>
      <c r="AL31" s="186">
        <f t="shared" si="39"/>
        <v>0</v>
      </c>
      <c r="AM31" s="41"/>
    </row>
    <row r="32" spans="1:16384" ht="16.5" customHeight="1" x14ac:dyDescent="0.25">
      <c r="A32" s="19">
        <f t="shared" si="42"/>
        <v>43431</v>
      </c>
      <c r="B32" s="39"/>
      <c r="C32" s="39"/>
      <c r="D32" s="40"/>
      <c r="E32" s="183">
        <f t="shared" si="0"/>
        <v>0</v>
      </c>
      <c r="F32" s="40"/>
      <c r="G32" s="4">
        <f t="shared" si="31"/>
        <v>0</v>
      </c>
      <c r="H32" s="4">
        <f t="shared" si="32"/>
        <v>0</v>
      </c>
      <c r="I32" s="39"/>
      <c r="J32" s="5" t="str">
        <f t="shared" si="33"/>
        <v/>
      </c>
      <c r="K32" s="25" t="str">
        <f t="shared" si="34"/>
        <v>0,00</v>
      </c>
      <c r="L32" s="6" t="e">
        <f t="shared" si="35"/>
        <v>#DIV/0!</v>
      </c>
      <c r="M32" s="6" t="e">
        <f t="shared" si="40"/>
        <v>#DIV/0!</v>
      </c>
      <c r="N32" s="6">
        <f t="shared" si="36"/>
        <v>0</v>
      </c>
      <c r="O32" s="6">
        <f t="shared" si="22"/>
        <v>0</v>
      </c>
      <c r="P32" s="6">
        <f t="shared" si="41"/>
        <v>0</v>
      </c>
      <c r="Q32" s="39"/>
      <c r="R32" s="275"/>
      <c r="S32" s="192">
        <f t="shared" si="23"/>
        <v>0</v>
      </c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176"/>
      <c r="AE32" s="35"/>
      <c r="AF32" s="7">
        <f t="shared" si="37"/>
        <v>0</v>
      </c>
      <c r="AG32" s="287"/>
      <c r="AH32" s="7">
        <f t="shared" si="38"/>
        <v>0</v>
      </c>
      <c r="AI32" s="10"/>
      <c r="AJ32" s="44"/>
      <c r="AK32" s="41"/>
      <c r="AL32" s="186">
        <f t="shared" si="39"/>
        <v>0</v>
      </c>
      <c r="AM32" s="41"/>
    </row>
    <row r="33" spans="1:16384" ht="16.5" customHeight="1" x14ac:dyDescent="0.25">
      <c r="A33" s="19">
        <f t="shared" si="42"/>
        <v>43432</v>
      </c>
      <c r="B33" s="39"/>
      <c r="C33" s="39"/>
      <c r="D33" s="40"/>
      <c r="E33" s="183">
        <f t="shared" si="0"/>
        <v>0</v>
      </c>
      <c r="F33" s="40"/>
      <c r="G33" s="4">
        <f t="shared" si="31"/>
        <v>0</v>
      </c>
      <c r="H33" s="4">
        <f t="shared" si="32"/>
        <v>0</v>
      </c>
      <c r="I33" s="39"/>
      <c r="J33" s="5" t="str">
        <f t="shared" si="33"/>
        <v/>
      </c>
      <c r="K33" s="25" t="str">
        <f t="shared" si="34"/>
        <v>0,00</v>
      </c>
      <c r="L33" s="6" t="e">
        <f t="shared" si="35"/>
        <v>#DIV/0!</v>
      </c>
      <c r="M33" s="6" t="e">
        <f t="shared" si="40"/>
        <v>#DIV/0!</v>
      </c>
      <c r="N33" s="6">
        <f t="shared" si="36"/>
        <v>0</v>
      </c>
      <c r="O33" s="6">
        <f t="shared" si="22"/>
        <v>0</v>
      </c>
      <c r="P33" s="6">
        <f t="shared" si="41"/>
        <v>0</v>
      </c>
      <c r="Q33" s="39"/>
      <c r="R33" s="275"/>
      <c r="S33" s="192">
        <f t="shared" si="23"/>
        <v>0</v>
      </c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176"/>
      <c r="AE33" s="35"/>
      <c r="AF33" s="7">
        <f t="shared" si="37"/>
        <v>0</v>
      </c>
      <c r="AG33" s="287"/>
      <c r="AH33" s="7">
        <f t="shared" si="38"/>
        <v>0</v>
      </c>
      <c r="AI33" s="10"/>
      <c r="AJ33" s="44"/>
      <c r="AK33" s="41"/>
      <c r="AL33" s="186">
        <f t="shared" si="39"/>
        <v>0</v>
      </c>
      <c r="AM33" s="41"/>
    </row>
    <row r="34" spans="1:16384" ht="16.5" customHeight="1" x14ac:dyDescent="0.25">
      <c r="A34" s="19">
        <f t="shared" si="42"/>
        <v>43433</v>
      </c>
      <c r="B34" s="39"/>
      <c r="C34" s="39"/>
      <c r="D34" s="40"/>
      <c r="E34" s="183">
        <f t="shared" si="0"/>
        <v>0</v>
      </c>
      <c r="F34" s="40"/>
      <c r="G34" s="4">
        <f t="shared" si="31"/>
        <v>0</v>
      </c>
      <c r="H34" s="4">
        <f t="shared" si="32"/>
        <v>0</v>
      </c>
      <c r="I34" s="39"/>
      <c r="J34" s="5" t="str">
        <f t="shared" si="33"/>
        <v/>
      </c>
      <c r="K34" s="25" t="str">
        <f t="shared" si="34"/>
        <v>0,00</v>
      </c>
      <c r="L34" s="6" t="e">
        <f t="shared" si="35"/>
        <v>#DIV/0!</v>
      </c>
      <c r="M34" s="6" t="e">
        <f t="shared" si="40"/>
        <v>#DIV/0!</v>
      </c>
      <c r="N34" s="6">
        <f t="shared" si="36"/>
        <v>0</v>
      </c>
      <c r="O34" s="6">
        <f t="shared" si="22"/>
        <v>0</v>
      </c>
      <c r="P34" s="6">
        <f t="shared" si="41"/>
        <v>0</v>
      </c>
      <c r="Q34" s="39"/>
      <c r="R34" s="275"/>
      <c r="S34" s="192">
        <f t="shared" si="23"/>
        <v>0</v>
      </c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176"/>
      <c r="AE34" s="35"/>
      <c r="AF34" s="7">
        <f t="shared" si="37"/>
        <v>0</v>
      </c>
      <c r="AG34" s="287"/>
      <c r="AH34" s="7">
        <f t="shared" si="38"/>
        <v>0</v>
      </c>
      <c r="AI34" s="10"/>
      <c r="AJ34" s="44"/>
      <c r="AK34" s="41"/>
      <c r="AL34" s="186">
        <f t="shared" si="39"/>
        <v>0</v>
      </c>
      <c r="AM34" s="41"/>
    </row>
    <row r="35" spans="1:16384" ht="16.5" customHeight="1" x14ac:dyDescent="0.25">
      <c r="A35" s="19">
        <f t="shared" si="42"/>
        <v>43434</v>
      </c>
      <c r="B35" s="39"/>
      <c r="C35" s="39"/>
      <c r="D35" s="40"/>
      <c r="E35" s="183">
        <f t="shared" si="0"/>
        <v>0</v>
      </c>
      <c r="F35" s="40"/>
      <c r="G35" s="4">
        <f t="shared" si="31"/>
        <v>0</v>
      </c>
      <c r="H35" s="4">
        <f t="shared" si="32"/>
        <v>0</v>
      </c>
      <c r="I35" s="39"/>
      <c r="J35" s="5" t="str">
        <f t="shared" si="33"/>
        <v/>
      </c>
      <c r="K35" s="25" t="str">
        <f t="shared" si="34"/>
        <v>0,00</v>
      </c>
      <c r="L35" s="6" t="e">
        <f t="shared" si="35"/>
        <v>#DIV/0!</v>
      </c>
      <c r="M35" s="6" t="e">
        <f t="shared" si="40"/>
        <v>#DIV/0!</v>
      </c>
      <c r="N35" s="6">
        <f t="shared" si="36"/>
        <v>0</v>
      </c>
      <c r="O35" s="6">
        <f t="shared" si="22"/>
        <v>0</v>
      </c>
      <c r="P35" s="6">
        <f t="shared" si="41"/>
        <v>0</v>
      </c>
      <c r="Q35" s="39"/>
      <c r="R35" s="275"/>
      <c r="S35" s="192">
        <f t="shared" si="23"/>
        <v>0</v>
      </c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176"/>
      <c r="AE35" s="35"/>
      <c r="AF35" s="7">
        <f t="shared" si="37"/>
        <v>0</v>
      </c>
      <c r="AG35" s="288"/>
      <c r="AH35" s="26">
        <f t="shared" si="38"/>
        <v>0</v>
      </c>
      <c r="AI35" s="10"/>
      <c r="AJ35" s="44"/>
      <c r="AK35" s="41"/>
      <c r="AL35" s="186">
        <f t="shared" si="39"/>
        <v>0</v>
      </c>
      <c r="AM35" s="41"/>
    </row>
    <row r="36" spans="1:16384" s="263" customFormat="1" ht="16.5" customHeight="1" thickBot="1" x14ac:dyDescent="0.3">
      <c r="A36" s="19">
        <f t="shared" si="42"/>
        <v>43435</v>
      </c>
      <c r="B36" s="267"/>
      <c r="C36" s="267"/>
      <c r="D36" s="40"/>
      <c r="E36" s="183">
        <f t="shared" si="0"/>
        <v>0</v>
      </c>
      <c r="F36" s="40"/>
      <c r="G36" s="4">
        <f t="shared" si="31"/>
        <v>0</v>
      </c>
      <c r="H36" s="4">
        <f t="shared" si="31"/>
        <v>0</v>
      </c>
      <c r="I36" s="267"/>
      <c r="J36" s="5" t="str">
        <f t="shared" si="33"/>
        <v/>
      </c>
      <c r="K36" s="25" t="str">
        <f t="shared" si="34"/>
        <v>0,00</v>
      </c>
      <c r="L36" s="6" t="e">
        <f t="shared" si="35"/>
        <v>#DIV/0!</v>
      </c>
      <c r="M36" s="6" t="e">
        <f t="shared" si="40"/>
        <v>#DIV/0!</v>
      </c>
      <c r="N36" s="6">
        <f t="shared" si="36"/>
        <v>0</v>
      </c>
      <c r="O36" s="6">
        <f t="shared" si="22"/>
        <v>0</v>
      </c>
      <c r="P36" s="6">
        <f t="shared" si="41"/>
        <v>0</v>
      </c>
      <c r="Q36" s="267"/>
      <c r="R36" s="275"/>
      <c r="S36" s="192">
        <f t="shared" ref="S36" si="43">(Q36+T36)-R36</f>
        <v>0</v>
      </c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176"/>
      <c r="AE36" s="35"/>
      <c r="AF36" s="269">
        <f t="shared" si="37"/>
        <v>0</v>
      </c>
      <c r="AG36" s="288"/>
      <c r="AH36" s="26">
        <f t="shared" si="38"/>
        <v>0</v>
      </c>
      <c r="AI36" s="10"/>
      <c r="AJ36" s="44"/>
      <c r="AK36" s="41"/>
      <c r="AL36" s="186">
        <f t="shared" si="39"/>
        <v>0</v>
      </c>
      <c r="AM36" s="41"/>
    </row>
    <row r="37" spans="1:16384" s="153" customFormat="1" ht="16.5" customHeight="1" thickBot="1" x14ac:dyDescent="0.3">
      <c r="A37" s="171" t="s">
        <v>87</v>
      </c>
      <c r="B37" s="172">
        <f>SUM(B4:B36)-B14-B25</f>
        <v>0</v>
      </c>
      <c r="C37" s="172">
        <f t="shared" ref="C37" si="44">SUM(C4:C36)-C14-C25</f>
        <v>0</v>
      </c>
      <c r="D37" s="172">
        <f>SUM(D4:D36)-D14-D25</f>
        <v>0</v>
      </c>
      <c r="E37" s="173">
        <f>C37-D37</f>
        <v>0</v>
      </c>
      <c r="F37" s="172">
        <f>SUM(F4:F36)-F14-F25</f>
        <v>0</v>
      </c>
      <c r="G37" s="174">
        <f>C37/D1</f>
        <v>0</v>
      </c>
      <c r="H37" s="174">
        <f>D37/D1</f>
        <v>0</v>
      </c>
      <c r="I37" s="194">
        <f>SUM(I4:I36)-I14-I25</f>
        <v>0</v>
      </c>
      <c r="J37" s="196" t="e">
        <f>I37/C37</f>
        <v>#DIV/0!</v>
      </c>
      <c r="K37" s="180" t="e">
        <f>Q37/C37</f>
        <v>#DIV/0!</v>
      </c>
      <c r="L37" s="181" t="str">
        <f>IFERROR(R37/D37,"0,00")</f>
        <v>0,00</v>
      </c>
      <c r="M37" s="179" t="e">
        <f>K37-L37</f>
        <v>#DIV/0!</v>
      </c>
      <c r="N37" s="179">
        <f>Q37/D1</f>
        <v>0</v>
      </c>
      <c r="O37" s="179">
        <f>R37/D1</f>
        <v>0</v>
      </c>
      <c r="P37" s="179">
        <f>N37-O37</f>
        <v>0</v>
      </c>
      <c r="Q37" s="179">
        <f>SUM(Q4:Q36)-Q14-Q25</f>
        <v>0</v>
      </c>
      <c r="R37" s="179">
        <f>SUM(R4:R36)-R14-R25</f>
        <v>0</v>
      </c>
      <c r="S37" s="179">
        <f>(Q37+T37)-R37</f>
        <v>0</v>
      </c>
      <c r="T37" s="179">
        <f t="shared" ref="T37:AG37" si="45">SUM(T4:T36)-T14-T25</f>
        <v>0</v>
      </c>
      <c r="U37" s="194">
        <f t="shared" si="45"/>
        <v>0</v>
      </c>
      <c r="V37" s="181">
        <f t="shared" si="45"/>
        <v>0</v>
      </c>
      <c r="W37" s="181">
        <f t="shared" si="45"/>
        <v>0</v>
      </c>
      <c r="X37" s="181">
        <f t="shared" si="45"/>
        <v>0</v>
      </c>
      <c r="Y37" s="195">
        <f t="shared" si="45"/>
        <v>0</v>
      </c>
      <c r="Z37" s="181">
        <f t="shared" si="45"/>
        <v>0</v>
      </c>
      <c r="AA37" s="181">
        <f t="shared" si="45"/>
        <v>0</v>
      </c>
      <c r="AB37" s="181">
        <f t="shared" si="45"/>
        <v>0</v>
      </c>
      <c r="AC37" s="181">
        <f t="shared" si="45"/>
        <v>0</v>
      </c>
      <c r="AD37" s="181">
        <f t="shared" si="45"/>
        <v>0</v>
      </c>
      <c r="AE37" s="181">
        <f t="shared" si="45"/>
        <v>0</v>
      </c>
      <c r="AF37" s="181">
        <f t="shared" si="45"/>
        <v>0</v>
      </c>
      <c r="AG37" s="181">
        <f t="shared" si="45"/>
        <v>0</v>
      </c>
      <c r="AH37" s="181">
        <f>AF37-AG37</f>
        <v>0</v>
      </c>
      <c r="AI37" s="10"/>
      <c r="AJ37" s="195">
        <f>SUM(AJ4:AJ36)-AJ14-AJ25</f>
        <v>0</v>
      </c>
      <c r="AK37" s="195">
        <f>SUM(AK4:AK36)-AK14-AK25</f>
        <v>0</v>
      </c>
      <c r="AL37" s="195">
        <f>SUM(AL4:AL36)-AL14-AL25</f>
        <v>0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  <row r="38" spans="1:16384" x14ac:dyDescent="0.25">
      <c r="AB38" s="1"/>
      <c r="AC38" s="1"/>
    </row>
    <row r="39" spans="1:16384" x14ac:dyDescent="0.25">
      <c r="A39" s="2" t="s">
        <v>115</v>
      </c>
      <c r="AB39" s="1"/>
      <c r="AC39" s="1"/>
    </row>
  </sheetData>
  <sheetProtection select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_xludf.Clear">
                <anchor moveWithCells="1" sizeWithCells="1">
                  <from>
                    <xdr:col>4</xdr:col>
                    <xdr:colOff>809625</xdr:colOff>
                    <xdr:row>0</xdr:row>
                    <xdr:rowOff>0</xdr:rowOff>
                  </from>
                  <to>
                    <xdr:col>5</xdr:col>
                    <xdr:colOff>714375</xdr:colOff>
                    <xdr:row>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XFD40"/>
  <sheetViews>
    <sheetView topLeftCell="X11" zoomScale="80" zoomScaleNormal="80" workbookViewId="0">
      <selection activeCell="Z28" sqref="Z28"/>
    </sheetView>
  </sheetViews>
  <sheetFormatPr baseColWidth="10" defaultRowHeight="15" x14ac:dyDescent="0.25"/>
  <cols>
    <col min="1" max="1" width="8.5703125" style="2" customWidth="1"/>
    <col min="2" max="2" width="11.85546875" style="1" customWidth="1"/>
    <col min="3" max="3" width="14.42578125" style="1" customWidth="1"/>
    <col min="4" max="4" width="12.5703125" style="1" customWidth="1"/>
    <col min="5" max="5" width="11.85546875" style="1" customWidth="1"/>
    <col min="6" max="6" width="10.85546875" style="1"/>
    <col min="7" max="7" width="13.42578125" style="1" customWidth="1"/>
    <col min="8" max="8" width="8.42578125" style="1" customWidth="1"/>
    <col min="9" max="9" width="10.85546875" style="1"/>
    <col min="10" max="10" width="13.42578125" style="1" customWidth="1"/>
    <col min="11" max="11" width="10.85546875" style="1"/>
    <col min="12" max="12" width="14.42578125" style="1" customWidth="1"/>
    <col min="13" max="13" width="16" style="1" customWidth="1"/>
    <col min="14" max="14" width="13.140625" style="1" customWidth="1"/>
    <col min="15" max="15" width="22.85546875" style="1" customWidth="1"/>
    <col min="16" max="16" width="20.5703125" style="1" customWidth="1"/>
    <col min="17" max="17" width="24.5703125" style="1" customWidth="1"/>
    <col min="18" max="18" width="18.42578125" style="1" customWidth="1"/>
    <col min="19" max="19" width="17.7109375" style="1" customWidth="1"/>
    <col min="20" max="20" width="24.5703125" style="1" customWidth="1"/>
    <col min="21" max="21" width="4.85546875" style="1" customWidth="1"/>
    <col min="22" max="23" width="16.140625" style="1" customWidth="1"/>
    <col min="24" max="24" width="22.5703125" style="1" customWidth="1"/>
    <col min="25" max="25" width="14.7109375" style="264" customWidth="1"/>
    <col min="26" max="27" width="10.85546875" style="1"/>
    <col min="33" max="33" width="13.28515625" customWidth="1"/>
    <col min="34" max="34" width="11.85546875" customWidth="1"/>
    <col min="36" max="37" width="16.42578125" customWidth="1"/>
    <col min="39" max="39" width="43.5703125" customWidth="1"/>
  </cols>
  <sheetData>
    <row r="1" spans="1:16384" x14ac:dyDescent="0.25">
      <c r="A1" s="283" t="s">
        <v>39</v>
      </c>
      <c r="B1" s="283">
        <v>64</v>
      </c>
      <c r="C1" s="283">
        <f>'Octobre 2018'!$A$2</f>
        <v>20</v>
      </c>
      <c r="D1" s="283">
        <f>B1*C1</f>
        <v>1280</v>
      </c>
    </row>
    <row r="2" spans="1:16384" ht="15.75" thickBot="1" x14ac:dyDescent="0.3">
      <c r="B2" s="27"/>
      <c r="C2" s="27">
        <v>20</v>
      </c>
      <c r="K2" s="3"/>
      <c r="AB2" s="1"/>
      <c r="AC2" s="1"/>
    </row>
    <row r="3" spans="1:16384" ht="15.75" thickBot="1" x14ac:dyDescent="0.3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5" t="s">
        <v>116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25">
      <c r="A4" s="15">
        <f>'PC AVIGNON'!A4</f>
        <v>43405</v>
      </c>
      <c r="B4" s="29"/>
      <c r="C4" s="29"/>
      <c r="D4" s="233"/>
      <c r="E4" s="182">
        <f t="shared" ref="E4:E36" si="0">C4-D4</f>
        <v>0</v>
      </c>
      <c r="F4" s="29"/>
      <c r="G4" s="16">
        <f>IFERROR(C4/$B$1,"")</f>
        <v>0</v>
      </c>
      <c r="H4" s="16">
        <f>IFERROR(D4/$B$1,"")</f>
        <v>0</v>
      </c>
      <c r="I4" s="30"/>
      <c r="J4" s="17" t="str">
        <f t="shared" ref="J4:J13" si="1">IFERROR(I4/C4,"")</f>
        <v/>
      </c>
      <c r="K4" s="25" t="str">
        <f t="shared" ref="K4:K13" si="2">IFERROR((Q4+T4)/C4,"0,00")</f>
        <v>0,00</v>
      </c>
      <c r="L4" s="25"/>
      <c r="M4" s="25">
        <f>K4-L4</f>
        <v>0</v>
      </c>
      <c r="N4" s="18">
        <f t="shared" ref="N4:N13" si="3">IFERROR(Q4/$B$1,"0,00")</f>
        <v>0</v>
      </c>
      <c r="O4" s="18"/>
      <c r="P4" s="18">
        <f>N4-O4</f>
        <v>0</v>
      </c>
      <c r="Q4" s="32"/>
      <c r="R4" s="285"/>
      <c r="S4" s="191">
        <f>(Q4+T4)-R4</f>
        <v>0</v>
      </c>
      <c r="T4" s="32"/>
      <c r="U4" s="30"/>
      <c r="V4" s="32"/>
      <c r="W4" s="32"/>
      <c r="X4" s="32"/>
      <c r="Y4" s="266"/>
      <c r="Z4" s="32"/>
      <c r="AA4" s="32"/>
      <c r="AB4" s="36"/>
      <c r="AC4" s="175"/>
      <c r="AD4" s="34"/>
      <c r="AE4" s="34"/>
      <c r="AF4" s="13">
        <f t="shared" ref="AF4:AF13" si="4">Q4+T4+W4+X4+Z4+AA4+AB4+AC4+AD4</f>
        <v>0</v>
      </c>
      <c r="AG4" s="286"/>
      <c r="AH4" s="13">
        <f>AF4-AG4</f>
        <v>0</v>
      </c>
      <c r="AI4" s="10"/>
      <c r="AJ4" s="42"/>
      <c r="AK4" s="43"/>
      <c r="AL4" s="185">
        <f>(AJ4+AK4)-C2</f>
        <v>-20</v>
      </c>
      <c r="AM4" s="43"/>
    </row>
    <row r="5" spans="1:16384" ht="16.5" customHeight="1" x14ac:dyDescent="0.25">
      <c r="A5" s="19">
        <f>A4+1</f>
        <v>43406</v>
      </c>
      <c r="B5" s="39"/>
      <c r="C5" s="39"/>
      <c r="D5" s="234"/>
      <c r="E5" s="183">
        <f t="shared" si="0"/>
        <v>0</v>
      </c>
      <c r="F5" s="40"/>
      <c r="G5" s="4">
        <f t="shared" ref="G5:H13" si="5">IFERROR(C5/$B$1,"")</f>
        <v>0</v>
      </c>
      <c r="H5" s="4">
        <f t="shared" si="5"/>
        <v>0</v>
      </c>
      <c r="I5" s="31"/>
      <c r="J5" s="5" t="str">
        <f t="shared" si="1"/>
        <v/>
      </c>
      <c r="K5" s="25" t="str">
        <f t="shared" si="2"/>
        <v>0,00</v>
      </c>
      <c r="L5" s="25"/>
      <c r="M5" s="25">
        <f t="shared" ref="M5:M13" si="6">K5-L5</f>
        <v>0</v>
      </c>
      <c r="N5" s="6">
        <f t="shared" si="3"/>
        <v>0</v>
      </c>
      <c r="O5" s="6"/>
      <c r="P5" s="6">
        <f t="shared" ref="P5:P13" si="7">N5-O5</f>
        <v>0</v>
      </c>
      <c r="Q5" s="33"/>
      <c r="R5" s="275"/>
      <c r="S5" s="192">
        <f t="shared" ref="S5:S13" si="8">(Q5+T5)-R5</f>
        <v>0</v>
      </c>
      <c r="T5" s="33"/>
      <c r="U5" s="31"/>
      <c r="V5" s="33"/>
      <c r="W5" s="33"/>
      <c r="X5" s="33"/>
      <c r="Y5" s="268"/>
      <c r="Z5" s="33"/>
      <c r="AA5" s="33"/>
      <c r="AB5" s="37"/>
      <c r="AC5" s="176"/>
      <c r="AD5" s="35"/>
      <c r="AE5" s="35"/>
      <c r="AF5" s="7">
        <f t="shared" si="4"/>
        <v>0</v>
      </c>
      <c r="AG5" s="287"/>
      <c r="AH5" s="7">
        <f t="shared" ref="AH5:AH13" si="9">AF5-AG5</f>
        <v>0</v>
      </c>
      <c r="AI5" s="10"/>
      <c r="AJ5" s="44"/>
      <c r="AK5" s="41"/>
      <c r="AL5" s="186">
        <f>(AJ5+AK5)-C4</f>
        <v>0</v>
      </c>
      <c r="AM5" s="41"/>
    </row>
    <row r="6" spans="1:16384" ht="16.5" customHeight="1" x14ac:dyDescent="0.25">
      <c r="A6" s="19">
        <f t="shared" ref="A6:A13" si="10">A5+1</f>
        <v>43407</v>
      </c>
      <c r="B6" s="39"/>
      <c r="C6" s="39"/>
      <c r="D6" s="234"/>
      <c r="E6" s="183">
        <f t="shared" si="0"/>
        <v>0</v>
      </c>
      <c r="F6" s="40"/>
      <c r="G6" s="4">
        <f t="shared" si="5"/>
        <v>0</v>
      </c>
      <c r="H6" s="4">
        <f t="shared" si="5"/>
        <v>0</v>
      </c>
      <c r="I6" s="31"/>
      <c r="J6" s="5" t="str">
        <f t="shared" si="1"/>
        <v/>
      </c>
      <c r="K6" s="25" t="str">
        <f t="shared" si="2"/>
        <v>0,00</v>
      </c>
      <c r="L6" s="25"/>
      <c r="M6" s="25">
        <f t="shared" si="6"/>
        <v>0</v>
      </c>
      <c r="N6" s="6">
        <f t="shared" si="3"/>
        <v>0</v>
      </c>
      <c r="O6" s="6"/>
      <c r="P6" s="6">
        <f t="shared" si="7"/>
        <v>0</v>
      </c>
      <c r="Q6" s="33"/>
      <c r="R6" s="275"/>
      <c r="S6" s="192">
        <f t="shared" si="8"/>
        <v>0</v>
      </c>
      <c r="T6" s="33"/>
      <c r="U6" s="31"/>
      <c r="V6" s="33"/>
      <c r="W6" s="33"/>
      <c r="X6" s="33"/>
      <c r="Y6" s="268"/>
      <c r="Z6" s="33"/>
      <c r="AA6" s="33"/>
      <c r="AB6" s="37"/>
      <c r="AC6" s="176"/>
      <c r="AD6" s="35"/>
      <c r="AE6" s="35"/>
      <c r="AF6" s="7">
        <f t="shared" si="4"/>
        <v>0</v>
      </c>
      <c r="AG6" s="287"/>
      <c r="AH6" s="7">
        <f t="shared" si="9"/>
        <v>0</v>
      </c>
      <c r="AI6" s="10"/>
      <c r="AJ6" s="44"/>
      <c r="AK6" s="41"/>
      <c r="AL6" s="186">
        <f t="shared" ref="AL6:AL13" si="11">(AJ6+AK6)-C5</f>
        <v>0</v>
      </c>
      <c r="AM6" s="41"/>
    </row>
    <row r="7" spans="1:16384" ht="16.5" customHeight="1" x14ac:dyDescent="0.25">
      <c r="A7" s="19">
        <f t="shared" si="10"/>
        <v>43408</v>
      </c>
      <c r="B7" s="39"/>
      <c r="C7" s="39"/>
      <c r="D7" s="234"/>
      <c r="E7" s="183">
        <f t="shared" si="0"/>
        <v>0</v>
      </c>
      <c r="F7" s="40"/>
      <c r="G7" s="4">
        <f t="shared" si="5"/>
        <v>0</v>
      </c>
      <c r="H7" s="4">
        <f t="shared" si="5"/>
        <v>0</v>
      </c>
      <c r="I7" s="31"/>
      <c r="J7" s="5" t="str">
        <f t="shared" si="1"/>
        <v/>
      </c>
      <c r="K7" s="25" t="str">
        <f t="shared" si="2"/>
        <v>0,00</v>
      </c>
      <c r="L7" s="25"/>
      <c r="M7" s="25">
        <f t="shared" si="6"/>
        <v>0</v>
      </c>
      <c r="N7" s="6">
        <f t="shared" si="3"/>
        <v>0</v>
      </c>
      <c r="O7" s="6"/>
      <c r="P7" s="6">
        <f t="shared" si="7"/>
        <v>0</v>
      </c>
      <c r="Q7" s="33"/>
      <c r="R7" s="275"/>
      <c r="S7" s="192">
        <f t="shared" si="8"/>
        <v>0</v>
      </c>
      <c r="T7" s="33"/>
      <c r="U7" s="31"/>
      <c r="V7" s="33"/>
      <c r="W7" s="33"/>
      <c r="X7" s="33"/>
      <c r="Y7" s="268"/>
      <c r="Z7" s="33"/>
      <c r="AA7" s="33"/>
      <c r="AB7" s="37"/>
      <c r="AC7" s="176"/>
      <c r="AD7" s="35"/>
      <c r="AE7" s="35"/>
      <c r="AF7" s="7">
        <f t="shared" si="4"/>
        <v>0</v>
      </c>
      <c r="AG7" s="287"/>
      <c r="AH7" s="7">
        <f t="shared" si="9"/>
        <v>0</v>
      </c>
      <c r="AI7" s="10"/>
      <c r="AJ7" s="44"/>
      <c r="AK7" s="41"/>
      <c r="AL7" s="186">
        <f t="shared" si="11"/>
        <v>0</v>
      </c>
      <c r="AM7" s="41"/>
    </row>
    <row r="8" spans="1:16384" ht="16.5" customHeight="1" x14ac:dyDescent="0.25">
      <c r="A8" s="19">
        <f t="shared" si="10"/>
        <v>43409</v>
      </c>
      <c r="B8" s="39"/>
      <c r="C8" s="39"/>
      <c r="D8" s="234"/>
      <c r="E8" s="183">
        <f t="shared" si="0"/>
        <v>0</v>
      </c>
      <c r="F8" s="40"/>
      <c r="G8" s="4">
        <f t="shared" si="5"/>
        <v>0</v>
      </c>
      <c r="H8" s="4">
        <f t="shared" si="5"/>
        <v>0</v>
      </c>
      <c r="I8" s="31"/>
      <c r="J8" s="5" t="str">
        <f t="shared" si="1"/>
        <v/>
      </c>
      <c r="K8" s="25" t="str">
        <f t="shared" si="2"/>
        <v>0,00</v>
      </c>
      <c r="L8" s="25"/>
      <c r="M8" s="25">
        <f t="shared" si="6"/>
        <v>0</v>
      </c>
      <c r="N8" s="6">
        <f t="shared" si="3"/>
        <v>0</v>
      </c>
      <c r="O8" s="6"/>
      <c r="P8" s="6">
        <f t="shared" si="7"/>
        <v>0</v>
      </c>
      <c r="Q8" s="33"/>
      <c r="R8" s="275"/>
      <c r="S8" s="192">
        <f t="shared" si="8"/>
        <v>0</v>
      </c>
      <c r="T8" s="33"/>
      <c r="U8" s="31"/>
      <c r="V8" s="33"/>
      <c r="W8" s="33"/>
      <c r="X8" s="33"/>
      <c r="Y8" s="268"/>
      <c r="Z8" s="33"/>
      <c r="AA8" s="33"/>
      <c r="AB8" s="37"/>
      <c r="AC8" s="176"/>
      <c r="AD8" s="35"/>
      <c r="AE8" s="35"/>
      <c r="AF8" s="7">
        <f t="shared" si="4"/>
        <v>0</v>
      </c>
      <c r="AG8" s="287"/>
      <c r="AH8" s="7">
        <f t="shared" si="9"/>
        <v>0</v>
      </c>
      <c r="AI8" s="10"/>
      <c r="AJ8" s="44"/>
      <c r="AK8" s="41"/>
      <c r="AL8" s="186">
        <f t="shared" si="11"/>
        <v>0</v>
      </c>
      <c r="AM8" s="41"/>
    </row>
    <row r="9" spans="1:16384" ht="16.5" customHeight="1" x14ac:dyDescent="0.25">
      <c r="A9" s="19">
        <f t="shared" si="10"/>
        <v>43410</v>
      </c>
      <c r="B9" s="39"/>
      <c r="C9" s="39"/>
      <c r="D9" s="234"/>
      <c r="E9" s="183">
        <f t="shared" si="0"/>
        <v>0</v>
      </c>
      <c r="F9" s="40"/>
      <c r="G9" s="4">
        <f t="shared" si="5"/>
        <v>0</v>
      </c>
      <c r="H9" s="4">
        <f t="shared" si="5"/>
        <v>0</v>
      </c>
      <c r="I9" s="31"/>
      <c r="J9" s="5" t="str">
        <f t="shared" si="1"/>
        <v/>
      </c>
      <c r="K9" s="25" t="str">
        <f t="shared" si="2"/>
        <v>0,00</v>
      </c>
      <c r="L9" s="25"/>
      <c r="M9" s="25">
        <f t="shared" si="6"/>
        <v>0</v>
      </c>
      <c r="N9" s="6">
        <f t="shared" si="3"/>
        <v>0</v>
      </c>
      <c r="O9" s="6"/>
      <c r="P9" s="6">
        <f t="shared" si="7"/>
        <v>0</v>
      </c>
      <c r="Q9" s="33"/>
      <c r="R9" s="275"/>
      <c r="S9" s="192">
        <f t="shared" si="8"/>
        <v>0</v>
      </c>
      <c r="T9" s="33"/>
      <c r="U9" s="31"/>
      <c r="V9" s="33"/>
      <c r="W9" s="33"/>
      <c r="X9" s="33"/>
      <c r="Y9" s="268"/>
      <c r="Z9" s="33"/>
      <c r="AA9" s="33"/>
      <c r="AB9" s="37"/>
      <c r="AC9" s="176"/>
      <c r="AD9" s="35"/>
      <c r="AE9" s="35"/>
      <c r="AF9" s="7">
        <f t="shared" si="4"/>
        <v>0</v>
      </c>
      <c r="AG9" s="287"/>
      <c r="AH9" s="7">
        <f t="shared" si="9"/>
        <v>0</v>
      </c>
      <c r="AI9" s="10"/>
      <c r="AJ9" s="44"/>
      <c r="AK9" s="41"/>
      <c r="AL9" s="186">
        <f t="shared" si="11"/>
        <v>0</v>
      </c>
      <c r="AM9" s="41"/>
    </row>
    <row r="10" spans="1:16384" ht="16.5" customHeight="1" x14ac:dyDescent="0.25">
      <c r="A10" s="19">
        <f t="shared" si="10"/>
        <v>43411</v>
      </c>
      <c r="B10" s="39"/>
      <c r="C10" s="39"/>
      <c r="D10" s="234"/>
      <c r="E10" s="183">
        <f t="shared" si="0"/>
        <v>0</v>
      </c>
      <c r="F10" s="40"/>
      <c r="G10" s="4">
        <f t="shared" si="5"/>
        <v>0</v>
      </c>
      <c r="H10" s="4">
        <f t="shared" si="5"/>
        <v>0</v>
      </c>
      <c r="I10" s="31"/>
      <c r="J10" s="5" t="str">
        <f t="shared" si="1"/>
        <v/>
      </c>
      <c r="K10" s="25" t="str">
        <f t="shared" si="2"/>
        <v>0,00</v>
      </c>
      <c r="L10" s="25"/>
      <c r="M10" s="25">
        <f t="shared" si="6"/>
        <v>0</v>
      </c>
      <c r="N10" s="6">
        <f t="shared" si="3"/>
        <v>0</v>
      </c>
      <c r="O10" s="6"/>
      <c r="P10" s="6">
        <f t="shared" si="7"/>
        <v>0</v>
      </c>
      <c r="Q10" s="33"/>
      <c r="R10" s="275"/>
      <c r="S10" s="192">
        <f t="shared" si="8"/>
        <v>0</v>
      </c>
      <c r="T10" s="33"/>
      <c r="U10" s="31"/>
      <c r="V10" s="33"/>
      <c r="W10" s="33"/>
      <c r="X10" s="33"/>
      <c r="Y10" s="268"/>
      <c r="Z10" s="33"/>
      <c r="AA10" s="33"/>
      <c r="AB10" s="37"/>
      <c r="AC10" s="176"/>
      <c r="AD10" s="35"/>
      <c r="AE10" s="35"/>
      <c r="AF10" s="7">
        <f t="shared" si="4"/>
        <v>0</v>
      </c>
      <c r="AG10" s="287"/>
      <c r="AH10" s="7">
        <f t="shared" si="9"/>
        <v>0</v>
      </c>
      <c r="AI10" s="10"/>
      <c r="AJ10" s="44"/>
      <c r="AK10" s="41"/>
      <c r="AL10" s="186">
        <f t="shared" si="11"/>
        <v>0</v>
      </c>
      <c r="AM10" s="41"/>
    </row>
    <row r="11" spans="1:16384" ht="16.5" customHeight="1" x14ac:dyDescent="0.25">
      <c r="A11" s="19">
        <f t="shared" si="10"/>
        <v>43412</v>
      </c>
      <c r="B11" s="39"/>
      <c r="C11" s="39"/>
      <c r="D11" s="234"/>
      <c r="E11" s="183">
        <f t="shared" si="0"/>
        <v>0</v>
      </c>
      <c r="F11" s="40"/>
      <c r="G11" s="4">
        <f t="shared" si="5"/>
        <v>0</v>
      </c>
      <c r="H11" s="4">
        <f t="shared" si="5"/>
        <v>0</v>
      </c>
      <c r="I11" s="31"/>
      <c r="J11" s="5" t="str">
        <f t="shared" si="1"/>
        <v/>
      </c>
      <c r="K11" s="25" t="str">
        <f t="shared" si="2"/>
        <v>0,00</v>
      </c>
      <c r="L11" s="25"/>
      <c r="M11" s="25">
        <f t="shared" si="6"/>
        <v>0</v>
      </c>
      <c r="N11" s="6">
        <f t="shared" si="3"/>
        <v>0</v>
      </c>
      <c r="O11" s="6"/>
      <c r="P11" s="6">
        <f t="shared" si="7"/>
        <v>0</v>
      </c>
      <c r="Q11" s="33"/>
      <c r="R11" s="275"/>
      <c r="S11" s="192">
        <f t="shared" si="8"/>
        <v>0</v>
      </c>
      <c r="T11" s="33"/>
      <c r="U11" s="31"/>
      <c r="V11" s="33"/>
      <c r="W11" s="33"/>
      <c r="X11" s="33"/>
      <c r="Y11" s="268"/>
      <c r="Z11" s="33"/>
      <c r="AA11" s="33"/>
      <c r="AB11" s="37"/>
      <c r="AC11" s="176"/>
      <c r="AD11" s="35"/>
      <c r="AE11" s="35"/>
      <c r="AF11" s="7">
        <f t="shared" si="4"/>
        <v>0</v>
      </c>
      <c r="AG11" s="287"/>
      <c r="AH11" s="7">
        <f t="shared" si="9"/>
        <v>0</v>
      </c>
      <c r="AI11" s="10"/>
      <c r="AJ11" s="44"/>
      <c r="AK11" s="41"/>
      <c r="AL11" s="186">
        <f t="shared" si="11"/>
        <v>0</v>
      </c>
      <c r="AM11" s="41"/>
    </row>
    <row r="12" spans="1:16384" ht="16.5" customHeight="1" x14ac:dyDescent="0.25">
      <c r="A12" s="19">
        <f t="shared" si="10"/>
        <v>43413</v>
      </c>
      <c r="B12" s="39"/>
      <c r="C12" s="39"/>
      <c r="D12" s="234"/>
      <c r="E12" s="183">
        <f t="shared" si="0"/>
        <v>0</v>
      </c>
      <c r="F12" s="40"/>
      <c r="G12" s="4">
        <f t="shared" si="5"/>
        <v>0</v>
      </c>
      <c r="H12" s="4">
        <f t="shared" si="5"/>
        <v>0</v>
      </c>
      <c r="I12" s="31"/>
      <c r="J12" s="5" t="str">
        <f t="shared" si="1"/>
        <v/>
      </c>
      <c r="K12" s="25" t="str">
        <f t="shared" si="2"/>
        <v>0,00</v>
      </c>
      <c r="L12" s="25"/>
      <c r="M12" s="25">
        <f t="shared" si="6"/>
        <v>0</v>
      </c>
      <c r="N12" s="6">
        <f t="shared" si="3"/>
        <v>0</v>
      </c>
      <c r="O12" s="6"/>
      <c r="P12" s="6">
        <f t="shared" si="7"/>
        <v>0</v>
      </c>
      <c r="Q12" s="33"/>
      <c r="R12" s="275"/>
      <c r="S12" s="192">
        <f t="shared" si="8"/>
        <v>0</v>
      </c>
      <c r="T12" s="33"/>
      <c r="U12" s="31"/>
      <c r="V12" s="33"/>
      <c r="W12" s="33"/>
      <c r="X12" s="33"/>
      <c r="Y12" s="268"/>
      <c r="Z12" s="33"/>
      <c r="AA12" s="33"/>
      <c r="AB12" s="37"/>
      <c r="AC12" s="176"/>
      <c r="AD12" s="35"/>
      <c r="AE12" s="35"/>
      <c r="AF12" s="7">
        <f t="shared" si="4"/>
        <v>0</v>
      </c>
      <c r="AG12" s="287"/>
      <c r="AH12" s="7">
        <f t="shared" si="9"/>
        <v>0</v>
      </c>
      <c r="AI12" s="10"/>
      <c r="AJ12" s="44"/>
      <c r="AK12" s="41"/>
      <c r="AL12" s="186">
        <f t="shared" si="11"/>
        <v>0</v>
      </c>
      <c r="AM12" s="41"/>
    </row>
    <row r="13" spans="1:16384" ht="16.5" customHeight="1" thickBot="1" x14ac:dyDescent="0.3">
      <c r="A13" s="154">
        <f t="shared" si="10"/>
        <v>43414</v>
      </c>
      <c r="B13" s="155"/>
      <c r="C13" s="155"/>
      <c r="D13" s="235"/>
      <c r="E13" s="184">
        <f t="shared" si="0"/>
        <v>0</v>
      </c>
      <c r="F13" s="156"/>
      <c r="G13" s="157">
        <f t="shared" si="5"/>
        <v>0</v>
      </c>
      <c r="H13" s="157">
        <f t="shared" si="5"/>
        <v>0</v>
      </c>
      <c r="I13" s="158"/>
      <c r="J13" s="159" t="str">
        <f t="shared" si="1"/>
        <v/>
      </c>
      <c r="K13" s="160" t="str">
        <f t="shared" si="2"/>
        <v>0,00</v>
      </c>
      <c r="L13" s="160"/>
      <c r="M13" s="160">
        <f t="shared" si="6"/>
        <v>0</v>
      </c>
      <c r="N13" s="161">
        <f t="shared" si="3"/>
        <v>0</v>
      </c>
      <c r="O13" s="161"/>
      <c r="P13" s="161">
        <f t="shared" si="7"/>
        <v>0</v>
      </c>
      <c r="Q13" s="162"/>
      <c r="R13" s="281"/>
      <c r="S13" s="193">
        <f t="shared" si="8"/>
        <v>0</v>
      </c>
      <c r="T13" s="162"/>
      <c r="U13" s="158"/>
      <c r="V13" s="162"/>
      <c r="W13" s="162"/>
      <c r="X13" s="162"/>
      <c r="Y13" s="162"/>
      <c r="Z13" s="162"/>
      <c r="AA13" s="162"/>
      <c r="AB13" s="163"/>
      <c r="AC13" s="177"/>
      <c r="AD13" s="164"/>
      <c r="AE13" s="164"/>
      <c r="AF13" s="26">
        <f t="shared" si="4"/>
        <v>0</v>
      </c>
      <c r="AG13" s="288"/>
      <c r="AH13" s="26">
        <f t="shared" si="9"/>
        <v>0</v>
      </c>
      <c r="AI13" s="10"/>
      <c r="AJ13" s="44"/>
      <c r="AK13" s="41"/>
      <c r="AL13" s="186">
        <f t="shared" si="11"/>
        <v>0</v>
      </c>
      <c r="AM13" s="41"/>
    </row>
    <row r="14" spans="1:16384" s="153" customFormat="1" ht="16.5" customHeight="1" thickBot="1" x14ac:dyDescent="0.3">
      <c r="A14" s="171" t="s">
        <v>78</v>
      </c>
      <c r="B14" s="172">
        <f>SUM(B4:B13)</f>
        <v>0</v>
      </c>
      <c r="C14" s="172">
        <f>SUM(C4:C13)</f>
        <v>0</v>
      </c>
      <c r="D14" s="172">
        <f>SUM(D4:D13)</f>
        <v>0</v>
      </c>
      <c r="E14" s="173">
        <f>C14-D14</f>
        <v>0</v>
      </c>
      <c r="F14" s="172">
        <f>SUM(F4:F13)</f>
        <v>0</v>
      </c>
      <c r="G14" s="174">
        <f>C14/D1</f>
        <v>0</v>
      </c>
      <c r="H14" s="174">
        <f>D14/D1</f>
        <v>0</v>
      </c>
      <c r="I14" s="194">
        <f>SUM(I4:I13)</f>
        <v>0</v>
      </c>
      <c r="J14" s="196" t="e">
        <f>I14/C14</f>
        <v>#DIV/0!</v>
      </c>
      <c r="K14" s="180" t="e">
        <f>Q14/C14</f>
        <v>#DIV/0!</v>
      </c>
      <c r="L14" s="179" t="str">
        <f>IFERROR(R14/D14,"0,00")</f>
        <v>0,00</v>
      </c>
      <c r="M14" s="179" t="e">
        <f>K14-L14</f>
        <v>#DIV/0!</v>
      </c>
      <c r="N14" s="179">
        <f>Q14/D1</f>
        <v>0</v>
      </c>
      <c r="O14" s="179">
        <f>R14/D1</f>
        <v>0</v>
      </c>
      <c r="P14" s="179">
        <f>N14-O14</f>
        <v>0</v>
      </c>
      <c r="Q14" s="179">
        <f>SUM(Q4:Q13)</f>
        <v>0</v>
      </c>
      <c r="R14" s="179">
        <f>SUM(R4:R13)</f>
        <v>0</v>
      </c>
      <c r="S14" s="179">
        <f>(Q14+T14)-R14</f>
        <v>0</v>
      </c>
      <c r="T14" s="179">
        <f t="shared" ref="T14:AG14" si="12">SUM(T4:T13)</f>
        <v>0</v>
      </c>
      <c r="U14" s="194">
        <f t="shared" si="12"/>
        <v>0</v>
      </c>
      <c r="V14" s="181">
        <f t="shared" si="12"/>
        <v>0</v>
      </c>
      <c r="W14" s="181">
        <f t="shared" si="12"/>
        <v>0</v>
      </c>
      <c r="X14" s="181">
        <f t="shared" si="12"/>
        <v>0</v>
      </c>
      <c r="Y14" s="195">
        <f t="shared" si="12"/>
        <v>0</v>
      </c>
      <c r="Z14" s="181">
        <f t="shared" si="12"/>
        <v>0</v>
      </c>
      <c r="AA14" s="181">
        <f t="shared" si="12"/>
        <v>0</v>
      </c>
      <c r="AB14" s="181">
        <f t="shared" si="12"/>
        <v>0</v>
      </c>
      <c r="AC14" s="181">
        <f t="shared" si="12"/>
        <v>0</v>
      </c>
      <c r="AD14" s="181">
        <f t="shared" si="12"/>
        <v>0</v>
      </c>
      <c r="AE14" s="181">
        <f t="shared" si="12"/>
        <v>0</v>
      </c>
      <c r="AF14" s="181">
        <f t="shared" si="12"/>
        <v>0</v>
      </c>
      <c r="AG14" s="181">
        <f t="shared" si="12"/>
        <v>0</v>
      </c>
      <c r="AH14" s="181">
        <f>AF14-AG14</f>
        <v>0</v>
      </c>
      <c r="AI14" s="10"/>
      <c r="AJ14" s="195">
        <f>SUM(AJ4:AJ13)</f>
        <v>0</v>
      </c>
      <c r="AK14" s="195">
        <f>SUM(AK4:AK13)</f>
        <v>0</v>
      </c>
      <c r="AL14" s="195">
        <f>SUM(AL4:AL13)</f>
        <v>-20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25">
      <c r="A15" s="165">
        <f>A13+1</f>
        <v>43415</v>
      </c>
      <c r="B15" s="40"/>
      <c r="C15" s="40"/>
      <c r="D15" s="234"/>
      <c r="E15" s="183">
        <f t="shared" si="0"/>
        <v>0</v>
      </c>
      <c r="F15" s="40"/>
      <c r="G15" s="4">
        <f t="shared" ref="G15:H24" si="13">IFERROR(C15/$B$1,"")</f>
        <v>0</v>
      </c>
      <c r="H15" s="4">
        <f t="shared" si="13"/>
        <v>0</v>
      </c>
      <c r="I15" s="166"/>
      <c r="J15" s="5" t="str">
        <f t="shared" ref="J15:J24" si="14">IFERROR(I15/C15,"")</f>
        <v/>
      </c>
      <c r="K15" s="25" t="str">
        <f t="shared" ref="K15:K24" si="15">IFERROR((Q15+T15)/C15,"0,00")</f>
        <v>0,00</v>
      </c>
      <c r="L15" s="6"/>
      <c r="M15" s="6">
        <f>K15-L15</f>
        <v>0</v>
      </c>
      <c r="N15" s="6">
        <f t="shared" ref="N15:N24" si="16">IFERROR(Q15/$B$1,"0,00")</f>
        <v>0</v>
      </c>
      <c r="O15" s="6"/>
      <c r="P15" s="6">
        <f>N15-O15</f>
        <v>0</v>
      </c>
      <c r="Q15" s="167"/>
      <c r="R15" s="285"/>
      <c r="S15" s="191">
        <f t="shared" ref="S15:S35" si="17">Q15-R15</f>
        <v>0</v>
      </c>
      <c r="T15" s="167"/>
      <c r="U15" s="166"/>
      <c r="V15" s="167"/>
      <c r="W15" s="167"/>
      <c r="X15" s="167"/>
      <c r="Y15" s="167"/>
      <c r="Z15" s="167"/>
      <c r="AA15" s="167"/>
      <c r="AB15" s="168"/>
      <c r="AC15" s="178"/>
      <c r="AD15" s="169"/>
      <c r="AE15" s="169"/>
      <c r="AF15" s="170">
        <f t="shared" ref="AF15:AF24" si="18">Q15+T15+W15+X15+Z15+AA15+AB15+AC15+AD15</f>
        <v>0</v>
      </c>
      <c r="AG15" s="286"/>
      <c r="AH15" s="13">
        <f t="shared" ref="AH15:AH24" si="19">AF15-AG15</f>
        <v>0</v>
      </c>
      <c r="AI15" s="10"/>
      <c r="AJ15" s="44"/>
      <c r="AK15" s="41"/>
      <c r="AL15" s="186">
        <f t="shared" ref="AL15:AL24" si="20">(AJ15+AK15)-C15</f>
        <v>0</v>
      </c>
      <c r="AM15" s="41"/>
    </row>
    <row r="16" spans="1:16384" ht="16.5" customHeight="1" x14ac:dyDescent="0.25">
      <c r="A16" s="19">
        <f>A15+1</f>
        <v>43416</v>
      </c>
      <c r="B16" s="39"/>
      <c r="C16" s="39"/>
      <c r="D16" s="234"/>
      <c r="E16" s="183">
        <f t="shared" si="0"/>
        <v>0</v>
      </c>
      <c r="F16" s="40"/>
      <c r="G16" s="4">
        <f t="shared" si="13"/>
        <v>0</v>
      </c>
      <c r="H16" s="4">
        <f t="shared" si="13"/>
        <v>0</v>
      </c>
      <c r="I16" s="31"/>
      <c r="J16" s="5" t="str">
        <f t="shared" si="14"/>
        <v/>
      </c>
      <c r="K16" s="25" t="str">
        <f t="shared" si="15"/>
        <v>0,00</v>
      </c>
      <c r="L16" s="6"/>
      <c r="M16" s="6">
        <f t="shared" ref="M16:M24" si="21">K16-L16</f>
        <v>0</v>
      </c>
      <c r="N16" s="6">
        <f t="shared" si="16"/>
        <v>0</v>
      </c>
      <c r="O16" s="6"/>
      <c r="P16" s="6">
        <f t="shared" ref="P16:P24" si="22">N16-O16</f>
        <v>0</v>
      </c>
      <c r="Q16" s="33"/>
      <c r="R16" s="275"/>
      <c r="S16" s="192">
        <f t="shared" si="17"/>
        <v>0</v>
      </c>
      <c r="T16" s="33"/>
      <c r="U16" s="31"/>
      <c r="V16" s="33"/>
      <c r="W16" s="33"/>
      <c r="X16" s="33"/>
      <c r="Y16" s="268"/>
      <c r="Z16" s="33"/>
      <c r="AA16" s="33"/>
      <c r="AB16" s="37"/>
      <c r="AC16" s="176"/>
      <c r="AD16" s="35"/>
      <c r="AE16" s="35"/>
      <c r="AF16" s="7">
        <f t="shared" si="18"/>
        <v>0</v>
      </c>
      <c r="AG16" s="287"/>
      <c r="AH16" s="7">
        <f t="shared" si="19"/>
        <v>0</v>
      </c>
      <c r="AI16" s="10"/>
      <c r="AJ16" s="44"/>
      <c r="AK16" s="41"/>
      <c r="AL16" s="186">
        <f t="shared" si="20"/>
        <v>0</v>
      </c>
      <c r="AM16" s="41"/>
    </row>
    <row r="17" spans="1:16384" ht="16.5" customHeight="1" x14ac:dyDescent="0.25">
      <c r="A17" s="19">
        <f t="shared" ref="A17:A24" si="23">A16+1</f>
        <v>43417</v>
      </c>
      <c r="B17" s="39"/>
      <c r="C17" s="39"/>
      <c r="D17" s="234"/>
      <c r="E17" s="183">
        <f t="shared" si="0"/>
        <v>0</v>
      </c>
      <c r="F17" s="40"/>
      <c r="G17" s="4">
        <f t="shared" si="13"/>
        <v>0</v>
      </c>
      <c r="H17" s="4">
        <f t="shared" si="13"/>
        <v>0</v>
      </c>
      <c r="I17" s="31"/>
      <c r="J17" s="5" t="str">
        <f t="shared" si="14"/>
        <v/>
      </c>
      <c r="K17" s="25" t="str">
        <f t="shared" si="15"/>
        <v>0,00</v>
      </c>
      <c r="L17" s="6"/>
      <c r="M17" s="6">
        <f t="shared" si="21"/>
        <v>0</v>
      </c>
      <c r="N17" s="6">
        <f t="shared" si="16"/>
        <v>0</v>
      </c>
      <c r="O17" s="6"/>
      <c r="P17" s="6">
        <f t="shared" si="22"/>
        <v>0</v>
      </c>
      <c r="Q17" s="33"/>
      <c r="R17" s="275"/>
      <c r="S17" s="192">
        <f t="shared" si="17"/>
        <v>0</v>
      </c>
      <c r="T17" s="33"/>
      <c r="U17" s="31"/>
      <c r="V17" s="33"/>
      <c r="W17" s="33"/>
      <c r="X17" s="33"/>
      <c r="Y17" s="268"/>
      <c r="Z17" s="33"/>
      <c r="AA17" s="33"/>
      <c r="AB17" s="37"/>
      <c r="AC17" s="176"/>
      <c r="AD17" s="35"/>
      <c r="AE17" s="35"/>
      <c r="AF17" s="7">
        <f t="shared" si="18"/>
        <v>0</v>
      </c>
      <c r="AG17" s="287"/>
      <c r="AH17" s="7">
        <f t="shared" si="19"/>
        <v>0</v>
      </c>
      <c r="AI17" s="10"/>
      <c r="AJ17" s="44"/>
      <c r="AK17" s="41"/>
      <c r="AL17" s="186">
        <f t="shared" si="20"/>
        <v>0</v>
      </c>
      <c r="AM17" s="41"/>
    </row>
    <row r="18" spans="1:16384" ht="16.5" customHeight="1" x14ac:dyDescent="0.25">
      <c r="A18" s="19">
        <f t="shared" si="23"/>
        <v>43418</v>
      </c>
      <c r="B18" s="39"/>
      <c r="C18" s="39"/>
      <c r="D18" s="234"/>
      <c r="E18" s="183">
        <f t="shared" si="0"/>
        <v>0</v>
      </c>
      <c r="F18" s="40"/>
      <c r="G18" s="4">
        <f t="shared" si="13"/>
        <v>0</v>
      </c>
      <c r="H18" s="4">
        <f t="shared" si="13"/>
        <v>0</v>
      </c>
      <c r="I18" s="31"/>
      <c r="J18" s="5" t="str">
        <f t="shared" si="14"/>
        <v/>
      </c>
      <c r="K18" s="25" t="str">
        <f t="shared" si="15"/>
        <v>0,00</v>
      </c>
      <c r="L18" s="6"/>
      <c r="M18" s="6">
        <f t="shared" si="21"/>
        <v>0</v>
      </c>
      <c r="N18" s="6">
        <f t="shared" si="16"/>
        <v>0</v>
      </c>
      <c r="O18" s="6"/>
      <c r="P18" s="6">
        <f t="shared" si="22"/>
        <v>0</v>
      </c>
      <c r="Q18" s="33"/>
      <c r="R18" s="275"/>
      <c r="S18" s="192">
        <f t="shared" si="17"/>
        <v>0</v>
      </c>
      <c r="T18" s="33"/>
      <c r="U18" s="31"/>
      <c r="V18" s="33"/>
      <c r="W18" s="33"/>
      <c r="X18" s="33"/>
      <c r="Y18" s="268"/>
      <c r="Z18" s="33"/>
      <c r="AA18" s="33"/>
      <c r="AB18" s="37"/>
      <c r="AC18" s="176"/>
      <c r="AD18" s="35"/>
      <c r="AE18" s="35"/>
      <c r="AF18" s="7">
        <f t="shared" si="18"/>
        <v>0</v>
      </c>
      <c r="AG18" s="287"/>
      <c r="AH18" s="7">
        <f t="shared" si="19"/>
        <v>0</v>
      </c>
      <c r="AI18" s="10"/>
      <c r="AJ18" s="44"/>
      <c r="AK18" s="41"/>
      <c r="AL18" s="186">
        <f t="shared" si="20"/>
        <v>0</v>
      </c>
      <c r="AM18" s="41"/>
    </row>
    <row r="19" spans="1:16384" ht="16.5" customHeight="1" x14ac:dyDescent="0.25">
      <c r="A19" s="19">
        <f t="shared" si="23"/>
        <v>43419</v>
      </c>
      <c r="B19" s="39"/>
      <c r="C19" s="39"/>
      <c r="D19" s="234"/>
      <c r="E19" s="183">
        <f t="shared" si="0"/>
        <v>0</v>
      </c>
      <c r="F19" s="40"/>
      <c r="G19" s="4">
        <f t="shared" si="13"/>
        <v>0</v>
      </c>
      <c r="H19" s="4">
        <f t="shared" si="13"/>
        <v>0</v>
      </c>
      <c r="I19" s="31"/>
      <c r="J19" s="5" t="str">
        <f t="shared" si="14"/>
        <v/>
      </c>
      <c r="K19" s="25" t="str">
        <f t="shared" si="15"/>
        <v>0,00</v>
      </c>
      <c r="L19" s="6"/>
      <c r="M19" s="6">
        <f t="shared" si="21"/>
        <v>0</v>
      </c>
      <c r="N19" s="6">
        <f t="shared" si="16"/>
        <v>0</v>
      </c>
      <c r="O19" s="6"/>
      <c r="P19" s="6">
        <f t="shared" si="22"/>
        <v>0</v>
      </c>
      <c r="Q19" s="33"/>
      <c r="R19" s="275"/>
      <c r="S19" s="192">
        <f t="shared" si="17"/>
        <v>0</v>
      </c>
      <c r="T19" s="33"/>
      <c r="U19" s="31"/>
      <c r="V19" s="33"/>
      <c r="W19" s="33"/>
      <c r="X19" s="33"/>
      <c r="Y19" s="268"/>
      <c r="Z19" s="33"/>
      <c r="AA19" s="33"/>
      <c r="AB19" s="37"/>
      <c r="AC19" s="176"/>
      <c r="AD19" s="35"/>
      <c r="AE19" s="35"/>
      <c r="AF19" s="7">
        <f t="shared" si="18"/>
        <v>0</v>
      </c>
      <c r="AG19" s="287"/>
      <c r="AH19" s="7">
        <f t="shared" si="19"/>
        <v>0</v>
      </c>
      <c r="AI19" s="10"/>
      <c r="AJ19" s="44"/>
      <c r="AK19" s="41"/>
      <c r="AL19" s="186">
        <f t="shared" si="20"/>
        <v>0</v>
      </c>
      <c r="AM19" s="41"/>
    </row>
    <row r="20" spans="1:16384" ht="16.5" customHeight="1" x14ac:dyDescent="0.25">
      <c r="A20" s="19">
        <f t="shared" si="23"/>
        <v>43420</v>
      </c>
      <c r="B20" s="39"/>
      <c r="C20" s="39"/>
      <c r="D20" s="234"/>
      <c r="E20" s="183">
        <f t="shared" si="0"/>
        <v>0</v>
      </c>
      <c r="F20" s="40"/>
      <c r="G20" s="4">
        <f t="shared" si="13"/>
        <v>0</v>
      </c>
      <c r="H20" s="4">
        <f t="shared" si="13"/>
        <v>0</v>
      </c>
      <c r="I20" s="31"/>
      <c r="J20" s="5" t="str">
        <f t="shared" si="14"/>
        <v/>
      </c>
      <c r="K20" s="25" t="str">
        <f t="shared" si="15"/>
        <v>0,00</v>
      </c>
      <c r="L20" s="6"/>
      <c r="M20" s="6">
        <f t="shared" si="21"/>
        <v>0</v>
      </c>
      <c r="N20" s="6">
        <f t="shared" si="16"/>
        <v>0</v>
      </c>
      <c r="O20" s="6"/>
      <c r="P20" s="6">
        <f t="shared" si="22"/>
        <v>0</v>
      </c>
      <c r="Q20" s="33"/>
      <c r="R20" s="275"/>
      <c r="S20" s="192">
        <f t="shared" si="17"/>
        <v>0</v>
      </c>
      <c r="T20" s="33"/>
      <c r="U20" s="31"/>
      <c r="V20" s="33"/>
      <c r="W20" s="33"/>
      <c r="X20" s="33"/>
      <c r="Y20" s="268"/>
      <c r="Z20" s="33"/>
      <c r="AA20" s="33"/>
      <c r="AB20" s="37"/>
      <c r="AC20" s="176"/>
      <c r="AD20" s="35"/>
      <c r="AE20" s="35"/>
      <c r="AF20" s="7">
        <f t="shared" si="18"/>
        <v>0</v>
      </c>
      <c r="AG20" s="287"/>
      <c r="AH20" s="7">
        <f t="shared" si="19"/>
        <v>0</v>
      </c>
      <c r="AI20" s="10"/>
      <c r="AJ20" s="44"/>
      <c r="AK20" s="41"/>
      <c r="AL20" s="186">
        <f t="shared" si="20"/>
        <v>0</v>
      </c>
      <c r="AM20" s="41"/>
    </row>
    <row r="21" spans="1:16384" ht="16.5" customHeight="1" x14ac:dyDescent="0.25">
      <c r="A21" s="19">
        <f t="shared" si="23"/>
        <v>43421</v>
      </c>
      <c r="B21" s="39"/>
      <c r="C21" s="39"/>
      <c r="D21" s="234"/>
      <c r="E21" s="183">
        <f t="shared" si="0"/>
        <v>0</v>
      </c>
      <c r="F21" s="40"/>
      <c r="G21" s="4">
        <f t="shared" si="13"/>
        <v>0</v>
      </c>
      <c r="H21" s="4">
        <f t="shared" si="13"/>
        <v>0</v>
      </c>
      <c r="I21" s="31"/>
      <c r="J21" s="5" t="str">
        <f t="shared" si="14"/>
        <v/>
      </c>
      <c r="K21" s="25" t="str">
        <f t="shared" si="15"/>
        <v>0,00</v>
      </c>
      <c r="L21" s="6"/>
      <c r="M21" s="6">
        <f t="shared" si="21"/>
        <v>0</v>
      </c>
      <c r="N21" s="6">
        <f t="shared" si="16"/>
        <v>0</v>
      </c>
      <c r="O21" s="6"/>
      <c r="P21" s="6">
        <f t="shared" si="22"/>
        <v>0</v>
      </c>
      <c r="Q21" s="33"/>
      <c r="R21" s="275"/>
      <c r="S21" s="192">
        <f t="shared" si="17"/>
        <v>0</v>
      </c>
      <c r="T21" s="33"/>
      <c r="U21" s="31"/>
      <c r="V21" s="33"/>
      <c r="W21" s="33"/>
      <c r="X21" s="33"/>
      <c r="Y21" s="268"/>
      <c r="Z21" s="33"/>
      <c r="AA21" s="33"/>
      <c r="AB21" s="37"/>
      <c r="AC21" s="176"/>
      <c r="AD21" s="35"/>
      <c r="AE21" s="35"/>
      <c r="AF21" s="7">
        <f t="shared" si="18"/>
        <v>0</v>
      </c>
      <c r="AG21" s="287"/>
      <c r="AH21" s="7">
        <f t="shared" si="19"/>
        <v>0</v>
      </c>
      <c r="AI21" s="10"/>
      <c r="AJ21" s="44"/>
      <c r="AK21" s="41"/>
      <c r="AL21" s="186">
        <f t="shared" si="20"/>
        <v>0</v>
      </c>
      <c r="AM21" s="41"/>
    </row>
    <row r="22" spans="1:16384" ht="16.5" customHeight="1" x14ac:dyDescent="0.25">
      <c r="A22" s="19">
        <f t="shared" si="23"/>
        <v>43422</v>
      </c>
      <c r="B22" s="39"/>
      <c r="C22" s="39"/>
      <c r="D22" s="234"/>
      <c r="E22" s="183">
        <f t="shared" si="0"/>
        <v>0</v>
      </c>
      <c r="F22" s="40"/>
      <c r="G22" s="4">
        <f t="shared" si="13"/>
        <v>0</v>
      </c>
      <c r="H22" s="4">
        <f t="shared" si="13"/>
        <v>0</v>
      </c>
      <c r="I22" s="31"/>
      <c r="J22" s="5" t="str">
        <f t="shared" si="14"/>
        <v/>
      </c>
      <c r="K22" s="25" t="str">
        <f t="shared" si="15"/>
        <v>0,00</v>
      </c>
      <c r="L22" s="6"/>
      <c r="M22" s="6">
        <f t="shared" si="21"/>
        <v>0</v>
      </c>
      <c r="N22" s="6">
        <f t="shared" si="16"/>
        <v>0</v>
      </c>
      <c r="O22" s="6"/>
      <c r="P22" s="6">
        <f t="shared" si="22"/>
        <v>0</v>
      </c>
      <c r="Q22" s="33"/>
      <c r="R22" s="275"/>
      <c r="S22" s="192">
        <f t="shared" si="17"/>
        <v>0</v>
      </c>
      <c r="T22" s="33"/>
      <c r="U22" s="31"/>
      <c r="V22" s="33"/>
      <c r="W22" s="33"/>
      <c r="X22" s="33"/>
      <c r="Y22" s="268"/>
      <c r="Z22" s="33"/>
      <c r="AA22" s="33"/>
      <c r="AB22" s="37"/>
      <c r="AC22" s="176"/>
      <c r="AD22" s="35"/>
      <c r="AE22" s="35"/>
      <c r="AF22" s="7">
        <f t="shared" si="18"/>
        <v>0</v>
      </c>
      <c r="AG22" s="287"/>
      <c r="AH22" s="7">
        <f t="shared" si="19"/>
        <v>0</v>
      </c>
      <c r="AI22" s="10"/>
      <c r="AJ22" s="44"/>
      <c r="AK22" s="41"/>
      <c r="AL22" s="186">
        <f t="shared" si="20"/>
        <v>0</v>
      </c>
      <c r="AM22" s="41"/>
    </row>
    <row r="23" spans="1:16384" ht="16.5" customHeight="1" x14ac:dyDescent="0.25">
      <c r="A23" s="19">
        <f t="shared" si="23"/>
        <v>43423</v>
      </c>
      <c r="B23" s="39"/>
      <c r="C23" s="39"/>
      <c r="D23" s="234"/>
      <c r="E23" s="183">
        <f t="shared" si="0"/>
        <v>0</v>
      </c>
      <c r="F23" s="40"/>
      <c r="G23" s="4">
        <f t="shared" si="13"/>
        <v>0</v>
      </c>
      <c r="H23" s="4">
        <f t="shared" si="13"/>
        <v>0</v>
      </c>
      <c r="I23" s="31"/>
      <c r="J23" s="5" t="str">
        <f t="shared" si="14"/>
        <v/>
      </c>
      <c r="K23" s="25" t="str">
        <f t="shared" si="15"/>
        <v>0,00</v>
      </c>
      <c r="L23" s="6"/>
      <c r="M23" s="6">
        <f t="shared" si="21"/>
        <v>0</v>
      </c>
      <c r="N23" s="6">
        <f t="shared" si="16"/>
        <v>0</v>
      </c>
      <c r="O23" s="6"/>
      <c r="P23" s="6">
        <f t="shared" si="22"/>
        <v>0</v>
      </c>
      <c r="Q23" s="33"/>
      <c r="R23" s="275"/>
      <c r="S23" s="192">
        <f t="shared" si="17"/>
        <v>0</v>
      </c>
      <c r="T23" s="33"/>
      <c r="U23" s="31"/>
      <c r="V23" s="33"/>
      <c r="W23" s="33"/>
      <c r="X23" s="33"/>
      <c r="Y23" s="268"/>
      <c r="Z23" s="33"/>
      <c r="AA23" s="33"/>
      <c r="AB23" s="37"/>
      <c r="AC23" s="176"/>
      <c r="AD23" s="35"/>
      <c r="AE23" s="35"/>
      <c r="AF23" s="7">
        <f t="shared" si="18"/>
        <v>0</v>
      </c>
      <c r="AG23" s="287"/>
      <c r="AH23" s="7">
        <f t="shared" si="19"/>
        <v>0</v>
      </c>
      <c r="AI23" s="10"/>
      <c r="AJ23" s="44"/>
      <c r="AK23" s="41"/>
      <c r="AL23" s="186">
        <f t="shared" si="20"/>
        <v>0</v>
      </c>
      <c r="AM23" s="41"/>
    </row>
    <row r="24" spans="1:16384" ht="16.5" customHeight="1" thickBot="1" x14ac:dyDescent="0.3">
      <c r="A24" s="19">
        <f t="shared" si="23"/>
        <v>43424</v>
      </c>
      <c r="B24" s="39"/>
      <c r="C24" s="39"/>
      <c r="D24" s="234"/>
      <c r="E24" s="183">
        <f t="shared" si="0"/>
        <v>0</v>
      </c>
      <c r="F24" s="40"/>
      <c r="G24" s="4">
        <f t="shared" si="13"/>
        <v>0</v>
      </c>
      <c r="H24" s="4">
        <f t="shared" si="13"/>
        <v>0</v>
      </c>
      <c r="I24" s="31"/>
      <c r="J24" s="5" t="str">
        <f t="shared" si="14"/>
        <v/>
      </c>
      <c r="K24" s="25" t="str">
        <f t="shared" si="15"/>
        <v>0,00</v>
      </c>
      <c r="L24" s="6"/>
      <c r="M24" s="6">
        <f t="shared" si="21"/>
        <v>0</v>
      </c>
      <c r="N24" s="6">
        <f t="shared" si="16"/>
        <v>0</v>
      </c>
      <c r="O24" s="6"/>
      <c r="P24" s="6">
        <f t="shared" si="22"/>
        <v>0</v>
      </c>
      <c r="Q24" s="33"/>
      <c r="R24" s="289"/>
      <c r="S24" s="193">
        <f t="shared" si="17"/>
        <v>0</v>
      </c>
      <c r="T24" s="33"/>
      <c r="U24" s="31"/>
      <c r="V24" s="33"/>
      <c r="W24" s="33"/>
      <c r="X24" s="33"/>
      <c r="Y24" s="268"/>
      <c r="Z24" s="33"/>
      <c r="AA24" s="33"/>
      <c r="AB24" s="37"/>
      <c r="AC24" s="176"/>
      <c r="AD24" s="35"/>
      <c r="AE24" s="35"/>
      <c r="AF24" s="7">
        <f t="shared" si="18"/>
        <v>0</v>
      </c>
      <c r="AG24" s="290"/>
      <c r="AH24" s="26">
        <f t="shared" si="19"/>
        <v>0</v>
      </c>
      <c r="AI24" s="10"/>
      <c r="AJ24" s="44"/>
      <c r="AK24" s="41"/>
      <c r="AL24" s="186">
        <f t="shared" si="20"/>
        <v>0</v>
      </c>
      <c r="AM24" s="41"/>
    </row>
    <row r="25" spans="1:16384" s="153" customFormat="1" ht="16.5" customHeight="1" thickBot="1" x14ac:dyDescent="0.3">
      <c r="A25" s="171" t="s">
        <v>86</v>
      </c>
      <c r="B25" s="172">
        <f>SUM(B4:B24)-B14</f>
        <v>0</v>
      </c>
      <c r="C25" s="172">
        <f>SUM(C4:C24)-C14</f>
        <v>0</v>
      </c>
      <c r="D25" s="172">
        <f>SUM(D4:D24)-D14</f>
        <v>0</v>
      </c>
      <c r="E25" s="173">
        <f>C25-D25</f>
        <v>0</v>
      </c>
      <c r="F25" s="172">
        <f>SUM(F4:F24)-F14</f>
        <v>0</v>
      </c>
      <c r="G25" s="174">
        <f>C25/D1</f>
        <v>0</v>
      </c>
      <c r="H25" s="174">
        <f>D25/D1</f>
        <v>0</v>
      </c>
      <c r="I25" s="194">
        <f>SUM(I4:I24)-I14</f>
        <v>0</v>
      </c>
      <c r="J25" s="196" t="e">
        <f>I25/C25</f>
        <v>#DIV/0!</v>
      </c>
      <c r="K25" s="180" t="e">
        <f>Q25/C25</f>
        <v>#DIV/0!</v>
      </c>
      <c r="L25" s="179" t="str">
        <f>IFERROR(R25/D25,"0,00")</f>
        <v>0,00</v>
      </c>
      <c r="M25" s="179" t="e">
        <f>K25-L25</f>
        <v>#DIV/0!</v>
      </c>
      <c r="N25" s="179">
        <f>Q25/D1</f>
        <v>0</v>
      </c>
      <c r="O25" s="179">
        <f>R25/D1</f>
        <v>0</v>
      </c>
      <c r="P25" s="179">
        <f>N25-O25</f>
        <v>0</v>
      </c>
      <c r="Q25" s="179">
        <f>SUM(Q4:Q24)-Q14</f>
        <v>0</v>
      </c>
      <c r="R25" s="179">
        <f>SUM(R4:R24)-R14</f>
        <v>0</v>
      </c>
      <c r="S25" s="179">
        <f>(Q25+T25)-R25</f>
        <v>0</v>
      </c>
      <c r="T25" s="179">
        <f t="shared" ref="T25:AE25" si="24">SUM(T4:T24)-T14</f>
        <v>0</v>
      </c>
      <c r="U25" s="194">
        <f t="shared" si="24"/>
        <v>0</v>
      </c>
      <c r="V25" s="181">
        <f t="shared" si="24"/>
        <v>0</v>
      </c>
      <c r="W25" s="181">
        <f t="shared" si="24"/>
        <v>0</v>
      </c>
      <c r="X25" s="181">
        <f t="shared" si="24"/>
        <v>0</v>
      </c>
      <c r="Y25" s="195">
        <f t="shared" si="24"/>
        <v>0</v>
      </c>
      <c r="Z25" s="181">
        <f t="shared" si="24"/>
        <v>0</v>
      </c>
      <c r="AA25" s="181">
        <f t="shared" si="24"/>
        <v>0</v>
      </c>
      <c r="AB25" s="181">
        <f t="shared" si="24"/>
        <v>0</v>
      </c>
      <c r="AC25" s="181">
        <f t="shared" si="24"/>
        <v>0</v>
      </c>
      <c r="AD25" s="181">
        <f t="shared" si="24"/>
        <v>0</v>
      </c>
      <c r="AE25" s="181">
        <f t="shared" si="24"/>
        <v>0</v>
      </c>
      <c r="AF25" s="181">
        <f>SUM(AF15:AF24)</f>
        <v>0</v>
      </c>
      <c r="AG25" s="181">
        <f>SUM(AG15:AG24)</f>
        <v>0</v>
      </c>
      <c r="AH25" s="181">
        <f>AF25-AG25</f>
        <v>0</v>
      </c>
      <c r="AI25" s="10"/>
      <c r="AJ25" s="195">
        <f>SUM(AJ4:AJ24)-AJ14</f>
        <v>0</v>
      </c>
      <c r="AK25" s="195">
        <f>SUM(AK4:AK24)-AK14</f>
        <v>0</v>
      </c>
      <c r="AL25" s="195">
        <f>SUM(AL4:AL24)-AL14</f>
        <v>-20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25">
      <c r="A26" s="19">
        <f>A24+1</f>
        <v>43425</v>
      </c>
      <c r="B26" s="39"/>
      <c r="C26" s="39"/>
      <c r="D26" s="236"/>
      <c r="E26" s="183">
        <f t="shared" si="0"/>
        <v>0</v>
      </c>
      <c r="F26" s="40"/>
      <c r="G26" s="4">
        <f t="shared" ref="G26:H36" si="25">IFERROR(C26/$B$1,"")</f>
        <v>0</v>
      </c>
      <c r="H26" s="4">
        <f t="shared" si="25"/>
        <v>0</v>
      </c>
      <c r="I26" s="39"/>
      <c r="J26" s="5" t="str">
        <f t="shared" ref="J26:J36" si="26">IFERROR(I26/C26,"")</f>
        <v/>
      </c>
      <c r="K26" s="25" t="str">
        <f t="shared" ref="K26:K36" si="27">IFERROR((Q26+T26)/C26,"0,00")</f>
        <v>0,00</v>
      </c>
      <c r="L26" s="6"/>
      <c r="M26" s="6">
        <f>K26-L26</f>
        <v>0</v>
      </c>
      <c r="N26" s="6">
        <f t="shared" ref="N26:N35" si="28">IFERROR(Q26/$B$1,"0,00")</f>
        <v>0</v>
      </c>
      <c r="O26" s="6"/>
      <c r="P26" s="6">
        <f>N26-O26</f>
        <v>0</v>
      </c>
      <c r="Q26" s="39"/>
      <c r="R26" s="275"/>
      <c r="S26" s="192">
        <f t="shared" si="17"/>
        <v>0</v>
      </c>
      <c r="T26" s="33"/>
      <c r="U26" s="31"/>
      <c r="V26" s="33"/>
      <c r="W26" s="33"/>
      <c r="X26" s="33"/>
      <c r="Y26" s="268"/>
      <c r="Z26" s="33"/>
      <c r="AA26" s="33"/>
      <c r="AB26" s="37"/>
      <c r="AC26" s="176"/>
      <c r="AD26" s="35"/>
      <c r="AE26" s="35"/>
      <c r="AF26" s="7">
        <f t="shared" ref="AF26:AF36" si="29">Q26+T26+W26+X26+Z26+AA26+AB26+AC26+AD26</f>
        <v>0</v>
      </c>
      <c r="AG26" s="286"/>
      <c r="AH26" s="13">
        <f t="shared" ref="AH26:AH36" si="30">AF26-AG26</f>
        <v>0</v>
      </c>
      <c r="AI26" s="10"/>
      <c r="AJ26" s="44"/>
      <c r="AK26" s="41"/>
      <c r="AL26" s="186">
        <f t="shared" ref="AL26:AL36" si="31">(AJ26+AK26)-C26</f>
        <v>0</v>
      </c>
      <c r="AM26" s="41"/>
    </row>
    <row r="27" spans="1:16384" ht="16.5" customHeight="1" x14ac:dyDescent="0.25">
      <c r="A27" s="19">
        <f>A26+1</f>
        <v>43426</v>
      </c>
      <c r="B27" s="39"/>
      <c r="C27" s="39"/>
      <c r="D27" s="236"/>
      <c r="E27" s="183">
        <f t="shared" si="0"/>
        <v>0</v>
      </c>
      <c r="F27" s="40"/>
      <c r="G27" s="4">
        <f t="shared" si="25"/>
        <v>0</v>
      </c>
      <c r="H27" s="4">
        <f t="shared" si="25"/>
        <v>0</v>
      </c>
      <c r="I27" s="39"/>
      <c r="J27" s="5" t="str">
        <f t="shared" si="26"/>
        <v/>
      </c>
      <c r="K27" s="25" t="str">
        <f t="shared" si="27"/>
        <v>0,00</v>
      </c>
      <c r="L27" s="6"/>
      <c r="M27" s="6">
        <f t="shared" ref="M27:M35" si="32">K27-L27</f>
        <v>0</v>
      </c>
      <c r="N27" s="6">
        <f t="shared" si="28"/>
        <v>0</v>
      </c>
      <c r="O27" s="6"/>
      <c r="P27" s="6">
        <f t="shared" ref="P27:P36" si="33">N27-O27</f>
        <v>0</v>
      </c>
      <c r="Q27" s="39"/>
      <c r="R27" s="275"/>
      <c r="S27" s="192">
        <f t="shared" si="17"/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35"/>
      <c r="AE27" s="35"/>
      <c r="AF27" s="7">
        <f t="shared" si="29"/>
        <v>0</v>
      </c>
      <c r="AG27" s="287"/>
      <c r="AH27" s="7">
        <f t="shared" si="30"/>
        <v>0</v>
      </c>
      <c r="AI27" s="10"/>
      <c r="AJ27" s="44"/>
      <c r="AK27" s="41"/>
      <c r="AL27" s="186">
        <f t="shared" si="31"/>
        <v>0</v>
      </c>
      <c r="AM27" s="41"/>
    </row>
    <row r="28" spans="1:16384" ht="16.5" customHeight="1" x14ac:dyDescent="0.25">
      <c r="A28" s="19">
        <f t="shared" ref="A28:A36" si="34">A27+1</f>
        <v>43427</v>
      </c>
      <c r="B28" s="39"/>
      <c r="C28" s="39"/>
      <c r="D28" s="236"/>
      <c r="E28" s="183">
        <f t="shared" si="0"/>
        <v>0</v>
      </c>
      <c r="F28" s="40"/>
      <c r="G28" s="4">
        <f t="shared" si="25"/>
        <v>0</v>
      </c>
      <c r="H28" s="4">
        <f t="shared" si="25"/>
        <v>0</v>
      </c>
      <c r="I28" s="39"/>
      <c r="J28" s="5" t="str">
        <f t="shared" si="26"/>
        <v/>
      </c>
      <c r="K28" s="25" t="str">
        <f t="shared" si="27"/>
        <v>0,00</v>
      </c>
      <c r="L28" s="6"/>
      <c r="M28" s="6">
        <f t="shared" si="32"/>
        <v>0</v>
      </c>
      <c r="N28" s="6">
        <f t="shared" si="28"/>
        <v>0</v>
      </c>
      <c r="O28" s="6"/>
      <c r="P28" s="6">
        <f t="shared" si="33"/>
        <v>0</v>
      </c>
      <c r="Q28" s="39"/>
      <c r="R28" s="275"/>
      <c r="S28" s="192">
        <f t="shared" si="17"/>
        <v>0</v>
      </c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35"/>
      <c r="AE28" s="35"/>
      <c r="AF28" s="7">
        <f t="shared" si="29"/>
        <v>0</v>
      </c>
      <c r="AG28" s="287"/>
      <c r="AH28" s="7">
        <f t="shared" si="30"/>
        <v>0</v>
      </c>
      <c r="AI28" s="10"/>
      <c r="AJ28" s="44"/>
      <c r="AK28" s="41"/>
      <c r="AL28" s="186">
        <f t="shared" si="31"/>
        <v>0</v>
      </c>
      <c r="AM28" s="41"/>
    </row>
    <row r="29" spans="1:16384" ht="16.5" customHeight="1" x14ac:dyDescent="0.25">
      <c r="A29" s="19">
        <f t="shared" si="34"/>
        <v>43428</v>
      </c>
      <c r="B29" s="39"/>
      <c r="C29" s="39"/>
      <c r="D29" s="236"/>
      <c r="E29" s="183">
        <f t="shared" si="0"/>
        <v>0</v>
      </c>
      <c r="F29" s="40"/>
      <c r="G29" s="4">
        <f t="shared" si="25"/>
        <v>0</v>
      </c>
      <c r="H29" s="4">
        <f t="shared" si="25"/>
        <v>0</v>
      </c>
      <c r="I29" s="39"/>
      <c r="J29" s="5" t="str">
        <f t="shared" si="26"/>
        <v/>
      </c>
      <c r="K29" s="25" t="str">
        <f t="shared" si="27"/>
        <v>0,00</v>
      </c>
      <c r="L29" s="6"/>
      <c r="M29" s="6">
        <f t="shared" si="32"/>
        <v>0</v>
      </c>
      <c r="N29" s="6">
        <f t="shared" si="28"/>
        <v>0</v>
      </c>
      <c r="O29" s="6"/>
      <c r="P29" s="6">
        <f t="shared" si="33"/>
        <v>0</v>
      </c>
      <c r="Q29" s="39"/>
      <c r="R29" s="275"/>
      <c r="S29" s="192">
        <f t="shared" si="17"/>
        <v>0</v>
      </c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35"/>
      <c r="AE29" s="35"/>
      <c r="AF29" s="7">
        <f t="shared" si="29"/>
        <v>0</v>
      </c>
      <c r="AG29" s="287"/>
      <c r="AH29" s="7">
        <f t="shared" si="30"/>
        <v>0</v>
      </c>
      <c r="AI29" s="10"/>
      <c r="AJ29" s="44"/>
      <c r="AK29" s="41"/>
      <c r="AL29" s="186">
        <f t="shared" si="31"/>
        <v>0</v>
      </c>
      <c r="AM29" s="41"/>
    </row>
    <row r="30" spans="1:16384" ht="16.5" customHeight="1" x14ac:dyDescent="0.25">
      <c r="A30" s="19">
        <f t="shared" si="34"/>
        <v>43429</v>
      </c>
      <c r="B30" s="39"/>
      <c r="C30" s="39"/>
      <c r="D30" s="236"/>
      <c r="E30" s="183">
        <f t="shared" si="0"/>
        <v>0</v>
      </c>
      <c r="F30" s="40"/>
      <c r="G30" s="4">
        <f t="shared" si="25"/>
        <v>0</v>
      </c>
      <c r="H30" s="4">
        <f t="shared" si="25"/>
        <v>0</v>
      </c>
      <c r="I30" s="39"/>
      <c r="J30" s="5" t="str">
        <f t="shared" si="26"/>
        <v/>
      </c>
      <c r="K30" s="25" t="str">
        <f t="shared" si="27"/>
        <v>0,00</v>
      </c>
      <c r="L30" s="6"/>
      <c r="M30" s="6">
        <f t="shared" si="32"/>
        <v>0</v>
      </c>
      <c r="N30" s="6">
        <f t="shared" si="28"/>
        <v>0</v>
      </c>
      <c r="O30" s="6"/>
      <c r="P30" s="6">
        <f t="shared" si="33"/>
        <v>0</v>
      </c>
      <c r="Q30" s="39"/>
      <c r="R30" s="275"/>
      <c r="S30" s="192">
        <f t="shared" si="17"/>
        <v>0</v>
      </c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35"/>
      <c r="AE30" s="35"/>
      <c r="AF30" s="7">
        <f t="shared" si="29"/>
        <v>0</v>
      </c>
      <c r="AG30" s="287"/>
      <c r="AH30" s="7">
        <f t="shared" si="30"/>
        <v>0</v>
      </c>
      <c r="AI30" s="10"/>
      <c r="AJ30" s="44"/>
      <c r="AK30" s="41"/>
      <c r="AL30" s="186">
        <f t="shared" si="31"/>
        <v>0</v>
      </c>
      <c r="AM30" s="41"/>
    </row>
    <row r="31" spans="1:16384" ht="16.5" customHeight="1" x14ac:dyDescent="0.25">
      <c r="A31" s="19">
        <f t="shared" si="34"/>
        <v>43430</v>
      </c>
      <c r="B31" s="39"/>
      <c r="C31" s="39"/>
      <c r="D31" s="236"/>
      <c r="E31" s="183">
        <f t="shared" si="0"/>
        <v>0</v>
      </c>
      <c r="F31" s="40"/>
      <c r="G31" s="4">
        <f t="shared" si="25"/>
        <v>0</v>
      </c>
      <c r="H31" s="4">
        <f t="shared" si="25"/>
        <v>0</v>
      </c>
      <c r="I31" s="39"/>
      <c r="J31" s="5" t="str">
        <f t="shared" si="26"/>
        <v/>
      </c>
      <c r="K31" s="25" t="str">
        <f t="shared" si="27"/>
        <v>0,00</v>
      </c>
      <c r="L31" s="6"/>
      <c r="M31" s="6">
        <f t="shared" si="32"/>
        <v>0</v>
      </c>
      <c r="N31" s="6">
        <f t="shared" si="28"/>
        <v>0</v>
      </c>
      <c r="O31" s="6"/>
      <c r="P31" s="6">
        <f t="shared" si="33"/>
        <v>0</v>
      </c>
      <c r="Q31" s="39"/>
      <c r="R31" s="275"/>
      <c r="S31" s="192">
        <f t="shared" si="17"/>
        <v>0</v>
      </c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35"/>
      <c r="AE31" s="35"/>
      <c r="AF31" s="7">
        <f t="shared" si="29"/>
        <v>0</v>
      </c>
      <c r="AG31" s="287"/>
      <c r="AH31" s="7">
        <f t="shared" si="30"/>
        <v>0</v>
      </c>
      <c r="AI31" s="10"/>
      <c r="AJ31" s="44"/>
      <c r="AK31" s="41"/>
      <c r="AL31" s="186">
        <f t="shared" si="31"/>
        <v>0</v>
      </c>
      <c r="AM31" s="41"/>
    </row>
    <row r="32" spans="1:16384" ht="16.5" customHeight="1" x14ac:dyDescent="0.25">
      <c r="A32" s="19">
        <f t="shared" si="34"/>
        <v>43431</v>
      </c>
      <c r="B32" s="39"/>
      <c r="C32" s="39"/>
      <c r="D32" s="236"/>
      <c r="E32" s="183">
        <f t="shared" si="0"/>
        <v>0</v>
      </c>
      <c r="F32" s="40"/>
      <c r="G32" s="4">
        <f t="shared" si="25"/>
        <v>0</v>
      </c>
      <c r="H32" s="4">
        <f t="shared" si="25"/>
        <v>0</v>
      </c>
      <c r="I32" s="39"/>
      <c r="J32" s="5" t="str">
        <f t="shared" si="26"/>
        <v/>
      </c>
      <c r="K32" s="25" t="str">
        <f t="shared" si="27"/>
        <v>0,00</v>
      </c>
      <c r="L32" s="6"/>
      <c r="M32" s="6">
        <f t="shared" si="32"/>
        <v>0</v>
      </c>
      <c r="N32" s="6">
        <f t="shared" si="28"/>
        <v>0</v>
      </c>
      <c r="O32" s="6"/>
      <c r="P32" s="6">
        <f t="shared" si="33"/>
        <v>0</v>
      </c>
      <c r="Q32" s="39"/>
      <c r="R32" s="275"/>
      <c r="S32" s="192">
        <f t="shared" si="17"/>
        <v>0</v>
      </c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35"/>
      <c r="AE32" s="35"/>
      <c r="AF32" s="7">
        <f t="shared" si="29"/>
        <v>0</v>
      </c>
      <c r="AG32" s="287"/>
      <c r="AH32" s="7">
        <f t="shared" si="30"/>
        <v>0</v>
      </c>
      <c r="AI32" s="10"/>
      <c r="AJ32" s="44"/>
      <c r="AK32" s="41"/>
      <c r="AL32" s="186">
        <f t="shared" si="31"/>
        <v>0</v>
      </c>
      <c r="AM32" s="41"/>
    </row>
    <row r="33" spans="1:16384" ht="16.5" customHeight="1" x14ac:dyDescent="0.25">
      <c r="A33" s="19">
        <f t="shared" si="34"/>
        <v>43432</v>
      </c>
      <c r="B33" s="39"/>
      <c r="C33" s="39"/>
      <c r="D33" s="236"/>
      <c r="E33" s="183">
        <f t="shared" si="0"/>
        <v>0</v>
      </c>
      <c r="F33" s="40"/>
      <c r="G33" s="4">
        <f t="shared" si="25"/>
        <v>0</v>
      </c>
      <c r="H33" s="4">
        <f t="shared" si="25"/>
        <v>0</v>
      </c>
      <c r="I33" s="39"/>
      <c r="J33" s="5" t="str">
        <f t="shared" si="26"/>
        <v/>
      </c>
      <c r="K33" s="25" t="str">
        <f t="shared" si="27"/>
        <v>0,00</v>
      </c>
      <c r="L33" s="6"/>
      <c r="M33" s="6">
        <f t="shared" si="32"/>
        <v>0</v>
      </c>
      <c r="N33" s="6">
        <f t="shared" si="28"/>
        <v>0</v>
      </c>
      <c r="O33" s="6"/>
      <c r="P33" s="6">
        <f t="shared" si="33"/>
        <v>0</v>
      </c>
      <c r="Q33" s="39"/>
      <c r="R33" s="275"/>
      <c r="S33" s="192">
        <f t="shared" si="17"/>
        <v>0</v>
      </c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35"/>
      <c r="AE33" s="35"/>
      <c r="AF33" s="7">
        <f t="shared" si="29"/>
        <v>0</v>
      </c>
      <c r="AG33" s="287"/>
      <c r="AH33" s="7">
        <f t="shared" si="30"/>
        <v>0</v>
      </c>
      <c r="AI33" s="10"/>
      <c r="AJ33" s="44"/>
      <c r="AK33" s="41"/>
      <c r="AL33" s="186">
        <f t="shared" si="31"/>
        <v>0</v>
      </c>
      <c r="AM33" s="41"/>
    </row>
    <row r="34" spans="1:16384" ht="16.5" customHeight="1" x14ac:dyDescent="0.25">
      <c r="A34" s="19">
        <f t="shared" si="34"/>
        <v>43433</v>
      </c>
      <c r="B34" s="39"/>
      <c r="C34" s="39"/>
      <c r="D34" s="236"/>
      <c r="E34" s="183">
        <f t="shared" si="0"/>
        <v>0</v>
      </c>
      <c r="F34" s="40"/>
      <c r="G34" s="4">
        <f t="shared" si="25"/>
        <v>0</v>
      </c>
      <c r="H34" s="4">
        <f t="shared" si="25"/>
        <v>0</v>
      </c>
      <c r="I34" s="39"/>
      <c r="J34" s="5" t="str">
        <f t="shared" si="26"/>
        <v/>
      </c>
      <c r="K34" s="25" t="str">
        <f t="shared" si="27"/>
        <v>0,00</v>
      </c>
      <c r="L34" s="6"/>
      <c r="M34" s="6">
        <f t="shared" si="32"/>
        <v>0</v>
      </c>
      <c r="N34" s="6">
        <f t="shared" si="28"/>
        <v>0</v>
      </c>
      <c r="O34" s="6"/>
      <c r="P34" s="6">
        <f t="shared" si="33"/>
        <v>0</v>
      </c>
      <c r="Q34" s="39"/>
      <c r="R34" s="275"/>
      <c r="S34" s="192">
        <f t="shared" si="17"/>
        <v>0</v>
      </c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35"/>
      <c r="AE34" s="35"/>
      <c r="AF34" s="7">
        <f t="shared" si="29"/>
        <v>0</v>
      </c>
      <c r="AG34" s="287"/>
      <c r="AH34" s="7">
        <f t="shared" si="30"/>
        <v>0</v>
      </c>
      <c r="AI34" s="10"/>
      <c r="AJ34" s="44"/>
      <c r="AK34" s="41"/>
      <c r="AL34" s="186">
        <f t="shared" si="31"/>
        <v>0</v>
      </c>
      <c r="AM34" s="41"/>
    </row>
    <row r="35" spans="1:16384" ht="16.5" customHeight="1" x14ac:dyDescent="0.25">
      <c r="A35" s="19">
        <f t="shared" si="34"/>
        <v>43434</v>
      </c>
      <c r="B35" s="39"/>
      <c r="C35" s="39"/>
      <c r="D35" s="236"/>
      <c r="E35" s="183">
        <f t="shared" si="0"/>
        <v>0</v>
      </c>
      <c r="F35" s="40"/>
      <c r="G35" s="4">
        <f t="shared" si="25"/>
        <v>0</v>
      </c>
      <c r="H35" s="4">
        <f t="shared" si="25"/>
        <v>0</v>
      </c>
      <c r="I35" s="39"/>
      <c r="J35" s="5" t="str">
        <f t="shared" si="26"/>
        <v/>
      </c>
      <c r="K35" s="25" t="str">
        <f t="shared" si="27"/>
        <v>0,00</v>
      </c>
      <c r="L35" s="6"/>
      <c r="M35" s="6">
        <f t="shared" si="32"/>
        <v>0</v>
      </c>
      <c r="N35" s="6">
        <f t="shared" si="28"/>
        <v>0</v>
      </c>
      <c r="O35" s="6"/>
      <c r="P35" s="6">
        <f t="shared" si="33"/>
        <v>0</v>
      </c>
      <c r="Q35" s="232"/>
      <c r="R35" s="275"/>
      <c r="S35" s="192">
        <f t="shared" si="17"/>
        <v>0</v>
      </c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35"/>
      <c r="AE35" s="35"/>
      <c r="AF35" s="7">
        <f t="shared" si="29"/>
        <v>0</v>
      </c>
      <c r="AG35" s="291"/>
      <c r="AH35" s="26">
        <f t="shared" si="30"/>
        <v>0</v>
      </c>
      <c r="AI35" s="10"/>
      <c r="AJ35" s="44"/>
      <c r="AK35" s="41"/>
      <c r="AL35" s="186">
        <f t="shared" si="31"/>
        <v>0</v>
      </c>
      <c r="AM35" s="41"/>
    </row>
    <row r="36" spans="1:16384" s="263" customFormat="1" ht="16.5" customHeight="1" thickBot="1" x14ac:dyDescent="0.3">
      <c r="A36" s="19">
        <f t="shared" si="34"/>
        <v>43435</v>
      </c>
      <c r="B36" s="267"/>
      <c r="C36" s="267"/>
      <c r="D36" s="236"/>
      <c r="E36" s="183">
        <f t="shared" si="0"/>
        <v>0</v>
      </c>
      <c r="F36" s="40"/>
      <c r="G36" s="4">
        <f t="shared" si="25"/>
        <v>0</v>
      </c>
      <c r="H36" s="4">
        <f t="shared" si="25"/>
        <v>0</v>
      </c>
      <c r="I36" s="267"/>
      <c r="J36" s="5" t="str">
        <f t="shared" si="26"/>
        <v/>
      </c>
      <c r="K36" s="25" t="str">
        <f t="shared" si="27"/>
        <v>0,00</v>
      </c>
      <c r="L36" s="6"/>
      <c r="M36" s="6">
        <f t="shared" ref="M36" si="35">K36-L36</f>
        <v>0</v>
      </c>
      <c r="N36" s="6">
        <f t="shared" ref="N36" si="36">IFERROR(Q36/$B$1,"0,00")</f>
        <v>0</v>
      </c>
      <c r="O36" s="6"/>
      <c r="P36" s="6">
        <f t="shared" si="33"/>
        <v>0</v>
      </c>
      <c r="Q36" s="232"/>
      <c r="R36" s="275"/>
      <c r="S36" s="192">
        <f t="shared" ref="S36" si="37">(Q36+T36)-R36</f>
        <v>0</v>
      </c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35"/>
      <c r="AE36" s="35"/>
      <c r="AF36" s="269">
        <f t="shared" si="29"/>
        <v>0</v>
      </c>
      <c r="AG36" s="291"/>
      <c r="AH36" s="26">
        <f t="shared" si="30"/>
        <v>0</v>
      </c>
      <c r="AI36" s="10"/>
      <c r="AJ36" s="44"/>
      <c r="AK36" s="41"/>
      <c r="AL36" s="186">
        <f t="shared" si="31"/>
        <v>0</v>
      </c>
      <c r="AM36" s="41"/>
    </row>
    <row r="37" spans="1:16384" s="153" customFormat="1" ht="16.5" customHeight="1" thickBot="1" x14ac:dyDescent="0.3">
      <c r="A37" s="171" t="s">
        <v>87</v>
      </c>
      <c r="B37" s="172">
        <f>SUM(B4:B36)-B14-B25</f>
        <v>0</v>
      </c>
      <c r="C37" s="172">
        <f t="shared" ref="C37" si="38">SUM(C4:C36)-C14-C25</f>
        <v>0</v>
      </c>
      <c r="D37" s="172">
        <f>SUM(D4:D36)-D14-D25</f>
        <v>0</v>
      </c>
      <c r="E37" s="173">
        <f>C37-D37</f>
        <v>0</v>
      </c>
      <c r="F37" s="172">
        <f>SUM(F4:F36)-F14-F25</f>
        <v>0</v>
      </c>
      <c r="G37" s="174">
        <f>C37/D1</f>
        <v>0</v>
      </c>
      <c r="H37" s="174">
        <f>D37/D1</f>
        <v>0</v>
      </c>
      <c r="I37" s="194">
        <f>SUM(I4:I36)-I14-I25</f>
        <v>0</v>
      </c>
      <c r="J37" s="196" t="e">
        <f>I37/C37</f>
        <v>#DIV/0!</v>
      </c>
      <c r="K37" s="180" t="e">
        <f>Q37/C37</f>
        <v>#DIV/0!</v>
      </c>
      <c r="L37" s="181" t="str">
        <f>IFERROR(R37/D37,"0,00")</f>
        <v>0,00</v>
      </c>
      <c r="M37" s="179" t="e">
        <f>K37-L37</f>
        <v>#DIV/0!</v>
      </c>
      <c r="N37" s="179">
        <f>Q37/D1</f>
        <v>0</v>
      </c>
      <c r="O37" s="179">
        <f>R37/D1</f>
        <v>0</v>
      </c>
      <c r="P37" s="179">
        <f>N37-O37</f>
        <v>0</v>
      </c>
      <c r="Q37" s="179">
        <f>SUM(Q4:Q36)-Q14-Q25</f>
        <v>0</v>
      </c>
      <c r="R37" s="179">
        <f>SUM(R4:R36)-R14-R25</f>
        <v>0</v>
      </c>
      <c r="S37" s="179">
        <f>(Q37+T37)-R37</f>
        <v>0</v>
      </c>
      <c r="T37" s="179">
        <f t="shared" ref="T37:AG37" si="39">SUM(T4:T36)-T14-T25</f>
        <v>0</v>
      </c>
      <c r="U37" s="194">
        <f t="shared" si="39"/>
        <v>0</v>
      </c>
      <c r="V37" s="181">
        <f t="shared" si="39"/>
        <v>0</v>
      </c>
      <c r="W37" s="181">
        <f t="shared" si="39"/>
        <v>0</v>
      </c>
      <c r="X37" s="181">
        <f t="shared" si="39"/>
        <v>0</v>
      </c>
      <c r="Y37" s="195">
        <f t="shared" si="39"/>
        <v>0</v>
      </c>
      <c r="Z37" s="181">
        <f t="shared" si="39"/>
        <v>0</v>
      </c>
      <c r="AA37" s="181">
        <f t="shared" si="39"/>
        <v>0</v>
      </c>
      <c r="AB37" s="181">
        <f t="shared" si="39"/>
        <v>0</v>
      </c>
      <c r="AC37" s="181">
        <f t="shared" si="39"/>
        <v>0</v>
      </c>
      <c r="AD37" s="181">
        <f t="shared" si="39"/>
        <v>0</v>
      </c>
      <c r="AE37" s="181">
        <f t="shared" si="39"/>
        <v>0</v>
      </c>
      <c r="AF37" s="181">
        <f t="shared" si="39"/>
        <v>0</v>
      </c>
      <c r="AG37" s="181">
        <f t="shared" si="39"/>
        <v>0</v>
      </c>
      <c r="AH37" s="181">
        <f>AF37-AG37</f>
        <v>0</v>
      </c>
      <c r="AI37" s="10"/>
      <c r="AJ37" s="195">
        <f>SUM(AJ4:AJ36)-AJ14-AJ25</f>
        <v>0</v>
      </c>
      <c r="AK37" s="195">
        <f>SUM(AK4:AK36)-AK14-AK25</f>
        <v>0</v>
      </c>
      <c r="AL37" s="195">
        <f>SUM(AL4:AL36)-AL14-AL25</f>
        <v>-20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  <row r="38" spans="1:16384" x14ac:dyDescent="0.25">
      <c r="Q38" s="50"/>
      <c r="AB38" s="1"/>
      <c r="AC38" s="1"/>
    </row>
    <row r="39" spans="1:16384" x14ac:dyDescent="0.25">
      <c r="W39" s="50"/>
      <c r="Z39" s="50"/>
      <c r="AB39" s="1"/>
      <c r="AC39" s="1"/>
      <c r="AE39" s="226"/>
    </row>
    <row r="40" spans="1:16384" x14ac:dyDescent="0.25">
      <c r="Q40" s="5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_xludf.Clear">
                <anchor moveWithCells="1" sizeWithCells="1">
                  <from>
                    <xdr:col>4</xdr:col>
                    <xdr:colOff>790575</xdr:colOff>
                    <xdr:row>0</xdr:row>
                    <xdr:rowOff>19050</xdr:rowOff>
                  </from>
                  <to>
                    <xdr:col>5</xdr:col>
                    <xdr:colOff>695325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TOP &amp; FLOP</vt:lpstr>
      <vt:lpstr>Feuil1</vt:lpstr>
      <vt:lpstr>Octobre 2018</vt:lpstr>
      <vt:lpstr>Septembre 2018 VS N-1</vt:lpstr>
      <vt:lpstr>PC AVIGNON</vt:lpstr>
      <vt:lpstr>PC CHERBOURG</vt:lpstr>
      <vt:lpstr>PC DRANCY</vt:lpstr>
      <vt:lpstr>PC MACON</vt:lpstr>
      <vt:lpstr>PC MARTIGUES</vt:lpstr>
      <vt:lpstr>PC METZ</vt:lpstr>
      <vt:lpstr>PC NANCY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fpass</dc:creator>
  <cp:lastModifiedBy>YAMAN Mustafa UI EST</cp:lastModifiedBy>
  <dcterms:created xsi:type="dcterms:W3CDTF">2018-08-02T11:41:31Z</dcterms:created>
  <dcterms:modified xsi:type="dcterms:W3CDTF">2018-11-23T10:20:17Z</dcterms:modified>
</cp:coreProperties>
</file>