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varlet\Desktop\"/>
    </mc:Choice>
  </mc:AlternateContent>
  <bookViews>
    <workbookView xWindow="0" yWindow="75" windowWidth="20115" windowHeight="7755"/>
  </bookViews>
  <sheets>
    <sheet name="Tableau_de_bord" sheetId="7" r:id="rId1"/>
    <sheet name="1er match" sheetId="1" r:id="rId2"/>
    <sheet name="2e match" sheetId="5" r:id="rId3"/>
    <sheet name="3e match" sheetId="6" r:id="rId4"/>
    <sheet name="BEST" sheetId="4" r:id="rId5"/>
  </sheets>
  <definedNames>
    <definedName name="_xlnm._FilterDatabase" localSheetId="0" hidden="1">Tableau_de_bord!$A$9:$C$13</definedName>
  </definedNames>
  <calcPr calcId="162913"/>
</workbook>
</file>

<file path=xl/calcChain.xml><?xml version="1.0" encoding="utf-8"?>
<calcChain xmlns="http://schemas.openxmlformats.org/spreadsheetml/2006/main">
  <c r="B34" i="6" l="1"/>
  <c r="B33" i="6"/>
  <c r="B32" i="6"/>
  <c r="B33" i="5"/>
  <c r="B35" i="5"/>
  <c r="B34" i="5"/>
  <c r="Y14" i="6" l="1"/>
  <c r="Y15" i="6"/>
  <c r="Y16" i="6"/>
  <c r="S14" i="6"/>
  <c r="S15" i="6"/>
  <c r="S16" i="6"/>
  <c r="L14" i="6"/>
  <c r="L15" i="6"/>
  <c r="L16" i="6"/>
  <c r="F14" i="6"/>
  <c r="F15" i="6"/>
  <c r="F16" i="6"/>
  <c r="Y14" i="5"/>
  <c r="Y15" i="5"/>
  <c r="Y16" i="5"/>
  <c r="S14" i="5"/>
  <c r="S15" i="5"/>
  <c r="S16" i="5"/>
  <c r="L14" i="5"/>
  <c r="L15" i="5"/>
  <c r="L16" i="5"/>
  <c r="F14" i="5"/>
  <c r="F15" i="5"/>
  <c r="F16" i="5"/>
  <c r="S2" i="6" l="1"/>
  <c r="S13" i="6"/>
  <c r="F2" i="5"/>
  <c r="F3" i="5"/>
  <c r="F4" i="5"/>
  <c r="F5" i="5"/>
  <c r="F6" i="5"/>
  <c r="F7" i="5"/>
  <c r="F8" i="5"/>
  <c r="F9" i="5"/>
  <c r="F10" i="5"/>
  <c r="F11" i="5"/>
  <c r="F12" i="5"/>
  <c r="F13" i="5"/>
  <c r="L2" i="5"/>
  <c r="L3" i="5"/>
  <c r="L4" i="5"/>
  <c r="L5" i="5"/>
  <c r="L6" i="5"/>
  <c r="L7" i="5"/>
  <c r="L8" i="5"/>
  <c r="L9" i="5"/>
  <c r="L10" i="5"/>
  <c r="L11" i="5"/>
  <c r="L12" i="5"/>
  <c r="L13" i="5"/>
  <c r="S2" i="5"/>
  <c r="S3" i="5"/>
  <c r="S4" i="5"/>
  <c r="S5" i="5"/>
  <c r="S6" i="5"/>
  <c r="S7" i="5"/>
  <c r="S8" i="5"/>
  <c r="S9" i="5"/>
  <c r="S10" i="5"/>
  <c r="S11" i="5"/>
  <c r="S12" i="5"/>
  <c r="S13" i="5"/>
  <c r="Y2" i="5"/>
  <c r="Y3" i="5"/>
  <c r="Y4" i="5"/>
  <c r="Y5" i="5"/>
  <c r="Y6" i="5"/>
  <c r="Y7" i="5"/>
  <c r="Y8" i="5"/>
  <c r="Y9" i="5"/>
  <c r="Y10" i="5"/>
  <c r="Y11" i="5"/>
  <c r="Y12" i="5"/>
  <c r="Y13" i="5"/>
  <c r="F2" i="6"/>
  <c r="F3" i="6"/>
  <c r="F4" i="6"/>
  <c r="F5" i="6"/>
  <c r="F6" i="6"/>
  <c r="F7" i="6"/>
  <c r="F8" i="6"/>
  <c r="F9" i="6"/>
  <c r="F10" i="6"/>
  <c r="F11" i="6"/>
  <c r="F12" i="6"/>
  <c r="F13" i="6"/>
  <c r="L2" i="6"/>
  <c r="L3" i="6"/>
  <c r="L4" i="6"/>
  <c r="L5" i="6"/>
  <c r="L6" i="6"/>
  <c r="L7" i="6"/>
  <c r="L8" i="6"/>
  <c r="L9" i="6"/>
  <c r="L10" i="6"/>
  <c r="L11" i="6"/>
  <c r="L12" i="6"/>
  <c r="L13" i="6"/>
  <c r="S3" i="6"/>
  <c r="S4" i="6"/>
  <c r="S5" i="6"/>
  <c r="S6" i="6"/>
  <c r="S7" i="6"/>
  <c r="S8" i="6"/>
  <c r="S9" i="6"/>
  <c r="S10" i="6"/>
  <c r="S11" i="6"/>
  <c r="S12" i="6"/>
  <c r="Y2" i="6"/>
  <c r="Y3" i="6"/>
  <c r="Y4" i="6"/>
  <c r="Y5" i="6"/>
  <c r="Y6" i="6"/>
  <c r="Y7" i="6"/>
  <c r="Y8" i="6"/>
  <c r="Y9" i="6"/>
  <c r="Y10" i="6"/>
  <c r="Y11" i="6"/>
  <c r="Y12" i="6"/>
  <c r="Y13" i="6"/>
  <c r="Y3" i="1"/>
  <c r="Y4" i="1"/>
  <c r="Y5" i="1"/>
  <c r="Y6" i="1"/>
  <c r="Y7" i="1"/>
  <c r="Y8" i="1"/>
  <c r="Y9" i="1"/>
  <c r="Y10" i="1"/>
  <c r="Y11" i="1"/>
  <c r="Y12" i="1"/>
  <c r="Y13" i="1"/>
  <c r="Y14" i="1"/>
  <c r="Y15" i="1"/>
  <c r="Y16" i="1"/>
  <c r="S3" i="1"/>
  <c r="S4" i="1"/>
  <c r="S5" i="1"/>
  <c r="S6" i="1"/>
  <c r="S7" i="1"/>
  <c r="S8" i="1"/>
  <c r="S9" i="1"/>
  <c r="S10" i="1"/>
  <c r="S11" i="1"/>
  <c r="S12" i="1"/>
  <c r="S13" i="1"/>
  <c r="S14" i="1"/>
  <c r="S15" i="1"/>
  <c r="S16" i="1"/>
  <c r="L3" i="1"/>
  <c r="L4" i="1"/>
  <c r="L5" i="1"/>
  <c r="L6" i="1"/>
  <c r="L7" i="1"/>
  <c r="L8" i="1"/>
  <c r="L9" i="1"/>
  <c r="L10" i="1"/>
  <c r="L11" i="1"/>
  <c r="L12" i="1"/>
  <c r="L13" i="1"/>
  <c r="L14" i="1"/>
  <c r="L15" i="1"/>
  <c r="L16" i="1"/>
  <c r="Y2" i="1"/>
  <c r="S2" i="1"/>
  <c r="L2" i="1"/>
  <c r="S17" i="1" l="1"/>
  <c r="Y17" i="1"/>
  <c r="L17" i="1"/>
  <c r="Y17" i="6"/>
  <c r="S17" i="6"/>
  <c r="F17" i="6"/>
  <c r="L17" i="6"/>
  <c r="Y17" i="5"/>
  <c r="S17" i="5"/>
  <c r="L17" i="5"/>
  <c r="F17" i="5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2" i="1"/>
  <c r="F17" i="1" l="1"/>
  <c r="C43" i="4"/>
  <c r="C44" i="4"/>
  <c r="C45" i="4"/>
  <c r="C47" i="4"/>
  <c r="C48" i="4"/>
  <c r="C49" i="4"/>
  <c r="C50" i="4"/>
  <c r="C51" i="4"/>
  <c r="C52" i="4"/>
  <c r="C53" i="4"/>
  <c r="C31" i="4"/>
  <c r="C32" i="4"/>
  <c r="C33" i="4"/>
  <c r="C35" i="4"/>
  <c r="C36" i="4"/>
  <c r="C37" i="4"/>
  <c r="C38" i="4"/>
  <c r="C39" i="4"/>
  <c r="C40" i="4"/>
  <c r="C41" i="4"/>
  <c r="C30" i="4"/>
  <c r="C19" i="4"/>
  <c r="C20" i="4"/>
  <c r="C21" i="4"/>
  <c r="C22" i="4"/>
  <c r="C24" i="4"/>
  <c r="C25" i="4"/>
  <c r="C26" i="4"/>
  <c r="C27" i="4"/>
  <c r="C28" i="4"/>
  <c r="C29" i="4"/>
  <c r="C18" i="4"/>
  <c r="C8" i="4"/>
  <c r="C9" i="4"/>
  <c r="C10" i="4"/>
  <c r="C11" i="4"/>
  <c r="C12" i="4"/>
  <c r="C13" i="4"/>
  <c r="C15" i="4"/>
  <c r="C16" i="4"/>
  <c r="C17" i="4"/>
  <c r="C7" i="4"/>
  <c r="AB3" i="4"/>
  <c r="AC3" i="4" s="1"/>
  <c r="AB4" i="4"/>
  <c r="AC4" i="4" s="1"/>
  <c r="AB5" i="4"/>
  <c r="AC5" i="4" s="1"/>
  <c r="AB2" i="4"/>
  <c r="AC2" i="4" s="1"/>
  <c r="O4" i="7" l="1"/>
  <c r="N4" i="7" s="1"/>
  <c r="O7" i="7"/>
  <c r="N7" i="7" s="1"/>
  <c r="O6" i="7"/>
  <c r="N6" i="7" s="1"/>
  <c r="O5" i="7"/>
  <c r="N5" i="7" s="1"/>
  <c r="AA3" i="4"/>
  <c r="Z3" i="4" s="1"/>
  <c r="AA2" i="4"/>
  <c r="Z2" i="4" s="1"/>
  <c r="AA4" i="4"/>
  <c r="Z4" i="4" s="1"/>
  <c r="AA5" i="4"/>
  <c r="Z5" i="4" s="1"/>
  <c r="C34" i="4"/>
  <c r="C14" i="4"/>
  <c r="C23" i="4"/>
  <c r="C46" i="4"/>
  <c r="R41" i="4" l="1"/>
  <c r="S41" i="4" s="1"/>
  <c r="R37" i="4"/>
  <c r="S37" i="4" s="1"/>
  <c r="R36" i="4"/>
  <c r="S36" i="4" s="1"/>
  <c r="R32" i="4"/>
  <c r="S32" i="4" s="1"/>
  <c r="R35" i="4"/>
  <c r="S35" i="4" s="1"/>
  <c r="R40" i="4"/>
  <c r="S40" i="4" s="1"/>
  <c r="R30" i="4"/>
  <c r="S30" i="4" s="1"/>
  <c r="R34" i="4"/>
  <c r="S34" i="4" s="1"/>
  <c r="R33" i="4"/>
  <c r="S33" i="4" s="1"/>
  <c r="R39" i="4"/>
  <c r="S39" i="4" s="1"/>
  <c r="R38" i="4"/>
  <c r="S38" i="4" s="1"/>
  <c r="R31" i="4"/>
  <c r="S31" i="4" s="1"/>
  <c r="C42" i="4"/>
  <c r="R42" i="4" s="1"/>
  <c r="S42" i="4" s="1"/>
  <c r="R7" i="4"/>
  <c r="S7" i="4" s="1"/>
  <c r="R47" i="4" l="1"/>
  <c r="S47" i="4" s="1"/>
  <c r="R43" i="4"/>
  <c r="S43" i="4" s="1"/>
  <c r="R51" i="4"/>
  <c r="S51" i="4" s="1"/>
  <c r="R49" i="4"/>
  <c r="S49" i="4" s="1"/>
  <c r="R45" i="4"/>
  <c r="S45" i="4" s="1"/>
  <c r="R50" i="4"/>
  <c r="S50" i="4" s="1"/>
  <c r="R48" i="4"/>
  <c r="S48" i="4" s="1"/>
  <c r="R46" i="4"/>
  <c r="S46" i="4" s="1"/>
  <c r="R44" i="4"/>
  <c r="S44" i="4" s="1"/>
  <c r="R52" i="4"/>
  <c r="S52" i="4" s="1"/>
  <c r="R53" i="4"/>
  <c r="S53" i="4" s="1"/>
  <c r="R10" i="4"/>
  <c r="S10" i="4" s="1"/>
  <c r="R8" i="4"/>
  <c r="S8" i="4" s="1"/>
  <c r="R9" i="4"/>
  <c r="S9" i="4" s="1"/>
  <c r="R13" i="4"/>
  <c r="S13" i="4" s="1"/>
  <c r="R11" i="4"/>
  <c r="S11" i="4" s="1"/>
  <c r="R12" i="4"/>
  <c r="S12" i="4" s="1"/>
  <c r="R15" i="4"/>
  <c r="S15" i="4" s="1"/>
  <c r="R16" i="4"/>
  <c r="S16" i="4" s="1"/>
  <c r="R14" i="4"/>
  <c r="S14" i="4" s="1"/>
  <c r="B34" i="1"/>
  <c r="B32" i="1"/>
  <c r="B33" i="1"/>
  <c r="I46" i="7" l="1"/>
  <c r="F46" i="7"/>
  <c r="B31" i="6"/>
  <c r="D31" i="6" s="1"/>
  <c r="E31" i="6" s="1"/>
  <c r="C55" i="7" s="1"/>
  <c r="E46" i="7"/>
  <c r="I24" i="7"/>
  <c r="H24" i="7"/>
  <c r="F24" i="7"/>
  <c r="B32" i="5"/>
  <c r="D32" i="5" s="1"/>
  <c r="E32" i="5" s="1"/>
  <c r="C32" i="7" s="1"/>
  <c r="E24" i="7"/>
  <c r="H46" i="7"/>
  <c r="R17" i="4"/>
  <c r="S17" i="4" s="1"/>
  <c r="R21" i="4"/>
  <c r="S21" i="4" s="1"/>
  <c r="R25" i="4"/>
  <c r="S25" i="4" s="1"/>
  <c r="R19" i="4"/>
  <c r="S19" i="4" s="1"/>
  <c r="R20" i="4"/>
  <c r="S20" i="4" s="1"/>
  <c r="R18" i="4"/>
  <c r="S18" i="4" s="1"/>
  <c r="R22" i="4"/>
  <c r="S22" i="4" s="1"/>
  <c r="R26" i="4"/>
  <c r="S26" i="4" s="1"/>
  <c r="R23" i="4"/>
  <c r="S23" i="4" s="1"/>
  <c r="R24" i="4"/>
  <c r="S24" i="4" s="1"/>
  <c r="R27" i="4"/>
  <c r="S27" i="4" s="1"/>
  <c r="R28" i="4"/>
  <c r="S28" i="4" s="1"/>
  <c r="R29" i="4"/>
  <c r="S29" i="4" s="1"/>
  <c r="I3" i="7"/>
  <c r="H3" i="7"/>
  <c r="F3" i="7"/>
  <c r="C2" i="4"/>
  <c r="C3" i="4"/>
  <c r="C4" i="4"/>
  <c r="B31" i="1"/>
  <c r="D32" i="6" l="1"/>
  <c r="E32" i="6" s="1"/>
  <c r="C57" i="7" s="1"/>
  <c r="Q36" i="4"/>
  <c r="P36" i="4" s="1"/>
  <c r="Q52" i="4"/>
  <c r="P52" i="4" s="1"/>
  <c r="Q49" i="4"/>
  <c r="P49" i="4" s="1"/>
  <c r="Q38" i="4"/>
  <c r="P38" i="4" s="1"/>
  <c r="Q31" i="4"/>
  <c r="P31" i="4" s="1"/>
  <c r="Q47" i="4"/>
  <c r="P47" i="4" s="1"/>
  <c r="Q40" i="4"/>
  <c r="P40" i="4" s="1"/>
  <c r="Q33" i="4"/>
  <c r="P33" i="4" s="1"/>
  <c r="Q37" i="4"/>
  <c r="P37" i="4" s="1"/>
  <c r="Q53" i="4"/>
  <c r="P53" i="4" s="1"/>
  <c r="Q42" i="4"/>
  <c r="P42" i="4" s="1"/>
  <c r="Q35" i="4"/>
  <c r="P35" i="4" s="1"/>
  <c r="Q51" i="4"/>
  <c r="P51" i="4" s="1"/>
  <c r="Q44" i="4"/>
  <c r="P44" i="4" s="1"/>
  <c r="D33" i="6"/>
  <c r="E33" i="6" s="1"/>
  <c r="C54" i="7" s="1"/>
  <c r="Q41" i="4"/>
  <c r="P41" i="4" s="1"/>
  <c r="Q30" i="4"/>
  <c r="P30" i="4" s="1"/>
  <c r="Q46" i="4"/>
  <c r="P46" i="4" s="1"/>
  <c r="Q39" i="4"/>
  <c r="P39" i="4" s="1"/>
  <c r="Q32" i="4"/>
  <c r="P32" i="4" s="1"/>
  <c r="Q48" i="4"/>
  <c r="P48" i="4" s="1"/>
  <c r="Q45" i="4"/>
  <c r="P45" i="4" s="1"/>
  <c r="Q34" i="4"/>
  <c r="P34" i="4" s="1"/>
  <c r="Q50" i="4"/>
  <c r="P50" i="4" s="1"/>
  <c r="Q43" i="4"/>
  <c r="P43" i="4" s="1"/>
  <c r="D33" i="5"/>
  <c r="E33" i="5" s="1"/>
  <c r="C33" i="7" s="1"/>
  <c r="D34" i="6"/>
  <c r="E34" i="6" s="1"/>
  <c r="C56" i="7" s="1"/>
  <c r="D34" i="5"/>
  <c r="E34" i="5" s="1"/>
  <c r="C35" i="7" s="1"/>
  <c r="D35" i="5"/>
  <c r="E35" i="5" s="1"/>
  <c r="C34" i="7" s="1"/>
  <c r="O23" i="7"/>
  <c r="N23" i="7" s="1"/>
  <c r="O27" i="7"/>
  <c r="N27" i="7" s="1"/>
  <c r="O31" i="7"/>
  <c r="N31" i="7" s="1"/>
  <c r="O35" i="7"/>
  <c r="N35" i="7" s="1"/>
  <c r="O39" i="7"/>
  <c r="N39" i="7" s="1"/>
  <c r="O43" i="7"/>
  <c r="N43" i="7" s="1"/>
  <c r="O47" i="7"/>
  <c r="N47" i="7" s="1"/>
  <c r="O51" i="7"/>
  <c r="N51" i="7" s="1"/>
  <c r="O24" i="7"/>
  <c r="N24" i="7" s="1"/>
  <c r="O28" i="7"/>
  <c r="N28" i="7" s="1"/>
  <c r="O32" i="7"/>
  <c r="N32" i="7" s="1"/>
  <c r="O36" i="7"/>
  <c r="N36" i="7" s="1"/>
  <c r="O40" i="7"/>
  <c r="N40" i="7" s="1"/>
  <c r="O44" i="7"/>
  <c r="N44" i="7" s="1"/>
  <c r="O48" i="7"/>
  <c r="N48" i="7" s="1"/>
  <c r="O52" i="7"/>
  <c r="N52" i="7" s="1"/>
  <c r="O56" i="7"/>
  <c r="N56" i="7" s="1"/>
  <c r="O21" i="7"/>
  <c r="N21" i="7" s="1"/>
  <c r="O25" i="7"/>
  <c r="N25" i="7" s="1"/>
  <c r="O29" i="7"/>
  <c r="N29" i="7" s="1"/>
  <c r="O33" i="7"/>
  <c r="N33" i="7" s="1"/>
  <c r="O37" i="7"/>
  <c r="N37" i="7" s="1"/>
  <c r="O41" i="7"/>
  <c r="N41" i="7" s="1"/>
  <c r="O45" i="7"/>
  <c r="N45" i="7" s="1"/>
  <c r="O49" i="7"/>
  <c r="N49" i="7" s="1"/>
  <c r="O53" i="7"/>
  <c r="N53" i="7" s="1"/>
  <c r="O57" i="7"/>
  <c r="N57" i="7" s="1"/>
  <c r="O22" i="7"/>
  <c r="N22" i="7" s="1"/>
  <c r="O26" i="7"/>
  <c r="N26" i="7" s="1"/>
  <c r="O30" i="7"/>
  <c r="N30" i="7" s="1"/>
  <c r="O34" i="7"/>
  <c r="N34" i="7" s="1"/>
  <c r="O38" i="7"/>
  <c r="N38" i="7" s="1"/>
  <c r="O42" i="7"/>
  <c r="N42" i="7" s="1"/>
  <c r="O46" i="7"/>
  <c r="N46" i="7" s="1"/>
  <c r="O50" i="7"/>
  <c r="N50" i="7" s="1"/>
  <c r="O54" i="7"/>
  <c r="N54" i="7" s="1"/>
  <c r="O55" i="7"/>
  <c r="N55" i="7" s="1"/>
  <c r="W2" i="4"/>
  <c r="X2" i="4" s="1"/>
  <c r="R2" i="4"/>
  <c r="S2" i="4" s="1"/>
  <c r="W3" i="4"/>
  <c r="X3" i="4" s="1"/>
  <c r="R1" i="4"/>
  <c r="S1" i="4" s="1"/>
  <c r="W4" i="4"/>
  <c r="X4" i="4" s="1"/>
  <c r="R3" i="4"/>
  <c r="S3" i="4" s="1"/>
  <c r="O20" i="7"/>
  <c r="N20" i="7" s="1"/>
  <c r="O19" i="7"/>
  <c r="N19" i="7" s="1"/>
  <c r="O17" i="7"/>
  <c r="N17" i="7" s="1"/>
  <c r="O12" i="7"/>
  <c r="N12" i="7" s="1"/>
  <c r="O15" i="7"/>
  <c r="N15" i="7" s="1"/>
  <c r="O14" i="7"/>
  <c r="N14" i="7" s="1"/>
  <c r="O18" i="7"/>
  <c r="N18" i="7" s="1"/>
  <c r="O13" i="7"/>
  <c r="N13" i="7" s="1"/>
  <c r="O11" i="7"/>
  <c r="N11" i="7" s="1"/>
  <c r="O16" i="7"/>
  <c r="N16" i="7" s="1"/>
  <c r="D31" i="1"/>
  <c r="E31" i="1" s="1"/>
  <c r="D33" i="1"/>
  <c r="E33" i="1" s="1"/>
  <c r="D34" i="1"/>
  <c r="E34" i="1" s="1"/>
  <c r="D32" i="1"/>
  <c r="E32" i="1" s="1"/>
  <c r="Q9" i="4"/>
  <c r="Q13" i="4"/>
  <c r="Q17" i="4"/>
  <c r="P17" i="4" s="1"/>
  <c r="Q21" i="4"/>
  <c r="P21" i="4" s="1"/>
  <c r="Q25" i="4"/>
  <c r="P25" i="4" s="1"/>
  <c r="Q29" i="4"/>
  <c r="P29" i="4" s="1"/>
  <c r="Q15" i="4"/>
  <c r="Q27" i="4"/>
  <c r="P27" i="4" s="1"/>
  <c r="Q10" i="4"/>
  <c r="Q14" i="4"/>
  <c r="Q18" i="4"/>
  <c r="P18" i="4" s="1"/>
  <c r="Q22" i="4"/>
  <c r="P22" i="4" s="1"/>
  <c r="Q26" i="4"/>
  <c r="P26" i="4" s="1"/>
  <c r="Q11" i="4"/>
  <c r="Q23" i="4"/>
  <c r="P23" i="4" s="1"/>
  <c r="Q8" i="4"/>
  <c r="Q12" i="4"/>
  <c r="Q16" i="4"/>
  <c r="Q20" i="4"/>
  <c r="P20" i="4" s="1"/>
  <c r="Q24" i="4"/>
  <c r="P24" i="4" s="1"/>
  <c r="Q28" i="4"/>
  <c r="P28" i="4" s="1"/>
  <c r="Q19" i="4"/>
  <c r="P19" i="4" s="1"/>
  <c r="C5" i="4"/>
  <c r="P6" i="7" s="1"/>
  <c r="E3" i="7"/>
  <c r="C32" i="6" l="1"/>
  <c r="A54" i="7"/>
  <c r="C31" i="6"/>
  <c r="C34" i="6"/>
  <c r="C33" i="6"/>
  <c r="P4" i="7"/>
  <c r="P5" i="7"/>
  <c r="C34" i="5"/>
  <c r="C35" i="5"/>
  <c r="A34" i="7"/>
  <c r="C33" i="5"/>
  <c r="C32" i="5"/>
  <c r="P7" i="7"/>
  <c r="R4" i="4"/>
  <c r="S4" i="4" s="1"/>
  <c r="Q2" i="4"/>
  <c r="Q3" i="4"/>
  <c r="Q4" i="4"/>
  <c r="Q1" i="4"/>
  <c r="W5" i="4"/>
  <c r="X5" i="4" s="1"/>
  <c r="V4" i="4" s="1"/>
  <c r="U4" i="4" s="1"/>
  <c r="C32" i="1"/>
  <c r="C12" i="7"/>
  <c r="P16" i="4"/>
  <c r="C13" i="7"/>
  <c r="C34" i="1"/>
  <c r="P12" i="4"/>
  <c r="P14" i="4"/>
  <c r="P13" i="4"/>
  <c r="C10" i="7"/>
  <c r="C33" i="1"/>
  <c r="P8" i="4"/>
  <c r="P11" i="4"/>
  <c r="P10" i="4"/>
  <c r="P15" i="4"/>
  <c r="P9" i="4"/>
  <c r="C11" i="7"/>
  <c r="C31" i="1"/>
  <c r="A57" i="7"/>
  <c r="A55" i="7"/>
  <c r="A56" i="7"/>
  <c r="A35" i="7"/>
  <c r="A33" i="7"/>
  <c r="A32" i="7"/>
  <c r="V2" i="4" l="1"/>
  <c r="U2" i="4" s="1"/>
  <c r="V5" i="4"/>
  <c r="U5" i="4" s="1"/>
  <c r="V3" i="4"/>
  <c r="U3" i="4" s="1"/>
  <c r="A11" i="7"/>
  <c r="A12" i="7"/>
  <c r="A10" i="7"/>
  <c r="A13" i="7"/>
  <c r="Q7" i="4"/>
  <c r="P7" i="4" s="1"/>
</calcChain>
</file>

<file path=xl/sharedStrings.xml><?xml version="1.0" encoding="utf-8"?>
<sst xmlns="http://schemas.openxmlformats.org/spreadsheetml/2006/main" count="158" uniqueCount="28">
  <si>
    <t>Total</t>
  </si>
  <si>
    <t>TOTAL</t>
  </si>
  <si>
    <t>Nb match gagnés</t>
  </si>
  <si>
    <t>Nb Points total</t>
  </si>
  <si>
    <t>EUROPE</t>
  </si>
  <si>
    <t>USA</t>
  </si>
  <si>
    <t>ASIE</t>
  </si>
  <si>
    <t>AFRIQUE</t>
  </si>
  <si>
    <t>Equipe</t>
  </si>
  <si>
    <t>Score</t>
  </si>
  <si>
    <t>Recap 1er Match</t>
  </si>
  <si>
    <t>Classement</t>
  </si>
  <si>
    <t>classement</t>
  </si>
  <si>
    <t>ajustement</t>
  </si>
  <si>
    <t>Recap 2e Match</t>
  </si>
  <si>
    <t>Recap 3e Match</t>
  </si>
  <si>
    <t>TOP TEAM</t>
  </si>
  <si>
    <t>Top 10 Sales</t>
  </si>
  <si>
    <t>Sales</t>
  </si>
  <si>
    <t>rang</t>
  </si>
  <si>
    <t>sales</t>
  </si>
  <si>
    <t>score</t>
  </si>
  <si>
    <t>egalité</t>
  </si>
  <si>
    <t>Mach gagnés</t>
  </si>
  <si>
    <t>PAR</t>
  </si>
  <si>
    <t>BIRDY</t>
  </si>
  <si>
    <t>EAGLE</t>
  </si>
  <si>
    <t>DOUBLE BOGEY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</si>
</sst>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theme="1"/>
      <name val="Calibri"/>
      <family val="2"/>
      <scheme val="minor"/>
    </font>
    <font>
      <b/>
      <sz val="11"/>
      <color rgb="FFFFFFFF"/>
      <name val="Arial"/>
      <family val="2"/>
    </font>
    <font>
      <sz val="11"/>
      <color rgb="FF000000"/>
      <name val="Arial"/>
      <family val="2"/>
    </font>
    <font>
      <sz val="10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color rgb="FF000000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1"/>
      <color rgb="FFFFFFFF"/>
      <name val="Arial"/>
      <family val="2"/>
    </font>
    <font>
      <b/>
      <sz val="11"/>
      <color rgb="FFFF0000"/>
      <name val="Arial"/>
      <family val="2"/>
    </font>
    <font>
      <b/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sz val="11"/>
      <color theme="0"/>
      <name val="Calibri"/>
      <family val="2"/>
      <scheme val="minor"/>
    </font>
    <font>
      <b/>
      <sz val="11"/>
      <color theme="1"/>
      <name val="Bodoni MT Black"/>
      <family val="1"/>
    </font>
    <font>
      <b/>
      <sz val="14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8"/>
      <color theme="1"/>
      <name val="Bodoni MT Black"/>
      <family val="1"/>
    </font>
    <font>
      <b/>
      <sz val="10"/>
      <color theme="0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BBE0E3"/>
        <bgColor indexed="64"/>
      </patternFill>
    </fill>
    <fill>
      <patternFill patternType="solid">
        <fgColor rgb="FFE7F3F4"/>
        <bgColor indexed="64"/>
      </patternFill>
    </fill>
    <fill>
      <patternFill patternType="solid">
        <fgColor rgb="FFF3F9FA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-0.249977111117893"/>
        <bgColor indexed="64"/>
      </patternFill>
    </fill>
  </fills>
  <borders count="28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/>
      <right style="medium">
        <color theme="0"/>
      </right>
      <top/>
      <bottom/>
      <diagonal/>
    </border>
    <border>
      <left style="medium">
        <color theme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ck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ck">
        <color theme="0"/>
      </right>
      <top style="thick">
        <color theme="0"/>
      </top>
      <bottom style="thick">
        <color theme="0"/>
      </bottom>
      <diagonal/>
    </border>
    <border>
      <left style="thick">
        <color theme="0"/>
      </left>
      <right style="medium">
        <color theme="0"/>
      </right>
      <top style="thick">
        <color theme="0"/>
      </top>
      <bottom style="thick">
        <color theme="0"/>
      </bottom>
      <diagonal/>
    </border>
    <border>
      <left style="medium">
        <color theme="0"/>
      </left>
      <right style="thick">
        <color theme="0"/>
      </right>
      <top style="thick">
        <color theme="0"/>
      </top>
      <bottom style="medium">
        <color theme="0"/>
      </bottom>
      <diagonal/>
    </border>
    <border>
      <left style="medium">
        <color theme="0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thin">
        <color indexed="64"/>
      </right>
      <top style="medium">
        <color theme="0"/>
      </top>
      <bottom style="medium">
        <color theme="0"/>
      </bottom>
      <diagonal/>
    </border>
    <border>
      <left style="thin">
        <color indexed="64"/>
      </left>
      <right style="medium">
        <color theme="0"/>
      </right>
      <top style="medium">
        <color theme="0"/>
      </top>
      <bottom style="medium">
        <color theme="0"/>
      </bottom>
      <diagonal/>
    </border>
    <border>
      <left style="medium">
        <color theme="0"/>
      </left>
      <right style="thick">
        <color theme="0"/>
      </right>
      <top/>
      <bottom style="thick">
        <color theme="0"/>
      </bottom>
      <diagonal/>
    </border>
    <border>
      <left style="thick">
        <color theme="0"/>
      </left>
      <right style="thick">
        <color theme="0"/>
      </right>
      <top/>
      <bottom style="thick">
        <color theme="0"/>
      </bottom>
      <diagonal/>
    </border>
    <border>
      <left style="medium">
        <color theme="0"/>
      </left>
      <right style="medium">
        <color theme="0"/>
      </right>
      <top style="medium">
        <color theme="0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107">
    <xf numFmtId="0" fontId="0" fillId="0" borderId="0" xfId="0"/>
    <xf numFmtId="0" fontId="1" fillId="2" borderId="1" xfId="0" applyFont="1" applyFill="1" applyBorder="1" applyAlignment="1">
      <alignment horizontal="left" vertical="center" wrapText="1" readingOrder="1"/>
    </xf>
    <xf numFmtId="0" fontId="2" fillId="4" borderId="3" xfId="0" applyFont="1" applyFill="1" applyBorder="1" applyAlignment="1">
      <alignment horizontal="center" vertical="center" wrapText="1" readingOrder="1"/>
    </xf>
    <xf numFmtId="0" fontId="2" fillId="3" borderId="3" xfId="0" applyFont="1" applyFill="1" applyBorder="1" applyAlignment="1">
      <alignment horizontal="center" vertical="center" wrapText="1" readingOrder="1"/>
    </xf>
    <xf numFmtId="0" fontId="0" fillId="5" borderId="0" xfId="0" applyFill="1"/>
    <xf numFmtId="0" fontId="3" fillId="0" borderId="0" xfId="0" applyFont="1"/>
    <xf numFmtId="0" fontId="4" fillId="2" borderId="1" xfId="0" applyFont="1" applyFill="1" applyBorder="1" applyAlignment="1">
      <alignment horizontal="left" vertical="center" wrapText="1" readingOrder="1"/>
    </xf>
    <xf numFmtId="0" fontId="5" fillId="3" borderId="2" xfId="0" applyFont="1" applyFill="1" applyBorder="1" applyAlignment="1">
      <alignment horizontal="center" vertical="center" wrapText="1" readingOrder="1"/>
    </xf>
    <xf numFmtId="0" fontId="5" fillId="4" borderId="3" xfId="0" applyFont="1" applyFill="1" applyBorder="1" applyAlignment="1">
      <alignment horizontal="center" vertical="center" wrapText="1" readingOrder="1"/>
    </xf>
    <xf numFmtId="0" fontId="5" fillId="3" borderId="3" xfId="0" applyFont="1" applyFill="1" applyBorder="1" applyAlignment="1">
      <alignment horizontal="center" vertical="center" wrapText="1" readingOrder="1"/>
    </xf>
    <xf numFmtId="0" fontId="6" fillId="4" borderId="3" xfId="0" applyFont="1" applyFill="1" applyBorder="1" applyAlignment="1">
      <alignment horizontal="center" vertical="top" wrapText="1"/>
    </xf>
    <xf numFmtId="0" fontId="7" fillId="4" borderId="3" xfId="0" applyFont="1" applyFill="1" applyBorder="1" applyAlignment="1">
      <alignment horizontal="center" vertical="top" wrapText="1"/>
    </xf>
    <xf numFmtId="0" fontId="8" fillId="2" borderId="1" xfId="0" applyFont="1" applyFill="1" applyBorder="1" applyAlignment="1">
      <alignment horizontal="left" vertical="center" wrapText="1" readingOrder="1"/>
    </xf>
    <xf numFmtId="0" fontId="9" fillId="4" borderId="3" xfId="0" applyFont="1" applyFill="1" applyBorder="1" applyAlignment="1">
      <alignment horizontal="center" vertical="top" wrapText="1"/>
    </xf>
    <xf numFmtId="0" fontId="11" fillId="3" borderId="2" xfId="0" applyFont="1" applyFill="1" applyBorder="1" applyAlignment="1">
      <alignment horizontal="center" vertical="center" wrapText="1" readingOrder="1"/>
    </xf>
    <xf numFmtId="0" fontId="10" fillId="5" borderId="0" xfId="0" applyFont="1" applyFill="1"/>
    <xf numFmtId="0" fontId="10" fillId="0" borderId="0" xfId="0" applyFont="1"/>
    <xf numFmtId="0" fontId="5" fillId="4" borderId="2" xfId="0" applyFont="1" applyFill="1" applyBorder="1" applyAlignment="1">
      <alignment horizontal="center" vertical="center" wrapText="1" readingOrder="1"/>
    </xf>
    <xf numFmtId="0" fontId="1" fillId="2" borderId="1" xfId="0" applyFont="1" applyFill="1" applyBorder="1" applyAlignment="1">
      <alignment horizontal="center" vertical="center" wrapText="1" readingOrder="1"/>
    </xf>
    <xf numFmtId="0" fontId="13" fillId="3" borderId="3" xfId="0" applyFont="1" applyFill="1" applyBorder="1" applyAlignment="1">
      <alignment horizontal="center" vertical="center" wrapText="1" readingOrder="1"/>
    </xf>
    <xf numFmtId="0" fontId="13" fillId="3" borderId="2" xfId="0" applyFont="1" applyFill="1" applyBorder="1" applyAlignment="1">
      <alignment horizontal="center" vertical="center" wrapText="1" readingOrder="1"/>
    </xf>
    <xf numFmtId="0" fontId="0" fillId="12" borderId="0" xfId="0" applyFill="1"/>
    <xf numFmtId="0" fontId="0" fillId="0" borderId="4" xfId="0" applyBorder="1"/>
    <xf numFmtId="0" fontId="3" fillId="0" borderId="4" xfId="0" applyFont="1" applyBorder="1"/>
    <xf numFmtId="0" fontId="15" fillId="11" borderId="4" xfId="0" applyFont="1" applyFill="1" applyBorder="1" applyAlignment="1">
      <alignment horizontal="center" vertical="center"/>
    </xf>
    <xf numFmtId="0" fontId="15" fillId="14" borderId="4" xfId="0" applyFont="1" applyFill="1" applyBorder="1" applyAlignment="1">
      <alignment horizontal="center" vertical="center"/>
    </xf>
    <xf numFmtId="1" fontId="3" fillId="0" borderId="0" xfId="0" applyNumberFormat="1" applyFont="1"/>
    <xf numFmtId="0" fontId="16" fillId="6" borderId="4" xfId="0" applyFont="1" applyFill="1" applyBorder="1" applyAlignment="1">
      <alignment horizontal="center" vertical="center"/>
    </xf>
    <xf numFmtId="0" fontId="16" fillId="15" borderId="4" xfId="0" applyFont="1" applyFill="1" applyBorder="1" applyAlignment="1">
      <alignment horizontal="center" vertical="center"/>
    </xf>
    <xf numFmtId="0" fontId="19" fillId="13" borderId="4" xfId="0" applyFont="1" applyFill="1" applyBorder="1"/>
    <xf numFmtId="1" fontId="10" fillId="13" borderId="4" xfId="0" applyNumberFormat="1" applyFont="1" applyFill="1" applyBorder="1" applyAlignment="1">
      <alignment horizontal="center" vertical="center"/>
    </xf>
    <xf numFmtId="0" fontId="15" fillId="9" borderId="4" xfId="0" applyFont="1" applyFill="1" applyBorder="1" applyAlignment="1">
      <alignment horizontal="center" vertical="center"/>
    </xf>
    <xf numFmtId="0" fontId="0" fillId="6" borderId="0" xfId="0" applyFill="1" applyBorder="1"/>
    <xf numFmtId="0" fontId="0" fillId="17" borderId="0" xfId="0" applyFill="1" applyBorder="1"/>
    <xf numFmtId="0" fontId="0" fillId="16" borderId="0" xfId="0" applyFill="1" applyBorder="1"/>
    <xf numFmtId="0" fontId="0" fillId="6" borderId="7" xfId="0" applyFill="1" applyBorder="1"/>
    <xf numFmtId="0" fontId="0" fillId="6" borderId="8" xfId="0" applyFill="1" applyBorder="1"/>
    <xf numFmtId="0" fontId="0" fillId="6" borderId="9" xfId="0" applyFill="1" applyBorder="1"/>
    <xf numFmtId="0" fontId="0" fillId="6" borderId="10" xfId="0" applyFill="1" applyBorder="1"/>
    <xf numFmtId="0" fontId="0" fillId="6" borderId="11" xfId="0" applyFill="1" applyBorder="1"/>
    <xf numFmtId="0" fontId="21" fillId="11" borderId="12" xfId="0" applyFont="1" applyFill="1" applyBorder="1" applyAlignment="1">
      <alignment horizontal="center" vertical="center" wrapText="1"/>
    </xf>
    <xf numFmtId="1" fontId="17" fillId="13" borderId="12" xfId="0" applyNumberFormat="1" applyFont="1" applyFill="1" applyBorder="1" applyAlignment="1">
      <alignment horizontal="center" vertical="center"/>
    </xf>
    <xf numFmtId="0" fontId="0" fillId="6" borderId="13" xfId="0" applyFill="1" applyBorder="1"/>
    <xf numFmtId="0" fontId="0" fillId="6" borderId="14" xfId="0" applyFill="1" applyBorder="1"/>
    <xf numFmtId="0" fontId="0" fillId="6" borderId="15" xfId="0" applyFill="1" applyBorder="1"/>
    <xf numFmtId="0" fontId="0" fillId="17" borderId="7" xfId="0" applyFill="1" applyBorder="1"/>
    <xf numFmtId="0" fontId="0" fillId="17" borderId="8" xfId="0" applyFill="1" applyBorder="1"/>
    <xf numFmtId="0" fontId="0" fillId="17" borderId="9" xfId="0" applyFill="1" applyBorder="1"/>
    <xf numFmtId="0" fontId="0" fillId="17" borderId="10" xfId="0" applyFill="1" applyBorder="1"/>
    <xf numFmtId="0" fontId="0" fillId="17" borderId="11" xfId="0" applyFill="1" applyBorder="1"/>
    <xf numFmtId="0" fontId="21" fillId="9" borderId="12" xfId="0" applyFont="1" applyFill="1" applyBorder="1" applyAlignment="1">
      <alignment horizontal="center" vertical="center" wrapText="1"/>
    </xf>
    <xf numFmtId="0" fontId="0" fillId="17" borderId="13" xfId="0" applyFill="1" applyBorder="1"/>
    <xf numFmtId="0" fontId="0" fillId="17" borderId="14" xfId="0" applyFill="1" applyBorder="1"/>
    <xf numFmtId="0" fontId="0" fillId="17" borderId="15" xfId="0" applyFill="1" applyBorder="1"/>
    <xf numFmtId="0" fontId="0" fillId="16" borderId="7" xfId="0" applyFill="1" applyBorder="1"/>
    <xf numFmtId="0" fontId="0" fillId="16" borderId="8" xfId="0" applyFill="1" applyBorder="1"/>
    <xf numFmtId="0" fontId="0" fillId="16" borderId="9" xfId="0" applyFill="1" applyBorder="1"/>
    <xf numFmtId="0" fontId="0" fillId="16" borderId="10" xfId="0" applyFill="1" applyBorder="1"/>
    <xf numFmtId="0" fontId="0" fillId="16" borderId="11" xfId="0" applyFill="1" applyBorder="1"/>
    <xf numFmtId="0" fontId="21" fillId="14" borderId="12" xfId="0" applyFont="1" applyFill="1" applyBorder="1" applyAlignment="1">
      <alignment horizontal="center" vertical="center" wrapText="1"/>
    </xf>
    <xf numFmtId="0" fontId="0" fillId="16" borderId="13" xfId="0" applyFill="1" applyBorder="1"/>
    <xf numFmtId="0" fontId="0" fillId="16" borderId="14" xfId="0" applyFill="1" applyBorder="1"/>
    <xf numFmtId="0" fontId="0" fillId="16" borderId="15" xfId="0" applyFill="1" applyBorder="1"/>
    <xf numFmtId="1" fontId="10" fillId="8" borderId="16" xfId="0" applyNumberFormat="1" applyFont="1" applyFill="1" applyBorder="1" applyAlignment="1">
      <alignment horizontal="center" vertical="center"/>
    </xf>
    <xf numFmtId="1" fontId="10" fillId="7" borderId="16" xfId="0" applyNumberFormat="1" applyFont="1" applyFill="1" applyBorder="1" applyAlignment="1">
      <alignment horizontal="center" vertical="center"/>
    </xf>
    <xf numFmtId="0" fontId="10" fillId="8" borderId="16" xfId="0" applyFont="1" applyFill="1" applyBorder="1" applyAlignment="1">
      <alignment horizontal="center" vertical="center"/>
    </xf>
    <xf numFmtId="0" fontId="10" fillId="7" borderId="16" xfId="0" applyFont="1" applyFill="1" applyBorder="1" applyAlignment="1">
      <alignment horizontal="center" vertical="center"/>
    </xf>
    <xf numFmtId="1" fontId="17" fillId="8" borderId="19" xfId="0" applyNumberFormat="1" applyFont="1" applyFill="1" applyBorder="1" applyAlignment="1">
      <alignment horizontal="center" vertical="center"/>
    </xf>
    <xf numFmtId="0" fontId="10" fillId="7" borderId="18" xfId="0" applyFont="1" applyFill="1" applyBorder="1" applyAlignment="1">
      <alignment horizontal="center" vertical="center"/>
    </xf>
    <xf numFmtId="0" fontId="10" fillId="9" borderId="18" xfId="0" applyFont="1" applyFill="1" applyBorder="1" applyAlignment="1">
      <alignment horizontal="center" vertical="center"/>
    </xf>
    <xf numFmtId="0" fontId="10" fillId="20" borderId="20" xfId="0" applyFont="1" applyFill="1" applyBorder="1" applyAlignment="1">
      <alignment horizontal="center" vertical="center"/>
    </xf>
    <xf numFmtId="0" fontId="10" fillId="8" borderId="24" xfId="0" applyFont="1" applyFill="1" applyBorder="1" applyAlignment="1">
      <alignment horizontal="center" vertical="center"/>
    </xf>
    <xf numFmtId="0" fontId="14" fillId="18" borderId="17" xfId="0" applyFont="1" applyFill="1" applyBorder="1" applyAlignment="1">
      <alignment horizontal="center" vertical="center"/>
    </xf>
    <xf numFmtId="0" fontId="17" fillId="8" borderId="25" xfId="0" applyFont="1" applyFill="1" applyBorder="1" applyAlignment="1">
      <alignment horizontal="center" vertical="center"/>
    </xf>
    <xf numFmtId="0" fontId="14" fillId="18" borderId="26" xfId="0" applyFont="1" applyFill="1" applyBorder="1" applyAlignment="1">
      <alignment horizontal="center" vertical="center"/>
    </xf>
    <xf numFmtId="0" fontId="18" fillId="8" borderId="16" xfId="0" applyFont="1" applyFill="1" applyBorder="1" applyAlignment="1">
      <alignment horizontal="left" vertical="center"/>
    </xf>
    <xf numFmtId="0" fontId="18" fillId="7" borderId="16" xfId="0" applyFont="1" applyFill="1" applyBorder="1" applyAlignment="1">
      <alignment horizontal="left" vertical="center"/>
    </xf>
    <xf numFmtId="0" fontId="10" fillId="10" borderId="16" xfId="0" applyFont="1" applyFill="1" applyBorder="1" applyAlignment="1">
      <alignment horizontal="center" vertical="center"/>
    </xf>
    <xf numFmtId="0" fontId="18" fillId="10" borderId="16" xfId="0" applyFont="1" applyFill="1" applyBorder="1" applyAlignment="1">
      <alignment horizontal="left" vertical="center"/>
    </xf>
    <xf numFmtId="1" fontId="10" fillId="10" borderId="16" xfId="0" applyNumberFormat="1" applyFont="1" applyFill="1" applyBorder="1" applyAlignment="1">
      <alignment horizontal="center" vertical="center"/>
    </xf>
    <xf numFmtId="0" fontId="0" fillId="0" borderId="27" xfId="0" applyBorder="1"/>
    <xf numFmtId="0" fontId="22" fillId="18" borderId="11" xfId="0" applyFont="1" applyFill="1" applyBorder="1" applyAlignment="1">
      <alignment horizontal="center" vertical="center"/>
    </xf>
    <xf numFmtId="1" fontId="10" fillId="9" borderId="18" xfId="0" applyNumberFormat="1" applyFont="1" applyFill="1" applyBorder="1" applyAlignment="1">
      <alignment horizontal="center" vertical="center"/>
    </xf>
    <xf numFmtId="1" fontId="10" fillId="7" borderId="18" xfId="0" applyNumberFormat="1" applyFont="1" applyFill="1" applyBorder="1" applyAlignment="1">
      <alignment horizontal="center" vertical="center"/>
    </xf>
    <xf numFmtId="1" fontId="10" fillId="20" borderId="20" xfId="0" applyNumberFormat="1" applyFont="1" applyFill="1" applyBorder="1" applyAlignment="1">
      <alignment horizontal="center" vertical="center"/>
    </xf>
    <xf numFmtId="1" fontId="0" fillId="0" borderId="27" xfId="0" applyNumberFormat="1" applyBorder="1"/>
    <xf numFmtId="0" fontId="11" fillId="19" borderId="2" xfId="0" applyFont="1" applyFill="1" applyBorder="1" applyAlignment="1">
      <alignment horizontal="center" vertical="center" wrapText="1" readingOrder="1"/>
    </xf>
    <xf numFmtId="0" fontId="5" fillId="19" borderId="3" xfId="0" applyFont="1" applyFill="1" applyBorder="1" applyAlignment="1">
      <alignment horizontal="center" vertical="center" wrapText="1" readingOrder="1"/>
    </xf>
    <xf numFmtId="0" fontId="5" fillId="19" borderId="2" xfId="0" applyFont="1" applyFill="1" applyBorder="1" applyAlignment="1">
      <alignment horizontal="center" vertical="center" wrapText="1" readingOrder="1"/>
    </xf>
    <xf numFmtId="0" fontId="13" fillId="0" borderId="3" xfId="0" applyFont="1" applyFill="1" applyBorder="1" applyAlignment="1">
      <alignment horizontal="center" vertical="center" wrapText="1" readingOrder="1"/>
    </xf>
    <xf numFmtId="0" fontId="12" fillId="0" borderId="3" xfId="0" applyFont="1" applyFill="1" applyBorder="1" applyAlignment="1">
      <alignment horizontal="center" vertical="center" wrapText="1" readingOrder="1"/>
    </xf>
    <xf numFmtId="0" fontId="12" fillId="0" borderId="2" xfId="0" applyFont="1" applyFill="1" applyBorder="1" applyAlignment="1">
      <alignment horizontal="center" vertical="center" wrapText="1" readingOrder="1"/>
    </xf>
    <xf numFmtId="0" fontId="12" fillId="0" borderId="3" xfId="0" applyFont="1" applyFill="1" applyBorder="1" applyAlignment="1">
      <alignment horizontal="center" vertical="center" readingOrder="1"/>
    </xf>
    <xf numFmtId="0" fontId="10" fillId="21" borderId="16" xfId="0" applyFont="1" applyFill="1" applyBorder="1" applyAlignment="1">
      <alignment horizontal="center" vertical="center"/>
    </xf>
    <xf numFmtId="0" fontId="18" fillId="21" borderId="16" xfId="0" applyFont="1" applyFill="1" applyBorder="1" applyAlignment="1">
      <alignment horizontal="left" vertical="center"/>
    </xf>
    <xf numFmtId="1" fontId="10" fillId="21" borderId="16" xfId="0" applyNumberFormat="1" applyFont="1" applyFill="1" applyBorder="1" applyAlignment="1">
      <alignment horizontal="center" vertical="center"/>
    </xf>
    <xf numFmtId="0" fontId="20" fillId="11" borderId="5" xfId="0" applyFont="1" applyFill="1" applyBorder="1" applyAlignment="1">
      <alignment horizontal="center"/>
    </xf>
    <xf numFmtId="0" fontId="20" fillId="11" borderId="6" xfId="0" applyFont="1" applyFill="1" applyBorder="1" applyAlignment="1">
      <alignment horizontal="center"/>
    </xf>
    <xf numFmtId="0" fontId="20" fillId="14" borderId="5" xfId="0" applyFont="1" applyFill="1" applyBorder="1" applyAlignment="1">
      <alignment horizontal="center"/>
    </xf>
    <xf numFmtId="0" fontId="20" fillId="14" borderId="6" xfId="0" applyFont="1" applyFill="1" applyBorder="1" applyAlignment="1">
      <alignment horizontal="center"/>
    </xf>
    <xf numFmtId="0" fontId="20" fillId="9" borderId="5" xfId="0" applyFont="1" applyFill="1" applyBorder="1" applyAlignment="1">
      <alignment horizontal="center"/>
    </xf>
    <xf numFmtId="0" fontId="20" fillId="9" borderId="6" xfId="0" applyFont="1" applyFill="1" applyBorder="1" applyAlignment="1">
      <alignment horizontal="center"/>
    </xf>
    <xf numFmtId="0" fontId="16" fillId="18" borderId="21" xfId="0" applyFont="1" applyFill="1" applyBorder="1" applyAlignment="1">
      <alignment horizontal="center"/>
    </xf>
    <xf numFmtId="0" fontId="16" fillId="18" borderId="22" xfId="0" applyFont="1" applyFill="1" applyBorder="1" applyAlignment="1">
      <alignment horizontal="center"/>
    </xf>
    <xf numFmtId="0" fontId="16" fillId="18" borderId="23" xfId="0" applyFont="1" applyFill="1" applyBorder="1" applyAlignment="1">
      <alignment horizontal="center"/>
    </xf>
    <xf numFmtId="0" fontId="16" fillId="18" borderId="13" xfId="0" applyFont="1" applyFill="1" applyBorder="1" applyAlignment="1">
      <alignment horizontal="center"/>
    </xf>
    <xf numFmtId="0" fontId="16" fillId="18" borderId="14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spPr>
            <a:gradFill rotWithShape="1">
              <a:gsLst>
                <a:gs pos="0">
                  <a:schemeClr val="accent1">
                    <a:shade val="51000"/>
                    <a:satMod val="130000"/>
                  </a:schemeClr>
                </a:gs>
                <a:gs pos="80000">
                  <a:schemeClr val="accent1">
                    <a:shade val="93000"/>
                    <a:satMod val="130000"/>
                  </a:schemeClr>
                </a:gs>
                <a:gs pos="100000">
                  <a:schemeClr val="accent1">
                    <a:shade val="94000"/>
                    <a:satMod val="135000"/>
                  </a:schemeClr>
                </a:gs>
              </a:gsLst>
              <a:lin ang="16200000" scaled="0"/>
            </a:gra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harsh" dir="t">
                <a:rot lat="0" lon="0" rev="3000000"/>
              </a:lightRig>
            </a:scene3d>
            <a:sp3d>
              <a:bevelT w="82550" h="44450" prst="angle"/>
              <a:bevelB w="82550" h="44450" prst="angle"/>
              <a:contourClr>
                <a:srgbClr val="000000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Tableau_de_bord!$B$10:$B$13</c:f>
              <c:strCache>
                <c:ptCount val="4"/>
                <c:pt idx="0">
                  <c:v>USA</c:v>
                </c:pt>
                <c:pt idx="1">
                  <c:v>EUROPE</c:v>
                </c:pt>
                <c:pt idx="2">
                  <c:v>ASIE</c:v>
                </c:pt>
                <c:pt idx="3">
                  <c:v>AFRIQUE</c:v>
                </c:pt>
              </c:strCache>
            </c:strRef>
          </c:cat>
          <c:val>
            <c:numRef>
              <c:f>Tableau_de_bord!$C$10:$C$13</c:f>
              <c:numCache>
                <c:formatCode>0</c:formatCode>
                <c:ptCount val="4"/>
                <c:pt idx="0">
                  <c:v>159</c:v>
                </c:pt>
                <c:pt idx="1">
                  <c:v>24</c:v>
                </c:pt>
                <c:pt idx="2">
                  <c:v>8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3D-4966-85FE-D4A3B8C776AA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416250768"/>
        <c:axId val="416248144"/>
      </c:barChart>
      <c:catAx>
        <c:axId val="4162507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248144"/>
        <c:crosses val="autoZero"/>
        <c:auto val="1"/>
        <c:lblAlgn val="ctr"/>
        <c:lblOffset val="100"/>
        <c:noMultiLvlLbl val="0"/>
      </c:catAx>
      <c:valAx>
        <c:axId val="4162481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250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1">
            <a:tint val="66000"/>
            <a:satMod val="160000"/>
          </a:schemeClr>
        </a:gs>
        <a:gs pos="50000">
          <a:schemeClr val="accent1">
            <a:tint val="44500"/>
            <a:satMod val="160000"/>
          </a:schemeClr>
        </a:gs>
        <a:gs pos="100000">
          <a:schemeClr val="accent1">
            <a:tint val="23500"/>
            <a:satMod val="160000"/>
          </a:schemeClr>
        </a:gs>
      </a:gsLst>
      <a:lin ang="0" scaled="1"/>
      <a:tileRect/>
    </a:gradFill>
    <a:ln w="57150" cap="flat" cmpd="sng" algn="ctr">
      <a:solidFill>
        <a:schemeClr val="tx2">
          <a:lumMod val="7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48270102600811"/>
          <c:y val="5.5555555555555552E-2"/>
          <c:w val="0.8063657838224767"/>
          <c:h val="0.8416746864975212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6">
                <a:lumMod val="50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harsh" dir="t">
                <a:rot lat="0" lon="0" rev="3000000"/>
              </a:lightRig>
            </a:scene3d>
            <a:sp3d>
              <a:bevelT w="82550" h="44450" prst="angle"/>
              <a:bevelB w="82550" h="44450" prst="angle"/>
              <a:contourClr>
                <a:srgbClr val="000000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Tableau_de_bord!$B$10:$B$13</c:f>
              <c:strCache>
                <c:ptCount val="4"/>
                <c:pt idx="0">
                  <c:v>USA</c:v>
                </c:pt>
                <c:pt idx="1">
                  <c:v>EUROPE</c:v>
                </c:pt>
                <c:pt idx="2">
                  <c:v>ASIE</c:v>
                </c:pt>
                <c:pt idx="3">
                  <c:v>AFRIQUE</c:v>
                </c:pt>
              </c:strCache>
            </c:strRef>
          </c:cat>
          <c:val>
            <c:numRef>
              <c:f>Tableau_de_bord!$C$32:$C$35</c:f>
              <c:numCache>
                <c:formatCode>0</c:formatCode>
                <c:ptCount val="4"/>
                <c:pt idx="0">
                  <c:v>30</c:v>
                </c:pt>
                <c:pt idx="1">
                  <c:v>18</c:v>
                </c:pt>
                <c:pt idx="2">
                  <c:v>12</c:v>
                </c:pt>
                <c:pt idx="3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DB7-4D30-8006-052D7D361C2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416250768"/>
        <c:axId val="416248144"/>
      </c:barChart>
      <c:catAx>
        <c:axId val="4162507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248144"/>
        <c:crosses val="autoZero"/>
        <c:auto val="1"/>
        <c:lblAlgn val="ctr"/>
        <c:lblOffset val="100"/>
        <c:noMultiLvlLbl val="0"/>
      </c:catAx>
      <c:valAx>
        <c:axId val="4162481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250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6">
            <a:lumMod val="60000"/>
            <a:lumOff val="40000"/>
          </a:schemeClr>
        </a:gs>
        <a:gs pos="50000">
          <a:schemeClr val="accent6">
            <a:lumMod val="40000"/>
            <a:lumOff val="60000"/>
          </a:schemeClr>
        </a:gs>
        <a:gs pos="100000">
          <a:schemeClr val="accent6">
            <a:lumMod val="20000"/>
            <a:lumOff val="80000"/>
          </a:schemeClr>
        </a:gs>
      </a:gsLst>
      <a:lin ang="0" scaled="1"/>
      <a:tileRect/>
    </a:gradFill>
    <a:ln w="57150" cap="flat" cmpd="sng" algn="ctr">
      <a:solidFill>
        <a:schemeClr val="accent6">
          <a:lumMod val="5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4648270102600811"/>
          <c:y val="5.5555555555555552E-2"/>
          <c:w val="0.8063657838224767"/>
          <c:h val="0.8416746864975212"/>
        </c:manualLayout>
      </c:layout>
      <c:barChart>
        <c:barDir val="bar"/>
        <c:grouping val="clustered"/>
        <c:varyColors val="0"/>
        <c:ser>
          <c:idx val="0"/>
          <c:order val="0"/>
          <c:spPr>
            <a:solidFill>
              <a:schemeClr val="accent4">
                <a:lumMod val="75000"/>
              </a:schemeClr>
            </a:solidFill>
            <a:ln>
              <a:noFill/>
            </a:ln>
            <a:effectLst>
              <a:outerShdw blurRad="40000" dist="23000" dir="5400000" rotWithShape="0">
                <a:srgbClr val="000000">
                  <a:alpha val="35000"/>
                </a:srgbClr>
              </a:outerShdw>
            </a:effectLst>
            <a:scene3d>
              <a:camera prst="orthographicFront"/>
              <a:lightRig rig="harsh" dir="t">
                <a:rot lat="0" lon="0" rev="3000000"/>
              </a:lightRig>
            </a:scene3d>
            <a:sp3d>
              <a:bevelT w="82550" h="44450" prst="angle"/>
              <a:bevelB w="82550" h="44450" prst="angle"/>
              <a:contourClr>
                <a:srgbClr val="000000"/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100" b="1" i="0" u="none" strike="noStrike" kern="1200" baseline="0">
                    <a:solidFill>
                      <a:sysClr val="windowText" lastClr="000000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Tableau_de_bord!$B$10:$B$13</c:f>
              <c:strCache>
                <c:ptCount val="4"/>
                <c:pt idx="0">
                  <c:v>USA</c:v>
                </c:pt>
                <c:pt idx="1">
                  <c:v>EUROPE</c:v>
                </c:pt>
                <c:pt idx="2">
                  <c:v>ASIE</c:v>
                </c:pt>
                <c:pt idx="3">
                  <c:v>AFRIQUE</c:v>
                </c:pt>
              </c:strCache>
            </c:strRef>
          </c:cat>
          <c:val>
            <c:numRef>
              <c:f>Tableau_de_bord!$C$54:$C$57</c:f>
              <c:numCache>
                <c:formatCode>0</c:formatCode>
                <c:ptCount val="4"/>
                <c:pt idx="0">
                  <c:v>48</c:v>
                </c:pt>
                <c:pt idx="1">
                  <c:v>32</c:v>
                </c:pt>
                <c:pt idx="2">
                  <c:v>14</c:v>
                </c:pt>
                <c:pt idx="3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4C4-4FE7-8F95-765C658D942D}"/>
            </c:ext>
          </c:extLst>
        </c:ser>
        <c:dLbls>
          <c:dLblPos val="outEnd"/>
          <c:showLegendKey val="0"/>
          <c:showVal val="1"/>
          <c:showCatName val="0"/>
          <c:showSerName val="0"/>
          <c:showPercent val="0"/>
          <c:showBubbleSize val="0"/>
        </c:dLbls>
        <c:gapWidth val="115"/>
        <c:overlap val="-20"/>
        <c:axId val="416250768"/>
        <c:axId val="416248144"/>
      </c:barChart>
      <c:catAx>
        <c:axId val="41625076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248144"/>
        <c:crosses val="autoZero"/>
        <c:auto val="1"/>
        <c:lblAlgn val="ctr"/>
        <c:lblOffset val="100"/>
        <c:noMultiLvlLbl val="0"/>
      </c:catAx>
      <c:valAx>
        <c:axId val="416248144"/>
        <c:scaling>
          <c:orientation val="minMax"/>
        </c:scaling>
        <c:delete val="0"/>
        <c:axPos val="b"/>
        <c:numFmt formatCode="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1625076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gradFill flip="none" rotWithShape="1">
      <a:gsLst>
        <a:gs pos="0">
          <a:schemeClr val="accent4">
            <a:lumMod val="60000"/>
            <a:lumOff val="40000"/>
          </a:schemeClr>
        </a:gs>
        <a:gs pos="50000">
          <a:schemeClr val="accent4">
            <a:lumMod val="40000"/>
            <a:lumOff val="60000"/>
          </a:schemeClr>
        </a:gs>
        <a:gs pos="100000">
          <a:schemeClr val="accent4">
            <a:lumMod val="20000"/>
            <a:lumOff val="80000"/>
          </a:schemeClr>
        </a:gs>
      </a:gsLst>
      <a:lin ang="0" scaled="1"/>
      <a:tileRect/>
    </a:gradFill>
    <a:ln w="57150" cap="flat" cmpd="sng" algn="ctr">
      <a:solidFill>
        <a:schemeClr val="accent4">
          <a:lumMod val="60000"/>
          <a:lumOff val="40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4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ize="5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3</xdr:row>
      <xdr:rowOff>76200</xdr:rowOff>
    </xdr:from>
    <xdr:to>
      <xdr:col>9</xdr:col>
      <xdr:colOff>438150</xdr:colOff>
      <xdr:row>17</xdr:row>
      <xdr:rowOff>66675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123825</xdr:colOff>
      <xdr:row>26</xdr:row>
      <xdr:rowOff>9525</xdr:rowOff>
    </xdr:from>
    <xdr:to>
      <xdr:col>10</xdr:col>
      <xdr:colOff>38100</xdr:colOff>
      <xdr:row>40</xdr:row>
      <xdr:rowOff>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114300</xdr:colOff>
      <xdr:row>47</xdr:row>
      <xdr:rowOff>133350</xdr:rowOff>
    </xdr:from>
    <xdr:to>
      <xdr:col>10</xdr:col>
      <xdr:colOff>28575</xdr:colOff>
      <xdr:row>61</xdr:row>
      <xdr:rowOff>123825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65"/>
  <sheetViews>
    <sheetView showGridLines="0" tabSelected="1" workbookViewId="0">
      <selection activeCell="Q13" sqref="Q13"/>
    </sheetView>
  </sheetViews>
  <sheetFormatPr baseColWidth="10" defaultRowHeight="15" x14ac:dyDescent="0.25"/>
  <cols>
    <col min="1" max="1" width="10.85546875" style="21" customWidth="1"/>
    <col min="2" max="3" width="11.42578125" style="21"/>
    <col min="4" max="4" width="2.28515625" style="21" customWidth="1"/>
    <col min="5" max="5" width="11.85546875" style="21" customWidth="1"/>
    <col min="6" max="6" width="14.85546875" style="21" customWidth="1"/>
    <col min="7" max="7" width="5" style="21" customWidth="1"/>
    <col min="8" max="8" width="11.42578125" style="21"/>
    <col min="9" max="9" width="17" style="21" customWidth="1"/>
    <col min="10" max="10" width="1.7109375" style="21" customWidth="1"/>
    <col min="11" max="13" width="11.42578125" style="21"/>
    <col min="14" max="14" width="26.5703125" style="21" customWidth="1"/>
    <col min="15" max="16" width="11.42578125" style="21"/>
    <col min="17" max="17" width="27.42578125" style="21" bestFit="1" customWidth="1"/>
    <col min="18" max="18" width="25" style="21" bestFit="1" customWidth="1"/>
    <col min="19" max="16384" width="11.42578125" style="21"/>
  </cols>
  <sheetData>
    <row r="1" spans="1:16" x14ac:dyDescent="0.25">
      <c r="A1" s="35"/>
      <c r="B1" s="36"/>
      <c r="C1" s="36"/>
      <c r="D1" s="36"/>
      <c r="E1" s="36"/>
      <c r="F1" s="36"/>
      <c r="G1" s="36"/>
      <c r="H1" s="36"/>
      <c r="I1" s="36"/>
      <c r="J1" s="36"/>
      <c r="K1" s="37"/>
    </row>
    <row r="2" spans="1:16" ht="19.5" thickBot="1" x14ac:dyDescent="0.35">
      <c r="A2" s="38"/>
      <c r="B2" s="32"/>
      <c r="C2" s="32"/>
      <c r="D2" s="32"/>
      <c r="E2" s="24" t="s">
        <v>4</v>
      </c>
      <c r="F2" s="24" t="s">
        <v>6</v>
      </c>
      <c r="G2" s="32"/>
      <c r="H2" s="24" t="s">
        <v>5</v>
      </c>
      <c r="I2" s="24" t="s">
        <v>7</v>
      </c>
      <c r="J2" s="32"/>
      <c r="K2" s="39"/>
      <c r="M2" s="105" t="s">
        <v>16</v>
      </c>
      <c r="N2" s="106"/>
      <c r="O2" s="106"/>
      <c r="P2" s="106"/>
    </row>
    <row r="3" spans="1:16" ht="19.5" thickBot="1" x14ac:dyDescent="0.3">
      <c r="A3" s="38"/>
      <c r="B3" s="32"/>
      <c r="C3" s="32"/>
      <c r="D3" s="32"/>
      <c r="E3" s="27">
        <f>'1er match'!F17</f>
        <v>24</v>
      </c>
      <c r="F3" s="27">
        <f>'1er match'!L17</f>
        <v>8</v>
      </c>
      <c r="G3" s="32"/>
      <c r="H3" s="27">
        <f>'1er match'!S17</f>
        <v>159</v>
      </c>
      <c r="I3" s="27">
        <f>'1er match'!Y17</f>
        <v>4</v>
      </c>
      <c r="J3" s="32"/>
      <c r="K3" s="39"/>
      <c r="M3" s="72" t="s">
        <v>11</v>
      </c>
      <c r="N3" s="72" t="s">
        <v>8</v>
      </c>
      <c r="O3" s="81" t="s">
        <v>23</v>
      </c>
      <c r="P3" s="72" t="s">
        <v>9</v>
      </c>
    </row>
    <row r="4" spans="1:16" ht="17.25" thickTop="1" thickBot="1" x14ac:dyDescent="0.3">
      <c r="A4" s="38"/>
      <c r="B4" s="32"/>
      <c r="C4" s="32"/>
      <c r="D4" s="32"/>
      <c r="E4" s="32"/>
      <c r="F4" s="32"/>
      <c r="G4" s="32"/>
      <c r="H4" s="32"/>
      <c r="I4" s="32"/>
      <c r="J4" s="32"/>
      <c r="K4" s="39"/>
      <c r="M4" s="71">
        <v>1</v>
      </c>
      <c r="N4" s="73" t="str">
        <f>INDEX(BEST!$A$2:$AC$5,MATCH(O4,BEST!$AC$2:$AC$5,0),1)</f>
        <v>ASIE</v>
      </c>
      <c r="O4" s="67">
        <f>LARGE(BEST!$AC$2:$AC$5,M4)</f>
        <v>1.0001</v>
      </c>
      <c r="P4" s="67">
        <f>IF(N4="USA",BEST!$C$2,IF(N4="AFRIQUE",BEST!$C$3,IF(N4="ASIE",BEST!$C$4,IF(N4="EUROPE",BEST!$C$5))))</f>
        <v>30</v>
      </c>
    </row>
    <row r="5" spans="1:16" ht="16.5" thickTop="1" thickBot="1" x14ac:dyDescent="0.3">
      <c r="A5" s="38"/>
      <c r="B5" s="32"/>
      <c r="C5" s="32"/>
      <c r="D5" s="32"/>
      <c r="E5" s="32"/>
      <c r="F5" s="32"/>
      <c r="G5" s="32"/>
      <c r="H5" s="32"/>
      <c r="I5" s="32"/>
      <c r="J5" s="32"/>
      <c r="K5" s="39"/>
      <c r="M5" s="68">
        <v>2</v>
      </c>
      <c r="N5" s="68" t="str">
        <f>INDEX(BEST!$A$2:$AC$5,MATCH(O5,BEST!$AC$2:$AC$5,0),1)</f>
        <v>AFRIQUE</v>
      </c>
      <c r="O5" s="83">
        <f>LARGE(BEST!$AC$2:$AC$5,M5)</f>
        <v>1</v>
      </c>
      <c r="P5" s="83">
        <f>IF(N5="USA",BEST!$C$2,IF(N5="AFRIQUE",BEST!$C$3,IF(N5="ASIE",BEST!$C$4,IF(N5="EUROPE",BEST!$C$5))))</f>
        <v>30</v>
      </c>
    </row>
    <row r="6" spans="1:16" ht="16.5" thickTop="1" thickBot="1" x14ac:dyDescent="0.3">
      <c r="A6" s="38"/>
      <c r="B6" s="32"/>
      <c r="C6" s="32"/>
      <c r="D6" s="32"/>
      <c r="E6" s="32"/>
      <c r="F6" s="32"/>
      <c r="G6" s="32"/>
      <c r="H6" s="32"/>
      <c r="I6" s="32"/>
      <c r="J6" s="32"/>
      <c r="K6" s="39"/>
      <c r="M6" s="69">
        <v>3</v>
      </c>
      <c r="N6" s="69" t="str">
        <f>INDEX(BEST!$A$2:$AC$5,MATCH(O6,BEST!$AC$2:$AC$5,0),1)</f>
        <v>EUROPE</v>
      </c>
      <c r="O6" s="82">
        <f>LARGE(BEST!$AC$2:$AC$5,M6)</f>
        <v>1E-4</v>
      </c>
      <c r="P6" s="82">
        <f>IF(N6="USA",BEST!$C$2,IF(N6="AFRIQUE",BEST!$C$3,IF(N6="ASIE",BEST!$C$4,IF(N6="EUROPE",BEST!$C$5))))</f>
        <v>86</v>
      </c>
    </row>
    <row r="7" spans="1:16" ht="16.5" thickTop="1" thickBot="1" x14ac:dyDescent="0.3">
      <c r="A7" s="38"/>
      <c r="B7" s="32"/>
      <c r="C7" s="32"/>
      <c r="D7" s="32"/>
      <c r="E7" s="32"/>
      <c r="F7" s="32"/>
      <c r="G7" s="32"/>
      <c r="H7" s="32"/>
      <c r="I7" s="32"/>
      <c r="J7" s="32"/>
      <c r="K7" s="39"/>
      <c r="M7" s="70">
        <v>4</v>
      </c>
      <c r="N7" s="70" t="str">
        <f>INDEX(BEST!$A$2:$AC$5,MATCH(O7,BEST!$AC$2:$AC$5,0),1)</f>
        <v>USA</v>
      </c>
      <c r="O7" s="84">
        <f>LARGE(BEST!$AC$2:$AC$5,M7)</f>
        <v>0</v>
      </c>
      <c r="P7" s="84">
        <f>IF(N7="USA",BEST!$C$2,IF(N7="AFRIQUE",BEST!$C$3,IF(N7="ASIE",BEST!$C$4,IF(N7="EUROPE",BEST!$C$5))))</f>
        <v>215</v>
      </c>
    </row>
    <row r="8" spans="1:16" ht="19.5" thickBot="1" x14ac:dyDescent="0.35">
      <c r="A8" s="38"/>
      <c r="B8" s="96" t="s">
        <v>10</v>
      </c>
      <c r="C8" s="97"/>
      <c r="D8" s="32"/>
      <c r="E8" s="32"/>
      <c r="F8" s="32"/>
      <c r="G8" s="32"/>
      <c r="H8" s="32"/>
      <c r="I8" s="32"/>
      <c r="J8" s="32"/>
      <c r="K8" s="39"/>
    </row>
    <row r="9" spans="1:16" ht="19.5" thickBot="1" x14ac:dyDescent="0.35">
      <c r="A9" s="40" t="s">
        <v>11</v>
      </c>
      <c r="B9" s="24" t="s">
        <v>8</v>
      </c>
      <c r="C9" s="24" t="s">
        <v>9</v>
      </c>
      <c r="D9" s="32"/>
      <c r="E9" s="32"/>
      <c r="F9" s="32"/>
      <c r="G9" s="32"/>
      <c r="H9" s="32"/>
      <c r="I9" s="32"/>
      <c r="J9" s="32"/>
      <c r="K9" s="39"/>
      <c r="M9" s="102" t="s">
        <v>17</v>
      </c>
      <c r="N9" s="103"/>
      <c r="O9" s="104"/>
    </row>
    <row r="10" spans="1:16" ht="16.5" thickBot="1" x14ac:dyDescent="0.3">
      <c r="A10" s="41">
        <f>RANK(C10,$C$10:$C$13,0)</f>
        <v>1</v>
      </c>
      <c r="B10" s="29" t="s">
        <v>5</v>
      </c>
      <c r="C10" s="30">
        <f>'1er match'!E33</f>
        <v>159</v>
      </c>
      <c r="D10" s="32"/>
      <c r="E10" s="32"/>
      <c r="F10" s="32"/>
      <c r="G10" s="32"/>
      <c r="H10" s="32"/>
      <c r="I10" s="32"/>
      <c r="J10" s="32"/>
      <c r="K10" s="39"/>
      <c r="M10" s="74" t="s">
        <v>11</v>
      </c>
      <c r="N10" s="74" t="s">
        <v>18</v>
      </c>
      <c r="O10" s="74" t="s">
        <v>9</v>
      </c>
    </row>
    <row r="11" spans="1:16" ht="17.25" thickTop="1" thickBot="1" x14ac:dyDescent="0.3">
      <c r="A11" s="41">
        <f>RANK(C11,$C$10:$C$13,0)</f>
        <v>2</v>
      </c>
      <c r="B11" s="29" t="s">
        <v>4</v>
      </c>
      <c r="C11" s="30">
        <f>'1er match'!E31</f>
        <v>24</v>
      </c>
      <c r="D11" s="32"/>
      <c r="E11" s="32"/>
      <c r="F11" s="32"/>
      <c r="G11" s="32"/>
      <c r="H11" s="32"/>
      <c r="I11" s="32"/>
      <c r="J11" s="32"/>
      <c r="K11" s="39"/>
      <c r="M11" s="65">
        <v>1</v>
      </c>
      <c r="N11" s="75">
        <f>INDEX(BEST!$A$7:$S$53,MATCH(O11,BEST!$S$7:$S$53,0),1)</f>
        <v>0</v>
      </c>
      <c r="O11" s="63">
        <f>LARGE(BEST!$S$7:$S$53,M11)</f>
        <v>150</v>
      </c>
    </row>
    <row r="12" spans="1:16" ht="17.25" thickTop="1" thickBot="1" x14ac:dyDescent="0.3">
      <c r="A12" s="41">
        <f>RANK(C12,$C$10:$C$13,0)</f>
        <v>3</v>
      </c>
      <c r="B12" s="29" t="s">
        <v>6</v>
      </c>
      <c r="C12" s="30">
        <f>'1er match'!E32</f>
        <v>8</v>
      </c>
      <c r="D12" s="32"/>
      <c r="E12" s="32"/>
      <c r="F12" s="32"/>
      <c r="G12" s="32"/>
      <c r="H12" s="32"/>
      <c r="I12" s="32"/>
      <c r="J12" s="32"/>
      <c r="K12" s="39"/>
      <c r="M12" s="65">
        <v>2</v>
      </c>
      <c r="N12" s="75">
        <f>INDEX(BEST!$A$7:$S$53,MATCH(O12,BEST!$S$7:$S$53,0),1)</f>
        <v>0</v>
      </c>
      <c r="O12" s="63">
        <f>LARGE(BEST!$S$7:$S$53,M12)</f>
        <v>43</v>
      </c>
    </row>
    <row r="13" spans="1:16" ht="17.25" thickTop="1" thickBot="1" x14ac:dyDescent="0.3">
      <c r="A13" s="41">
        <f>RANK(C13,$C$10:$C$13,0)</f>
        <v>4</v>
      </c>
      <c r="B13" s="29" t="s">
        <v>7</v>
      </c>
      <c r="C13" s="30">
        <f>'1er match'!E34</f>
        <v>4</v>
      </c>
      <c r="D13" s="32"/>
      <c r="E13" s="32"/>
      <c r="F13" s="32"/>
      <c r="G13" s="32"/>
      <c r="H13" s="32"/>
      <c r="I13" s="32"/>
      <c r="J13" s="32"/>
      <c r="K13" s="39"/>
      <c r="M13" s="65">
        <v>3</v>
      </c>
      <c r="N13" s="75">
        <f>INDEX(BEST!$A$7:$S$53,MATCH(O13,BEST!$S$7:$S$53,0),1)</f>
        <v>0</v>
      </c>
      <c r="O13" s="63">
        <f>LARGE(BEST!$S$7:$S$53,M13)</f>
        <v>21</v>
      </c>
    </row>
    <row r="14" spans="1:16" ht="16.5" thickTop="1" thickBot="1" x14ac:dyDescent="0.3">
      <c r="A14" s="38"/>
      <c r="B14" s="32"/>
      <c r="C14" s="32"/>
      <c r="D14" s="32"/>
      <c r="E14" s="32"/>
      <c r="F14" s="32"/>
      <c r="G14" s="32"/>
      <c r="H14" s="32"/>
      <c r="I14" s="32"/>
      <c r="J14" s="32"/>
      <c r="K14" s="39"/>
      <c r="M14" s="93">
        <v>4</v>
      </c>
      <c r="N14" s="94">
        <f>INDEX(BEST!$A$7:$S$53,MATCH(O14,BEST!$S$7:$S$53,0),1)</f>
        <v>0</v>
      </c>
      <c r="O14" s="95">
        <f>LARGE(BEST!$S$7:$S$53,M14)</f>
        <v>18</v>
      </c>
    </row>
    <row r="15" spans="1:16" ht="16.5" thickTop="1" thickBot="1" x14ac:dyDescent="0.3">
      <c r="A15" s="38"/>
      <c r="B15" s="32"/>
      <c r="C15" s="32"/>
      <c r="D15" s="32"/>
      <c r="E15" s="32"/>
      <c r="F15" s="32"/>
      <c r="G15" s="32"/>
      <c r="H15" s="32"/>
      <c r="I15" s="32"/>
      <c r="J15" s="32"/>
      <c r="K15" s="39"/>
      <c r="M15" s="93">
        <v>5</v>
      </c>
      <c r="N15" s="94">
        <f>INDEX(BEST!$A$7:$S$53,MATCH(O15,BEST!$S$7:$S$53,0),1)</f>
        <v>0</v>
      </c>
      <c r="O15" s="95">
        <f>LARGE(BEST!$S$7:$S$53,M15)</f>
        <v>15</v>
      </c>
    </row>
    <row r="16" spans="1:16" ht="16.5" thickTop="1" thickBot="1" x14ac:dyDescent="0.3">
      <c r="A16" s="38"/>
      <c r="B16" s="32"/>
      <c r="C16" s="32"/>
      <c r="D16" s="32"/>
      <c r="E16" s="32"/>
      <c r="F16" s="32"/>
      <c r="G16" s="32"/>
      <c r="H16" s="32"/>
      <c r="I16" s="32"/>
      <c r="J16" s="32"/>
      <c r="K16" s="39"/>
      <c r="M16" s="93">
        <v>6</v>
      </c>
      <c r="N16" s="94">
        <f>INDEX(BEST!$A$7:$S$53,MATCH(O16,BEST!$S$7:$S$53,0),1)</f>
        <v>0</v>
      </c>
      <c r="O16" s="95">
        <f>LARGE(BEST!$S$7:$S$53,M16)</f>
        <v>12.0002</v>
      </c>
    </row>
    <row r="17" spans="1:15" ht="16.5" thickTop="1" thickBot="1" x14ac:dyDescent="0.3">
      <c r="A17" s="38"/>
      <c r="B17" s="32"/>
      <c r="C17" s="32"/>
      <c r="D17" s="32"/>
      <c r="E17" s="32"/>
      <c r="F17" s="32"/>
      <c r="G17" s="32"/>
      <c r="H17" s="32"/>
      <c r="I17" s="32"/>
      <c r="J17" s="32"/>
      <c r="K17" s="39"/>
      <c r="M17" s="66">
        <v>7</v>
      </c>
      <c r="N17" s="76">
        <f>INDEX(BEST!$A$7:$S$53,MATCH(O17,BEST!$S$7:$S$53,0),1)</f>
        <v>0</v>
      </c>
      <c r="O17" s="64">
        <f>LARGE(BEST!$S$7:$S$53,M17)</f>
        <v>12.0001</v>
      </c>
    </row>
    <row r="18" spans="1:15" ht="16.5" thickTop="1" thickBot="1" x14ac:dyDescent="0.3">
      <c r="A18" s="38"/>
      <c r="B18" s="32"/>
      <c r="C18" s="32"/>
      <c r="D18" s="32"/>
      <c r="E18" s="32"/>
      <c r="F18" s="32"/>
      <c r="G18" s="32"/>
      <c r="H18" s="32"/>
      <c r="I18" s="32"/>
      <c r="J18" s="32"/>
      <c r="K18" s="39"/>
      <c r="M18" s="66">
        <v>8</v>
      </c>
      <c r="N18" s="76">
        <f>INDEX(BEST!$A$7:$S$53,MATCH(O18,BEST!$S$7:$S$53,0),1)</f>
        <v>0</v>
      </c>
      <c r="O18" s="64">
        <f>LARGE(BEST!$S$7:$S$53,M18)</f>
        <v>12</v>
      </c>
    </row>
    <row r="19" spans="1:15" ht="16.5" thickTop="1" thickBot="1" x14ac:dyDescent="0.3">
      <c r="A19" s="38"/>
      <c r="B19" s="32"/>
      <c r="C19" s="32"/>
      <c r="D19" s="32"/>
      <c r="E19" s="32"/>
      <c r="F19" s="32"/>
      <c r="G19" s="32"/>
      <c r="H19" s="32"/>
      <c r="I19" s="32"/>
      <c r="J19" s="32"/>
      <c r="K19" s="39"/>
      <c r="M19" s="66">
        <v>9</v>
      </c>
      <c r="N19" s="76">
        <f>INDEX(BEST!$A$7:$S$53,MATCH(O19,BEST!$S$7:$S$53,0),1)</f>
        <v>0</v>
      </c>
      <c r="O19" s="64">
        <f>LARGE(BEST!$S$7:$S$53,M19)</f>
        <v>10.0001</v>
      </c>
    </row>
    <row r="20" spans="1:15" ht="16.5" thickTop="1" thickBot="1" x14ac:dyDescent="0.3">
      <c r="A20" s="38"/>
      <c r="B20" s="32"/>
      <c r="C20" s="32"/>
      <c r="D20" s="32"/>
      <c r="E20" s="32"/>
      <c r="F20" s="32"/>
      <c r="G20" s="32"/>
      <c r="H20" s="32"/>
      <c r="I20" s="32"/>
      <c r="J20" s="32"/>
      <c r="K20" s="39"/>
      <c r="M20" s="66">
        <v>10</v>
      </c>
      <c r="N20" s="76">
        <f>INDEX(BEST!$A$7:$S$53,MATCH(O20,BEST!$S$7:$S$53,0),1)</f>
        <v>0</v>
      </c>
      <c r="O20" s="64">
        <f>LARGE(BEST!$S$7:$S$53,M20)</f>
        <v>10</v>
      </c>
    </row>
    <row r="21" spans="1:15" ht="16.5" thickTop="1" thickBot="1" x14ac:dyDescent="0.3">
      <c r="A21" s="42"/>
      <c r="B21" s="43"/>
      <c r="C21" s="43"/>
      <c r="D21" s="43"/>
      <c r="E21" s="43"/>
      <c r="F21" s="43"/>
      <c r="G21" s="43"/>
      <c r="H21" s="43"/>
      <c r="I21" s="43"/>
      <c r="J21" s="43"/>
      <c r="K21" s="44"/>
      <c r="M21" s="77">
        <v>11</v>
      </c>
      <c r="N21" s="78">
        <f>INDEX(BEST!$A$7:$S$53,MATCH(O21,BEST!$S$7:$S$53,0),1)</f>
        <v>0</v>
      </c>
      <c r="O21" s="79">
        <f>LARGE(BEST!$S$7:$S$53,M21)</f>
        <v>8.0000999999999998</v>
      </c>
    </row>
    <row r="22" spans="1:15" ht="16.5" thickTop="1" thickBot="1" x14ac:dyDescent="0.3">
      <c r="A22" s="45"/>
      <c r="B22" s="46"/>
      <c r="C22" s="46"/>
      <c r="D22" s="46"/>
      <c r="E22" s="46"/>
      <c r="F22" s="46"/>
      <c r="G22" s="46"/>
      <c r="H22" s="46"/>
      <c r="I22" s="46"/>
      <c r="J22" s="46"/>
      <c r="K22" s="47"/>
      <c r="M22" s="77">
        <v>12</v>
      </c>
      <c r="N22" s="78">
        <f>INDEX(BEST!$A$7:$S$53,MATCH(O22,BEST!$S$7:$S$53,0),1)</f>
        <v>0</v>
      </c>
      <c r="O22" s="79">
        <f>LARGE(BEST!$S$7:$S$53,M22)</f>
        <v>8</v>
      </c>
    </row>
    <row r="23" spans="1:15" ht="16.5" thickTop="1" thickBot="1" x14ac:dyDescent="0.3">
      <c r="A23" s="48"/>
      <c r="B23" s="33"/>
      <c r="C23" s="33"/>
      <c r="D23" s="33"/>
      <c r="E23" s="31" t="s">
        <v>4</v>
      </c>
      <c r="F23" s="31" t="s">
        <v>7</v>
      </c>
      <c r="G23" s="33"/>
      <c r="H23" s="31" t="s">
        <v>6</v>
      </c>
      <c r="I23" s="31" t="s">
        <v>5</v>
      </c>
      <c r="J23" s="33"/>
      <c r="K23" s="49"/>
      <c r="M23" s="77">
        <v>13</v>
      </c>
      <c r="N23" s="78">
        <f>INDEX(BEST!$A$7:$S$53,MATCH(O23,BEST!$S$7:$S$53,0),1)</f>
        <v>0</v>
      </c>
      <c r="O23" s="79">
        <f>LARGE(BEST!$S$7:$S$53,M23)</f>
        <v>6.0000999999999998</v>
      </c>
    </row>
    <row r="24" spans="1:15" ht="20.25" thickTop="1" thickBot="1" x14ac:dyDescent="0.3">
      <c r="A24" s="48"/>
      <c r="B24" s="33"/>
      <c r="C24" s="33"/>
      <c r="D24" s="33"/>
      <c r="E24" s="28">
        <f>'2e match'!F17</f>
        <v>30</v>
      </c>
      <c r="F24" s="28">
        <f>'2e match'!L17</f>
        <v>12</v>
      </c>
      <c r="G24" s="33"/>
      <c r="H24" s="28">
        <f>'2e match'!S17</f>
        <v>18</v>
      </c>
      <c r="I24" s="28">
        <f>'2e match'!Y17</f>
        <v>8</v>
      </c>
      <c r="J24" s="33"/>
      <c r="K24" s="49"/>
      <c r="M24" s="77">
        <v>14</v>
      </c>
      <c r="N24" s="78">
        <f>INDEX(BEST!$A$7:$S$53,MATCH(O24,BEST!$S$7:$S$53,0),1)</f>
        <v>0</v>
      </c>
      <c r="O24" s="79">
        <f>LARGE(BEST!$S$7:$S$53,M24)</f>
        <v>6</v>
      </c>
    </row>
    <row r="25" spans="1:15" ht="16.5" thickTop="1" thickBot="1" x14ac:dyDescent="0.3">
      <c r="A25" s="48"/>
      <c r="B25" s="33"/>
      <c r="C25" s="33"/>
      <c r="D25" s="33"/>
      <c r="E25" s="33"/>
      <c r="F25" s="33"/>
      <c r="G25" s="33"/>
      <c r="H25" s="33"/>
      <c r="I25" s="33"/>
      <c r="J25" s="33"/>
      <c r="K25" s="49"/>
      <c r="M25" s="77">
        <v>15</v>
      </c>
      <c r="N25" s="78">
        <f>INDEX(BEST!$A$7:$S$53,MATCH(O25,BEST!$S$7:$S$53,0),1)</f>
        <v>0</v>
      </c>
      <c r="O25" s="79">
        <f>LARGE(BEST!$S$7:$S$53,M25)</f>
        <v>4.0003000000000002</v>
      </c>
    </row>
    <row r="26" spans="1:15" ht="16.5" thickTop="1" thickBot="1" x14ac:dyDescent="0.3">
      <c r="A26" s="48"/>
      <c r="B26" s="33"/>
      <c r="C26" s="33"/>
      <c r="D26" s="33"/>
      <c r="E26" s="33"/>
      <c r="F26" s="33"/>
      <c r="G26" s="33"/>
      <c r="H26" s="33"/>
      <c r="I26" s="33"/>
      <c r="J26" s="33"/>
      <c r="K26" s="49"/>
      <c r="M26" s="77">
        <v>16</v>
      </c>
      <c r="N26" s="78">
        <f>INDEX(BEST!$A$7:$S$53,MATCH(O26,BEST!$S$7:$S$53,0),1)</f>
        <v>0</v>
      </c>
      <c r="O26" s="79">
        <f>LARGE(BEST!$S$7:$S$53,M26)</f>
        <v>4.0002000000000004</v>
      </c>
    </row>
    <row r="27" spans="1:15" ht="16.5" thickTop="1" thickBot="1" x14ac:dyDescent="0.3">
      <c r="A27" s="48"/>
      <c r="B27" s="33"/>
      <c r="C27" s="33"/>
      <c r="D27" s="33"/>
      <c r="E27" s="33"/>
      <c r="F27" s="33"/>
      <c r="G27" s="33"/>
      <c r="H27" s="33"/>
      <c r="I27" s="33"/>
      <c r="J27" s="33"/>
      <c r="K27" s="49"/>
      <c r="M27" s="77">
        <v>17</v>
      </c>
      <c r="N27" s="78">
        <f>INDEX(BEST!$A$7:$S$53,MATCH(O27,BEST!$S$7:$S$53,0),1)</f>
        <v>0</v>
      </c>
      <c r="O27" s="79">
        <f>LARGE(BEST!$S$7:$S$53,M27)</f>
        <v>4.0000999999999998</v>
      </c>
    </row>
    <row r="28" spans="1:15" ht="16.5" thickTop="1" thickBot="1" x14ac:dyDescent="0.3">
      <c r="A28" s="48"/>
      <c r="B28" s="33"/>
      <c r="C28" s="33"/>
      <c r="D28" s="33"/>
      <c r="E28" s="33"/>
      <c r="F28" s="33"/>
      <c r="G28" s="33"/>
      <c r="H28" s="33"/>
      <c r="I28" s="33"/>
      <c r="J28" s="33"/>
      <c r="K28" s="49"/>
      <c r="M28" s="77">
        <v>18</v>
      </c>
      <c r="N28" s="78">
        <f>INDEX(BEST!$A$7:$S$53,MATCH(O28,BEST!$S$7:$S$53,0),1)</f>
        <v>0</v>
      </c>
      <c r="O28" s="79">
        <f>LARGE(BEST!$S$7:$S$53,M28)</f>
        <v>4</v>
      </c>
    </row>
    <row r="29" spans="1:15" ht="16.5" thickTop="1" thickBot="1" x14ac:dyDescent="0.3">
      <c r="A29" s="48"/>
      <c r="B29" s="33"/>
      <c r="C29" s="33"/>
      <c r="D29" s="33"/>
      <c r="E29" s="33"/>
      <c r="F29" s="33"/>
      <c r="G29" s="33"/>
      <c r="H29" s="33"/>
      <c r="I29" s="33"/>
      <c r="J29" s="33"/>
      <c r="K29" s="49"/>
      <c r="M29" s="77">
        <v>19</v>
      </c>
      <c r="N29" s="78">
        <f>INDEX(BEST!$A$7:$S$53,MATCH(O29,BEST!$S$7:$S$53,0),1)</f>
        <v>0</v>
      </c>
      <c r="O29" s="79">
        <f>LARGE(BEST!$S$7:$S$53,M29)</f>
        <v>3</v>
      </c>
    </row>
    <row r="30" spans="1:15" ht="20.25" thickTop="1" thickBot="1" x14ac:dyDescent="0.35">
      <c r="A30" s="48"/>
      <c r="B30" s="100" t="s">
        <v>14</v>
      </c>
      <c r="C30" s="101"/>
      <c r="D30" s="33"/>
      <c r="E30" s="33"/>
      <c r="F30" s="33"/>
      <c r="G30" s="33"/>
      <c r="H30" s="33"/>
      <c r="I30" s="33"/>
      <c r="J30" s="33"/>
      <c r="K30" s="49"/>
      <c r="M30" s="77">
        <v>20</v>
      </c>
      <c r="N30" s="78">
        <f>INDEX(BEST!$A$7:$S$53,MATCH(O30,BEST!$S$7:$S$53,0),1)</f>
        <v>0</v>
      </c>
      <c r="O30" s="79">
        <f>LARGE(BEST!$S$7:$S$53,M30)</f>
        <v>2.0004</v>
      </c>
    </row>
    <row r="31" spans="1:15" ht="16.5" thickTop="1" thickBot="1" x14ac:dyDescent="0.3">
      <c r="A31" s="50" t="s">
        <v>11</v>
      </c>
      <c r="B31" s="31" t="s">
        <v>8</v>
      </c>
      <c r="C31" s="31" t="s">
        <v>9</v>
      </c>
      <c r="D31" s="33"/>
      <c r="E31" s="33"/>
      <c r="F31" s="33"/>
      <c r="G31" s="33"/>
      <c r="H31" s="33"/>
      <c r="I31" s="33"/>
      <c r="J31" s="33"/>
      <c r="K31" s="49"/>
      <c r="M31" s="77">
        <v>21</v>
      </c>
      <c r="N31" s="78">
        <f>INDEX(BEST!$A$7:$S$53,MATCH(O31,BEST!$S$7:$S$53,0),1)</f>
        <v>0</v>
      </c>
      <c r="O31" s="79">
        <f>LARGE(BEST!$S$7:$S$53,M31)</f>
        <v>2.0003000000000002</v>
      </c>
    </row>
    <row r="32" spans="1:15" ht="17.25" thickTop="1" thickBot="1" x14ac:dyDescent="0.3">
      <c r="A32" s="41">
        <f>RANK(C32,$C$32:$C$35,0)</f>
        <v>1</v>
      </c>
      <c r="B32" s="29" t="s">
        <v>4</v>
      </c>
      <c r="C32" s="30">
        <f>'2e match'!E32</f>
        <v>30</v>
      </c>
      <c r="D32" s="33"/>
      <c r="E32" s="33"/>
      <c r="F32" s="33"/>
      <c r="G32" s="33"/>
      <c r="H32" s="33"/>
      <c r="I32" s="33"/>
      <c r="J32" s="33"/>
      <c r="K32" s="49"/>
      <c r="M32" s="77">
        <v>22</v>
      </c>
      <c r="N32" s="78">
        <f>INDEX(BEST!$A$7:$S$53,MATCH(O32,BEST!$S$7:$S$53,0),1)</f>
        <v>0</v>
      </c>
      <c r="O32" s="79">
        <f>LARGE(BEST!$S$7:$S$53,M32)</f>
        <v>2.0002</v>
      </c>
    </row>
    <row r="33" spans="1:15" ht="17.25" thickTop="1" thickBot="1" x14ac:dyDescent="0.3">
      <c r="A33" s="41">
        <f>RANK(C33,$C$32:$C$35,0)</f>
        <v>2</v>
      </c>
      <c r="B33" s="29" t="s">
        <v>6</v>
      </c>
      <c r="C33" s="30">
        <f>'2e match'!E33</f>
        <v>18</v>
      </c>
      <c r="D33" s="33"/>
      <c r="E33" s="33"/>
      <c r="F33" s="33"/>
      <c r="G33" s="33"/>
      <c r="H33" s="33"/>
      <c r="I33" s="33"/>
      <c r="J33" s="33"/>
      <c r="K33" s="49"/>
      <c r="M33" s="77">
        <v>23</v>
      </c>
      <c r="N33" s="78">
        <f>INDEX(BEST!$A$7:$S$53,MATCH(O33,BEST!$S$7:$S$53,0),1)</f>
        <v>0</v>
      </c>
      <c r="O33" s="79">
        <f>LARGE(BEST!$S$7:$S$53,M33)</f>
        <v>2.0001000000000002</v>
      </c>
    </row>
    <row r="34" spans="1:15" ht="17.25" thickTop="1" thickBot="1" x14ac:dyDescent="0.3">
      <c r="A34" s="41">
        <f>RANK(C34,$C$32:$C$35,0)</f>
        <v>3</v>
      </c>
      <c r="B34" s="29" t="s">
        <v>7</v>
      </c>
      <c r="C34" s="30">
        <f>'2e match'!E35</f>
        <v>12</v>
      </c>
      <c r="D34" s="33"/>
      <c r="E34" s="33"/>
      <c r="F34" s="33"/>
      <c r="G34" s="33"/>
      <c r="H34" s="33"/>
      <c r="I34" s="33"/>
      <c r="J34" s="33"/>
      <c r="K34" s="49"/>
      <c r="M34" s="77">
        <v>24</v>
      </c>
      <c r="N34" s="78">
        <f>INDEX(BEST!$A$7:$S$53,MATCH(O34,BEST!$S$7:$S$53,0),1)</f>
        <v>0</v>
      </c>
      <c r="O34" s="79">
        <f>LARGE(BEST!$S$7:$S$53,M34)</f>
        <v>2</v>
      </c>
    </row>
    <row r="35" spans="1:15" ht="17.25" thickTop="1" thickBot="1" x14ac:dyDescent="0.3">
      <c r="A35" s="41">
        <f>RANK(C35,$C$32:$C$35,0)</f>
        <v>4</v>
      </c>
      <c r="B35" s="29" t="s">
        <v>5</v>
      </c>
      <c r="C35" s="30">
        <f>'2e match'!E34</f>
        <v>8</v>
      </c>
      <c r="D35" s="33"/>
      <c r="E35" s="33"/>
      <c r="F35" s="33"/>
      <c r="G35" s="33"/>
      <c r="H35" s="33"/>
      <c r="I35" s="33"/>
      <c r="J35" s="33"/>
      <c r="K35" s="49"/>
      <c r="M35" s="77">
        <v>25</v>
      </c>
      <c r="N35" s="78">
        <f>INDEX(BEST!$A$7:$S$53,MATCH(O35,BEST!$S$7:$S$53,0),1)</f>
        <v>0</v>
      </c>
      <c r="O35" s="79">
        <f>LARGE(BEST!$S$7:$S$53,M35)</f>
        <v>1</v>
      </c>
    </row>
    <row r="36" spans="1:15" ht="16.5" thickTop="1" thickBot="1" x14ac:dyDescent="0.3">
      <c r="A36" s="48"/>
      <c r="B36" s="33"/>
      <c r="C36" s="33"/>
      <c r="D36" s="33"/>
      <c r="E36" s="33"/>
      <c r="F36" s="33"/>
      <c r="G36" s="33"/>
      <c r="H36" s="33"/>
      <c r="I36" s="33"/>
      <c r="J36" s="33"/>
      <c r="K36" s="49"/>
      <c r="M36" s="77">
        <v>26</v>
      </c>
      <c r="N36" s="78">
        <f>INDEX(BEST!$A$7:$S$53,MATCH(O36,BEST!$S$7:$S$53,0),1)</f>
        <v>0</v>
      </c>
      <c r="O36" s="79">
        <f>LARGE(BEST!$S$7:$S$53,M36)</f>
        <v>2.1000000000000003E-3</v>
      </c>
    </row>
    <row r="37" spans="1:15" ht="16.5" thickTop="1" thickBot="1" x14ac:dyDescent="0.3">
      <c r="A37" s="48"/>
      <c r="B37" s="33"/>
      <c r="C37" s="33"/>
      <c r="D37" s="33"/>
      <c r="E37" s="33"/>
      <c r="F37" s="33"/>
      <c r="G37" s="33"/>
      <c r="H37" s="33"/>
      <c r="I37" s="33"/>
      <c r="J37" s="33"/>
      <c r="K37" s="49"/>
      <c r="M37" s="77">
        <v>27</v>
      </c>
      <c r="N37" s="78">
        <f>INDEX(BEST!$A$7:$S$53,MATCH(O37,BEST!$S$7:$S$53,0),1)</f>
        <v>0</v>
      </c>
      <c r="O37" s="79">
        <f>LARGE(BEST!$S$7:$S$53,M37)</f>
        <v>2E-3</v>
      </c>
    </row>
    <row r="38" spans="1:15" ht="16.5" thickTop="1" thickBot="1" x14ac:dyDescent="0.3">
      <c r="A38" s="48"/>
      <c r="B38" s="33"/>
      <c r="C38" s="33"/>
      <c r="D38" s="33"/>
      <c r="E38" s="33"/>
      <c r="F38" s="33"/>
      <c r="G38" s="33"/>
      <c r="H38" s="33"/>
      <c r="I38" s="33"/>
      <c r="J38" s="33"/>
      <c r="K38" s="49"/>
      <c r="M38" s="77">
        <v>28</v>
      </c>
      <c r="N38" s="78">
        <f>INDEX(BEST!$A$7:$S$53,MATCH(O38,BEST!$S$7:$S$53,0),1)</f>
        <v>0</v>
      </c>
      <c r="O38" s="79">
        <f>LARGE(BEST!$S$7:$S$53,M38)</f>
        <v>1.9E-3</v>
      </c>
    </row>
    <row r="39" spans="1:15" ht="16.5" thickTop="1" thickBot="1" x14ac:dyDescent="0.3">
      <c r="A39" s="48"/>
      <c r="B39" s="33"/>
      <c r="C39" s="33"/>
      <c r="D39" s="33"/>
      <c r="E39" s="33"/>
      <c r="F39" s="33"/>
      <c r="G39" s="33"/>
      <c r="H39" s="33"/>
      <c r="I39" s="33"/>
      <c r="J39" s="33"/>
      <c r="K39" s="49"/>
      <c r="M39" s="77">
        <v>29</v>
      </c>
      <c r="N39" s="78">
        <f>INDEX(BEST!$A$7:$S$53,MATCH(O39,BEST!$S$7:$S$53,0),1)</f>
        <v>0</v>
      </c>
      <c r="O39" s="79">
        <f>LARGE(BEST!$S$7:$S$53,M39)</f>
        <v>1.8000000000000002E-3</v>
      </c>
    </row>
    <row r="40" spans="1:15" ht="16.5" thickTop="1" thickBot="1" x14ac:dyDescent="0.3">
      <c r="A40" s="48"/>
      <c r="B40" s="33"/>
      <c r="C40" s="33"/>
      <c r="D40" s="33"/>
      <c r="E40" s="33"/>
      <c r="F40" s="33"/>
      <c r="G40" s="33"/>
      <c r="H40" s="33"/>
      <c r="I40" s="33"/>
      <c r="J40" s="33"/>
      <c r="K40" s="49"/>
      <c r="M40" s="77">
        <v>30</v>
      </c>
      <c r="N40" s="78">
        <f>INDEX(BEST!$A$7:$S$53,MATCH(O40,BEST!$S$7:$S$53,0),1)</f>
        <v>0</v>
      </c>
      <c r="O40" s="79">
        <f>LARGE(BEST!$S$7:$S$53,M40)</f>
        <v>1.7000000000000001E-3</v>
      </c>
    </row>
    <row r="41" spans="1:15" ht="16.5" thickTop="1" thickBot="1" x14ac:dyDescent="0.3">
      <c r="A41" s="48"/>
      <c r="B41" s="33"/>
      <c r="C41" s="33"/>
      <c r="D41" s="33"/>
      <c r="E41" s="33"/>
      <c r="F41" s="33"/>
      <c r="G41" s="33"/>
      <c r="H41" s="33"/>
      <c r="I41" s="33"/>
      <c r="J41" s="33"/>
      <c r="K41" s="49"/>
      <c r="M41" s="77">
        <v>31</v>
      </c>
      <c r="N41" s="78">
        <f>INDEX(BEST!$A$7:$S$53,MATCH(O41,BEST!$S$7:$S$53,0),1)</f>
        <v>0</v>
      </c>
      <c r="O41" s="79">
        <f>LARGE(BEST!$S$7:$S$53,M41)</f>
        <v>1.6000000000000001E-3</v>
      </c>
    </row>
    <row r="42" spans="1:15" ht="16.5" thickTop="1" thickBot="1" x14ac:dyDescent="0.3">
      <c r="A42" s="48"/>
      <c r="B42" s="33"/>
      <c r="C42" s="33"/>
      <c r="D42" s="33"/>
      <c r="E42" s="33"/>
      <c r="F42" s="33"/>
      <c r="G42" s="33"/>
      <c r="H42" s="33"/>
      <c r="I42" s="33"/>
      <c r="J42" s="33"/>
      <c r="K42" s="49"/>
      <c r="M42" s="77">
        <v>32</v>
      </c>
      <c r="N42" s="78">
        <f>INDEX(BEST!$A$7:$S$53,MATCH(O42,BEST!$S$7:$S$53,0),1)</f>
        <v>0</v>
      </c>
      <c r="O42" s="79">
        <f>LARGE(BEST!$S$7:$S$53,M42)</f>
        <v>1.5E-3</v>
      </c>
    </row>
    <row r="43" spans="1:15" ht="16.5" thickTop="1" thickBot="1" x14ac:dyDescent="0.3">
      <c r="A43" s="51"/>
      <c r="B43" s="52"/>
      <c r="C43" s="52"/>
      <c r="D43" s="52"/>
      <c r="E43" s="52"/>
      <c r="F43" s="52"/>
      <c r="G43" s="52"/>
      <c r="H43" s="52"/>
      <c r="I43" s="52"/>
      <c r="J43" s="52"/>
      <c r="K43" s="53"/>
      <c r="M43" s="77">
        <v>33</v>
      </c>
      <c r="N43" s="78">
        <f>INDEX(BEST!$A$7:$S$53,MATCH(O43,BEST!$S$7:$S$53,0),1)</f>
        <v>0</v>
      </c>
      <c r="O43" s="79">
        <f>LARGE(BEST!$S$7:$S$53,M43)</f>
        <v>1.4E-3</v>
      </c>
    </row>
    <row r="44" spans="1:15" ht="16.5" thickTop="1" thickBot="1" x14ac:dyDescent="0.3">
      <c r="A44" s="54"/>
      <c r="B44" s="55"/>
      <c r="C44" s="55"/>
      <c r="D44" s="55"/>
      <c r="E44" s="55"/>
      <c r="F44" s="55"/>
      <c r="G44" s="55"/>
      <c r="H44" s="55"/>
      <c r="I44" s="55"/>
      <c r="J44" s="55"/>
      <c r="K44" s="56"/>
      <c r="M44" s="77">
        <v>34</v>
      </c>
      <c r="N44" s="78">
        <f>INDEX(BEST!$A$7:$S$53,MATCH(O44,BEST!$S$7:$S$53,0),1)</f>
        <v>0</v>
      </c>
      <c r="O44" s="79">
        <f>LARGE(BEST!$S$7:$S$53,M44)</f>
        <v>1.3000000000000002E-3</v>
      </c>
    </row>
    <row r="45" spans="1:15" ht="16.5" thickTop="1" thickBot="1" x14ac:dyDescent="0.3">
      <c r="A45" s="57"/>
      <c r="B45" s="34"/>
      <c r="C45" s="34"/>
      <c r="D45" s="34"/>
      <c r="E45" s="25" t="s">
        <v>4</v>
      </c>
      <c r="F45" s="25" t="s">
        <v>5</v>
      </c>
      <c r="G45" s="34"/>
      <c r="H45" s="25" t="s">
        <v>7</v>
      </c>
      <c r="I45" s="25" t="s">
        <v>6</v>
      </c>
      <c r="J45" s="34"/>
      <c r="K45" s="58"/>
      <c r="M45" s="77">
        <v>35</v>
      </c>
      <c r="N45" s="78">
        <f>INDEX(BEST!$A$7:$S$53,MATCH(O45,BEST!$S$7:$S$53,0),1)</f>
        <v>0</v>
      </c>
      <c r="O45" s="79">
        <f>LARGE(BEST!$S$7:$S$53,M45)</f>
        <v>1.2000000000000001E-3</v>
      </c>
    </row>
    <row r="46" spans="1:15" ht="20.25" thickTop="1" thickBot="1" x14ac:dyDescent="0.3">
      <c r="A46" s="57"/>
      <c r="B46" s="34"/>
      <c r="C46" s="34"/>
      <c r="D46" s="34"/>
      <c r="E46" s="28">
        <f>'3e match'!F17</f>
        <v>32</v>
      </c>
      <c r="F46" s="28">
        <f>'3e match'!L17</f>
        <v>48</v>
      </c>
      <c r="G46" s="34"/>
      <c r="H46" s="28">
        <f>'3e match'!S17</f>
        <v>14</v>
      </c>
      <c r="I46" s="28">
        <f>'3e match'!Y17</f>
        <v>4</v>
      </c>
      <c r="J46" s="34"/>
      <c r="K46" s="58"/>
      <c r="M46" s="77">
        <v>36</v>
      </c>
      <c r="N46" s="78">
        <f>INDEX(BEST!$A$7:$S$53,MATCH(O46,BEST!$S$7:$S$53,0),1)</f>
        <v>0</v>
      </c>
      <c r="O46" s="79">
        <f>LARGE(BEST!$S$7:$S$53,M46)</f>
        <v>1.1000000000000001E-3</v>
      </c>
    </row>
    <row r="47" spans="1:15" ht="16.5" thickTop="1" thickBot="1" x14ac:dyDescent="0.3">
      <c r="A47" s="57"/>
      <c r="B47" s="34"/>
      <c r="C47" s="34"/>
      <c r="D47" s="34"/>
      <c r="E47" s="34"/>
      <c r="F47" s="34"/>
      <c r="G47" s="34"/>
      <c r="H47" s="34"/>
      <c r="I47" s="34"/>
      <c r="J47" s="34"/>
      <c r="K47" s="58"/>
      <c r="M47" s="77">
        <v>37</v>
      </c>
      <c r="N47" s="78">
        <f>INDEX(BEST!$A$7:$S$53,MATCH(O47,BEST!$S$7:$S$53,0),1)</f>
        <v>0</v>
      </c>
      <c r="O47" s="79">
        <f>LARGE(BEST!$S$7:$S$53,M47)</f>
        <v>1E-3</v>
      </c>
    </row>
    <row r="48" spans="1:15" ht="16.5" thickTop="1" thickBot="1" x14ac:dyDescent="0.3">
      <c r="A48" s="57"/>
      <c r="B48" s="34"/>
      <c r="C48" s="34"/>
      <c r="D48" s="34"/>
      <c r="E48" s="34"/>
      <c r="F48" s="34"/>
      <c r="G48" s="34"/>
      <c r="H48" s="34"/>
      <c r="I48" s="34"/>
      <c r="J48" s="34"/>
      <c r="K48" s="58"/>
      <c r="M48" s="77">
        <v>38</v>
      </c>
      <c r="N48" s="78">
        <f>INDEX(BEST!$A$7:$S$53,MATCH(O48,BEST!$S$7:$S$53,0),1)</f>
        <v>0</v>
      </c>
      <c r="O48" s="79">
        <f>LARGE(BEST!$S$7:$S$53,M48)</f>
        <v>9.0000000000000008E-4</v>
      </c>
    </row>
    <row r="49" spans="1:15" ht="16.5" thickTop="1" thickBot="1" x14ac:dyDescent="0.3">
      <c r="A49" s="57"/>
      <c r="B49" s="34"/>
      <c r="C49" s="34"/>
      <c r="D49" s="34"/>
      <c r="E49" s="34"/>
      <c r="F49" s="34"/>
      <c r="G49" s="34"/>
      <c r="H49" s="34"/>
      <c r="I49" s="34"/>
      <c r="J49" s="34"/>
      <c r="K49" s="58"/>
      <c r="M49" s="77">
        <v>39</v>
      </c>
      <c r="N49" s="78">
        <f>INDEX(BEST!$A$7:$S$53,MATCH(O49,BEST!$S$7:$S$53,0),1)</f>
        <v>0</v>
      </c>
      <c r="O49" s="79">
        <f>LARGE(BEST!$S$7:$S$53,M49)</f>
        <v>8.0000000000000004E-4</v>
      </c>
    </row>
    <row r="50" spans="1:15" ht="16.5" thickTop="1" thickBot="1" x14ac:dyDescent="0.3">
      <c r="A50" s="57"/>
      <c r="B50" s="34"/>
      <c r="C50" s="34"/>
      <c r="D50" s="34"/>
      <c r="E50" s="34"/>
      <c r="F50" s="34"/>
      <c r="G50" s="34"/>
      <c r="H50" s="34"/>
      <c r="I50" s="34"/>
      <c r="J50" s="34"/>
      <c r="K50" s="58"/>
      <c r="M50" s="77">
        <v>40</v>
      </c>
      <c r="N50" s="78">
        <f>INDEX(BEST!$A$7:$S$53,MATCH(O50,BEST!$S$7:$S$53,0),1)</f>
        <v>0</v>
      </c>
      <c r="O50" s="79">
        <f>LARGE(BEST!$S$7:$S$53,M50)</f>
        <v>6.9999999999999999E-4</v>
      </c>
    </row>
    <row r="51" spans="1:15" ht="16.5" thickTop="1" thickBot="1" x14ac:dyDescent="0.3">
      <c r="A51" s="57"/>
      <c r="B51" s="34"/>
      <c r="C51" s="34"/>
      <c r="D51" s="34"/>
      <c r="E51" s="34"/>
      <c r="F51" s="34"/>
      <c r="G51" s="34"/>
      <c r="H51" s="34"/>
      <c r="I51" s="34"/>
      <c r="J51" s="34"/>
      <c r="K51" s="58"/>
      <c r="M51" s="77">
        <v>41</v>
      </c>
      <c r="N51" s="78">
        <f>INDEX(BEST!$A$7:$S$53,MATCH(O51,BEST!$S$7:$S$53,0),1)</f>
        <v>0</v>
      </c>
      <c r="O51" s="79">
        <f>LARGE(BEST!$S$7:$S$53,M51)</f>
        <v>6.0000000000000006E-4</v>
      </c>
    </row>
    <row r="52" spans="1:15" ht="20.25" thickTop="1" thickBot="1" x14ac:dyDescent="0.35">
      <c r="A52" s="57"/>
      <c r="B52" s="98" t="s">
        <v>15</v>
      </c>
      <c r="C52" s="99"/>
      <c r="D52" s="34"/>
      <c r="E52" s="34"/>
      <c r="F52" s="34"/>
      <c r="G52" s="34"/>
      <c r="H52" s="34"/>
      <c r="I52" s="34"/>
      <c r="J52" s="34"/>
      <c r="K52" s="58"/>
      <c r="M52" s="77">
        <v>42</v>
      </c>
      <c r="N52" s="78">
        <f>INDEX(BEST!$A$7:$S$53,MATCH(O52,BEST!$S$7:$S$53,0),1)</f>
        <v>0</v>
      </c>
      <c r="O52" s="79">
        <f>LARGE(BEST!$S$7:$S$53,M52)</f>
        <v>5.0000000000000001E-4</v>
      </c>
    </row>
    <row r="53" spans="1:15" ht="16.5" thickTop="1" thickBot="1" x14ac:dyDescent="0.3">
      <c r="A53" s="59" t="s">
        <v>11</v>
      </c>
      <c r="B53" s="25" t="s">
        <v>8</v>
      </c>
      <c r="C53" s="25" t="s">
        <v>9</v>
      </c>
      <c r="D53" s="34"/>
      <c r="E53" s="34"/>
      <c r="F53" s="34"/>
      <c r="G53" s="34"/>
      <c r="H53" s="34"/>
      <c r="I53" s="34"/>
      <c r="J53" s="34"/>
      <c r="K53" s="58"/>
      <c r="M53" s="77">
        <v>43</v>
      </c>
      <c r="N53" s="78">
        <f>INDEX(BEST!$A$7:$S$53,MATCH(O53,BEST!$S$7:$S$53,0),1)</f>
        <v>0</v>
      </c>
      <c r="O53" s="79">
        <f>LARGE(BEST!$S$7:$S$53,M53)</f>
        <v>4.0000000000000002E-4</v>
      </c>
    </row>
    <row r="54" spans="1:15" ht="17.25" thickTop="1" thickBot="1" x14ac:dyDescent="0.3">
      <c r="A54" s="41">
        <f>RANK(C54,$C$54:$C$57,0)</f>
        <v>1</v>
      </c>
      <c r="B54" s="29" t="s">
        <v>5</v>
      </c>
      <c r="C54" s="30">
        <f>'3e match'!E33</f>
        <v>48</v>
      </c>
      <c r="D54" s="34"/>
      <c r="E54" s="34"/>
      <c r="F54" s="34"/>
      <c r="G54" s="34"/>
      <c r="H54" s="34"/>
      <c r="I54" s="34"/>
      <c r="J54" s="34"/>
      <c r="K54" s="58"/>
      <c r="M54" s="77">
        <v>44</v>
      </c>
      <c r="N54" s="78">
        <f>INDEX(BEST!$A$7:$S$53,MATCH(O54,BEST!$S$7:$S$53,0),1)</f>
        <v>0</v>
      </c>
      <c r="O54" s="79">
        <f>LARGE(BEST!$S$7:$S$53,M54)</f>
        <v>3.0000000000000003E-4</v>
      </c>
    </row>
    <row r="55" spans="1:15" ht="17.25" thickTop="1" thickBot="1" x14ac:dyDescent="0.3">
      <c r="A55" s="41">
        <f>RANK(C55,$C$54:$C$57,0)</f>
        <v>2</v>
      </c>
      <c r="B55" s="29" t="s">
        <v>4</v>
      </c>
      <c r="C55" s="30">
        <f>'3e match'!E31</f>
        <v>32</v>
      </c>
      <c r="D55" s="34"/>
      <c r="E55" s="34"/>
      <c r="F55" s="34"/>
      <c r="G55" s="34"/>
      <c r="H55" s="34"/>
      <c r="I55" s="34"/>
      <c r="J55" s="34"/>
      <c r="K55" s="58"/>
      <c r="M55" s="77">
        <v>45</v>
      </c>
      <c r="N55" s="78">
        <f>INDEX(BEST!$A$7:$S$53,MATCH(O55,BEST!$S$7:$S$53,0),1)</f>
        <v>0</v>
      </c>
      <c r="O55" s="79">
        <f>LARGE(BEST!$S$7:$S$53,M55)</f>
        <v>2.0000000000000001E-4</v>
      </c>
    </row>
    <row r="56" spans="1:15" ht="17.25" thickTop="1" thickBot="1" x14ac:dyDescent="0.3">
      <c r="A56" s="41">
        <f>RANK(C56,$C$54:$C$57,0)</f>
        <v>3</v>
      </c>
      <c r="B56" s="29" t="s">
        <v>7</v>
      </c>
      <c r="C56" s="30">
        <f>'3e match'!E34</f>
        <v>14</v>
      </c>
      <c r="D56" s="34"/>
      <c r="E56" s="34"/>
      <c r="F56" s="34"/>
      <c r="G56" s="34"/>
      <c r="H56" s="34"/>
      <c r="I56" s="34"/>
      <c r="J56" s="34"/>
      <c r="K56" s="58"/>
      <c r="M56" s="77">
        <v>46</v>
      </c>
      <c r="N56" s="78">
        <f>INDEX(BEST!$A$7:$S$53,MATCH(O56,BEST!$S$7:$S$53,0),1)</f>
        <v>0</v>
      </c>
      <c r="O56" s="79">
        <f>LARGE(BEST!$S$7:$S$53,M56)</f>
        <v>1E-4</v>
      </c>
    </row>
    <row r="57" spans="1:15" ht="17.25" thickTop="1" thickBot="1" x14ac:dyDescent="0.3">
      <c r="A57" s="41">
        <f>RANK(C57,$C$54:$C$57,0)</f>
        <v>4</v>
      </c>
      <c r="B57" s="29" t="s">
        <v>6</v>
      </c>
      <c r="C57" s="30">
        <f>'3e match'!E32</f>
        <v>4</v>
      </c>
      <c r="D57" s="34"/>
      <c r="E57" s="34"/>
      <c r="F57" s="34"/>
      <c r="G57" s="34"/>
      <c r="H57" s="34"/>
      <c r="I57" s="34"/>
      <c r="J57" s="34"/>
      <c r="K57" s="58"/>
      <c r="M57" s="77">
        <v>47</v>
      </c>
      <c r="N57" s="78">
        <f>INDEX(BEST!$A$7:$S$53,MATCH(O57,BEST!$S$7:$S$53,0),1)</f>
        <v>0</v>
      </c>
      <c r="O57" s="79">
        <f>LARGE(BEST!$S$7:$S$53,M57)</f>
        <v>0</v>
      </c>
    </row>
    <row r="58" spans="1:15" ht="15.75" thickTop="1" x14ac:dyDescent="0.25">
      <c r="A58" s="57"/>
      <c r="B58" s="34"/>
      <c r="C58" s="34"/>
      <c r="D58" s="34"/>
      <c r="E58" s="34"/>
      <c r="F58" s="34"/>
      <c r="G58" s="34"/>
      <c r="H58" s="34"/>
      <c r="I58" s="34"/>
      <c r="J58" s="34"/>
      <c r="K58" s="58"/>
    </row>
    <row r="59" spans="1:15" x14ac:dyDescent="0.25">
      <c r="A59" s="57"/>
      <c r="B59" s="34"/>
      <c r="C59" s="34"/>
      <c r="D59" s="34"/>
      <c r="E59" s="34"/>
      <c r="F59" s="34"/>
      <c r="G59" s="34"/>
      <c r="H59" s="34"/>
      <c r="I59" s="34"/>
      <c r="J59" s="34"/>
      <c r="K59" s="58"/>
    </row>
    <row r="60" spans="1:15" x14ac:dyDescent="0.25">
      <c r="A60" s="57"/>
      <c r="B60" s="34"/>
      <c r="C60" s="34"/>
      <c r="D60" s="34"/>
      <c r="E60" s="34"/>
      <c r="F60" s="34"/>
      <c r="G60" s="34"/>
      <c r="H60" s="34"/>
      <c r="I60" s="34"/>
      <c r="J60" s="34"/>
      <c r="K60" s="58"/>
    </row>
    <row r="61" spans="1:15" x14ac:dyDescent="0.25">
      <c r="A61" s="57"/>
      <c r="B61" s="34"/>
      <c r="C61" s="34"/>
      <c r="D61" s="34"/>
      <c r="E61" s="34"/>
      <c r="F61" s="34"/>
      <c r="G61" s="34"/>
      <c r="H61" s="34"/>
      <c r="I61" s="34"/>
      <c r="J61" s="34"/>
      <c r="K61" s="58"/>
    </row>
    <row r="62" spans="1:15" x14ac:dyDescent="0.25">
      <c r="A62" s="57"/>
      <c r="B62" s="34"/>
      <c r="C62" s="34"/>
      <c r="D62" s="34"/>
      <c r="E62" s="34"/>
      <c r="F62" s="34"/>
      <c r="G62" s="34"/>
      <c r="H62" s="34"/>
      <c r="I62" s="34"/>
      <c r="J62" s="34"/>
      <c r="K62" s="58"/>
    </row>
    <row r="63" spans="1:15" x14ac:dyDescent="0.25">
      <c r="A63" s="57"/>
      <c r="B63" s="34"/>
      <c r="C63" s="34"/>
      <c r="D63" s="34"/>
      <c r="E63" s="34"/>
      <c r="F63" s="34"/>
      <c r="G63" s="34"/>
      <c r="H63" s="34"/>
      <c r="I63" s="34"/>
      <c r="J63" s="34"/>
      <c r="K63" s="58"/>
    </row>
    <row r="64" spans="1:15" x14ac:dyDescent="0.25">
      <c r="A64" s="57"/>
      <c r="B64" s="34"/>
      <c r="C64" s="34"/>
      <c r="D64" s="34"/>
      <c r="E64" s="34"/>
      <c r="F64" s="34"/>
      <c r="G64" s="34"/>
      <c r="H64" s="34"/>
      <c r="I64" s="34"/>
      <c r="J64" s="34"/>
      <c r="K64" s="58"/>
    </row>
    <row r="65" spans="1:11" ht="15.75" thickBot="1" x14ac:dyDescent="0.3">
      <c r="A65" s="60"/>
      <c r="B65" s="61"/>
      <c r="C65" s="61"/>
      <c r="D65" s="61"/>
      <c r="E65" s="61"/>
      <c r="F65" s="61"/>
      <c r="G65" s="61"/>
      <c r="H65" s="61"/>
      <c r="I65" s="61"/>
      <c r="J65" s="61"/>
      <c r="K65" s="62"/>
    </row>
  </sheetData>
  <sortState ref="A54:C57">
    <sortCondition ref="A54:A57"/>
  </sortState>
  <mergeCells count="5">
    <mergeCell ref="B8:C8"/>
    <mergeCell ref="B52:C52"/>
    <mergeCell ref="B30:C30"/>
    <mergeCell ref="M9:O9"/>
    <mergeCell ref="M2:P2"/>
  </mergeCells>
  <conditionalFormatting sqref="E3:F3">
    <cfRule type="colorScale" priority="10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3:I3">
    <cfRule type="colorScale" priority="9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10:A13">
    <cfRule type="iconSet" priority="7">
      <iconSet iconSet="4Arrows" reverse="1">
        <cfvo type="percent" val="0"/>
        <cfvo type="percent" val="25"/>
        <cfvo type="percent" val="50"/>
        <cfvo type="percent" val="75"/>
      </iconSet>
    </cfRule>
  </conditionalFormatting>
  <conditionalFormatting sqref="A32:A35">
    <cfRule type="iconSet" priority="6">
      <iconSet iconSet="4Arrows" reverse="1">
        <cfvo type="percent" val="0"/>
        <cfvo type="percent" val="25"/>
        <cfvo type="percent" val="50"/>
        <cfvo type="percent" val="75"/>
      </iconSet>
    </cfRule>
  </conditionalFormatting>
  <conditionalFormatting sqref="E24:F24">
    <cfRule type="colorScale" priority="5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24:I24">
    <cfRule type="colorScale" priority="4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E46:F46">
    <cfRule type="colorScale" priority="3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H46:I46">
    <cfRule type="colorScale" priority="2">
      <colorScale>
        <cfvo type="min"/>
        <cfvo type="percentile" val="50"/>
        <cfvo type="max"/>
        <color rgb="FFF8696B"/>
        <color rgb="FFFCFCFF"/>
        <color rgb="FF63BE7B"/>
      </colorScale>
    </cfRule>
  </conditionalFormatting>
  <conditionalFormatting sqref="A54:A57">
    <cfRule type="iconSet" priority="1">
      <iconSet iconSet="4Arrows" reverse="1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Y34"/>
  <sheetViews>
    <sheetView showGridLines="0" zoomScale="85" zoomScaleNormal="85" workbookViewId="0">
      <selection activeCell="N32" sqref="N32"/>
    </sheetView>
  </sheetViews>
  <sheetFormatPr baseColWidth="10" defaultRowHeight="15" x14ac:dyDescent="0.25"/>
  <cols>
    <col min="1" max="1" width="20.7109375" customWidth="1"/>
    <col min="2" max="2" width="4.85546875" style="5" customWidth="1"/>
    <col min="3" max="3" width="6.7109375" style="5" customWidth="1"/>
    <col min="4" max="4" width="7.42578125" style="5" customWidth="1"/>
    <col min="5" max="5" width="8.28515625" style="5" customWidth="1"/>
    <col min="6" max="6" width="5.85546875" style="5" customWidth="1"/>
    <col min="7" max="7" width="22.28515625" bestFit="1" customWidth="1"/>
    <col min="8" max="8" width="4.85546875" style="5" customWidth="1"/>
    <col min="9" max="9" width="6.7109375" style="5" customWidth="1"/>
    <col min="10" max="10" width="7.42578125" style="5" customWidth="1"/>
    <col min="11" max="11" width="8.28515625" style="5" customWidth="1"/>
    <col min="12" max="12" width="5.85546875" style="5" customWidth="1"/>
    <col min="13" max="13" width="4.7109375" customWidth="1"/>
    <col min="14" max="14" width="19.28515625" customWidth="1"/>
    <col min="15" max="15" width="4.85546875" style="5" customWidth="1"/>
    <col min="16" max="16" width="6.7109375" style="5" customWidth="1"/>
    <col min="17" max="17" width="7.42578125" style="5" customWidth="1"/>
    <col min="18" max="18" width="8.28515625" style="5" customWidth="1"/>
    <col min="19" max="19" width="5.85546875" style="5" customWidth="1"/>
    <col min="20" max="20" width="19" bestFit="1" customWidth="1"/>
    <col min="21" max="21" width="4.85546875" style="5" customWidth="1"/>
    <col min="22" max="22" width="6.7109375" style="5" customWidth="1"/>
    <col min="23" max="23" width="7.42578125" style="5" customWidth="1"/>
    <col min="24" max="24" width="8.28515625" style="5" customWidth="1"/>
    <col min="25" max="25" width="5.85546875" style="5" customWidth="1"/>
  </cols>
  <sheetData>
    <row r="1" spans="1:25" ht="39" thickBot="1" x14ac:dyDescent="0.3">
      <c r="A1" s="18" t="s">
        <v>4</v>
      </c>
      <c r="B1" s="6" t="s">
        <v>24</v>
      </c>
      <c r="C1" s="6" t="s">
        <v>25</v>
      </c>
      <c r="D1" s="6" t="s">
        <v>26</v>
      </c>
      <c r="E1" s="6" t="s">
        <v>27</v>
      </c>
      <c r="F1" s="12" t="s">
        <v>0</v>
      </c>
      <c r="G1" s="18" t="s">
        <v>6</v>
      </c>
      <c r="H1" s="6" t="s">
        <v>24</v>
      </c>
      <c r="I1" s="6" t="s">
        <v>25</v>
      </c>
      <c r="J1" s="6" t="s">
        <v>26</v>
      </c>
      <c r="K1" s="6" t="s">
        <v>27</v>
      </c>
      <c r="L1" s="12" t="s">
        <v>0</v>
      </c>
      <c r="M1" s="4"/>
      <c r="N1" s="18" t="s">
        <v>5</v>
      </c>
      <c r="O1" s="6" t="s">
        <v>24</v>
      </c>
      <c r="P1" s="6" t="s">
        <v>25</v>
      </c>
      <c r="Q1" s="6" t="s">
        <v>26</v>
      </c>
      <c r="R1" s="6" t="s">
        <v>27</v>
      </c>
      <c r="S1" s="12" t="s">
        <v>0</v>
      </c>
      <c r="T1" s="18" t="s">
        <v>7</v>
      </c>
      <c r="U1" s="6" t="s">
        <v>24</v>
      </c>
      <c r="V1" s="6" t="s">
        <v>25</v>
      </c>
      <c r="W1" s="6" t="s">
        <v>26</v>
      </c>
      <c r="X1" s="6" t="s">
        <v>27</v>
      </c>
      <c r="Y1" s="12" t="s">
        <v>0</v>
      </c>
    </row>
    <row r="2" spans="1:25" s="16" customFormat="1" ht="16.5" thickTop="1" thickBot="1" x14ac:dyDescent="0.3">
      <c r="A2" s="14"/>
      <c r="B2" s="86">
        <v>1</v>
      </c>
      <c r="C2" s="86"/>
      <c r="D2" s="86"/>
      <c r="E2" s="86"/>
      <c r="F2" s="14">
        <f>B2+C2*2+D2*3-E2*2</f>
        <v>1</v>
      </c>
      <c r="G2" s="14"/>
      <c r="H2" s="86">
        <v>2</v>
      </c>
      <c r="I2" s="86"/>
      <c r="J2" s="86"/>
      <c r="K2" s="86"/>
      <c r="L2" s="14">
        <f>H2+I2*2+J2*3-K2*2</f>
        <v>2</v>
      </c>
      <c r="M2" s="15"/>
      <c r="N2" s="14"/>
      <c r="O2" s="86">
        <v>3</v>
      </c>
      <c r="P2" s="86"/>
      <c r="Q2" s="86"/>
      <c r="R2" s="86"/>
      <c r="S2" s="14">
        <f>O2+P2*2+Q2*3-R2*2</f>
        <v>3</v>
      </c>
      <c r="T2" s="14"/>
      <c r="U2" s="86">
        <v>4</v>
      </c>
      <c r="V2" s="86"/>
      <c r="W2" s="86"/>
      <c r="X2" s="86"/>
      <c r="Y2" s="14">
        <f>U2+V2*2+W2*3-X2*2</f>
        <v>4</v>
      </c>
    </row>
    <row r="3" spans="1:25" ht="18" customHeight="1" thickTop="1" thickBot="1" x14ac:dyDescent="0.3">
      <c r="A3" s="8"/>
      <c r="B3" s="86"/>
      <c r="C3" s="86">
        <v>1</v>
      </c>
      <c r="D3" s="86"/>
      <c r="E3" s="86"/>
      <c r="F3" s="14">
        <f t="shared" ref="F3:F16" si="0">B3+C3*2+D3*3-E3*2</f>
        <v>2</v>
      </c>
      <c r="G3" s="8"/>
      <c r="H3" s="86"/>
      <c r="I3" s="86">
        <v>2</v>
      </c>
      <c r="J3" s="86"/>
      <c r="K3" s="86"/>
      <c r="L3" s="14">
        <f t="shared" ref="L3:L16" si="1">H3+I3*2+J3*3-K3*2</f>
        <v>4</v>
      </c>
      <c r="M3" s="4"/>
      <c r="O3" s="86"/>
      <c r="P3" s="86">
        <v>3</v>
      </c>
      <c r="Q3" s="86"/>
      <c r="R3" s="86"/>
      <c r="S3" s="14">
        <f t="shared" ref="S3:S16" si="2">O3+P3*2+Q3*3-R3*2</f>
        <v>6</v>
      </c>
      <c r="T3" s="8"/>
      <c r="U3" s="86"/>
      <c r="V3" s="86"/>
      <c r="W3" s="86"/>
      <c r="X3" s="86"/>
      <c r="Y3" s="14">
        <f t="shared" ref="Y3:Y16" si="3">U3+V3*2+W3*3-X3*2</f>
        <v>0</v>
      </c>
    </row>
    <row r="4" spans="1:25" ht="16.5" thickTop="1" thickBot="1" x14ac:dyDescent="0.3">
      <c r="A4" s="7"/>
      <c r="B4" s="86"/>
      <c r="C4" s="86"/>
      <c r="D4" s="86">
        <v>1</v>
      </c>
      <c r="E4" s="86"/>
      <c r="F4" s="14">
        <f t="shared" si="0"/>
        <v>3</v>
      </c>
      <c r="G4" s="7"/>
      <c r="H4" s="86"/>
      <c r="I4" s="86"/>
      <c r="J4" s="86"/>
      <c r="K4" s="86"/>
      <c r="L4" s="14">
        <f t="shared" si="1"/>
        <v>0</v>
      </c>
      <c r="M4" s="4"/>
      <c r="O4" s="86"/>
      <c r="P4" s="86"/>
      <c r="Q4" s="86"/>
      <c r="R4" s="86"/>
      <c r="S4" s="14">
        <f t="shared" si="2"/>
        <v>0</v>
      </c>
      <c r="T4" s="7"/>
      <c r="U4" s="86"/>
      <c r="V4" s="86"/>
      <c r="W4" s="86"/>
      <c r="X4" s="86"/>
      <c r="Y4" s="14">
        <f t="shared" si="3"/>
        <v>0</v>
      </c>
    </row>
    <row r="5" spans="1:25" ht="16.5" thickTop="1" thickBot="1" x14ac:dyDescent="0.3">
      <c r="A5" s="8"/>
      <c r="B5" s="86"/>
      <c r="C5" s="86"/>
      <c r="D5" s="86"/>
      <c r="E5" s="86">
        <v>1</v>
      </c>
      <c r="F5" s="14">
        <f t="shared" si="0"/>
        <v>-2</v>
      </c>
      <c r="G5" s="8"/>
      <c r="H5" s="86"/>
      <c r="I5" s="86"/>
      <c r="J5" s="86">
        <v>2</v>
      </c>
      <c r="K5" s="86">
        <v>2</v>
      </c>
      <c r="L5" s="14">
        <f t="shared" si="1"/>
        <v>2</v>
      </c>
      <c r="M5" s="4"/>
      <c r="O5" s="86"/>
      <c r="P5" s="86"/>
      <c r="Q5" s="86"/>
      <c r="R5" s="86"/>
      <c r="S5" s="14">
        <f t="shared" si="2"/>
        <v>0</v>
      </c>
      <c r="T5" s="8"/>
      <c r="U5" s="86"/>
      <c r="V5" s="86"/>
      <c r="W5" s="86"/>
      <c r="X5" s="86"/>
      <c r="Y5" s="14">
        <f t="shared" si="3"/>
        <v>0</v>
      </c>
    </row>
    <row r="6" spans="1:25" ht="16.5" thickTop="1" thickBot="1" x14ac:dyDescent="0.3">
      <c r="A6" s="7"/>
      <c r="B6" s="86"/>
      <c r="C6" s="86">
        <v>10</v>
      </c>
      <c r="D6" s="86"/>
      <c r="E6" s="86"/>
      <c r="F6" s="14">
        <f t="shared" si="0"/>
        <v>20</v>
      </c>
      <c r="G6" s="7"/>
      <c r="H6" s="86"/>
      <c r="I6" s="86"/>
      <c r="J6" s="86"/>
      <c r="K6" s="86"/>
      <c r="L6" s="14">
        <f t="shared" si="1"/>
        <v>0</v>
      </c>
      <c r="M6" s="4"/>
      <c r="O6" s="86"/>
      <c r="P6" s="86"/>
      <c r="Q6" s="86">
        <v>50</v>
      </c>
      <c r="R6" s="86"/>
      <c r="S6" s="14">
        <f t="shared" si="2"/>
        <v>150</v>
      </c>
      <c r="T6" s="7"/>
      <c r="U6" s="86"/>
      <c r="V6" s="86"/>
      <c r="W6" s="86"/>
      <c r="X6" s="86"/>
      <c r="Y6" s="14">
        <f t="shared" si="3"/>
        <v>0</v>
      </c>
    </row>
    <row r="7" spans="1:25" ht="16.5" thickTop="1" thickBot="1" x14ac:dyDescent="0.3">
      <c r="A7" s="8"/>
      <c r="B7" s="86"/>
      <c r="C7" s="86"/>
      <c r="D7" s="86"/>
      <c r="E7" s="86"/>
      <c r="F7" s="14">
        <f t="shared" si="0"/>
        <v>0</v>
      </c>
      <c r="G7" s="8"/>
      <c r="H7" s="86"/>
      <c r="I7" s="86"/>
      <c r="J7" s="86"/>
      <c r="K7" s="86"/>
      <c r="L7" s="14">
        <f t="shared" si="1"/>
        <v>0</v>
      </c>
      <c r="M7" s="4"/>
      <c r="O7" s="86"/>
      <c r="P7" s="86"/>
      <c r="Q7" s="86"/>
      <c r="R7" s="86"/>
      <c r="S7" s="14">
        <f t="shared" si="2"/>
        <v>0</v>
      </c>
      <c r="T7" s="8"/>
      <c r="U7" s="86"/>
      <c r="V7" s="86"/>
      <c r="W7" s="86"/>
      <c r="X7" s="86"/>
      <c r="Y7" s="14">
        <f t="shared" si="3"/>
        <v>0</v>
      </c>
    </row>
    <row r="8" spans="1:25" ht="16.5" thickTop="1" thickBot="1" x14ac:dyDescent="0.3">
      <c r="A8" s="7"/>
      <c r="B8" s="86"/>
      <c r="C8" s="86"/>
      <c r="D8" s="86"/>
      <c r="E8" s="86"/>
      <c r="F8" s="14">
        <f t="shared" si="0"/>
        <v>0</v>
      </c>
      <c r="G8" s="7"/>
      <c r="H8" s="86"/>
      <c r="I8" s="86"/>
      <c r="J8" s="86"/>
      <c r="K8" s="86"/>
      <c r="L8" s="14">
        <f t="shared" si="1"/>
        <v>0</v>
      </c>
      <c r="M8" s="4"/>
      <c r="O8" s="86"/>
      <c r="P8" s="86"/>
      <c r="Q8" s="86"/>
      <c r="R8" s="86"/>
      <c r="S8" s="14">
        <f t="shared" si="2"/>
        <v>0</v>
      </c>
      <c r="T8" s="7"/>
      <c r="U8" s="86"/>
      <c r="V8" s="86"/>
      <c r="W8" s="86"/>
      <c r="X8" s="86"/>
      <c r="Y8" s="14">
        <f t="shared" si="3"/>
        <v>0</v>
      </c>
    </row>
    <row r="9" spans="1:25" ht="19.5" customHeight="1" thickTop="1" thickBot="1" x14ac:dyDescent="0.3">
      <c r="A9" s="8"/>
      <c r="B9" s="86"/>
      <c r="C9" s="86"/>
      <c r="D9" s="86"/>
      <c r="E9" s="86"/>
      <c r="F9" s="14">
        <f t="shared" si="0"/>
        <v>0</v>
      </c>
      <c r="G9" s="8"/>
      <c r="H9" s="86"/>
      <c r="I9" s="86"/>
      <c r="J9" s="86"/>
      <c r="K9" s="86"/>
      <c r="L9" s="14">
        <f t="shared" si="1"/>
        <v>0</v>
      </c>
      <c r="M9" s="4"/>
      <c r="O9" s="86"/>
      <c r="P9" s="86"/>
      <c r="Q9" s="86"/>
      <c r="R9" s="86"/>
      <c r="S9" s="14">
        <f t="shared" si="2"/>
        <v>0</v>
      </c>
      <c r="T9" s="8"/>
      <c r="U9" s="86"/>
      <c r="V9" s="86"/>
      <c r="W9" s="86"/>
      <c r="X9" s="86"/>
      <c r="Y9" s="14">
        <f t="shared" si="3"/>
        <v>0</v>
      </c>
    </row>
    <row r="10" spans="1:25" ht="16.5" thickTop="1" thickBot="1" x14ac:dyDescent="0.3">
      <c r="A10" s="7"/>
      <c r="B10" s="86"/>
      <c r="C10" s="86"/>
      <c r="D10" s="86"/>
      <c r="E10" s="86"/>
      <c r="F10" s="14">
        <f t="shared" si="0"/>
        <v>0</v>
      </c>
      <c r="G10" s="7"/>
      <c r="H10" s="86"/>
      <c r="I10" s="86"/>
      <c r="J10" s="86"/>
      <c r="K10" s="86"/>
      <c r="L10" s="14">
        <f t="shared" si="1"/>
        <v>0</v>
      </c>
      <c r="M10" s="4"/>
      <c r="O10" s="86"/>
      <c r="P10" s="86"/>
      <c r="Q10" s="86"/>
      <c r="R10" s="86"/>
      <c r="S10" s="14">
        <f t="shared" si="2"/>
        <v>0</v>
      </c>
      <c r="T10" s="7"/>
      <c r="U10" s="86"/>
      <c r="V10" s="86"/>
      <c r="W10" s="86"/>
      <c r="X10" s="86"/>
      <c r="Y10" s="14">
        <f t="shared" si="3"/>
        <v>0</v>
      </c>
    </row>
    <row r="11" spans="1:25" ht="16.5" thickTop="1" thickBot="1" x14ac:dyDescent="0.3">
      <c r="A11" s="8"/>
      <c r="B11" s="86"/>
      <c r="C11" s="86"/>
      <c r="D11" s="86"/>
      <c r="E11" s="86"/>
      <c r="F11" s="14">
        <f t="shared" si="0"/>
        <v>0</v>
      </c>
      <c r="G11" s="8"/>
      <c r="H11" s="86"/>
      <c r="I11" s="86"/>
      <c r="J11" s="86"/>
      <c r="K11" s="86"/>
      <c r="L11" s="14">
        <f t="shared" si="1"/>
        <v>0</v>
      </c>
      <c r="M11" s="4"/>
      <c r="O11" s="86"/>
      <c r="P11" s="86"/>
      <c r="Q11" s="86"/>
      <c r="R11" s="86"/>
      <c r="S11" s="14">
        <f t="shared" si="2"/>
        <v>0</v>
      </c>
      <c r="T11" s="8"/>
      <c r="U11" s="86"/>
      <c r="V11" s="86"/>
      <c r="W11" s="86"/>
      <c r="X11" s="86"/>
      <c r="Y11" s="14">
        <f t="shared" si="3"/>
        <v>0</v>
      </c>
    </row>
    <row r="12" spans="1:25" ht="16.5" thickTop="1" thickBot="1" x14ac:dyDescent="0.3">
      <c r="A12" s="7"/>
      <c r="B12" s="86"/>
      <c r="C12" s="86"/>
      <c r="D12" s="86"/>
      <c r="E12" s="86"/>
      <c r="F12" s="14">
        <f t="shared" si="0"/>
        <v>0</v>
      </c>
      <c r="G12" s="7"/>
      <c r="H12" s="86"/>
      <c r="I12" s="86"/>
      <c r="J12" s="86"/>
      <c r="K12" s="86"/>
      <c r="L12" s="14">
        <f t="shared" si="1"/>
        <v>0</v>
      </c>
      <c r="M12" s="4"/>
      <c r="O12" s="86"/>
      <c r="P12" s="86"/>
      <c r="Q12" s="86"/>
      <c r="R12" s="86"/>
      <c r="S12" s="14">
        <f t="shared" si="2"/>
        <v>0</v>
      </c>
      <c r="T12" s="7"/>
      <c r="U12" s="86"/>
      <c r="V12" s="86"/>
      <c r="W12" s="86"/>
      <c r="X12" s="86"/>
      <c r="Y12" s="14">
        <f t="shared" si="3"/>
        <v>0</v>
      </c>
    </row>
    <row r="13" spans="1:25" ht="16.5" thickTop="1" thickBot="1" x14ac:dyDescent="0.3">
      <c r="A13" s="8"/>
      <c r="B13" s="86"/>
      <c r="C13" s="86"/>
      <c r="D13" s="86"/>
      <c r="E13" s="86"/>
      <c r="F13" s="14">
        <f t="shared" si="0"/>
        <v>0</v>
      </c>
      <c r="G13" s="8"/>
      <c r="H13" s="86"/>
      <c r="I13" s="86"/>
      <c r="J13" s="86"/>
      <c r="K13" s="86"/>
      <c r="L13" s="14">
        <f t="shared" si="1"/>
        <v>0</v>
      </c>
      <c r="M13" s="4"/>
      <c r="N13" s="8"/>
      <c r="O13" s="86"/>
      <c r="P13" s="86"/>
      <c r="Q13" s="86"/>
      <c r="R13" s="86"/>
      <c r="S13" s="14">
        <f t="shared" si="2"/>
        <v>0</v>
      </c>
      <c r="T13" s="8"/>
      <c r="U13" s="86"/>
      <c r="V13" s="86"/>
      <c r="W13" s="86"/>
      <c r="X13" s="86"/>
      <c r="Y13" s="14">
        <f t="shared" si="3"/>
        <v>0</v>
      </c>
    </row>
    <row r="14" spans="1:25" ht="16.5" thickTop="1" thickBot="1" x14ac:dyDescent="0.3">
      <c r="A14" s="7"/>
      <c r="B14" s="88"/>
      <c r="C14" s="88"/>
      <c r="D14" s="88"/>
      <c r="E14" s="88"/>
      <c r="F14" s="14">
        <f t="shared" si="0"/>
        <v>0</v>
      </c>
      <c r="G14" s="7"/>
      <c r="H14" s="88"/>
      <c r="I14" s="88"/>
      <c r="J14" s="88"/>
      <c r="K14" s="88"/>
      <c r="L14" s="14">
        <f t="shared" si="1"/>
        <v>0</v>
      </c>
      <c r="M14" s="4"/>
      <c r="N14" s="7"/>
      <c r="O14" s="88"/>
      <c r="P14" s="88"/>
      <c r="Q14" s="88"/>
      <c r="R14" s="88"/>
      <c r="S14" s="14">
        <f t="shared" si="2"/>
        <v>0</v>
      </c>
      <c r="T14" s="7"/>
      <c r="U14" s="88"/>
      <c r="V14" s="88"/>
      <c r="W14" s="88"/>
      <c r="X14" s="88"/>
      <c r="Y14" s="14">
        <f t="shared" si="3"/>
        <v>0</v>
      </c>
    </row>
    <row r="15" spans="1:25" ht="16.5" thickTop="1" thickBot="1" x14ac:dyDescent="0.3">
      <c r="A15" s="8"/>
      <c r="B15" s="87"/>
      <c r="C15" s="87"/>
      <c r="D15" s="87"/>
      <c r="E15" s="87"/>
      <c r="F15" s="14">
        <f t="shared" si="0"/>
        <v>0</v>
      </c>
      <c r="G15" s="8"/>
      <c r="H15" s="87"/>
      <c r="I15" s="87"/>
      <c r="J15" s="87"/>
      <c r="K15" s="87"/>
      <c r="L15" s="14">
        <f t="shared" si="1"/>
        <v>0</v>
      </c>
      <c r="M15" s="4"/>
      <c r="N15" s="8"/>
      <c r="O15" s="87"/>
      <c r="P15" s="87"/>
      <c r="Q15" s="87"/>
      <c r="R15" s="87"/>
      <c r="S15" s="14">
        <f t="shared" si="2"/>
        <v>0</v>
      </c>
      <c r="T15" s="8"/>
      <c r="U15" s="87"/>
      <c r="V15" s="87"/>
      <c r="W15" s="87"/>
      <c r="X15" s="87"/>
      <c r="Y15" s="14">
        <f t="shared" si="3"/>
        <v>0</v>
      </c>
    </row>
    <row r="16" spans="1:25" ht="16.5" thickTop="1" thickBot="1" x14ac:dyDescent="0.3">
      <c r="A16" s="7"/>
      <c r="B16" s="88"/>
      <c r="C16" s="88"/>
      <c r="D16" s="88"/>
      <c r="E16" s="88"/>
      <c r="F16" s="14">
        <f t="shared" si="0"/>
        <v>0</v>
      </c>
      <c r="G16" s="7"/>
      <c r="H16" s="88"/>
      <c r="I16" s="88"/>
      <c r="J16" s="88"/>
      <c r="K16" s="88"/>
      <c r="L16" s="14">
        <f t="shared" si="1"/>
        <v>0</v>
      </c>
      <c r="M16" s="4"/>
      <c r="N16" s="7"/>
      <c r="O16" s="88"/>
      <c r="P16" s="88"/>
      <c r="Q16" s="88"/>
      <c r="R16" s="88"/>
      <c r="S16" s="14">
        <f t="shared" si="2"/>
        <v>0</v>
      </c>
      <c r="T16" s="7"/>
      <c r="U16" s="88"/>
      <c r="V16" s="88"/>
      <c r="W16" s="88"/>
      <c r="X16" s="88"/>
      <c r="Y16" s="14">
        <f t="shared" si="3"/>
        <v>0</v>
      </c>
    </row>
    <row r="17" spans="1:25" ht="18.75" thickBot="1" x14ac:dyDescent="0.3">
      <c r="A17" s="11" t="s">
        <v>1</v>
      </c>
      <c r="B17" s="10"/>
      <c r="C17" s="10"/>
      <c r="D17" s="10"/>
      <c r="E17" s="10"/>
      <c r="F17" s="13">
        <f>SUM(F2:F16)</f>
        <v>24</v>
      </c>
      <c r="G17" s="11" t="s">
        <v>1</v>
      </c>
      <c r="H17" s="10"/>
      <c r="I17" s="10"/>
      <c r="J17" s="10"/>
      <c r="K17" s="10"/>
      <c r="L17" s="13">
        <f>SUM(L2:L16)</f>
        <v>8</v>
      </c>
      <c r="M17" s="4"/>
      <c r="N17" s="11" t="s">
        <v>1</v>
      </c>
      <c r="O17" s="10"/>
      <c r="P17" s="10"/>
      <c r="Q17" s="10"/>
      <c r="R17" s="10"/>
      <c r="S17" s="13">
        <f>SUM(S2:S16)</f>
        <v>159</v>
      </c>
      <c r="T17" s="11" t="s">
        <v>1</v>
      </c>
      <c r="U17" s="10"/>
      <c r="V17" s="10"/>
      <c r="W17" s="10"/>
      <c r="X17" s="10"/>
      <c r="Y17" s="13">
        <f>SUM(Y2:Y16)</f>
        <v>4</v>
      </c>
    </row>
    <row r="26" spans="1:25" x14ac:dyDescent="0.25">
      <c r="A26" s="5"/>
    </row>
    <row r="27" spans="1:25" x14ac:dyDescent="0.25">
      <c r="A27" s="5"/>
    </row>
    <row r="28" spans="1:25" x14ac:dyDescent="0.25">
      <c r="A28" s="5"/>
    </row>
    <row r="29" spans="1:25" x14ac:dyDescent="0.25">
      <c r="A29" s="5"/>
    </row>
    <row r="30" spans="1:25" x14ac:dyDescent="0.25">
      <c r="C30" s="5" t="s">
        <v>12</v>
      </c>
      <c r="E30" s="5" t="s">
        <v>13</v>
      </c>
    </row>
    <row r="31" spans="1:25" x14ac:dyDescent="0.25">
      <c r="A31" s="22" t="s">
        <v>4</v>
      </c>
      <c r="B31" s="23">
        <f>F17</f>
        <v>24</v>
      </c>
      <c r="C31" s="5">
        <f>RANK(E31,$E$31:$E$34,0)</f>
        <v>2</v>
      </c>
      <c r="D31" s="5">
        <f>COUNTIF($B$31:B31,B31)</f>
        <v>1</v>
      </c>
      <c r="E31" s="26">
        <f>(D31-1)*0.0001+$B$31:$B$34</f>
        <v>24</v>
      </c>
    </row>
    <row r="32" spans="1:25" x14ac:dyDescent="0.25">
      <c r="A32" s="23" t="s">
        <v>6</v>
      </c>
      <c r="B32" s="23">
        <f>L17</f>
        <v>8</v>
      </c>
      <c r="C32" s="5">
        <f t="shared" ref="C32:C34" si="4">RANK(E32,$E$31:$E$34,0)</f>
        <v>3</v>
      </c>
      <c r="D32" s="5">
        <f>COUNTIF($B$31:B32,B32)</f>
        <v>1</v>
      </c>
      <c r="E32" s="26">
        <f t="shared" ref="E32:E34" si="5">(D32-1)*0.0001+$B$31:$B$34</f>
        <v>8</v>
      </c>
    </row>
    <row r="33" spans="1:5" x14ac:dyDescent="0.25">
      <c r="A33" s="23" t="s">
        <v>5</v>
      </c>
      <c r="B33" s="23">
        <f>S17</f>
        <v>159</v>
      </c>
      <c r="C33" s="5">
        <f t="shared" si="4"/>
        <v>1</v>
      </c>
      <c r="D33" s="5">
        <f>COUNTIF($B$31:B33,B33)</f>
        <v>1</v>
      </c>
      <c r="E33" s="26">
        <f t="shared" si="5"/>
        <v>159</v>
      </c>
    </row>
    <row r="34" spans="1:5" x14ac:dyDescent="0.25">
      <c r="A34" s="23" t="s">
        <v>7</v>
      </c>
      <c r="B34" s="23">
        <f>Y17</f>
        <v>4</v>
      </c>
      <c r="C34" s="5">
        <f t="shared" si="4"/>
        <v>4</v>
      </c>
      <c r="D34" s="5">
        <f>COUNTIF($B$31:B34,B34)</f>
        <v>1</v>
      </c>
      <c r="E34" s="26">
        <f t="shared" si="5"/>
        <v>4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Y35"/>
  <sheetViews>
    <sheetView showGridLines="0" zoomScale="85" zoomScaleNormal="85" workbookViewId="0">
      <selection activeCell="T2" activeCellId="3" sqref="A2:A13 G2:G13 N2:N13 T2:T12"/>
    </sheetView>
  </sheetViews>
  <sheetFormatPr baseColWidth="10" defaultRowHeight="15" x14ac:dyDescent="0.25"/>
  <cols>
    <col min="1" max="1" width="20.7109375" customWidth="1"/>
    <col min="2" max="2" width="4.85546875" style="5" customWidth="1"/>
    <col min="3" max="3" width="6.7109375" style="5" customWidth="1"/>
    <col min="4" max="4" width="7.42578125" style="5" customWidth="1"/>
    <col min="5" max="5" width="8.28515625" style="5" customWidth="1"/>
    <col min="6" max="6" width="5.85546875" style="5" customWidth="1"/>
    <col min="7" max="7" width="19" bestFit="1" customWidth="1"/>
    <col min="8" max="8" width="4.85546875" style="5" customWidth="1"/>
    <col min="9" max="9" width="6.7109375" style="5" customWidth="1"/>
    <col min="10" max="10" width="7.42578125" style="5" customWidth="1"/>
    <col min="11" max="11" width="8.28515625" style="5" customWidth="1"/>
    <col min="12" max="12" width="5.85546875" style="5" customWidth="1"/>
    <col min="13" max="13" width="4.7109375" customWidth="1"/>
    <col min="14" max="14" width="22.28515625" bestFit="1" customWidth="1"/>
    <col min="15" max="15" width="4.85546875" style="5" customWidth="1"/>
    <col min="16" max="16" width="6.7109375" style="5" customWidth="1"/>
    <col min="17" max="17" width="7.42578125" style="5" customWidth="1"/>
    <col min="18" max="18" width="8.28515625" style="5" customWidth="1"/>
    <col min="19" max="19" width="5.85546875" style="5" customWidth="1"/>
    <col min="20" max="20" width="19.28515625" customWidth="1"/>
    <col min="21" max="21" width="4.85546875" style="5" customWidth="1"/>
    <col min="22" max="22" width="6.7109375" style="5" customWidth="1"/>
    <col min="23" max="23" width="7.42578125" style="5" customWidth="1"/>
    <col min="24" max="24" width="8.28515625" style="5" customWidth="1"/>
    <col min="25" max="25" width="5.85546875" style="5" customWidth="1"/>
  </cols>
  <sheetData>
    <row r="1" spans="1:25" ht="39" thickBot="1" x14ac:dyDescent="0.3">
      <c r="A1" s="18" t="s">
        <v>4</v>
      </c>
      <c r="B1" s="6" t="s">
        <v>24</v>
      </c>
      <c r="C1" s="6" t="s">
        <v>25</v>
      </c>
      <c r="D1" s="6" t="s">
        <v>26</v>
      </c>
      <c r="E1" s="6" t="s">
        <v>27</v>
      </c>
      <c r="F1" s="12" t="s">
        <v>0</v>
      </c>
      <c r="G1" s="18" t="s">
        <v>7</v>
      </c>
      <c r="H1" s="6" t="s">
        <v>24</v>
      </c>
      <c r="I1" s="6" t="s">
        <v>25</v>
      </c>
      <c r="J1" s="6" t="s">
        <v>26</v>
      </c>
      <c r="K1" s="6" t="s">
        <v>27</v>
      </c>
      <c r="L1" s="12" t="s">
        <v>0</v>
      </c>
      <c r="M1" s="4"/>
      <c r="N1" s="18" t="s">
        <v>6</v>
      </c>
      <c r="O1" s="6" t="s">
        <v>24</v>
      </c>
      <c r="P1" s="6" t="s">
        <v>25</v>
      </c>
      <c r="Q1" s="6" t="s">
        <v>26</v>
      </c>
      <c r="R1" s="6" t="s">
        <v>27</v>
      </c>
      <c r="S1" s="12" t="s">
        <v>0</v>
      </c>
      <c r="T1" s="18" t="s">
        <v>5</v>
      </c>
      <c r="U1" s="6" t="s">
        <v>24</v>
      </c>
      <c r="V1" s="6" t="s">
        <v>25</v>
      </c>
      <c r="W1" s="6" t="s">
        <v>26</v>
      </c>
      <c r="X1" s="6" t="s">
        <v>27</v>
      </c>
      <c r="Y1" s="12" t="s">
        <v>0</v>
      </c>
    </row>
    <row r="2" spans="1:25" s="16" customFormat="1" ht="16.5" thickTop="1" thickBot="1" x14ac:dyDescent="0.3">
      <c r="A2" s="14"/>
      <c r="B2" s="86"/>
      <c r="C2" s="86"/>
      <c r="D2" s="86"/>
      <c r="E2" s="86"/>
      <c r="F2" s="14">
        <f>B2+C2*2+D2*3-E2*2</f>
        <v>0</v>
      </c>
      <c r="G2" s="14"/>
      <c r="H2" s="86"/>
      <c r="I2" s="86"/>
      <c r="J2" s="86"/>
      <c r="K2" s="86"/>
      <c r="L2" s="14">
        <f>H2+I2*2+J2*3-K2*2</f>
        <v>0</v>
      </c>
      <c r="M2" s="15"/>
      <c r="N2" s="14"/>
      <c r="O2" s="86"/>
      <c r="P2" s="86"/>
      <c r="Q2" s="86"/>
      <c r="R2" s="86"/>
      <c r="S2" s="14">
        <f>O2+P2*2+Q2*3-R2*2</f>
        <v>0</v>
      </c>
      <c r="T2" s="14"/>
      <c r="U2" s="86"/>
      <c r="V2" s="86"/>
      <c r="W2" s="86"/>
      <c r="X2" s="86"/>
      <c r="Y2" s="14">
        <f>U2+V2*2+W2*3-X2*2</f>
        <v>0</v>
      </c>
    </row>
    <row r="3" spans="1:25" ht="18" customHeight="1" thickTop="1" thickBot="1" x14ac:dyDescent="0.3">
      <c r="A3" s="8"/>
      <c r="B3" s="86"/>
      <c r="C3" s="86"/>
      <c r="D3" s="86"/>
      <c r="E3" s="86"/>
      <c r="F3" s="14">
        <f t="shared" ref="F3:F16" si="0">B3+C3*2+D3*3-E3*2</f>
        <v>0</v>
      </c>
      <c r="G3" s="8"/>
      <c r="H3" s="86"/>
      <c r="I3" s="86"/>
      <c r="J3" s="86"/>
      <c r="K3" s="86"/>
      <c r="L3" s="14">
        <f t="shared" ref="L3:L16" si="1">H3+I3*2+J3*3-K3*2</f>
        <v>0</v>
      </c>
      <c r="M3" s="4"/>
      <c r="N3" s="8"/>
      <c r="O3" s="86"/>
      <c r="P3" s="86"/>
      <c r="Q3" s="86"/>
      <c r="R3" s="86"/>
      <c r="S3" s="14">
        <f t="shared" ref="S3:S16" si="2">O3+P3*2+Q3*3-R3*2</f>
        <v>0</v>
      </c>
      <c r="T3" s="8"/>
      <c r="U3" s="86"/>
      <c r="V3" s="86"/>
      <c r="W3" s="86"/>
      <c r="X3" s="86"/>
      <c r="Y3" s="14">
        <f t="shared" ref="Y3:Y16" si="3">U3+V3*2+W3*3-X3*2</f>
        <v>0</v>
      </c>
    </row>
    <row r="4" spans="1:25" ht="16.5" thickTop="1" thickBot="1" x14ac:dyDescent="0.3">
      <c r="A4" s="7"/>
      <c r="B4" s="86">
        <v>5</v>
      </c>
      <c r="C4" s="86"/>
      <c r="D4" s="86"/>
      <c r="E4" s="86"/>
      <c r="F4" s="14">
        <f t="shared" si="0"/>
        <v>5</v>
      </c>
      <c r="G4" s="7"/>
      <c r="H4" s="86"/>
      <c r="I4" s="86"/>
      <c r="J4" s="86"/>
      <c r="K4" s="86"/>
      <c r="L4" s="14">
        <f t="shared" si="1"/>
        <v>0</v>
      </c>
      <c r="M4" s="4"/>
      <c r="N4" s="7"/>
      <c r="O4" s="86"/>
      <c r="P4" s="86"/>
      <c r="Q4" s="86"/>
      <c r="R4" s="86"/>
      <c r="S4" s="14">
        <f t="shared" si="2"/>
        <v>0</v>
      </c>
      <c r="T4" s="7"/>
      <c r="U4" s="86"/>
      <c r="V4" s="86"/>
      <c r="W4" s="86"/>
      <c r="X4" s="86"/>
      <c r="Y4" s="14">
        <f t="shared" si="3"/>
        <v>0</v>
      </c>
    </row>
    <row r="5" spans="1:25" ht="16.5" thickTop="1" thickBot="1" x14ac:dyDescent="0.3">
      <c r="A5" s="8"/>
      <c r="B5" s="86"/>
      <c r="C5" s="86">
        <v>5</v>
      </c>
      <c r="D5" s="86"/>
      <c r="E5" s="86"/>
      <c r="F5" s="14">
        <f t="shared" si="0"/>
        <v>10</v>
      </c>
      <c r="G5" s="8"/>
      <c r="H5" s="86"/>
      <c r="I5" s="86"/>
      <c r="J5" s="86"/>
      <c r="K5" s="86"/>
      <c r="L5" s="14">
        <f t="shared" si="1"/>
        <v>0</v>
      </c>
      <c r="M5" s="4"/>
      <c r="N5" s="8"/>
      <c r="O5" s="86"/>
      <c r="P5" s="86"/>
      <c r="Q5" s="86"/>
      <c r="R5" s="86"/>
      <c r="S5" s="14">
        <f t="shared" si="2"/>
        <v>0</v>
      </c>
      <c r="T5" s="8"/>
      <c r="U5" s="86"/>
      <c r="V5" s="86"/>
      <c r="W5" s="86"/>
      <c r="X5" s="86"/>
      <c r="Y5" s="14">
        <f t="shared" si="3"/>
        <v>0</v>
      </c>
    </row>
    <row r="6" spans="1:25" ht="16.5" thickTop="1" thickBot="1" x14ac:dyDescent="0.3">
      <c r="A6" s="7"/>
      <c r="B6" s="86"/>
      <c r="C6" s="86"/>
      <c r="D6" s="86">
        <v>5</v>
      </c>
      <c r="E6" s="86"/>
      <c r="F6" s="14">
        <f t="shared" si="0"/>
        <v>15</v>
      </c>
      <c r="G6" s="7"/>
      <c r="H6" s="86">
        <v>2</v>
      </c>
      <c r="I6" s="86"/>
      <c r="J6" s="86"/>
      <c r="K6" s="86"/>
      <c r="L6" s="14">
        <f t="shared" si="1"/>
        <v>2</v>
      </c>
      <c r="M6" s="4"/>
      <c r="N6" s="7"/>
      <c r="O6" s="86"/>
      <c r="P6" s="86"/>
      <c r="Q6" s="86"/>
      <c r="R6" s="86"/>
      <c r="S6" s="14">
        <f t="shared" si="2"/>
        <v>0</v>
      </c>
      <c r="T6" s="7"/>
      <c r="U6" s="86"/>
      <c r="V6" s="86"/>
      <c r="W6" s="86"/>
      <c r="X6" s="86"/>
      <c r="Y6" s="14">
        <f t="shared" si="3"/>
        <v>0</v>
      </c>
    </row>
    <row r="7" spans="1:25" ht="16.5" thickTop="1" thickBot="1" x14ac:dyDescent="0.3">
      <c r="A7" s="8"/>
      <c r="B7" s="86"/>
      <c r="C7" s="86"/>
      <c r="D7" s="86"/>
      <c r="E7" s="86"/>
      <c r="F7" s="14">
        <f t="shared" si="0"/>
        <v>0</v>
      </c>
      <c r="G7" s="8"/>
      <c r="H7" s="86"/>
      <c r="I7" s="86">
        <v>2</v>
      </c>
      <c r="J7" s="86"/>
      <c r="K7" s="86"/>
      <c r="L7" s="14">
        <f t="shared" si="1"/>
        <v>4</v>
      </c>
      <c r="M7" s="4"/>
      <c r="N7" s="8"/>
      <c r="O7" s="86"/>
      <c r="P7" s="86"/>
      <c r="Q7" s="86"/>
      <c r="R7" s="86"/>
      <c r="S7" s="14">
        <f t="shared" si="2"/>
        <v>0</v>
      </c>
      <c r="T7" s="8"/>
      <c r="U7" s="86"/>
      <c r="V7" s="86">
        <v>1</v>
      </c>
      <c r="W7" s="86"/>
      <c r="X7" s="86"/>
      <c r="Y7" s="14">
        <f t="shared" si="3"/>
        <v>2</v>
      </c>
    </row>
    <row r="8" spans="1:25" ht="16.5" thickTop="1" thickBot="1" x14ac:dyDescent="0.3">
      <c r="A8" s="7"/>
      <c r="B8" s="86"/>
      <c r="C8" s="86"/>
      <c r="D8" s="86"/>
      <c r="E8" s="86"/>
      <c r="F8" s="14">
        <f t="shared" si="0"/>
        <v>0</v>
      </c>
      <c r="G8" s="7"/>
      <c r="H8" s="86"/>
      <c r="I8" s="86"/>
      <c r="J8" s="86">
        <v>2</v>
      </c>
      <c r="K8" s="86"/>
      <c r="L8" s="14">
        <f t="shared" si="1"/>
        <v>6</v>
      </c>
      <c r="M8" s="4"/>
      <c r="N8" s="7"/>
      <c r="O8" s="86"/>
      <c r="P8" s="86"/>
      <c r="Q8" s="86"/>
      <c r="R8" s="86"/>
      <c r="S8" s="14">
        <f t="shared" si="2"/>
        <v>0</v>
      </c>
      <c r="T8" s="7"/>
      <c r="U8" s="86"/>
      <c r="V8" s="86"/>
      <c r="W8" s="86">
        <v>1</v>
      </c>
      <c r="X8" s="86"/>
      <c r="Y8" s="14">
        <f t="shared" si="3"/>
        <v>3</v>
      </c>
    </row>
    <row r="9" spans="1:25" ht="19.5" customHeight="1" thickTop="1" thickBot="1" x14ac:dyDescent="0.3">
      <c r="A9" s="8"/>
      <c r="B9" s="86"/>
      <c r="C9" s="86"/>
      <c r="D9" s="86"/>
      <c r="E9" s="86"/>
      <c r="F9" s="14">
        <f t="shared" si="0"/>
        <v>0</v>
      </c>
      <c r="G9" s="8"/>
      <c r="H9" s="86"/>
      <c r="I9" s="86"/>
      <c r="J9" s="86"/>
      <c r="K9" s="86"/>
      <c r="L9" s="14">
        <f t="shared" si="1"/>
        <v>0</v>
      </c>
      <c r="M9" s="4"/>
      <c r="N9" s="8"/>
      <c r="O9" s="86">
        <v>3</v>
      </c>
      <c r="P9" s="86"/>
      <c r="Q9" s="86">
        <v>3</v>
      </c>
      <c r="R9" s="86"/>
      <c r="S9" s="14">
        <f t="shared" si="2"/>
        <v>12</v>
      </c>
      <c r="T9" s="8"/>
      <c r="U9" s="86"/>
      <c r="V9" s="86"/>
      <c r="W9" s="86">
        <v>1</v>
      </c>
      <c r="X9" s="86"/>
      <c r="Y9" s="14">
        <f t="shared" si="3"/>
        <v>3</v>
      </c>
    </row>
    <row r="10" spans="1:25" ht="16.5" thickTop="1" thickBot="1" x14ac:dyDescent="0.3">
      <c r="A10" s="7"/>
      <c r="B10" s="86"/>
      <c r="C10" s="86"/>
      <c r="D10" s="86"/>
      <c r="E10" s="86"/>
      <c r="F10" s="14">
        <f t="shared" si="0"/>
        <v>0</v>
      </c>
      <c r="G10" s="7"/>
      <c r="H10" s="86"/>
      <c r="I10" s="86"/>
      <c r="J10" s="86"/>
      <c r="K10" s="86"/>
      <c r="L10" s="14">
        <f t="shared" si="1"/>
        <v>0</v>
      </c>
      <c r="M10" s="4"/>
      <c r="N10" s="7"/>
      <c r="O10" s="86"/>
      <c r="P10" s="86"/>
      <c r="Q10" s="86"/>
      <c r="R10" s="86"/>
      <c r="S10" s="14">
        <f t="shared" si="2"/>
        <v>0</v>
      </c>
      <c r="T10" s="7"/>
      <c r="U10" s="86"/>
      <c r="V10" s="86"/>
      <c r="W10" s="86"/>
      <c r="X10" s="86"/>
      <c r="Y10" s="14">
        <f t="shared" si="3"/>
        <v>0</v>
      </c>
    </row>
    <row r="11" spans="1:25" ht="16.5" thickTop="1" thickBot="1" x14ac:dyDescent="0.3">
      <c r="A11" s="8"/>
      <c r="B11" s="86"/>
      <c r="C11" s="86"/>
      <c r="D11" s="86"/>
      <c r="E11" s="86"/>
      <c r="F11" s="14">
        <f t="shared" si="0"/>
        <v>0</v>
      </c>
      <c r="G11" s="8"/>
      <c r="H11" s="86"/>
      <c r="I11" s="86"/>
      <c r="J11" s="86"/>
      <c r="K11" s="86"/>
      <c r="L11" s="14">
        <f t="shared" si="1"/>
        <v>0</v>
      </c>
      <c r="M11" s="4"/>
      <c r="N11" s="8"/>
      <c r="O11" s="86"/>
      <c r="P11" s="86">
        <v>3</v>
      </c>
      <c r="Q11" s="86"/>
      <c r="R11" s="86"/>
      <c r="S11" s="14">
        <f t="shared" si="2"/>
        <v>6</v>
      </c>
      <c r="T11" s="8"/>
      <c r="U11" s="86"/>
      <c r="V11" s="86"/>
      <c r="W11" s="86"/>
      <c r="X11" s="86"/>
      <c r="Y11" s="14">
        <f t="shared" si="3"/>
        <v>0</v>
      </c>
    </row>
    <row r="12" spans="1:25" ht="16.5" thickTop="1" thickBot="1" x14ac:dyDescent="0.3">
      <c r="A12" s="7"/>
      <c r="B12" s="86"/>
      <c r="C12" s="86"/>
      <c r="D12" s="86"/>
      <c r="E12" s="86"/>
      <c r="F12" s="14">
        <f t="shared" si="0"/>
        <v>0</v>
      </c>
      <c r="G12" s="7"/>
      <c r="H12" s="86"/>
      <c r="I12" s="86"/>
      <c r="J12" s="86"/>
      <c r="K12" s="86"/>
      <c r="L12" s="14">
        <f t="shared" si="1"/>
        <v>0</v>
      </c>
      <c r="M12" s="4"/>
      <c r="N12" s="7"/>
      <c r="O12" s="86"/>
      <c r="P12" s="86"/>
      <c r="Q12" s="86"/>
      <c r="R12" s="86"/>
      <c r="S12" s="14">
        <f t="shared" si="2"/>
        <v>0</v>
      </c>
      <c r="T12" s="7"/>
      <c r="U12" s="86"/>
      <c r="V12" s="86"/>
      <c r="W12" s="86"/>
      <c r="X12" s="86"/>
      <c r="Y12" s="14">
        <f t="shared" si="3"/>
        <v>0</v>
      </c>
    </row>
    <row r="13" spans="1:25" ht="16.5" thickTop="1" thickBot="1" x14ac:dyDescent="0.3">
      <c r="A13" s="8"/>
      <c r="B13" s="86"/>
      <c r="C13" s="86"/>
      <c r="D13" s="86"/>
      <c r="E13" s="86"/>
      <c r="F13" s="14">
        <f t="shared" si="0"/>
        <v>0</v>
      </c>
      <c r="G13" s="8"/>
      <c r="H13" s="86"/>
      <c r="I13" s="86"/>
      <c r="J13" s="86"/>
      <c r="K13" s="86"/>
      <c r="L13" s="14">
        <f t="shared" si="1"/>
        <v>0</v>
      </c>
      <c r="M13" s="4"/>
      <c r="N13" s="8"/>
      <c r="O13" s="86"/>
      <c r="P13" s="86"/>
      <c r="Q13" s="86"/>
      <c r="R13" s="86"/>
      <c r="S13" s="14">
        <f t="shared" si="2"/>
        <v>0</v>
      </c>
      <c r="T13" s="8"/>
      <c r="U13" s="86"/>
      <c r="V13" s="86"/>
      <c r="W13" s="86"/>
      <c r="X13" s="86"/>
      <c r="Y13" s="14">
        <f t="shared" si="3"/>
        <v>0</v>
      </c>
    </row>
    <row r="14" spans="1:25" ht="16.5" thickTop="1" thickBot="1" x14ac:dyDescent="0.3">
      <c r="A14" s="7"/>
      <c r="B14" s="88"/>
      <c r="C14" s="88"/>
      <c r="D14" s="88"/>
      <c r="E14" s="88"/>
      <c r="F14" s="14">
        <f t="shared" si="0"/>
        <v>0</v>
      </c>
      <c r="G14" s="7"/>
      <c r="H14" s="88"/>
      <c r="I14" s="88"/>
      <c r="J14" s="88"/>
      <c r="K14" s="88"/>
      <c r="L14" s="14">
        <f t="shared" si="1"/>
        <v>0</v>
      </c>
      <c r="M14" s="4"/>
      <c r="N14" s="7"/>
      <c r="O14" s="88"/>
      <c r="P14" s="88"/>
      <c r="Q14" s="88"/>
      <c r="R14" s="88"/>
      <c r="S14" s="14">
        <f t="shared" si="2"/>
        <v>0</v>
      </c>
      <c r="T14" s="7"/>
      <c r="U14" s="88"/>
      <c r="V14" s="88"/>
      <c r="W14" s="88"/>
      <c r="X14" s="88"/>
      <c r="Y14" s="14">
        <f t="shared" si="3"/>
        <v>0</v>
      </c>
    </row>
    <row r="15" spans="1:25" ht="16.5" thickTop="1" thickBot="1" x14ac:dyDescent="0.3">
      <c r="A15" s="8"/>
      <c r="B15" s="87"/>
      <c r="C15" s="87"/>
      <c r="D15" s="87"/>
      <c r="E15" s="87"/>
      <c r="F15" s="14">
        <f t="shared" si="0"/>
        <v>0</v>
      </c>
      <c r="G15" s="8"/>
      <c r="H15" s="87"/>
      <c r="I15" s="87"/>
      <c r="J15" s="87"/>
      <c r="K15" s="87"/>
      <c r="L15" s="14">
        <f t="shared" si="1"/>
        <v>0</v>
      </c>
      <c r="M15" s="4"/>
      <c r="N15" s="8"/>
      <c r="O15" s="87"/>
      <c r="P15" s="87"/>
      <c r="Q15" s="87"/>
      <c r="R15" s="87"/>
      <c r="S15" s="14">
        <f t="shared" si="2"/>
        <v>0</v>
      </c>
      <c r="T15" s="8"/>
      <c r="U15" s="87"/>
      <c r="V15" s="87"/>
      <c r="W15" s="87"/>
      <c r="X15" s="87"/>
      <c r="Y15" s="14">
        <f t="shared" si="3"/>
        <v>0</v>
      </c>
    </row>
    <row r="16" spans="1:25" ht="16.5" thickTop="1" thickBot="1" x14ac:dyDescent="0.3">
      <c r="A16" s="7"/>
      <c r="B16" s="88"/>
      <c r="C16" s="88"/>
      <c r="D16" s="88"/>
      <c r="E16" s="88"/>
      <c r="F16" s="14">
        <f t="shared" si="0"/>
        <v>0</v>
      </c>
      <c r="G16" s="7"/>
      <c r="H16" s="88"/>
      <c r="I16" s="88"/>
      <c r="J16" s="88"/>
      <c r="K16" s="88"/>
      <c r="L16" s="14">
        <f t="shared" si="1"/>
        <v>0</v>
      </c>
      <c r="M16" s="4"/>
      <c r="N16" s="7"/>
      <c r="O16" s="88"/>
      <c r="P16" s="88"/>
      <c r="Q16" s="88"/>
      <c r="R16" s="88"/>
      <c r="S16" s="14">
        <f t="shared" si="2"/>
        <v>0</v>
      </c>
      <c r="T16" s="7"/>
      <c r="U16" s="88"/>
      <c r="V16" s="88"/>
      <c r="W16" s="88"/>
      <c r="X16" s="88"/>
      <c r="Y16" s="14">
        <f t="shared" si="3"/>
        <v>0</v>
      </c>
    </row>
    <row r="17" spans="1:25" ht="18.75" thickBot="1" x14ac:dyDescent="0.3">
      <c r="A17" s="11" t="s">
        <v>1</v>
      </c>
      <c r="B17" s="10"/>
      <c r="C17" s="10"/>
      <c r="D17" s="10"/>
      <c r="E17" s="10"/>
      <c r="F17" s="13">
        <f>SUM(F2:F16)</f>
        <v>30</v>
      </c>
      <c r="G17" s="11" t="s">
        <v>1</v>
      </c>
      <c r="H17" s="10"/>
      <c r="I17" s="10"/>
      <c r="J17" s="10"/>
      <c r="K17" s="10"/>
      <c r="L17" s="13">
        <f>SUM(L2:L16)</f>
        <v>12</v>
      </c>
      <c r="M17" s="4"/>
      <c r="N17" s="11" t="s">
        <v>1</v>
      </c>
      <c r="O17" s="10"/>
      <c r="P17" s="10"/>
      <c r="Q17" s="10"/>
      <c r="R17" s="10"/>
      <c r="S17" s="13">
        <f>SUM(S2:S16)</f>
        <v>18</v>
      </c>
      <c r="T17" s="11" t="s">
        <v>1</v>
      </c>
      <c r="U17" s="10"/>
      <c r="V17" s="10"/>
      <c r="W17" s="10"/>
      <c r="X17" s="10"/>
      <c r="Y17" s="13">
        <f>SUM(Y2:Y16)</f>
        <v>8</v>
      </c>
    </row>
    <row r="31" spans="1:25" hidden="1" x14ac:dyDescent="0.25">
      <c r="C31" s="5" t="s">
        <v>12</v>
      </c>
      <c r="E31" s="5" t="s">
        <v>13</v>
      </c>
    </row>
    <row r="32" spans="1:25" hidden="1" x14ac:dyDescent="0.25">
      <c r="A32" s="22" t="s">
        <v>4</v>
      </c>
      <c r="B32" s="23">
        <f>F17</f>
        <v>30</v>
      </c>
      <c r="C32" s="5">
        <f>RANK(E32,$E$32:$E$35,0)</f>
        <v>1</v>
      </c>
      <c r="D32" s="5">
        <f>COUNTIF($B$32:B32,B32)</f>
        <v>1</v>
      </c>
      <c r="E32" s="26">
        <f>(D32-1)*0.0001+$B$32:$B$35</f>
        <v>30</v>
      </c>
    </row>
    <row r="33" spans="1:5" hidden="1" x14ac:dyDescent="0.25">
      <c r="A33" s="23" t="s">
        <v>6</v>
      </c>
      <c r="B33" s="23">
        <f>S17</f>
        <v>18</v>
      </c>
      <c r="C33" s="5">
        <f>RANK(E33,$E$32:$E$35,0)</f>
        <v>2</v>
      </c>
      <c r="D33" s="5">
        <f>COUNTIF($B$32:B33,B33)</f>
        <v>1</v>
      </c>
      <c r="E33" s="26">
        <f>(D33-1)*0.0001+$B$32:$B$35</f>
        <v>18</v>
      </c>
    </row>
    <row r="34" spans="1:5" hidden="1" x14ac:dyDescent="0.25">
      <c r="A34" s="23" t="s">
        <v>5</v>
      </c>
      <c r="B34" s="23">
        <f>Y17</f>
        <v>8</v>
      </c>
      <c r="C34" s="5">
        <f>RANK(E34,$E$32:$E$35,0)</f>
        <v>4</v>
      </c>
      <c r="D34" s="5">
        <f>COUNTIF($B$32:B34,B34)</f>
        <v>1</v>
      </c>
      <c r="E34" s="26">
        <f>(D34-1)*0.0001+$B$32:$B$35</f>
        <v>8</v>
      </c>
    </row>
    <row r="35" spans="1:5" hidden="1" x14ac:dyDescent="0.25">
      <c r="A35" s="23" t="s">
        <v>7</v>
      </c>
      <c r="B35" s="23">
        <f>L17</f>
        <v>12</v>
      </c>
      <c r="C35" s="5">
        <f>RANK(E35,$E$32:$E$35,0)</f>
        <v>3</v>
      </c>
      <c r="D35" s="5">
        <f>COUNTIF($B$32:B35,B35)</f>
        <v>1</v>
      </c>
      <c r="E35" s="26">
        <f>(D35-1)*0.0001+$B$32:$B$35</f>
        <v>12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Y34"/>
  <sheetViews>
    <sheetView showGridLines="0" zoomScale="85" zoomScaleNormal="85" workbookViewId="0">
      <selection activeCell="S35" sqref="S35"/>
    </sheetView>
  </sheetViews>
  <sheetFormatPr baseColWidth="10" defaultRowHeight="15" x14ac:dyDescent="0.25"/>
  <cols>
    <col min="1" max="1" width="20.7109375" customWidth="1"/>
    <col min="2" max="2" width="4.85546875" style="5" customWidth="1"/>
    <col min="3" max="3" width="6.7109375" style="5" customWidth="1"/>
    <col min="4" max="4" width="7.42578125" style="5" customWidth="1"/>
    <col min="5" max="5" width="8.28515625" style="5" customWidth="1"/>
    <col min="6" max="6" width="5.85546875" style="5" customWidth="1"/>
    <col min="7" max="7" width="19.28515625" customWidth="1"/>
    <col min="8" max="8" width="4.85546875" style="5" customWidth="1"/>
    <col min="9" max="9" width="6.7109375" style="5" customWidth="1"/>
    <col min="10" max="10" width="7.42578125" style="5" customWidth="1"/>
    <col min="11" max="11" width="8.28515625" style="5" customWidth="1"/>
    <col min="12" max="12" width="5.85546875" style="5" customWidth="1"/>
    <col min="13" max="13" width="4.7109375" customWidth="1"/>
    <col min="14" max="14" width="19" bestFit="1" customWidth="1"/>
    <col min="15" max="15" width="4.85546875" style="5" customWidth="1"/>
    <col min="16" max="16" width="6.7109375" style="5" customWidth="1"/>
    <col min="17" max="17" width="7.42578125" style="5" customWidth="1"/>
    <col min="18" max="18" width="8.28515625" style="5" customWidth="1"/>
    <col min="19" max="19" width="5.85546875" style="5" customWidth="1"/>
    <col min="20" max="20" width="22.28515625" bestFit="1" customWidth="1"/>
    <col min="21" max="21" width="4.85546875" style="5" customWidth="1"/>
    <col min="22" max="22" width="6.7109375" style="5" customWidth="1"/>
    <col min="23" max="23" width="7.42578125" style="5" customWidth="1"/>
    <col min="24" max="24" width="8.28515625" style="5" customWidth="1"/>
    <col min="25" max="25" width="5.85546875" style="5" customWidth="1"/>
  </cols>
  <sheetData>
    <row r="1" spans="1:25" ht="39" thickBot="1" x14ac:dyDescent="0.3">
      <c r="A1" s="18" t="s">
        <v>4</v>
      </c>
      <c r="B1" s="6" t="s">
        <v>24</v>
      </c>
      <c r="C1" s="6" t="s">
        <v>25</v>
      </c>
      <c r="D1" s="6" t="s">
        <v>26</v>
      </c>
      <c r="E1" s="6" t="s">
        <v>27</v>
      </c>
      <c r="F1" s="12" t="s">
        <v>0</v>
      </c>
      <c r="G1" s="18" t="s">
        <v>5</v>
      </c>
      <c r="H1" s="6" t="s">
        <v>24</v>
      </c>
      <c r="I1" s="6" t="s">
        <v>25</v>
      </c>
      <c r="J1" s="6" t="s">
        <v>26</v>
      </c>
      <c r="K1" s="6" t="s">
        <v>27</v>
      </c>
      <c r="L1" s="12" t="s">
        <v>0</v>
      </c>
      <c r="M1" s="4"/>
      <c r="N1" s="18" t="s">
        <v>7</v>
      </c>
      <c r="O1" s="6" t="s">
        <v>24</v>
      </c>
      <c r="P1" s="6" t="s">
        <v>25</v>
      </c>
      <c r="Q1" s="6" t="s">
        <v>26</v>
      </c>
      <c r="R1" s="6" t="s">
        <v>27</v>
      </c>
      <c r="S1" s="12" t="s">
        <v>0</v>
      </c>
      <c r="T1" s="18" t="s">
        <v>6</v>
      </c>
      <c r="U1" s="6" t="s">
        <v>24</v>
      </c>
      <c r="V1" s="6" t="s">
        <v>25</v>
      </c>
      <c r="W1" s="6" t="s">
        <v>26</v>
      </c>
      <c r="X1" s="6" t="s">
        <v>27</v>
      </c>
      <c r="Y1" s="12" t="s">
        <v>0</v>
      </c>
    </row>
    <row r="2" spans="1:25" s="16" customFormat="1" ht="16.5" thickTop="1" thickBot="1" x14ac:dyDescent="0.3">
      <c r="A2" s="14"/>
      <c r="B2" s="86"/>
      <c r="C2" s="86"/>
      <c r="D2" s="86"/>
      <c r="E2" s="86"/>
      <c r="F2" s="14">
        <f>B2+C2*2+D2*3-E2*2</f>
        <v>0</v>
      </c>
      <c r="G2" s="14"/>
      <c r="H2" s="86"/>
      <c r="I2" s="86"/>
      <c r="J2" s="86"/>
      <c r="K2" s="86"/>
      <c r="L2" s="14">
        <f>H2+I2*2+J2*3-K2*2</f>
        <v>0</v>
      </c>
      <c r="M2" s="15"/>
      <c r="N2" s="14"/>
      <c r="O2" s="86"/>
      <c r="P2" s="86"/>
      <c r="Q2" s="86"/>
      <c r="R2" s="86"/>
      <c r="S2" s="14">
        <f>O2+P2*2+Q2*3-R2*2</f>
        <v>0</v>
      </c>
      <c r="T2" s="14"/>
      <c r="U2" s="86"/>
      <c r="V2" s="86"/>
      <c r="W2" s="86"/>
      <c r="X2" s="86"/>
      <c r="Y2" s="14">
        <f>U2+V2*2+W2*3-X2*2</f>
        <v>0</v>
      </c>
    </row>
    <row r="3" spans="1:25" ht="18" customHeight="1" thickTop="1" thickBot="1" x14ac:dyDescent="0.3">
      <c r="A3" s="8"/>
      <c r="B3" s="86"/>
      <c r="C3" s="86"/>
      <c r="D3" s="86"/>
      <c r="E3" s="86"/>
      <c r="F3" s="14">
        <f t="shared" ref="F3:F16" si="0">B3+C3*2+D3*3-E3*2</f>
        <v>0</v>
      </c>
      <c r="G3" s="8"/>
      <c r="H3" s="86"/>
      <c r="I3" s="86"/>
      <c r="J3" s="86"/>
      <c r="K3" s="86"/>
      <c r="L3" s="14">
        <f t="shared" ref="L3:L16" si="1">H3+I3*2+J3*3-K3*2</f>
        <v>0</v>
      </c>
      <c r="M3" s="4"/>
      <c r="N3" s="8"/>
      <c r="O3" s="86"/>
      <c r="P3" s="86"/>
      <c r="Q3" s="86"/>
      <c r="R3" s="86"/>
      <c r="S3" s="14">
        <f t="shared" ref="S3:S16" si="2">O3+P3*2+Q3*3-R3*2</f>
        <v>0</v>
      </c>
      <c r="T3" s="8"/>
      <c r="U3" s="86"/>
      <c r="V3" s="86"/>
      <c r="W3" s="86"/>
      <c r="X3" s="86"/>
      <c r="Y3" s="14">
        <f t="shared" ref="Y3:Y16" si="3">U3+V3*2+W3*3-X3*2</f>
        <v>0</v>
      </c>
    </row>
    <row r="4" spans="1:25" ht="16.5" thickTop="1" thickBot="1" x14ac:dyDescent="0.3">
      <c r="A4" s="7"/>
      <c r="B4" s="86"/>
      <c r="C4" s="86"/>
      <c r="D4" s="86"/>
      <c r="E4" s="86"/>
      <c r="F4" s="14">
        <f t="shared" si="0"/>
        <v>0</v>
      </c>
      <c r="G4" s="7"/>
      <c r="H4" s="86"/>
      <c r="I4" s="86"/>
      <c r="J4" s="86"/>
      <c r="K4" s="86"/>
      <c r="L4" s="14">
        <f t="shared" si="1"/>
        <v>0</v>
      </c>
      <c r="M4" s="4"/>
      <c r="N4" s="7"/>
      <c r="O4" s="86"/>
      <c r="P4" s="86"/>
      <c r="Q4" s="86"/>
      <c r="R4" s="86"/>
      <c r="S4" s="14">
        <f t="shared" si="2"/>
        <v>0</v>
      </c>
      <c r="T4" s="7"/>
      <c r="U4" s="86"/>
      <c r="V4" s="86"/>
      <c r="W4" s="86"/>
      <c r="X4" s="86"/>
      <c r="Y4" s="14">
        <f t="shared" si="3"/>
        <v>0</v>
      </c>
    </row>
    <row r="5" spans="1:25" ht="16.5" thickTop="1" thickBot="1" x14ac:dyDescent="0.3">
      <c r="A5" s="8"/>
      <c r="B5" s="86"/>
      <c r="C5" s="86"/>
      <c r="D5" s="86"/>
      <c r="E5" s="86"/>
      <c r="F5" s="14">
        <f t="shared" si="0"/>
        <v>0</v>
      </c>
      <c r="G5" s="8"/>
      <c r="H5" s="86"/>
      <c r="I5" s="86"/>
      <c r="J5" s="86"/>
      <c r="K5" s="86"/>
      <c r="L5" s="14">
        <f t="shared" si="1"/>
        <v>0</v>
      </c>
      <c r="M5" s="4"/>
      <c r="N5" s="8"/>
      <c r="O5" s="86"/>
      <c r="P5" s="86"/>
      <c r="Q5" s="86"/>
      <c r="R5" s="86"/>
      <c r="S5" s="14">
        <f t="shared" si="2"/>
        <v>0</v>
      </c>
      <c r="T5" s="8"/>
      <c r="U5" s="86"/>
      <c r="V5" s="86"/>
      <c r="W5" s="86"/>
      <c r="X5" s="86"/>
      <c r="Y5" s="14">
        <f t="shared" si="3"/>
        <v>0</v>
      </c>
    </row>
    <row r="6" spans="1:25" ht="16.5" thickTop="1" thickBot="1" x14ac:dyDescent="0.3">
      <c r="A6" s="7"/>
      <c r="B6" s="86"/>
      <c r="C6" s="86">
        <v>4</v>
      </c>
      <c r="D6" s="86"/>
      <c r="E6" s="86"/>
      <c r="F6" s="14">
        <f t="shared" si="0"/>
        <v>8</v>
      </c>
      <c r="G6" s="7"/>
      <c r="H6" s="86"/>
      <c r="I6" s="86"/>
      <c r="J6" s="86"/>
      <c r="K6" s="86"/>
      <c r="L6" s="14">
        <f t="shared" si="1"/>
        <v>0</v>
      </c>
      <c r="M6" s="4"/>
      <c r="N6" s="7"/>
      <c r="O6" s="86"/>
      <c r="P6" s="86"/>
      <c r="Q6" s="86"/>
      <c r="R6" s="86"/>
      <c r="S6" s="14">
        <f t="shared" si="2"/>
        <v>0</v>
      </c>
      <c r="T6" s="7"/>
      <c r="U6" s="86"/>
      <c r="V6" s="86"/>
      <c r="W6" s="86"/>
      <c r="X6" s="86"/>
      <c r="Y6" s="14">
        <f t="shared" si="3"/>
        <v>0</v>
      </c>
    </row>
    <row r="7" spans="1:25" ht="16.5" thickTop="1" thickBot="1" x14ac:dyDescent="0.3">
      <c r="A7" s="8"/>
      <c r="B7" s="86"/>
      <c r="C7" s="86"/>
      <c r="D7" s="86"/>
      <c r="E7" s="86"/>
      <c r="F7" s="14">
        <f t="shared" si="0"/>
        <v>0</v>
      </c>
      <c r="G7" s="8"/>
      <c r="H7" s="86"/>
      <c r="I7" s="86"/>
      <c r="J7" s="86"/>
      <c r="K7" s="86"/>
      <c r="L7" s="14">
        <f t="shared" si="1"/>
        <v>0</v>
      </c>
      <c r="M7" s="4"/>
      <c r="N7" s="8"/>
      <c r="O7" s="86"/>
      <c r="P7" s="86"/>
      <c r="Q7" s="86">
        <v>2</v>
      </c>
      <c r="R7" s="86"/>
      <c r="S7" s="14">
        <f t="shared" si="2"/>
        <v>6</v>
      </c>
      <c r="T7" s="8"/>
      <c r="U7" s="86"/>
      <c r="V7" s="86"/>
      <c r="W7" s="86"/>
      <c r="X7" s="86"/>
      <c r="Y7" s="14">
        <f t="shared" si="3"/>
        <v>0</v>
      </c>
    </row>
    <row r="8" spans="1:25" ht="16.5" thickTop="1" thickBot="1" x14ac:dyDescent="0.3">
      <c r="A8" s="7"/>
      <c r="B8" s="86"/>
      <c r="C8" s="86"/>
      <c r="D8" s="86">
        <v>4</v>
      </c>
      <c r="E8" s="86"/>
      <c r="F8" s="14">
        <f t="shared" si="0"/>
        <v>12</v>
      </c>
      <c r="G8" s="7"/>
      <c r="H8" s="86"/>
      <c r="I8" s="86">
        <v>6</v>
      </c>
      <c r="J8" s="86"/>
      <c r="K8" s="86"/>
      <c r="L8" s="14">
        <f t="shared" si="1"/>
        <v>12</v>
      </c>
      <c r="M8" s="4"/>
      <c r="N8" s="7"/>
      <c r="O8" s="86"/>
      <c r="P8" s="86">
        <v>2</v>
      </c>
      <c r="Q8" s="86"/>
      <c r="R8" s="86"/>
      <c r="S8" s="14">
        <f t="shared" si="2"/>
        <v>4</v>
      </c>
      <c r="T8" s="7"/>
      <c r="U8" s="86"/>
      <c r="V8" s="86"/>
      <c r="W8" s="86"/>
      <c r="X8" s="86"/>
      <c r="Y8" s="14">
        <f t="shared" si="3"/>
        <v>0</v>
      </c>
    </row>
    <row r="9" spans="1:25" ht="19.5" customHeight="1" thickTop="1" thickBot="1" x14ac:dyDescent="0.3">
      <c r="A9" s="8"/>
      <c r="B9" s="86"/>
      <c r="C9" s="86"/>
      <c r="D9" s="86"/>
      <c r="E9" s="86"/>
      <c r="F9" s="14">
        <f t="shared" si="0"/>
        <v>0</v>
      </c>
      <c r="G9" s="8"/>
      <c r="H9" s="86"/>
      <c r="I9" s="86"/>
      <c r="J9" s="86">
        <v>6</v>
      </c>
      <c r="K9" s="86"/>
      <c r="L9" s="14">
        <f t="shared" si="1"/>
        <v>18</v>
      </c>
      <c r="M9" s="4"/>
      <c r="N9" s="8"/>
      <c r="O9" s="86"/>
      <c r="P9" s="86">
        <v>2</v>
      </c>
      <c r="Q9" s="86"/>
      <c r="R9" s="86"/>
      <c r="S9" s="14">
        <f t="shared" si="2"/>
        <v>4</v>
      </c>
      <c r="T9" s="8"/>
      <c r="U9" s="86"/>
      <c r="V9" s="86"/>
      <c r="W9" s="86"/>
      <c r="X9" s="86"/>
      <c r="Y9" s="14">
        <f t="shared" si="3"/>
        <v>0</v>
      </c>
    </row>
    <row r="10" spans="1:25" ht="16.5" thickTop="1" thickBot="1" x14ac:dyDescent="0.3">
      <c r="A10" s="7"/>
      <c r="B10" s="86"/>
      <c r="C10" s="86"/>
      <c r="D10" s="86">
        <v>4</v>
      </c>
      <c r="E10" s="86"/>
      <c r="F10" s="14">
        <f t="shared" si="0"/>
        <v>12</v>
      </c>
      <c r="G10" s="7"/>
      <c r="H10" s="86"/>
      <c r="I10" s="86"/>
      <c r="J10" s="86"/>
      <c r="K10" s="86"/>
      <c r="L10" s="14">
        <f t="shared" si="1"/>
        <v>0</v>
      </c>
      <c r="M10" s="4"/>
      <c r="N10" s="7"/>
      <c r="O10" s="86"/>
      <c r="P10" s="86"/>
      <c r="Q10" s="86"/>
      <c r="R10" s="86"/>
      <c r="S10" s="14">
        <f t="shared" si="2"/>
        <v>0</v>
      </c>
      <c r="T10" s="7"/>
      <c r="U10" s="86"/>
      <c r="V10" s="86"/>
      <c r="W10" s="86"/>
      <c r="X10" s="86"/>
      <c r="Y10" s="14">
        <f t="shared" si="3"/>
        <v>0</v>
      </c>
    </row>
    <row r="11" spans="1:25" ht="16.5" thickTop="1" thickBot="1" x14ac:dyDescent="0.3">
      <c r="A11" s="8"/>
      <c r="B11" s="86"/>
      <c r="C11" s="86"/>
      <c r="D11" s="86"/>
      <c r="E11" s="86"/>
      <c r="F11" s="14">
        <f t="shared" si="0"/>
        <v>0</v>
      </c>
      <c r="G11" s="8"/>
      <c r="H11" s="86"/>
      <c r="I11" s="86"/>
      <c r="J11" s="86">
        <v>6</v>
      </c>
      <c r="K11" s="86"/>
      <c r="L11" s="14">
        <f t="shared" si="1"/>
        <v>18</v>
      </c>
      <c r="M11" s="4"/>
      <c r="N11" s="8"/>
      <c r="O11" s="86"/>
      <c r="P11" s="86"/>
      <c r="Q11" s="86"/>
      <c r="R11" s="86"/>
      <c r="S11" s="14">
        <f t="shared" si="2"/>
        <v>0</v>
      </c>
      <c r="T11" s="8"/>
      <c r="U11" s="86"/>
      <c r="V11" s="86"/>
      <c r="W11" s="86"/>
      <c r="X11" s="86"/>
      <c r="Y11" s="14">
        <f t="shared" si="3"/>
        <v>0</v>
      </c>
    </row>
    <row r="12" spans="1:25" ht="16.5" thickTop="1" thickBot="1" x14ac:dyDescent="0.3">
      <c r="A12" s="7"/>
      <c r="B12" s="86"/>
      <c r="C12" s="86"/>
      <c r="D12" s="86"/>
      <c r="E12" s="86"/>
      <c r="F12" s="14">
        <f t="shared" si="0"/>
        <v>0</v>
      </c>
      <c r="G12" s="7"/>
      <c r="H12" s="86"/>
      <c r="I12" s="86"/>
      <c r="J12" s="86"/>
      <c r="K12" s="86"/>
      <c r="L12" s="14">
        <f t="shared" si="1"/>
        <v>0</v>
      </c>
      <c r="M12" s="4"/>
      <c r="N12" s="7"/>
      <c r="O12" s="86"/>
      <c r="P12" s="86"/>
      <c r="Q12" s="86"/>
      <c r="R12" s="86"/>
      <c r="S12" s="14">
        <f t="shared" si="2"/>
        <v>0</v>
      </c>
      <c r="T12" s="7"/>
      <c r="U12" s="86"/>
      <c r="V12" s="86">
        <v>2</v>
      </c>
      <c r="W12" s="86"/>
      <c r="X12" s="86"/>
      <c r="Y12" s="14">
        <f t="shared" si="3"/>
        <v>4</v>
      </c>
    </row>
    <row r="13" spans="1:25" ht="16.5" thickTop="1" thickBot="1" x14ac:dyDescent="0.3">
      <c r="A13" s="8"/>
      <c r="B13" s="86"/>
      <c r="C13" s="86"/>
      <c r="D13" s="86"/>
      <c r="E13" s="86"/>
      <c r="F13" s="14">
        <f t="shared" si="0"/>
        <v>0</v>
      </c>
      <c r="G13" s="8"/>
      <c r="H13" s="86"/>
      <c r="I13" s="86"/>
      <c r="J13" s="86"/>
      <c r="K13" s="86"/>
      <c r="L13" s="14">
        <f t="shared" si="1"/>
        <v>0</v>
      </c>
      <c r="M13" s="4"/>
      <c r="N13" s="8"/>
      <c r="O13" s="86"/>
      <c r="P13" s="86"/>
      <c r="Q13" s="86"/>
      <c r="R13" s="86"/>
      <c r="S13" s="14">
        <f t="shared" si="2"/>
        <v>0</v>
      </c>
      <c r="T13" s="8"/>
      <c r="U13" s="86"/>
      <c r="V13" s="86"/>
      <c r="W13" s="86"/>
      <c r="X13" s="86"/>
      <c r="Y13" s="14">
        <f t="shared" si="3"/>
        <v>0</v>
      </c>
    </row>
    <row r="14" spans="1:25" ht="16.5" thickTop="1" thickBot="1" x14ac:dyDescent="0.3">
      <c r="A14" s="7"/>
      <c r="B14" s="88"/>
      <c r="C14" s="88"/>
      <c r="D14" s="88"/>
      <c r="E14" s="88"/>
      <c r="F14" s="14">
        <f t="shared" si="0"/>
        <v>0</v>
      </c>
      <c r="G14" s="7"/>
      <c r="H14" s="88"/>
      <c r="I14" s="88"/>
      <c r="J14" s="88"/>
      <c r="K14" s="88"/>
      <c r="L14" s="14">
        <f t="shared" si="1"/>
        <v>0</v>
      </c>
      <c r="M14" s="4"/>
      <c r="N14" s="7"/>
      <c r="O14" s="88"/>
      <c r="P14" s="88"/>
      <c r="Q14" s="88"/>
      <c r="R14" s="88"/>
      <c r="S14" s="14">
        <f t="shared" si="2"/>
        <v>0</v>
      </c>
      <c r="T14" s="7"/>
      <c r="U14" s="88"/>
      <c r="V14" s="88"/>
      <c r="W14" s="88"/>
      <c r="X14" s="88"/>
      <c r="Y14" s="14">
        <f t="shared" si="3"/>
        <v>0</v>
      </c>
    </row>
    <row r="15" spans="1:25" ht="16.5" thickTop="1" thickBot="1" x14ac:dyDescent="0.3">
      <c r="A15" s="8"/>
      <c r="B15" s="87"/>
      <c r="C15" s="87"/>
      <c r="D15" s="87"/>
      <c r="E15" s="87"/>
      <c r="F15" s="14">
        <f t="shared" si="0"/>
        <v>0</v>
      </c>
      <c r="G15" s="8"/>
      <c r="H15" s="87"/>
      <c r="I15" s="87"/>
      <c r="J15" s="87"/>
      <c r="K15" s="87"/>
      <c r="L15" s="14">
        <f t="shared" si="1"/>
        <v>0</v>
      </c>
      <c r="M15" s="4"/>
      <c r="N15" s="8"/>
      <c r="O15" s="87"/>
      <c r="P15" s="87"/>
      <c r="Q15" s="87"/>
      <c r="R15" s="87"/>
      <c r="S15" s="14">
        <f t="shared" si="2"/>
        <v>0</v>
      </c>
      <c r="T15" s="8"/>
      <c r="U15" s="87"/>
      <c r="V15" s="87"/>
      <c r="W15" s="87"/>
      <c r="X15" s="87"/>
      <c r="Y15" s="14">
        <f t="shared" si="3"/>
        <v>0</v>
      </c>
    </row>
    <row r="16" spans="1:25" ht="16.5" thickTop="1" thickBot="1" x14ac:dyDescent="0.3">
      <c r="A16" s="7"/>
      <c r="B16" s="88"/>
      <c r="C16" s="88"/>
      <c r="D16" s="88"/>
      <c r="E16" s="88"/>
      <c r="F16" s="14">
        <f t="shared" si="0"/>
        <v>0</v>
      </c>
      <c r="G16" s="7"/>
      <c r="H16" s="88"/>
      <c r="I16" s="88"/>
      <c r="J16" s="88"/>
      <c r="K16" s="88"/>
      <c r="L16" s="14">
        <f t="shared" si="1"/>
        <v>0</v>
      </c>
      <c r="M16" s="4"/>
      <c r="N16" s="7"/>
      <c r="O16" s="88"/>
      <c r="P16" s="88"/>
      <c r="Q16" s="88"/>
      <c r="R16" s="88"/>
      <c r="S16" s="14">
        <f t="shared" si="2"/>
        <v>0</v>
      </c>
      <c r="T16" s="7"/>
      <c r="U16" s="88"/>
      <c r="V16" s="88"/>
      <c r="W16" s="88"/>
      <c r="X16" s="88"/>
      <c r="Y16" s="14">
        <f t="shared" si="3"/>
        <v>0</v>
      </c>
    </row>
    <row r="17" spans="1:25" ht="18.75" thickBot="1" x14ac:dyDescent="0.3">
      <c r="A17" s="11" t="s">
        <v>1</v>
      </c>
      <c r="B17" s="10"/>
      <c r="C17" s="10"/>
      <c r="D17" s="10"/>
      <c r="E17" s="10"/>
      <c r="F17" s="13">
        <f>SUM(F2:F16)</f>
        <v>32</v>
      </c>
      <c r="G17" s="11" t="s">
        <v>1</v>
      </c>
      <c r="H17" s="10"/>
      <c r="I17" s="10"/>
      <c r="J17" s="10"/>
      <c r="K17" s="10"/>
      <c r="L17" s="13">
        <f>SUM(L2:L16)</f>
        <v>48</v>
      </c>
      <c r="M17" s="4"/>
      <c r="N17" s="11" t="s">
        <v>1</v>
      </c>
      <c r="O17" s="10"/>
      <c r="P17" s="10"/>
      <c r="Q17" s="10"/>
      <c r="R17" s="10"/>
      <c r="S17" s="13">
        <f>SUM(S2:S16)</f>
        <v>14</v>
      </c>
      <c r="T17" s="11" t="s">
        <v>1</v>
      </c>
      <c r="U17" s="10"/>
      <c r="V17" s="10"/>
      <c r="W17" s="10"/>
      <c r="X17" s="10"/>
      <c r="Y17" s="13">
        <f>SUM(Y2:Y16)</f>
        <v>4</v>
      </c>
    </row>
    <row r="30" spans="1:25" hidden="1" x14ac:dyDescent="0.25">
      <c r="C30" s="5" t="s">
        <v>12</v>
      </c>
      <c r="E30" s="5" t="s">
        <v>13</v>
      </c>
    </row>
    <row r="31" spans="1:25" hidden="1" x14ac:dyDescent="0.25">
      <c r="A31" s="22" t="s">
        <v>4</v>
      </c>
      <c r="B31" s="23">
        <f>F17</f>
        <v>32</v>
      </c>
      <c r="C31" s="5">
        <f>RANK(E31,$E$31:$E$34,0)</f>
        <v>2</v>
      </c>
      <c r="D31" s="5">
        <f>COUNTIF($B$31:B31,B31)</f>
        <v>1</v>
      </c>
      <c r="E31" s="26">
        <f>(D31-1)*0.0001+$B$31:$B$34</f>
        <v>32</v>
      </c>
    </row>
    <row r="32" spans="1:25" hidden="1" x14ac:dyDescent="0.25">
      <c r="A32" s="23" t="s">
        <v>6</v>
      </c>
      <c r="B32" s="23">
        <f>Y17</f>
        <v>4</v>
      </c>
      <c r="C32" s="5">
        <f t="shared" ref="C32:C34" si="4">RANK(E32,$E$31:$E$34,0)</f>
        <v>4</v>
      </c>
      <c r="D32" s="5">
        <f>COUNTIF($B$31:B32,B32)</f>
        <v>1</v>
      </c>
      <c r="E32" s="26">
        <f t="shared" ref="E32:E34" si="5">(D32-1)*0.0001+$B$31:$B$34</f>
        <v>4</v>
      </c>
    </row>
    <row r="33" spans="1:5" hidden="1" x14ac:dyDescent="0.25">
      <c r="A33" s="23" t="s">
        <v>5</v>
      </c>
      <c r="B33" s="23">
        <f>L17</f>
        <v>48</v>
      </c>
      <c r="C33" s="5">
        <f t="shared" si="4"/>
        <v>1</v>
      </c>
      <c r="D33" s="5">
        <f>COUNTIF($B$31:B33,B33)</f>
        <v>1</v>
      </c>
      <c r="E33" s="26">
        <f t="shared" si="5"/>
        <v>48</v>
      </c>
    </row>
    <row r="34" spans="1:5" hidden="1" x14ac:dyDescent="0.25">
      <c r="A34" s="23" t="s">
        <v>7</v>
      </c>
      <c r="B34" s="23">
        <f>S17</f>
        <v>14</v>
      </c>
      <c r="C34" s="5">
        <f t="shared" si="4"/>
        <v>3</v>
      </c>
      <c r="D34" s="5">
        <f>COUNTIF($B$31:B34,B34)</f>
        <v>1</v>
      </c>
      <c r="E34" s="26">
        <f t="shared" si="5"/>
        <v>14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C82"/>
  <sheetViews>
    <sheetView showGridLines="0" topLeftCell="C1" zoomScale="85" zoomScaleNormal="85" workbookViewId="0">
      <selection activeCell="I25" sqref="I25"/>
    </sheetView>
  </sheetViews>
  <sheetFormatPr baseColWidth="10" defaultRowHeight="15" x14ac:dyDescent="0.25"/>
  <cols>
    <col min="1" max="1" width="26.140625" customWidth="1"/>
    <col min="2" max="2" width="11.7109375" customWidth="1"/>
    <col min="3" max="3" width="12.7109375" customWidth="1"/>
    <col min="4" max="15" width="8.140625" customWidth="1"/>
    <col min="16" max="16" width="26.7109375" customWidth="1"/>
    <col min="17" max="17" width="10.85546875" customWidth="1"/>
    <col min="18" max="29" width="11.42578125" customWidth="1"/>
  </cols>
  <sheetData>
    <row r="1" spans="1:29" ht="26.25" thickBot="1" x14ac:dyDescent="0.3">
      <c r="B1" s="6" t="s">
        <v>2</v>
      </c>
      <c r="C1" s="6" t="s">
        <v>3</v>
      </c>
      <c r="O1">
        <v>1</v>
      </c>
      <c r="Q1" t="e">
        <f>LARGE($S$1:$S$4,O1)</f>
        <v>#VALUE!</v>
      </c>
      <c r="R1">
        <f>COUNTIF($C$2:C2,C2)</f>
        <v>1</v>
      </c>
      <c r="S1" t="e">
        <f>(R1-1)*0.0001+$C$2:$C$5</f>
        <v>#VALUE!</v>
      </c>
    </row>
    <row r="2" spans="1:29" ht="16.5" thickTop="1" thickBot="1" x14ac:dyDescent="0.3">
      <c r="A2" s="1" t="s">
        <v>5</v>
      </c>
      <c r="B2" s="88">
        <v>0</v>
      </c>
      <c r="C2" s="17">
        <f>'1er match'!S17+'2e match'!Y17+'3e match'!L17</f>
        <v>215</v>
      </c>
      <c r="O2">
        <v>2</v>
      </c>
      <c r="Q2" t="e">
        <f t="shared" ref="Q2:Q4" si="0">LARGE($S$1:$S$4,O2)</f>
        <v>#VALUE!</v>
      </c>
      <c r="R2">
        <f>COUNTIF($C$2:C3,C3)</f>
        <v>1</v>
      </c>
      <c r="S2">
        <f t="shared" ref="S2:S4" si="1">(R2-1)*0.0001+$C$2:$C$5</f>
        <v>215</v>
      </c>
      <c r="T2">
        <v>1</v>
      </c>
      <c r="U2" t="str">
        <f>INDEX($A$2:$X$5,MATCH(V2,$X$2:$X$5,0),1)</f>
        <v>USA</v>
      </c>
      <c r="V2">
        <f>LARGE($X$2:$X$5,T2)</f>
        <v>215</v>
      </c>
      <c r="W2">
        <f>COUNTIF($C$2:C2,C2)</f>
        <v>1</v>
      </c>
      <c r="X2">
        <f>(W2-1)*0.0001+$C$2:$C$5</f>
        <v>215</v>
      </c>
      <c r="Y2" s="80">
        <v>1</v>
      </c>
      <c r="Z2" s="80" t="str">
        <f>INDEX($A$2:$AC$5,MATCH(AA2,$AC$2:$AC$5,0),1)</f>
        <v>ASIE</v>
      </c>
      <c r="AA2" s="80">
        <f>LARGE($AC$2:$AC$5,Y2)</f>
        <v>1.0001</v>
      </c>
      <c r="AB2" s="80">
        <f>COUNTIF($B$2:B2,B2)</f>
        <v>1</v>
      </c>
      <c r="AC2" s="85">
        <f>(AB2-1)*0.0001+$B$2:$B$5</f>
        <v>0</v>
      </c>
    </row>
    <row r="3" spans="1:29" ht="16.5" thickTop="1" thickBot="1" x14ac:dyDescent="0.3">
      <c r="A3" s="1" t="s">
        <v>7</v>
      </c>
      <c r="B3" s="88">
        <v>1</v>
      </c>
      <c r="C3" s="8">
        <f>'1er match'!Y17+'2e match'!L17+'3e match'!S17</f>
        <v>30</v>
      </c>
      <c r="O3">
        <v>3</v>
      </c>
      <c r="Q3" t="e">
        <f t="shared" si="0"/>
        <v>#VALUE!</v>
      </c>
      <c r="R3">
        <f>COUNTIF($C$2:C4,C4)</f>
        <v>2</v>
      </c>
      <c r="S3">
        <f t="shared" si="1"/>
        <v>30.0001</v>
      </c>
      <c r="T3">
        <v>2</v>
      </c>
      <c r="U3" t="str">
        <f>INDEX($A$2:$X$5,MATCH(V3,$X$2:$X$5,0),1)</f>
        <v>EUROPE</v>
      </c>
      <c r="V3">
        <f t="shared" ref="V3:V5" si="2">LARGE($X$2:$X$5,T3)</f>
        <v>86</v>
      </c>
      <c r="W3">
        <f>COUNTIF($C$2:C3,C3)</f>
        <v>1</v>
      </c>
      <c r="X3">
        <f t="shared" ref="X3:X5" si="3">(W3-1)*0.0001+$C$2:$C$5</f>
        <v>30</v>
      </c>
      <c r="Y3" s="80">
        <v>2</v>
      </c>
      <c r="Z3" s="80" t="str">
        <f>INDEX($A$2:$AC$5,MATCH(AA3,$AC$2:$AC$5,0),1)</f>
        <v>AFRIQUE</v>
      </c>
      <c r="AA3" s="80">
        <f t="shared" ref="AA3:AA5" si="4">LARGE($AC$2:$AC$5,Y3)</f>
        <v>1</v>
      </c>
      <c r="AB3" s="80">
        <f>COUNTIF($B$2:B3,B3)</f>
        <v>1</v>
      </c>
      <c r="AC3" s="85">
        <f t="shared" ref="AC3:AC5" si="5">(AB3-1)*0.0001+$B$2:$B$5</f>
        <v>1</v>
      </c>
    </row>
    <row r="4" spans="1:29" ht="16.5" thickTop="1" thickBot="1" x14ac:dyDescent="0.3">
      <c r="A4" s="1" t="s">
        <v>6</v>
      </c>
      <c r="B4" s="88">
        <v>1</v>
      </c>
      <c r="C4" s="9">
        <f>'1er match'!L17+'2e match'!S17+'3e match'!Y17</f>
        <v>30</v>
      </c>
      <c r="O4">
        <v>4</v>
      </c>
      <c r="Q4" t="e">
        <f t="shared" si="0"/>
        <v>#VALUE!</v>
      </c>
      <c r="R4">
        <f>COUNTIF($C$2:C5,C5)</f>
        <v>1</v>
      </c>
      <c r="S4">
        <f t="shared" si="1"/>
        <v>30</v>
      </c>
      <c r="T4">
        <v>3</v>
      </c>
      <c r="U4" t="str">
        <f>INDEX($A$2:$X$5,MATCH(V4,$X$2:$X$5,0),1)</f>
        <v>ASIE</v>
      </c>
      <c r="V4">
        <f t="shared" si="2"/>
        <v>30.0001</v>
      </c>
      <c r="W4">
        <f>COUNTIF($C$2:C4,C4)</f>
        <v>2</v>
      </c>
      <c r="X4">
        <f t="shared" si="3"/>
        <v>30.0001</v>
      </c>
      <c r="Y4" s="80">
        <v>3</v>
      </c>
      <c r="Z4" s="80" t="str">
        <f>INDEX($A$2:$AC$5,MATCH(AA4,$AC$2:$AC$5,0),1)</f>
        <v>EUROPE</v>
      </c>
      <c r="AA4" s="80">
        <f t="shared" si="4"/>
        <v>1E-4</v>
      </c>
      <c r="AB4" s="80">
        <f>COUNTIF($B$2:B4,B4)</f>
        <v>2</v>
      </c>
      <c r="AC4" s="85">
        <f t="shared" si="5"/>
        <v>1.0001</v>
      </c>
    </row>
    <row r="5" spans="1:29" ht="16.5" thickTop="1" thickBot="1" x14ac:dyDescent="0.3">
      <c r="A5" s="1" t="s">
        <v>4</v>
      </c>
      <c r="B5" s="88">
        <v>0</v>
      </c>
      <c r="C5" s="9">
        <f>'1er match'!F17+'2e match'!F17+'3e match'!F17</f>
        <v>86</v>
      </c>
      <c r="T5">
        <v>4</v>
      </c>
      <c r="U5" t="str">
        <f>INDEX($A$2:$X$5,MATCH(V5,$X$2:$X$5,0),1)</f>
        <v>AFRIQUE</v>
      </c>
      <c r="V5">
        <f t="shared" si="2"/>
        <v>30</v>
      </c>
      <c r="W5">
        <f>COUNTIF($C$2:C5,C5)</f>
        <v>1</v>
      </c>
      <c r="X5">
        <f t="shared" si="3"/>
        <v>86</v>
      </c>
      <c r="Y5" s="80">
        <v>4</v>
      </c>
      <c r="Z5" s="80" t="str">
        <f>INDEX($A$2:$AC$5,MATCH(AA5,$AC$2:$AC$5,0),1)</f>
        <v>USA</v>
      </c>
      <c r="AA5" s="80">
        <f t="shared" si="4"/>
        <v>0</v>
      </c>
      <c r="AB5" s="80">
        <f>COUNTIF($B$2:B5,B5)</f>
        <v>2</v>
      </c>
      <c r="AC5" s="85">
        <f t="shared" si="5"/>
        <v>1E-4</v>
      </c>
    </row>
    <row r="6" spans="1:29" ht="11.25" customHeight="1" thickTop="1" thickBot="1" x14ac:dyDescent="0.3">
      <c r="A6" s="4"/>
      <c r="B6" s="4"/>
      <c r="C6" s="4"/>
      <c r="O6" s="22" t="s">
        <v>19</v>
      </c>
      <c r="P6" s="22" t="s">
        <v>20</v>
      </c>
      <c r="Q6" s="22" t="s">
        <v>21</v>
      </c>
      <c r="R6" s="22" t="s">
        <v>22</v>
      </c>
      <c r="S6" s="22" t="s">
        <v>13</v>
      </c>
    </row>
    <row r="7" spans="1:29" ht="15.75" thickBot="1" x14ac:dyDescent="0.3">
      <c r="A7" s="19"/>
      <c r="B7" s="4"/>
      <c r="C7" s="8">
        <f>'1er match'!S2+'2e match'!Y2+'3e match'!L2</f>
        <v>3</v>
      </c>
      <c r="O7" s="22">
        <v>1</v>
      </c>
      <c r="P7" s="22">
        <f>INDEX($A$7:$S$53,MATCH(Q7,$S$7:$S$53,0),1)</f>
        <v>0</v>
      </c>
      <c r="Q7" s="22">
        <f t="shared" ref="Q7:Q29" si="6">LARGE($S$7:$S$53,O7)</f>
        <v>150</v>
      </c>
      <c r="R7" s="22">
        <f>COUNTIF($C$7:C7,C7)</f>
        <v>1</v>
      </c>
      <c r="S7" s="22">
        <f t="shared" ref="S7:S29" si="7">(R7-1)*0.0001+$C$7:$C$53</f>
        <v>3</v>
      </c>
    </row>
    <row r="8" spans="1:29" ht="15.75" thickBot="1" x14ac:dyDescent="0.3">
      <c r="A8" s="90"/>
      <c r="B8" s="4"/>
      <c r="C8" s="8">
        <f>'1er match'!S3+'2e match'!Y3+'3e match'!L3</f>
        <v>6</v>
      </c>
      <c r="O8" s="22">
        <v>2</v>
      </c>
      <c r="P8" s="22">
        <f t="shared" ref="P8:P29" si="8">INDEX($A$7:$S$53,MATCH(Q8,$S$7:$S$53,0),1)</f>
        <v>0</v>
      </c>
      <c r="Q8" s="22">
        <f t="shared" si="6"/>
        <v>43</v>
      </c>
      <c r="R8" s="22">
        <f>COUNTIF($C$7:C8,C8)</f>
        <v>1</v>
      </c>
      <c r="S8" s="22">
        <f t="shared" si="7"/>
        <v>6</v>
      </c>
    </row>
    <row r="9" spans="1:29" ht="16.5" thickTop="1" thickBot="1" x14ac:dyDescent="0.3">
      <c r="A9" s="91"/>
      <c r="B9" s="4"/>
      <c r="C9" s="8">
        <f>'1er match'!S4+'2e match'!Y4+'3e match'!L4</f>
        <v>0</v>
      </c>
      <c r="O9" s="22">
        <v>3</v>
      </c>
      <c r="P9" s="22">
        <f t="shared" si="8"/>
        <v>0</v>
      </c>
      <c r="Q9" s="22">
        <f t="shared" si="6"/>
        <v>21</v>
      </c>
      <c r="R9" s="22">
        <f>COUNTIF($C$7:C9,C9)</f>
        <v>1</v>
      </c>
      <c r="S9" s="22">
        <f t="shared" si="7"/>
        <v>0</v>
      </c>
    </row>
    <row r="10" spans="1:29" ht="15.75" thickBot="1" x14ac:dyDescent="0.3">
      <c r="A10" s="90"/>
      <c r="B10" s="4"/>
      <c r="C10" s="8">
        <f>'1er match'!S5+'2e match'!Y5+'3e match'!L5</f>
        <v>0</v>
      </c>
      <c r="O10" s="22">
        <v>4</v>
      </c>
      <c r="P10" s="22">
        <f t="shared" si="8"/>
        <v>0</v>
      </c>
      <c r="Q10" s="22">
        <f t="shared" si="6"/>
        <v>18</v>
      </c>
      <c r="R10" s="22">
        <f>COUNTIF($C$7:C10,C10)</f>
        <v>2</v>
      </c>
      <c r="S10" s="22">
        <f t="shared" si="7"/>
        <v>1E-4</v>
      </c>
    </row>
    <row r="11" spans="1:29" ht="16.5" thickTop="1" thickBot="1" x14ac:dyDescent="0.3">
      <c r="A11" s="91"/>
      <c r="B11" s="4"/>
      <c r="C11" s="8">
        <f>'1er match'!S6+'2e match'!Y6+'3e match'!L6</f>
        <v>150</v>
      </c>
      <c r="O11" s="22">
        <v>5</v>
      </c>
      <c r="P11" s="22">
        <f t="shared" si="8"/>
        <v>0</v>
      </c>
      <c r="Q11" s="22">
        <f t="shared" si="6"/>
        <v>15</v>
      </c>
      <c r="R11" s="22">
        <f>COUNTIF($C$7:C11,C11)</f>
        <v>1</v>
      </c>
      <c r="S11" s="22">
        <f t="shared" si="7"/>
        <v>150</v>
      </c>
    </row>
    <row r="12" spans="1:29" ht="15.75" thickBot="1" x14ac:dyDescent="0.3">
      <c r="A12" s="90"/>
      <c r="B12" s="4"/>
      <c r="C12" s="8">
        <f>'1er match'!S7+'2e match'!Y7+'3e match'!L7</f>
        <v>2</v>
      </c>
      <c r="O12" s="22">
        <v>6</v>
      </c>
      <c r="P12" s="22">
        <f t="shared" si="8"/>
        <v>0</v>
      </c>
      <c r="Q12" s="22">
        <f t="shared" si="6"/>
        <v>12.0002</v>
      </c>
      <c r="R12" s="22">
        <f>COUNTIF($C$7:C12,C12)</f>
        <v>1</v>
      </c>
      <c r="S12" s="22">
        <f t="shared" si="7"/>
        <v>2</v>
      </c>
    </row>
    <row r="13" spans="1:29" ht="15.75" thickBot="1" x14ac:dyDescent="0.3">
      <c r="A13" s="90"/>
      <c r="B13" s="4"/>
      <c r="C13" s="8">
        <f>'1er match'!S8+'2e match'!Y8+'3e match'!L8</f>
        <v>15</v>
      </c>
      <c r="O13" s="22">
        <v>7</v>
      </c>
      <c r="P13" s="22">
        <f t="shared" si="8"/>
        <v>0</v>
      </c>
      <c r="Q13" s="22">
        <f t="shared" si="6"/>
        <v>12.0001</v>
      </c>
      <c r="R13" s="22">
        <f>COUNTIF($C$7:C13,C13)</f>
        <v>1</v>
      </c>
      <c r="S13" s="22">
        <f t="shared" si="7"/>
        <v>15</v>
      </c>
    </row>
    <row r="14" spans="1:29" ht="15.75" thickBot="1" x14ac:dyDescent="0.3">
      <c r="A14" s="90"/>
      <c r="B14" s="4"/>
      <c r="C14" s="8">
        <f>'1er match'!S9+'2e match'!Y9+'3e match'!L9</f>
        <v>21</v>
      </c>
      <c r="O14" s="22">
        <v>8</v>
      </c>
      <c r="P14" s="22">
        <f t="shared" si="8"/>
        <v>0</v>
      </c>
      <c r="Q14" s="22">
        <f t="shared" si="6"/>
        <v>12</v>
      </c>
      <c r="R14" s="22">
        <f>COUNTIF($C$7:C14,C14)</f>
        <v>1</v>
      </c>
      <c r="S14" s="22">
        <f t="shared" si="7"/>
        <v>21</v>
      </c>
    </row>
    <row r="15" spans="1:29" ht="16.5" thickTop="1" thickBot="1" x14ac:dyDescent="0.3">
      <c r="A15" s="91"/>
      <c r="B15" s="4"/>
      <c r="C15" s="8">
        <f>'1er match'!S10+'2e match'!Y10+'3e match'!L10</f>
        <v>0</v>
      </c>
      <c r="O15" s="22">
        <v>9</v>
      </c>
      <c r="P15" s="22">
        <f t="shared" si="8"/>
        <v>0</v>
      </c>
      <c r="Q15" s="22">
        <f t="shared" si="6"/>
        <v>10.0001</v>
      </c>
      <c r="R15" s="22">
        <f>COUNTIF($C$7:C15,C15)</f>
        <v>3</v>
      </c>
      <c r="S15" s="22">
        <f t="shared" si="7"/>
        <v>2.0000000000000001E-4</v>
      </c>
    </row>
    <row r="16" spans="1:29" ht="15.75" thickBot="1" x14ac:dyDescent="0.3">
      <c r="A16" s="90"/>
      <c r="B16" s="4"/>
      <c r="C16" s="8">
        <f>'1er match'!S11+'2e match'!Y11+'3e match'!L11</f>
        <v>18</v>
      </c>
      <c r="O16" s="22">
        <v>10</v>
      </c>
      <c r="P16" s="22">
        <f t="shared" si="8"/>
        <v>0</v>
      </c>
      <c r="Q16" s="22">
        <f t="shared" si="6"/>
        <v>10</v>
      </c>
      <c r="R16" s="22">
        <f>COUNTIF($C$7:C16,C16)</f>
        <v>1</v>
      </c>
      <c r="S16" s="22">
        <f t="shared" si="7"/>
        <v>18</v>
      </c>
    </row>
    <row r="17" spans="1:19" ht="16.5" thickTop="1" thickBot="1" x14ac:dyDescent="0.3">
      <c r="A17" s="91"/>
      <c r="B17" s="4"/>
      <c r="C17" s="8">
        <f>'1er match'!S12+'2e match'!Y12+'3e match'!L12</f>
        <v>0</v>
      </c>
      <c r="O17" s="22">
        <v>11</v>
      </c>
      <c r="P17" s="22">
        <f t="shared" si="8"/>
        <v>0</v>
      </c>
      <c r="Q17" s="22">
        <f t="shared" si="6"/>
        <v>8.0000999999999998</v>
      </c>
      <c r="R17" s="22">
        <f>COUNTIF($C$7:C17,C17)</f>
        <v>4</v>
      </c>
      <c r="S17" s="22">
        <f t="shared" si="7"/>
        <v>3.0000000000000003E-4</v>
      </c>
    </row>
    <row r="18" spans="1:19" ht="16.5" thickTop="1" thickBot="1" x14ac:dyDescent="0.3">
      <c r="A18" s="20"/>
      <c r="B18" s="4"/>
      <c r="C18" s="9">
        <f>'1er match'!L2+'2e match'!S2+'3e match'!Y2</f>
        <v>2</v>
      </c>
      <c r="O18" s="22">
        <v>12</v>
      </c>
      <c r="P18" s="22">
        <f t="shared" si="8"/>
        <v>0</v>
      </c>
      <c r="Q18" s="22">
        <f t="shared" si="6"/>
        <v>8</v>
      </c>
      <c r="R18" s="22">
        <f>COUNTIF($C$7:C18,C18)</f>
        <v>2</v>
      </c>
      <c r="S18" s="22">
        <f t="shared" si="7"/>
        <v>2.0001000000000002</v>
      </c>
    </row>
    <row r="19" spans="1:19" ht="16.5" thickTop="1" thickBot="1" x14ac:dyDescent="0.3">
      <c r="A19" s="91"/>
      <c r="B19" s="4"/>
      <c r="C19" s="9">
        <f>'1er match'!L3+'2e match'!S3+'3e match'!Y3</f>
        <v>4</v>
      </c>
      <c r="O19" s="22">
        <v>13</v>
      </c>
      <c r="P19" s="22">
        <f t="shared" si="8"/>
        <v>0</v>
      </c>
      <c r="Q19" s="22">
        <f t="shared" si="6"/>
        <v>6.0000999999999998</v>
      </c>
      <c r="R19" s="22">
        <f>COUNTIF($C$7:C19,C19)</f>
        <v>1</v>
      </c>
      <c r="S19" s="22">
        <f t="shared" si="7"/>
        <v>4</v>
      </c>
    </row>
    <row r="20" spans="1:19" ht="15.75" thickBot="1" x14ac:dyDescent="0.3">
      <c r="A20" s="90"/>
      <c r="B20" s="4"/>
      <c r="C20" s="9">
        <f>'1er match'!L4+'2e match'!S4+'3e match'!Y4</f>
        <v>0</v>
      </c>
      <c r="O20" s="22">
        <v>14</v>
      </c>
      <c r="P20" s="22">
        <f t="shared" si="8"/>
        <v>0</v>
      </c>
      <c r="Q20" s="22">
        <f t="shared" si="6"/>
        <v>6</v>
      </c>
      <c r="R20" s="22">
        <f>COUNTIF($C$7:C20,C20)</f>
        <v>5</v>
      </c>
      <c r="S20" s="22">
        <f t="shared" si="7"/>
        <v>4.0000000000000002E-4</v>
      </c>
    </row>
    <row r="21" spans="1:19" ht="16.5" thickTop="1" thickBot="1" x14ac:dyDescent="0.3">
      <c r="A21" s="91"/>
      <c r="B21" s="4"/>
      <c r="C21" s="9">
        <f>'1er match'!L5+'2e match'!S5+'3e match'!Y5</f>
        <v>2</v>
      </c>
      <c r="O21" s="22">
        <v>15</v>
      </c>
      <c r="P21" s="22">
        <f t="shared" si="8"/>
        <v>0</v>
      </c>
      <c r="Q21" s="22">
        <f t="shared" si="6"/>
        <v>4.0003000000000002</v>
      </c>
      <c r="R21" s="22">
        <f>COUNTIF($C$7:C21,C21)</f>
        <v>3</v>
      </c>
      <c r="S21" s="22">
        <f t="shared" si="7"/>
        <v>2.0002</v>
      </c>
    </row>
    <row r="22" spans="1:19" ht="15.75" thickBot="1" x14ac:dyDescent="0.3">
      <c r="A22" s="90"/>
      <c r="B22" s="4"/>
      <c r="C22" s="9">
        <f>'1er match'!L6+'2e match'!S6+'3e match'!Y6</f>
        <v>0</v>
      </c>
      <c r="O22" s="22">
        <v>16</v>
      </c>
      <c r="P22" s="22">
        <f t="shared" si="8"/>
        <v>0</v>
      </c>
      <c r="Q22" s="22">
        <f t="shared" si="6"/>
        <v>4.0002000000000004</v>
      </c>
      <c r="R22" s="22">
        <f>COUNTIF($C$7:C22,C22)</f>
        <v>6</v>
      </c>
      <c r="S22" s="22">
        <f t="shared" si="7"/>
        <v>5.0000000000000001E-4</v>
      </c>
    </row>
    <row r="23" spans="1:19" ht="16.5" thickTop="1" thickBot="1" x14ac:dyDescent="0.3">
      <c r="A23" s="91"/>
      <c r="B23" s="4"/>
      <c r="C23" s="9">
        <f>'1er match'!L7+'2e match'!S7+'3e match'!Y7</f>
        <v>0</v>
      </c>
      <c r="O23" s="22">
        <v>17</v>
      </c>
      <c r="P23" s="22">
        <f t="shared" si="8"/>
        <v>0</v>
      </c>
      <c r="Q23" s="22">
        <f t="shared" si="6"/>
        <v>4.0000999999999998</v>
      </c>
      <c r="R23" s="22">
        <f>COUNTIF($C$7:C23,C23)</f>
        <v>7</v>
      </c>
      <c r="S23" s="22">
        <f t="shared" si="7"/>
        <v>6.0000000000000006E-4</v>
      </c>
    </row>
    <row r="24" spans="1:19" ht="15.75" thickBot="1" x14ac:dyDescent="0.3">
      <c r="A24" s="90"/>
      <c r="B24" s="4"/>
      <c r="C24" s="9">
        <f>'1er match'!L8+'2e match'!S8+'3e match'!Y8</f>
        <v>0</v>
      </c>
      <c r="O24" s="22">
        <v>18</v>
      </c>
      <c r="P24" s="22">
        <f t="shared" si="8"/>
        <v>0</v>
      </c>
      <c r="Q24" s="22">
        <f t="shared" si="6"/>
        <v>4</v>
      </c>
      <c r="R24" s="22">
        <f>COUNTIF($C$7:C24,C24)</f>
        <v>8</v>
      </c>
      <c r="S24" s="22">
        <f t="shared" si="7"/>
        <v>6.9999999999999999E-4</v>
      </c>
    </row>
    <row r="25" spans="1:19" ht="16.5" thickTop="1" thickBot="1" x14ac:dyDescent="0.3">
      <c r="A25" s="91"/>
      <c r="B25" s="4"/>
      <c r="C25" s="9">
        <f>'1er match'!L9+'2e match'!S9+'3e match'!Y9</f>
        <v>12</v>
      </c>
      <c r="O25" s="22">
        <v>19</v>
      </c>
      <c r="P25" s="22">
        <f t="shared" si="8"/>
        <v>0</v>
      </c>
      <c r="Q25" s="22">
        <f t="shared" si="6"/>
        <v>3</v>
      </c>
      <c r="R25" s="22">
        <f>COUNTIF($C$7:C25,C25)</f>
        <v>1</v>
      </c>
      <c r="S25" s="22">
        <f t="shared" si="7"/>
        <v>12</v>
      </c>
    </row>
    <row r="26" spans="1:19" ht="15.75" thickBot="1" x14ac:dyDescent="0.3">
      <c r="A26" s="90"/>
      <c r="B26" s="4"/>
      <c r="C26" s="9">
        <f>'1er match'!L10+'2e match'!S10+'3e match'!Y10</f>
        <v>0</v>
      </c>
      <c r="O26" s="22">
        <v>20</v>
      </c>
      <c r="P26" s="22">
        <f t="shared" si="8"/>
        <v>0</v>
      </c>
      <c r="Q26" s="22">
        <f t="shared" si="6"/>
        <v>2.0004</v>
      </c>
      <c r="R26" s="22">
        <f>COUNTIF($C$7:C26,C26)</f>
        <v>9</v>
      </c>
      <c r="S26" s="22">
        <f t="shared" si="7"/>
        <v>8.0000000000000004E-4</v>
      </c>
    </row>
    <row r="27" spans="1:19" ht="16.5" thickTop="1" thickBot="1" x14ac:dyDescent="0.3">
      <c r="A27" s="91"/>
      <c r="B27" s="4"/>
      <c r="C27" s="9">
        <f>'1er match'!L11+'2e match'!S11+'3e match'!Y11</f>
        <v>6</v>
      </c>
      <c r="O27" s="22">
        <v>21</v>
      </c>
      <c r="P27" s="22">
        <f t="shared" si="8"/>
        <v>0</v>
      </c>
      <c r="Q27" s="22">
        <f t="shared" si="6"/>
        <v>2.0003000000000002</v>
      </c>
      <c r="R27" s="22">
        <f>COUNTIF($C$7:C27,C27)</f>
        <v>2</v>
      </c>
      <c r="S27" s="22">
        <f t="shared" si="7"/>
        <v>6.0000999999999998</v>
      </c>
    </row>
    <row r="28" spans="1:19" ht="15.75" thickBot="1" x14ac:dyDescent="0.3">
      <c r="A28" s="90"/>
      <c r="B28" s="4"/>
      <c r="C28" s="9">
        <f>'1er match'!L12+'2e match'!S12+'3e match'!Y12</f>
        <v>4</v>
      </c>
      <c r="O28" s="22">
        <v>22</v>
      </c>
      <c r="P28" s="22">
        <f t="shared" si="8"/>
        <v>0</v>
      </c>
      <c r="Q28" s="22">
        <f t="shared" si="6"/>
        <v>2.0002</v>
      </c>
      <c r="R28" s="22">
        <f>COUNTIF($C$7:C28,C28)</f>
        <v>2</v>
      </c>
      <c r="S28" s="22">
        <f t="shared" si="7"/>
        <v>4.0000999999999998</v>
      </c>
    </row>
    <row r="29" spans="1:19" ht="16.5" thickTop="1" thickBot="1" x14ac:dyDescent="0.3">
      <c r="A29" s="91"/>
      <c r="B29" s="4"/>
      <c r="C29" s="9">
        <f>'1er match'!L13+'2e match'!S13+'3e match'!Y13</f>
        <v>0</v>
      </c>
      <c r="O29" s="22">
        <v>23</v>
      </c>
      <c r="P29" s="22">
        <f t="shared" si="8"/>
        <v>0</v>
      </c>
      <c r="Q29" s="22">
        <f t="shared" si="6"/>
        <v>2.0001000000000002</v>
      </c>
      <c r="R29" s="22">
        <f>COUNTIF($C$7:C29,C29)</f>
        <v>10</v>
      </c>
      <c r="S29" s="22">
        <f t="shared" si="7"/>
        <v>9.0000000000000008E-4</v>
      </c>
    </row>
    <row r="30" spans="1:19" ht="15.75" thickBot="1" x14ac:dyDescent="0.3">
      <c r="A30" s="89"/>
      <c r="B30" s="4"/>
      <c r="C30" s="8">
        <f>'1er match'!Y2+'2e match'!L2+'3e match'!S2</f>
        <v>4</v>
      </c>
      <c r="O30" s="22">
        <v>24</v>
      </c>
      <c r="P30" s="22">
        <f t="shared" ref="P30:P53" si="9">INDEX($A$7:$S$53,MATCH(Q30,$S$7:$S$53,0),1)</f>
        <v>0</v>
      </c>
      <c r="Q30" s="22">
        <f t="shared" ref="Q30:Q53" si="10">LARGE($S$7:$S$53,O30)</f>
        <v>2</v>
      </c>
      <c r="R30" s="22">
        <f>COUNTIF($C$7:C30,C30)</f>
        <v>3</v>
      </c>
      <c r="S30" s="22">
        <f t="shared" ref="S30:S53" si="11">(R30-1)*0.0001+$C$7:$C$53</f>
        <v>4.0002000000000004</v>
      </c>
    </row>
    <row r="31" spans="1:19" ht="15.75" thickBot="1" x14ac:dyDescent="0.3">
      <c r="A31" s="90"/>
      <c r="B31" s="4"/>
      <c r="C31" s="8">
        <f>'1er match'!Y3+'2e match'!L3+'3e match'!S3</f>
        <v>0</v>
      </c>
      <c r="O31" s="22">
        <v>25</v>
      </c>
      <c r="P31" s="22">
        <f t="shared" si="9"/>
        <v>0</v>
      </c>
      <c r="Q31" s="22">
        <f t="shared" si="10"/>
        <v>1</v>
      </c>
      <c r="R31" s="22">
        <f>COUNTIF($C$7:C31,C31)</f>
        <v>11</v>
      </c>
      <c r="S31" s="22">
        <f t="shared" si="11"/>
        <v>1E-3</v>
      </c>
    </row>
    <row r="32" spans="1:19" ht="16.5" thickTop="1" thickBot="1" x14ac:dyDescent="0.3">
      <c r="A32" s="91"/>
      <c r="B32" s="4"/>
      <c r="C32" s="8">
        <f>'1er match'!Y4+'2e match'!L4+'3e match'!S4</f>
        <v>0</v>
      </c>
      <c r="O32" s="22">
        <v>26</v>
      </c>
      <c r="P32" s="22">
        <f t="shared" si="9"/>
        <v>0</v>
      </c>
      <c r="Q32" s="22">
        <f t="shared" si="10"/>
        <v>2.1000000000000003E-3</v>
      </c>
      <c r="R32" s="22">
        <f>COUNTIF($C$7:C32,C32)</f>
        <v>12</v>
      </c>
      <c r="S32" s="22">
        <f t="shared" si="11"/>
        <v>1.1000000000000001E-3</v>
      </c>
    </row>
    <row r="33" spans="1:19" ht="15.75" thickBot="1" x14ac:dyDescent="0.3">
      <c r="A33" s="90"/>
      <c r="B33" s="4"/>
      <c r="C33" s="8">
        <f>'1er match'!Y5+'2e match'!L5+'3e match'!S5</f>
        <v>0</v>
      </c>
      <c r="O33" s="22">
        <v>27</v>
      </c>
      <c r="P33" s="22">
        <f t="shared" si="9"/>
        <v>0</v>
      </c>
      <c r="Q33" s="22">
        <f t="shared" si="10"/>
        <v>2E-3</v>
      </c>
      <c r="R33" s="22">
        <f>COUNTIF($C$7:C33,C33)</f>
        <v>13</v>
      </c>
      <c r="S33" s="22">
        <f t="shared" si="11"/>
        <v>1.2000000000000001E-3</v>
      </c>
    </row>
    <row r="34" spans="1:19" ht="16.5" thickTop="1" thickBot="1" x14ac:dyDescent="0.3">
      <c r="A34" s="91"/>
      <c r="B34" s="4"/>
      <c r="C34" s="8">
        <f>'1er match'!Y6+'2e match'!L6+'3e match'!S6</f>
        <v>2</v>
      </c>
      <c r="O34" s="22">
        <v>28</v>
      </c>
      <c r="P34" s="22">
        <f t="shared" si="9"/>
        <v>0</v>
      </c>
      <c r="Q34" s="22">
        <f t="shared" si="10"/>
        <v>1.9E-3</v>
      </c>
      <c r="R34" s="22">
        <f>COUNTIF($C$7:C34,C34)</f>
        <v>4</v>
      </c>
      <c r="S34" s="22">
        <f t="shared" si="11"/>
        <v>2.0003000000000002</v>
      </c>
    </row>
    <row r="35" spans="1:19" ht="15.75" thickBot="1" x14ac:dyDescent="0.3">
      <c r="A35" s="92"/>
      <c r="B35" s="4"/>
      <c r="C35" s="8">
        <f>'1er match'!Y7+'2e match'!L7+'3e match'!S7</f>
        <v>10</v>
      </c>
      <c r="O35" s="22">
        <v>29</v>
      </c>
      <c r="P35" s="22">
        <f t="shared" si="9"/>
        <v>0</v>
      </c>
      <c r="Q35" s="22">
        <f t="shared" si="10"/>
        <v>1.8000000000000002E-3</v>
      </c>
      <c r="R35" s="22">
        <f>COUNTIF($C$7:C35,C35)</f>
        <v>1</v>
      </c>
      <c r="S35" s="22">
        <f t="shared" si="11"/>
        <v>10</v>
      </c>
    </row>
    <row r="36" spans="1:19" ht="16.5" thickTop="1" thickBot="1" x14ac:dyDescent="0.3">
      <c r="A36" s="91"/>
      <c r="B36" s="4"/>
      <c r="C36" s="8">
        <f>'1er match'!Y8+'2e match'!L8+'3e match'!S8</f>
        <v>10</v>
      </c>
      <c r="O36" s="22">
        <v>30</v>
      </c>
      <c r="P36" s="22">
        <f t="shared" si="9"/>
        <v>0</v>
      </c>
      <c r="Q36" s="22">
        <f t="shared" si="10"/>
        <v>1.7000000000000001E-3</v>
      </c>
      <c r="R36" s="22">
        <f>COUNTIF($C$7:C36,C36)</f>
        <v>2</v>
      </c>
      <c r="S36" s="22">
        <f t="shared" si="11"/>
        <v>10.0001</v>
      </c>
    </row>
    <row r="37" spans="1:19" ht="15.75" thickBot="1" x14ac:dyDescent="0.3">
      <c r="A37" s="90"/>
      <c r="B37" s="4"/>
      <c r="C37" s="8">
        <f>'1er match'!Y9+'2e match'!L9+'3e match'!S9</f>
        <v>4</v>
      </c>
      <c r="O37" s="22">
        <v>31</v>
      </c>
      <c r="P37" s="22">
        <f t="shared" si="9"/>
        <v>0</v>
      </c>
      <c r="Q37" s="22">
        <f t="shared" si="10"/>
        <v>1.6000000000000001E-3</v>
      </c>
      <c r="R37" s="22">
        <f>COUNTIF($C$7:C37,C37)</f>
        <v>4</v>
      </c>
      <c r="S37" s="22">
        <f t="shared" si="11"/>
        <v>4.0003000000000002</v>
      </c>
    </row>
    <row r="38" spans="1:19" ht="16.5" thickTop="1" thickBot="1" x14ac:dyDescent="0.3">
      <c r="A38" s="91"/>
      <c r="B38" s="4"/>
      <c r="C38" s="8">
        <f>'1er match'!Y10+'2e match'!L10+'3e match'!S10</f>
        <v>0</v>
      </c>
      <c r="O38" s="22">
        <v>32</v>
      </c>
      <c r="P38" s="22">
        <f t="shared" si="9"/>
        <v>0</v>
      </c>
      <c r="Q38" s="22">
        <f t="shared" si="10"/>
        <v>1.5E-3</v>
      </c>
      <c r="R38" s="22">
        <f>COUNTIF($C$7:C38,C38)</f>
        <v>14</v>
      </c>
      <c r="S38" s="22">
        <f t="shared" si="11"/>
        <v>1.3000000000000002E-3</v>
      </c>
    </row>
    <row r="39" spans="1:19" ht="15.75" thickBot="1" x14ac:dyDescent="0.3">
      <c r="A39" s="90"/>
      <c r="B39" s="4"/>
      <c r="C39" s="8">
        <f>'1er match'!Y11+'2e match'!L11+'3e match'!S11</f>
        <v>0</v>
      </c>
      <c r="O39" s="22">
        <v>33</v>
      </c>
      <c r="P39" s="22">
        <f t="shared" si="9"/>
        <v>0</v>
      </c>
      <c r="Q39" s="22">
        <f t="shared" si="10"/>
        <v>1.4E-3</v>
      </c>
      <c r="R39" s="22">
        <f>COUNTIF($C$7:C39,C39)</f>
        <v>15</v>
      </c>
      <c r="S39" s="22">
        <f t="shared" si="11"/>
        <v>1.4E-3</v>
      </c>
    </row>
    <row r="40" spans="1:19" ht="16.5" thickTop="1" thickBot="1" x14ac:dyDescent="0.3">
      <c r="A40" s="91"/>
      <c r="B40" s="4"/>
      <c r="C40" s="8">
        <f>'1er match'!Y12+'2e match'!L12+'3e match'!S12</f>
        <v>0</v>
      </c>
      <c r="O40" s="22">
        <v>34</v>
      </c>
      <c r="P40" s="22">
        <f t="shared" si="9"/>
        <v>0</v>
      </c>
      <c r="Q40" s="22">
        <f t="shared" si="10"/>
        <v>1.3000000000000002E-3</v>
      </c>
      <c r="R40" s="22">
        <f>COUNTIF($C$7:C40,C40)</f>
        <v>16</v>
      </c>
      <c r="S40" s="22">
        <f t="shared" si="11"/>
        <v>1.5E-3</v>
      </c>
    </row>
    <row r="41" spans="1:19" ht="15.75" thickBot="1" x14ac:dyDescent="0.3">
      <c r="A41" s="90"/>
      <c r="B41" s="4"/>
      <c r="C41" s="8">
        <f>'1er match'!Y13+'2e match'!L13+'3e match'!S13</f>
        <v>0</v>
      </c>
      <c r="O41" s="22">
        <v>35</v>
      </c>
      <c r="P41" s="22">
        <f t="shared" si="9"/>
        <v>0</v>
      </c>
      <c r="Q41" s="22">
        <f t="shared" si="10"/>
        <v>1.2000000000000001E-3</v>
      </c>
      <c r="R41" s="22">
        <f>COUNTIF($C$7:C41,C41)</f>
        <v>17</v>
      </c>
      <c r="S41" s="22">
        <f t="shared" si="11"/>
        <v>1.6000000000000001E-3</v>
      </c>
    </row>
    <row r="42" spans="1:19" ht="15.75" thickBot="1" x14ac:dyDescent="0.3">
      <c r="A42" s="89"/>
      <c r="B42" s="4"/>
      <c r="C42" s="8">
        <f>'1er match'!F2+'2e match'!F2+'3e match'!F2</f>
        <v>1</v>
      </c>
      <c r="O42" s="22">
        <v>36</v>
      </c>
      <c r="P42" s="22">
        <f t="shared" si="9"/>
        <v>0</v>
      </c>
      <c r="Q42" s="22">
        <f t="shared" si="10"/>
        <v>1.1000000000000001E-3</v>
      </c>
      <c r="R42" s="22">
        <f>COUNTIF($C$7:C42,C42)</f>
        <v>1</v>
      </c>
      <c r="S42" s="22">
        <f t="shared" si="11"/>
        <v>1</v>
      </c>
    </row>
    <row r="43" spans="1:19" ht="15.75" thickBot="1" x14ac:dyDescent="0.3">
      <c r="A43" s="90"/>
      <c r="B43" s="4"/>
      <c r="C43" s="8">
        <f>'1er match'!F3+'2e match'!F3+'3e match'!F3</f>
        <v>2</v>
      </c>
      <c r="O43" s="22">
        <v>37</v>
      </c>
      <c r="P43" s="22">
        <f t="shared" si="9"/>
        <v>0</v>
      </c>
      <c r="Q43" s="22">
        <f t="shared" si="10"/>
        <v>1E-3</v>
      </c>
      <c r="R43" s="22">
        <f>COUNTIF($C$7:C43,C43)</f>
        <v>5</v>
      </c>
      <c r="S43" s="22">
        <f t="shared" si="11"/>
        <v>2.0004</v>
      </c>
    </row>
    <row r="44" spans="1:19" ht="15.75" thickBot="1" x14ac:dyDescent="0.3">
      <c r="A44" s="90"/>
      <c r="B44" s="4"/>
      <c r="C44" s="8">
        <f>'1er match'!F4+'2e match'!F4+'3e match'!F4</f>
        <v>8</v>
      </c>
      <c r="O44" s="22">
        <v>38</v>
      </c>
      <c r="P44" s="22">
        <f t="shared" si="9"/>
        <v>0</v>
      </c>
      <c r="Q44" s="22">
        <f t="shared" si="10"/>
        <v>9.0000000000000008E-4</v>
      </c>
      <c r="R44" s="22">
        <f>COUNTIF($C$7:C44,C44)</f>
        <v>1</v>
      </c>
      <c r="S44" s="22">
        <f t="shared" si="11"/>
        <v>8</v>
      </c>
    </row>
    <row r="45" spans="1:19" ht="15.75" thickBot="1" x14ac:dyDescent="0.3">
      <c r="A45" s="90"/>
      <c r="B45" s="4"/>
      <c r="C45" s="8">
        <f>'1er match'!F5+'2e match'!F5+'3e match'!F5</f>
        <v>8</v>
      </c>
      <c r="O45" s="22">
        <v>39</v>
      </c>
      <c r="P45" s="22">
        <f t="shared" si="9"/>
        <v>0</v>
      </c>
      <c r="Q45" s="22">
        <f t="shared" si="10"/>
        <v>8.0000000000000004E-4</v>
      </c>
      <c r="R45" s="22">
        <f>COUNTIF($C$7:C45,C45)</f>
        <v>2</v>
      </c>
      <c r="S45" s="22">
        <f t="shared" si="11"/>
        <v>8.0000999999999998</v>
      </c>
    </row>
    <row r="46" spans="1:19" ht="15.75" thickBot="1" x14ac:dyDescent="0.3">
      <c r="A46" s="90"/>
      <c r="B46" s="4"/>
      <c r="C46" s="8">
        <f>'1er match'!F6+'2e match'!F6+'3e match'!F6</f>
        <v>43</v>
      </c>
      <c r="O46" s="22">
        <v>40</v>
      </c>
      <c r="P46" s="22">
        <f t="shared" si="9"/>
        <v>0</v>
      </c>
      <c r="Q46" s="22">
        <f t="shared" si="10"/>
        <v>6.9999999999999999E-4</v>
      </c>
      <c r="R46" s="22">
        <f>COUNTIF($C$7:C46,C46)</f>
        <v>1</v>
      </c>
      <c r="S46" s="22">
        <f t="shared" si="11"/>
        <v>43</v>
      </c>
    </row>
    <row r="47" spans="1:19" ht="15.75" thickBot="1" x14ac:dyDescent="0.3">
      <c r="A47" s="90"/>
      <c r="B47" s="4"/>
      <c r="C47" s="8">
        <f>'1er match'!F7+'2e match'!F7+'3e match'!F7</f>
        <v>0</v>
      </c>
      <c r="O47" s="22">
        <v>41</v>
      </c>
      <c r="P47" s="22">
        <f t="shared" si="9"/>
        <v>0</v>
      </c>
      <c r="Q47" s="22">
        <f t="shared" si="10"/>
        <v>6.0000000000000006E-4</v>
      </c>
      <c r="R47" s="22">
        <f>COUNTIF($C$7:C47,C47)</f>
        <v>18</v>
      </c>
      <c r="S47" s="22">
        <f t="shared" si="11"/>
        <v>1.7000000000000001E-3</v>
      </c>
    </row>
    <row r="48" spans="1:19" ht="15.75" thickBot="1" x14ac:dyDescent="0.3">
      <c r="A48" s="90"/>
      <c r="B48" s="4"/>
      <c r="C48" s="8">
        <f>'1er match'!F8+'2e match'!F8+'3e match'!F8</f>
        <v>12</v>
      </c>
      <c r="O48" s="22">
        <v>42</v>
      </c>
      <c r="P48" s="22">
        <f t="shared" si="9"/>
        <v>0</v>
      </c>
      <c r="Q48" s="22">
        <f t="shared" si="10"/>
        <v>5.0000000000000001E-4</v>
      </c>
      <c r="R48" s="22">
        <f>COUNTIF($C$7:C48,C48)</f>
        <v>2</v>
      </c>
      <c r="S48" s="22">
        <f t="shared" si="11"/>
        <v>12.0001</v>
      </c>
    </row>
    <row r="49" spans="1:19" ht="15.75" thickBot="1" x14ac:dyDescent="0.3">
      <c r="A49" s="90"/>
      <c r="B49" s="4"/>
      <c r="C49" s="8">
        <f>'1er match'!F9+'2e match'!F9+'3e match'!F9</f>
        <v>0</v>
      </c>
      <c r="O49" s="22">
        <v>43</v>
      </c>
      <c r="P49" s="22">
        <f t="shared" si="9"/>
        <v>0</v>
      </c>
      <c r="Q49" s="22">
        <f t="shared" si="10"/>
        <v>4.0000000000000002E-4</v>
      </c>
      <c r="R49" s="22">
        <f>COUNTIF($C$7:C49,C49)</f>
        <v>19</v>
      </c>
      <c r="S49" s="22">
        <f t="shared" si="11"/>
        <v>1.8000000000000002E-3</v>
      </c>
    </row>
    <row r="50" spans="1:19" ht="15.75" thickBot="1" x14ac:dyDescent="0.3">
      <c r="A50" s="90"/>
      <c r="B50" s="4"/>
      <c r="C50" s="8">
        <f>'1er match'!F10+'2e match'!F10+'3e match'!F10</f>
        <v>12</v>
      </c>
      <c r="O50" s="22">
        <v>44</v>
      </c>
      <c r="P50" s="22">
        <f t="shared" si="9"/>
        <v>0</v>
      </c>
      <c r="Q50" s="22">
        <f t="shared" si="10"/>
        <v>3.0000000000000003E-4</v>
      </c>
      <c r="R50" s="22">
        <f>COUNTIF($C$7:C50,C50)</f>
        <v>3</v>
      </c>
      <c r="S50" s="22">
        <f t="shared" si="11"/>
        <v>12.0002</v>
      </c>
    </row>
    <row r="51" spans="1:19" ht="15.75" thickBot="1" x14ac:dyDescent="0.3">
      <c r="A51" s="90"/>
      <c r="B51" s="4"/>
      <c r="C51" s="8">
        <f>'1er match'!F11+'2e match'!F11+'3e match'!F11</f>
        <v>0</v>
      </c>
      <c r="O51" s="22">
        <v>45</v>
      </c>
      <c r="P51" s="22">
        <f t="shared" si="9"/>
        <v>0</v>
      </c>
      <c r="Q51" s="22">
        <f t="shared" si="10"/>
        <v>2.0000000000000001E-4</v>
      </c>
      <c r="R51" s="22">
        <f>COUNTIF($C$7:C51,C51)</f>
        <v>20</v>
      </c>
      <c r="S51" s="22">
        <f t="shared" si="11"/>
        <v>1.9E-3</v>
      </c>
    </row>
    <row r="52" spans="1:19" ht="15.75" thickBot="1" x14ac:dyDescent="0.3">
      <c r="A52" s="90"/>
      <c r="B52" s="4"/>
      <c r="C52" s="8">
        <f>'1er match'!F12+'2e match'!F12+'3e match'!F12</f>
        <v>0</v>
      </c>
      <c r="O52" s="22">
        <v>46</v>
      </c>
      <c r="P52" s="22">
        <f t="shared" si="9"/>
        <v>0</v>
      </c>
      <c r="Q52" s="22">
        <f t="shared" si="10"/>
        <v>1E-4</v>
      </c>
      <c r="R52" s="22">
        <f>COUNTIF($C$7:C52,C52)</f>
        <v>21</v>
      </c>
      <c r="S52" s="22">
        <f t="shared" si="11"/>
        <v>2E-3</v>
      </c>
    </row>
    <row r="53" spans="1:19" ht="15.75" thickBot="1" x14ac:dyDescent="0.3">
      <c r="A53" s="90"/>
      <c r="B53" s="4"/>
      <c r="C53" s="8">
        <f>'1er match'!F13+'2e match'!F13+'3e match'!F13</f>
        <v>0</v>
      </c>
      <c r="O53" s="22">
        <v>47</v>
      </c>
      <c r="P53" s="22">
        <f t="shared" si="9"/>
        <v>0</v>
      </c>
      <c r="Q53" s="22">
        <f t="shared" si="10"/>
        <v>0</v>
      </c>
      <c r="R53" s="22">
        <f>COUNTIF($C$7:C53,C53)</f>
        <v>22</v>
      </c>
      <c r="S53" s="22">
        <f t="shared" si="11"/>
        <v>2.1000000000000003E-3</v>
      </c>
    </row>
    <row r="54" spans="1:19" ht="15.75" thickBot="1" x14ac:dyDescent="0.3">
      <c r="A54" s="3"/>
      <c r="B54" s="4"/>
      <c r="C54" s="9"/>
    </row>
    <row r="55" spans="1:19" ht="15.75" thickBot="1" x14ac:dyDescent="0.3">
      <c r="A55" s="2"/>
      <c r="B55" s="4"/>
      <c r="C55" s="8"/>
    </row>
    <row r="56" spans="1:19" ht="15.75" thickBot="1" x14ac:dyDescent="0.3">
      <c r="A56" s="3"/>
      <c r="B56" s="4"/>
      <c r="C56" s="9"/>
    </row>
    <row r="57" spans="1:19" ht="15.75" thickBot="1" x14ac:dyDescent="0.3">
      <c r="A57" s="2"/>
      <c r="B57" s="4"/>
      <c r="C57" s="8"/>
    </row>
    <row r="58" spans="1:19" ht="15.75" thickBot="1" x14ac:dyDescent="0.3">
      <c r="A58" s="3"/>
      <c r="B58" s="4"/>
      <c r="C58" s="9"/>
    </row>
    <row r="59" spans="1:19" ht="15.75" thickBot="1" x14ac:dyDescent="0.3">
      <c r="A59" s="2"/>
      <c r="B59" s="4"/>
      <c r="C59" s="8"/>
    </row>
    <row r="60" spans="1:19" ht="15.75" thickBot="1" x14ac:dyDescent="0.3">
      <c r="A60" s="3"/>
      <c r="B60" s="4"/>
      <c r="C60" s="9"/>
    </row>
    <row r="61" spans="1:19" ht="15.75" thickBot="1" x14ac:dyDescent="0.3">
      <c r="A61" s="2"/>
      <c r="B61" s="4"/>
      <c r="C61" s="8"/>
    </row>
    <row r="62" spans="1:19" ht="15.75" thickBot="1" x14ac:dyDescent="0.3">
      <c r="A62" s="3"/>
      <c r="B62" s="4"/>
      <c r="C62" s="9"/>
    </row>
    <row r="63" spans="1:19" ht="15.75" thickBot="1" x14ac:dyDescent="0.3">
      <c r="A63" s="2"/>
      <c r="B63" s="4"/>
      <c r="C63" s="8"/>
    </row>
    <row r="64" spans="1:19" ht="15.75" thickBot="1" x14ac:dyDescent="0.3">
      <c r="A64" s="3"/>
      <c r="B64" s="4"/>
      <c r="C64" s="9"/>
    </row>
    <row r="65" spans="1:3" ht="15.75" thickBot="1" x14ac:dyDescent="0.3">
      <c r="A65" s="2"/>
      <c r="B65" s="4"/>
      <c r="C65" s="8"/>
    </row>
    <row r="66" spans="1:3" ht="15.75" thickBot="1" x14ac:dyDescent="0.3">
      <c r="A66" s="3"/>
      <c r="B66" s="4"/>
      <c r="C66" s="9"/>
    </row>
    <row r="67" spans="1:3" ht="15.75" thickBot="1" x14ac:dyDescent="0.3">
      <c r="A67" s="2"/>
      <c r="B67" s="4"/>
      <c r="C67" s="8"/>
    </row>
    <row r="68" spans="1:3" ht="15.75" thickBot="1" x14ac:dyDescent="0.3">
      <c r="A68" s="3"/>
      <c r="B68" s="4"/>
      <c r="C68" s="9"/>
    </row>
    <row r="69" spans="1:3" ht="15.75" thickBot="1" x14ac:dyDescent="0.3">
      <c r="A69" s="2"/>
      <c r="B69" s="4"/>
      <c r="C69" s="8"/>
    </row>
    <row r="70" spans="1:3" ht="15.75" thickBot="1" x14ac:dyDescent="0.3">
      <c r="A70" s="3"/>
      <c r="B70" s="4"/>
      <c r="C70" s="9"/>
    </row>
    <row r="71" spans="1:3" ht="15.75" thickBot="1" x14ac:dyDescent="0.3">
      <c r="A71" s="2"/>
      <c r="B71" s="4"/>
      <c r="C71" s="8"/>
    </row>
    <row r="72" spans="1:3" ht="15.75" thickBot="1" x14ac:dyDescent="0.3">
      <c r="A72" s="3"/>
      <c r="B72" s="4"/>
      <c r="C72" s="9"/>
    </row>
    <row r="73" spans="1:3" ht="15.75" thickBot="1" x14ac:dyDescent="0.3">
      <c r="A73" s="2"/>
      <c r="B73" s="4"/>
      <c r="C73" s="8"/>
    </row>
    <row r="74" spans="1:3" ht="15.75" thickBot="1" x14ac:dyDescent="0.3">
      <c r="A74" s="3"/>
      <c r="B74" s="4"/>
      <c r="C74" s="9"/>
    </row>
    <row r="75" spans="1:3" ht="15.75" thickBot="1" x14ac:dyDescent="0.3">
      <c r="A75" s="2"/>
      <c r="B75" s="4"/>
      <c r="C75" s="8"/>
    </row>
    <row r="76" spans="1:3" ht="15.75" thickBot="1" x14ac:dyDescent="0.3">
      <c r="A76" s="3"/>
      <c r="B76" s="4"/>
      <c r="C76" s="9"/>
    </row>
    <row r="77" spans="1:3" ht="15.75" thickBot="1" x14ac:dyDescent="0.3">
      <c r="A77" s="2"/>
      <c r="B77" s="4"/>
      <c r="C77" s="8"/>
    </row>
    <row r="78" spans="1:3" ht="15.75" thickBot="1" x14ac:dyDescent="0.3">
      <c r="A78" s="3"/>
      <c r="B78" s="4"/>
      <c r="C78" s="9"/>
    </row>
    <row r="79" spans="1:3" ht="15.75" thickBot="1" x14ac:dyDescent="0.3">
      <c r="A79" s="2"/>
      <c r="B79" s="4"/>
      <c r="C79" s="8"/>
    </row>
    <row r="80" spans="1:3" ht="15.75" thickBot="1" x14ac:dyDescent="0.3">
      <c r="A80" s="3"/>
      <c r="B80" s="4"/>
      <c r="C80" s="9"/>
    </row>
    <row r="81" spans="1:3" ht="15.75" thickBot="1" x14ac:dyDescent="0.3">
      <c r="A81" s="2"/>
      <c r="B81" s="4"/>
      <c r="C81" s="8"/>
    </row>
    <row r="82" spans="1:3" ht="15.75" thickBot="1" x14ac:dyDescent="0.3">
      <c r="A82" s="3"/>
      <c r="B82" s="4"/>
      <c r="C82" s="9"/>
    </row>
  </sheetData>
  <sortState ref="A2:C5">
    <sortCondition descending="1" ref="C2:C5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Tableau_de_bord</vt:lpstr>
      <vt:lpstr>1er match</vt:lpstr>
      <vt:lpstr>2e match</vt:lpstr>
      <vt:lpstr>3e match</vt:lpstr>
      <vt:lpstr>BEST</vt:lpstr>
    </vt:vector>
  </TitlesOfParts>
  <Company>ALTRAN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Jérémy V</cp:lastModifiedBy>
  <dcterms:created xsi:type="dcterms:W3CDTF">2018-06-30T17:15:04Z</dcterms:created>
  <dcterms:modified xsi:type="dcterms:W3CDTF">2018-09-07T12:24:54Z</dcterms:modified>
</cp:coreProperties>
</file>