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_Cul\Downloads\"/>
    </mc:Choice>
  </mc:AlternateContent>
  <xr:revisionPtr revIDLastSave="0" documentId="13_ncr:1_{63C0CF3E-C018-4B35-B1D5-A0B9FF06B5C0}" xr6:coauthVersionLast="47" xr6:coauthVersionMax="47" xr10:uidLastSave="{00000000-0000-0000-0000-000000000000}"/>
  <bookViews>
    <workbookView xWindow="-120" yWindow="-120" windowWidth="29040" windowHeight="15990" firstSheet="1" activeTab="1" xr2:uid="{00000000-000D-0000-FFFF-FFFF00000000}"/>
  </bookViews>
  <sheets>
    <sheet name="Exercice" sheetId="1" state="hidden" r:id="rId1"/>
    <sheet name="Corrigé" sheetId="2" r:id="rId2"/>
    <sheet name="Feuil2" sheetId="3" r:id="rId3"/>
  </sheets>
  <definedNames>
    <definedName name="_xlnm._FilterDatabase" localSheetId="1" hidden="1">Corrigé!$B$1:$M$121</definedName>
    <definedName name="_xlnm._FilterDatabase" localSheetId="0" hidden="1">Exercice!$A$1:$L$121</definedName>
    <definedName name="_xlnm.Print_Titles" localSheetId="1">Corrigé!$1:$1</definedName>
    <definedName name="_xlnm.Print_Titles" localSheetId="0">Exercice!$1:$1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17" i="2" l="1"/>
  <c r="A2" i="2"/>
  <c r="A3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I2" i="2" l="1"/>
  <c r="I3" i="2"/>
  <c r="I4" i="2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96" i="2"/>
  <c r="I97" i="2"/>
  <c r="I98" i="2"/>
  <c r="I99" i="2"/>
  <c r="I100" i="2"/>
  <c r="I101" i="2"/>
  <c r="I102" i="2"/>
  <c r="I103" i="2"/>
  <c r="I104" i="2"/>
  <c r="I105" i="2"/>
  <c r="I106" i="2"/>
  <c r="I107" i="2"/>
  <c r="I108" i="2"/>
  <c r="I109" i="2"/>
  <c r="I110" i="2"/>
  <c r="I111" i="2"/>
  <c r="I112" i="2"/>
  <c r="I113" i="2"/>
  <c r="I114" i="2"/>
  <c r="I115" i="2"/>
  <c r="I116" i="2"/>
  <c r="I117" i="2"/>
  <c r="I118" i="2"/>
  <c r="I119" i="2"/>
  <c r="I120" i="2"/>
  <c r="I121" i="2"/>
  <c r="H2" i="2"/>
  <c r="H3" i="2"/>
  <c r="H4" i="2"/>
  <c r="H5" i="2"/>
  <c r="O13" i="2" s="1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J2" i="2"/>
  <c r="J3" i="2"/>
  <c r="J4" i="2"/>
  <c r="J5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J65" i="2"/>
  <c r="J66" i="2"/>
  <c r="J67" i="2"/>
  <c r="J68" i="2"/>
  <c r="J69" i="2"/>
  <c r="J70" i="2"/>
  <c r="J71" i="2"/>
  <c r="J72" i="2"/>
  <c r="J73" i="2"/>
  <c r="J74" i="2"/>
  <c r="J75" i="2"/>
  <c r="J76" i="2"/>
  <c r="J77" i="2"/>
  <c r="J78" i="2"/>
  <c r="J79" i="2"/>
  <c r="J80" i="2"/>
  <c r="J81" i="2"/>
  <c r="J82" i="2"/>
  <c r="J83" i="2"/>
  <c r="J84" i="2"/>
  <c r="J85" i="2"/>
  <c r="J86" i="2"/>
  <c r="J87" i="2"/>
  <c r="J88" i="2"/>
  <c r="J89" i="2"/>
  <c r="J90" i="2"/>
  <c r="J91" i="2"/>
  <c r="J92" i="2"/>
  <c r="J93" i="2"/>
  <c r="J94" i="2"/>
  <c r="J95" i="2"/>
  <c r="J96" i="2"/>
  <c r="J97" i="2"/>
  <c r="J98" i="2"/>
  <c r="J99" i="2"/>
  <c r="J100" i="2"/>
  <c r="J101" i="2"/>
  <c r="J102" i="2"/>
  <c r="J103" i="2"/>
  <c r="J104" i="2"/>
  <c r="J105" i="2"/>
  <c r="J106" i="2"/>
  <c r="J107" i="2"/>
  <c r="J108" i="2"/>
  <c r="J109" i="2"/>
  <c r="J110" i="2"/>
  <c r="J111" i="2"/>
  <c r="J112" i="2"/>
  <c r="J113" i="2"/>
  <c r="J114" i="2"/>
  <c r="J115" i="2"/>
  <c r="J116" i="2"/>
  <c r="J117" i="2"/>
  <c r="J118" i="2"/>
  <c r="J119" i="2"/>
  <c r="J120" i="2"/>
  <c r="J121" i="2"/>
  <c r="M121" i="2"/>
  <c r="M120" i="2"/>
  <c r="M119" i="2"/>
  <c r="M118" i="2"/>
  <c r="M117" i="2"/>
  <c r="M116" i="2"/>
  <c r="M115" i="2"/>
  <c r="M114" i="2"/>
  <c r="M113" i="2"/>
  <c r="M112" i="2"/>
  <c r="M111" i="2"/>
  <c r="M110" i="2"/>
  <c r="M109" i="2"/>
  <c r="M108" i="2"/>
  <c r="M107" i="2"/>
  <c r="M106" i="2"/>
  <c r="M105" i="2"/>
  <c r="M104" i="2"/>
  <c r="M103" i="2"/>
  <c r="M102" i="2"/>
  <c r="M101" i="2"/>
  <c r="M100" i="2"/>
  <c r="M99" i="2"/>
  <c r="M98" i="2"/>
  <c r="M97" i="2"/>
  <c r="M96" i="2"/>
  <c r="M95" i="2"/>
  <c r="M94" i="2"/>
  <c r="M93" i="2"/>
  <c r="M92" i="2"/>
  <c r="M91" i="2"/>
  <c r="M90" i="2"/>
  <c r="M89" i="2"/>
  <c r="M88" i="2"/>
  <c r="M87" i="2"/>
  <c r="M86" i="2"/>
  <c r="M85" i="2"/>
  <c r="M84" i="2"/>
  <c r="M83" i="2"/>
  <c r="M82" i="2"/>
  <c r="M81" i="2"/>
  <c r="M80" i="2"/>
  <c r="M79" i="2"/>
  <c r="M78" i="2"/>
  <c r="M77" i="2"/>
  <c r="M76" i="2"/>
  <c r="M75" i="2"/>
  <c r="M74" i="2"/>
  <c r="M73" i="2"/>
  <c r="M72" i="2"/>
  <c r="M71" i="2"/>
  <c r="M70" i="2"/>
  <c r="M69" i="2"/>
  <c r="M68" i="2"/>
  <c r="M67" i="2"/>
  <c r="M66" i="2"/>
  <c r="M65" i="2"/>
  <c r="M64" i="2"/>
  <c r="M63" i="2"/>
  <c r="M62" i="2"/>
  <c r="M61" i="2"/>
  <c r="M60" i="2"/>
  <c r="M59" i="2"/>
  <c r="M58" i="2"/>
  <c r="M57" i="2"/>
  <c r="M56" i="2"/>
  <c r="M55" i="2"/>
  <c r="M54" i="2"/>
  <c r="M53" i="2"/>
  <c r="M52" i="2"/>
  <c r="M51" i="2"/>
  <c r="M50" i="2"/>
  <c r="M49" i="2"/>
  <c r="M48" i="2"/>
  <c r="M47" i="2"/>
  <c r="M46" i="2"/>
  <c r="M45" i="2"/>
  <c r="M44" i="2"/>
  <c r="M43" i="2"/>
  <c r="M42" i="2"/>
  <c r="M41" i="2"/>
  <c r="M40" i="2"/>
  <c r="M39" i="2"/>
  <c r="M38" i="2"/>
  <c r="M37" i="2"/>
  <c r="M36" i="2"/>
  <c r="M35" i="2"/>
  <c r="M34" i="2"/>
  <c r="M33" i="2"/>
  <c r="M32" i="2"/>
  <c r="M31" i="2"/>
  <c r="M30" i="2"/>
  <c r="M29" i="2"/>
  <c r="M28" i="2"/>
  <c r="M27" i="2"/>
  <c r="M26" i="2"/>
  <c r="M25" i="2"/>
  <c r="M24" i="2"/>
  <c r="M23" i="2"/>
  <c r="M22" i="2"/>
  <c r="M21" i="2"/>
  <c r="M20" i="2"/>
  <c r="M19" i="2"/>
  <c r="M18" i="2"/>
  <c r="M17" i="2"/>
  <c r="M16" i="2"/>
  <c r="M15" i="2"/>
  <c r="M14" i="2"/>
  <c r="M13" i="2"/>
  <c r="M12" i="2"/>
  <c r="M11" i="2"/>
  <c r="M10" i="2"/>
  <c r="M9" i="2"/>
  <c r="M8" i="2"/>
  <c r="M7" i="2"/>
  <c r="M6" i="2"/>
  <c r="M5" i="2"/>
  <c r="M4" i="2"/>
  <c r="M3" i="2"/>
  <c r="M2" i="2"/>
  <c r="L13" i="1" l="1"/>
  <c r="L14" i="1"/>
  <c r="L15" i="1"/>
  <c r="L16" i="1"/>
  <c r="L17" i="1"/>
  <c r="L18" i="1"/>
  <c r="L2" i="1"/>
  <c r="L19" i="1"/>
  <c r="L20" i="1"/>
  <c r="L3" i="1"/>
  <c r="L21" i="1"/>
  <c r="L22" i="1"/>
  <c r="L23" i="1"/>
  <c r="L4" i="1"/>
  <c r="L24" i="1"/>
  <c r="L25" i="1"/>
  <c r="L26" i="1"/>
  <c r="L27" i="1"/>
  <c r="L5" i="1"/>
  <c r="L6" i="1"/>
  <c r="L28" i="1"/>
  <c r="L29" i="1"/>
  <c r="L30" i="1"/>
  <c r="L31" i="1"/>
  <c r="L32" i="1"/>
  <c r="L33" i="1"/>
  <c r="L34" i="1"/>
  <c r="L35" i="1"/>
  <c r="L36" i="1"/>
  <c r="L37" i="1"/>
  <c r="L38" i="1"/>
  <c r="L51" i="1"/>
  <c r="L39" i="1"/>
  <c r="L40" i="1"/>
  <c r="L41" i="1"/>
  <c r="L42" i="1"/>
  <c r="L43" i="1"/>
  <c r="L7" i="1"/>
  <c r="L44" i="1"/>
  <c r="L45" i="1"/>
  <c r="L46" i="1"/>
  <c r="L47" i="1"/>
  <c r="L48" i="1"/>
  <c r="L49" i="1"/>
  <c r="L50" i="1"/>
  <c r="L52" i="1"/>
  <c r="L53" i="1"/>
  <c r="L54" i="1"/>
  <c r="L55" i="1"/>
  <c r="L56" i="1"/>
  <c r="L57" i="1"/>
  <c r="L8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9" i="1"/>
  <c r="L10" i="1"/>
  <c r="L76" i="1"/>
  <c r="L77" i="1"/>
  <c r="L78" i="1"/>
  <c r="L79" i="1"/>
  <c r="L80" i="1"/>
  <c r="L11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" i="1"/>
</calcChain>
</file>

<file path=xl/sharedStrings.xml><?xml version="1.0" encoding="utf-8"?>
<sst xmlns="http://schemas.openxmlformats.org/spreadsheetml/2006/main" count="1583" uniqueCount="175">
  <si>
    <r>
      <rPr>
        <sz val="9"/>
        <rFont val="Arial"/>
        <family val="2"/>
      </rPr>
      <t>Appellation</t>
    </r>
  </si>
  <si>
    <r>
      <rPr>
        <sz val="9"/>
        <rFont val="Arial"/>
        <family val="2"/>
      </rPr>
      <t>Région</t>
    </r>
  </si>
  <si>
    <r>
      <rPr>
        <sz val="9"/>
        <rFont val="Arial"/>
        <family val="2"/>
      </rPr>
      <t>Secteur</t>
    </r>
  </si>
  <si>
    <r>
      <rPr>
        <sz val="9"/>
        <rFont val="Arial"/>
        <family val="2"/>
      </rPr>
      <t>Classement</t>
    </r>
  </si>
  <si>
    <r>
      <rPr>
        <sz val="9"/>
        <rFont val="Arial"/>
        <family val="2"/>
      </rPr>
      <t>Robe</t>
    </r>
  </si>
  <si>
    <r>
      <rPr>
        <sz val="9"/>
        <rFont val="Arial"/>
        <family val="2"/>
      </rPr>
      <t>Bordeaux</t>
    </r>
  </si>
  <si>
    <r>
      <rPr>
        <sz val="9"/>
        <rFont val="Arial"/>
        <family val="2"/>
      </rPr>
      <t>Premier Grand Cru</t>
    </r>
  </si>
  <si>
    <t>Deuxième Cru</t>
  </si>
  <si>
    <t>Château Laville-Haut-Brion</t>
  </si>
  <si>
    <t>Château Léoville-Barton</t>
  </si>
  <si>
    <t>Château Léoville-Las Cases</t>
  </si>
  <si>
    <t>Château Léoville-Poyferré</t>
  </si>
  <si>
    <t>Château Lynch-Bages</t>
  </si>
  <si>
    <t>Château Lynch-Moussas</t>
  </si>
  <si>
    <t>Château Magdelaine</t>
  </si>
  <si>
    <t>Château Malartic-Lagravière</t>
  </si>
  <si>
    <t>Château Malescot-Saint-Exupéry</t>
  </si>
  <si>
    <t>Château Margaux</t>
  </si>
  <si>
    <t>Château Marquis-d'Alesme-Becker</t>
  </si>
  <si>
    <t>Château Marquis-de-Terme</t>
  </si>
  <si>
    <t>Château Montrose</t>
  </si>
  <si>
    <t>Château Mouton-Baronne-Philippe</t>
  </si>
  <si>
    <t>Château Mouton-Rothschild</t>
  </si>
  <si>
    <t>Château Nairac</t>
  </si>
  <si>
    <t>Château Olivier</t>
  </si>
  <si>
    <t>Graves</t>
  </si>
  <si>
    <t>Médoc</t>
  </si>
  <si>
    <t>Saint-Emilion</t>
  </si>
  <si>
    <t>Sauternes</t>
  </si>
  <si>
    <t>Cinquième Cru</t>
  </si>
  <si>
    <t>Premier Grand Cru</t>
  </si>
  <si>
    <t>Cru Classé</t>
  </si>
  <si>
    <t>Troisième Cru</t>
  </si>
  <si>
    <t>Premier Cru</t>
  </si>
  <si>
    <t>Quatrième Cru</t>
  </si>
  <si>
    <t>Talence</t>
  </si>
  <si>
    <t>Saint-Julien</t>
  </si>
  <si>
    <t>Pauillac</t>
  </si>
  <si>
    <t>Léognan</t>
  </si>
  <si>
    <t>Margaux</t>
  </si>
  <si>
    <t>Saint-Estèphe</t>
  </si>
  <si>
    <t>Barsac</t>
  </si>
  <si>
    <t>Blanc</t>
  </si>
  <si>
    <t>Rouge</t>
  </si>
  <si>
    <t>Château Ausone</t>
  </si>
  <si>
    <t>Château Batailley</t>
  </si>
  <si>
    <t>Château Beauséjour</t>
  </si>
  <si>
    <t>Château Belair</t>
  </si>
  <si>
    <t>Château Belgrave</t>
  </si>
  <si>
    <t>Château Beychevelle</t>
  </si>
  <si>
    <t>Château  Bouscaut</t>
  </si>
  <si>
    <t>Château Bouscaut</t>
  </si>
  <si>
    <t>Château Boyd-Cantenac</t>
  </si>
  <si>
    <t>Château  Branaire-Ducru</t>
  </si>
  <si>
    <t>Château Brane-Cantenac</t>
  </si>
  <si>
    <t>Château Broustet</t>
  </si>
  <si>
    <t>Château Caillou</t>
  </si>
  <si>
    <t>Château  CaJon-Ségur</t>
  </si>
  <si>
    <t>Château Camensac</t>
  </si>
  <si>
    <t>Château Canon</t>
  </si>
  <si>
    <t>Château Cantemerle</t>
  </si>
  <si>
    <t>Château Cantenac-Brown</t>
  </si>
  <si>
    <t>Château  Carbonnieux</t>
  </si>
  <si>
    <t>Château Cheval-Blanc</t>
  </si>
  <si>
    <t>Château Clerc-Milon (Rothschild)</t>
  </si>
  <si>
    <t>Château Climens</t>
  </si>
  <si>
    <t>Château Cos-d’Estournel</t>
  </si>
  <si>
    <t>Château Cos-Labory</t>
  </si>
  <si>
    <t>Château Couhins</t>
  </si>
  <si>
    <t>Château Coutet</t>
  </si>
  <si>
    <t>Château Couttins-Lurton</t>
  </si>
  <si>
    <t>Château Croizet-Bages</t>
  </si>
  <si>
    <t>Château d’Arche</t>
  </si>
  <si>
    <t>Château d’lssan</t>
  </si>
  <si>
    <t>Château d'Yquem</t>
  </si>
  <si>
    <t>Château Dauzac</t>
  </si>
  <si>
    <t>Château de Chevalier</t>
  </si>
  <si>
    <t>Château de Fieuzal</t>
  </si>
  <si>
    <t>Château de Matte</t>
  </si>
  <si>
    <t>Château  Desmirail</t>
  </si>
  <si>
    <t>Château Doisy-Daene</t>
  </si>
  <si>
    <t>Château Doisy-Dubroca</t>
  </si>
  <si>
    <t>Château Doisy-Védrines</t>
  </si>
  <si>
    <t>Château du Tertre</t>
  </si>
  <si>
    <t>Château Ducru-Beaucaillou</t>
  </si>
  <si>
    <t>Château Durfort-Vivens</t>
  </si>
  <si>
    <t>Château Ferriére</t>
  </si>
  <si>
    <t>Château Duhart-Milon-Rothschild</t>
  </si>
  <si>
    <t>Château Figeac</t>
  </si>
  <si>
    <t>Château Filhot</t>
  </si>
  <si>
    <t>Château Giscours</t>
  </si>
  <si>
    <t>Château Grand-Puy-Ducasse</t>
  </si>
  <si>
    <t>Château Grand-Puy-Lacoste</t>
  </si>
  <si>
    <t>Château  Gruaud-Larose</t>
  </si>
  <si>
    <t>Château Guiraud</t>
  </si>
  <si>
    <t>Château Haut-Bages-Libéral</t>
  </si>
  <si>
    <t>Château Haut-Bailly</t>
  </si>
  <si>
    <t>Château Haut-Batailley</t>
  </si>
  <si>
    <t>Château Haut-Brion</t>
  </si>
  <si>
    <t>Château Haut-Peyraguey</t>
  </si>
  <si>
    <t>Château Kirwan</t>
  </si>
  <si>
    <t>Château La Gaffeliére</t>
  </si>
  <si>
    <t>Château La Lagune</t>
  </si>
  <si>
    <t>Château La Mission Haut-Brion</t>
  </si>
  <si>
    <t>Château La Tour-Blanche</t>
  </si>
  <si>
    <t>Château La Tour-Carnet</t>
  </si>
  <si>
    <t>Château Lafaurie-Peyraguey</t>
  </si>
  <si>
    <t>Château Lafite-Rothschild</t>
  </si>
  <si>
    <t>Château Lafon-Rochet</t>
  </si>
  <si>
    <t>Château Lagrange</t>
  </si>
  <si>
    <t>Château  Lamothe  (Despujols)</t>
  </si>
  <si>
    <t>Château  Lamothe  (Guignard)</t>
  </si>
  <si>
    <t>Château Langoa-Barton</t>
  </si>
  <si>
    <t>Château Lascombes</t>
  </si>
  <si>
    <t>Château Latour</t>
  </si>
  <si>
    <t>Château Latour-Haut-Brion</t>
  </si>
  <si>
    <t>Château Latour-Martillac</t>
  </si>
  <si>
    <t>Château  Latour-Manillac</t>
  </si>
  <si>
    <t>Bordeaux</t>
  </si>
  <si>
    <t>Duffau-Lagarrosse</t>
  </si>
  <si>
    <t>Bécot</t>
  </si>
  <si>
    <t>Saint-Laurent</t>
  </si>
  <si>
    <t>Cadaujac</t>
  </si>
  <si>
    <t>Margaux,Cantenac</t>
  </si>
  <si>
    <t>Macau</t>
  </si>
  <si>
    <t>Cru classé</t>
  </si>
  <si>
    <t>Villenave-d'Ornon</t>
  </si>
  <si>
    <t>Margaux, Labarde</t>
  </si>
  <si>
    <t>Preignac</t>
  </si>
  <si>
    <t>Margaux,Arsac</t>
  </si>
  <si>
    <t>Graves,Pessac</t>
  </si>
  <si>
    <t>Pessac</t>
  </si>
  <si>
    <t>Bommes</t>
  </si>
  <si>
    <t>Ludon</t>
  </si>
  <si>
    <t>Martillac</t>
  </si>
  <si>
    <t>Château Palmer</t>
  </si>
  <si>
    <t>Margaux, Cantenac</t>
  </si>
  <si>
    <t>Château Pape-Clément</t>
  </si>
  <si>
    <t>Château Pavie</t>
  </si>
  <si>
    <t>Saint Emilion</t>
  </si>
  <si>
    <t>Château Pédesclaux</t>
  </si>
  <si>
    <t>Château Pichon-Longueville Baron</t>
  </si>
  <si>
    <t>Château Pichon-Longueville Comtesse</t>
  </si>
  <si>
    <t>Château Pontet-Canet</t>
  </si>
  <si>
    <t>Château Pouget</t>
  </si>
  <si>
    <t>Château Prieuré-Lichine</t>
  </si>
  <si>
    <t>Château Rabaud-Promis</t>
  </si>
  <si>
    <t>Château Rausan-Ségla</t>
  </si>
  <si>
    <t>Château Rauzan-Gassies</t>
  </si>
  <si>
    <t>margaux</t>
  </si>
  <si>
    <t>Château Rayne-Vigneau</t>
  </si>
  <si>
    <t>premier Cru</t>
  </si>
  <si>
    <t>Château Rieussec</t>
  </si>
  <si>
    <t>Fargues</t>
  </si>
  <si>
    <t>Château Romer du Hayot</t>
  </si>
  <si>
    <t>Château Saint-Pierre-Sevaistre</t>
  </si>
  <si>
    <t>Château Sigalas-Rabaud</t>
  </si>
  <si>
    <t>Premier cru</t>
  </si>
  <si>
    <t>Château Smith-Haut-Laffite</t>
  </si>
  <si>
    <t>Château Suau</t>
  </si>
  <si>
    <t>Château Suduiraut</t>
  </si>
  <si>
    <t>Château Talbot</t>
  </si>
  <si>
    <t>Château Trottevielle</t>
  </si>
  <si>
    <t>PA</t>
  </si>
  <si>
    <t>PV</t>
  </si>
  <si>
    <t>PR</t>
  </si>
  <si>
    <t>PA/Bout.</t>
  </si>
  <si>
    <t>PV/Bout.</t>
  </si>
  <si>
    <t>PR/Bout.</t>
  </si>
  <si>
    <t>PA/Pack</t>
  </si>
  <si>
    <t>PV/Pack</t>
  </si>
  <si>
    <t>PR/Pack</t>
  </si>
  <si>
    <t>Communes</t>
  </si>
  <si>
    <t>Exercices</t>
  </si>
  <si>
    <t>clef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</si>
</sst>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0;###0"/>
    <numFmt numFmtId="165" formatCode="###0.00;###0.00"/>
    <numFmt numFmtId="166" formatCode="0.000"/>
    <numFmt numFmtId="167" formatCode="#,##0.00\ &quot;€&quot;"/>
    <numFmt numFmtId="168" formatCode="#,##0\ &quot;€&quot;"/>
  </numFmts>
  <fonts count="9" x14ac:knownFonts="1">
    <font>
      <sz val="10"/>
      <color rgb="FF000000"/>
      <name val="Times New Roman"/>
      <charset val="204"/>
    </font>
    <font>
      <sz val="9"/>
      <name val="Arial"/>
      <family val="2"/>
    </font>
    <font>
      <sz val="10"/>
      <name val="Arial"/>
      <family val="2"/>
    </font>
    <font>
      <sz val="9"/>
      <color rgb="FF000000"/>
      <name val="Arial"/>
      <family val="2"/>
    </font>
    <font>
      <sz val="9"/>
      <color theme="1"/>
      <name val="Arial"/>
      <family val="2"/>
    </font>
    <font>
      <sz val="10"/>
      <color theme="1"/>
      <name val="Times New Roman"/>
      <family val="1"/>
    </font>
    <font>
      <sz val="10"/>
      <color rgb="FF000000"/>
      <name val="Times New Roman"/>
      <family val="1"/>
    </font>
    <font>
      <sz val="9"/>
      <color rgb="FF000000"/>
      <name val="Arial"/>
    </font>
    <font>
      <b/>
      <sz val="10"/>
      <color theme="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00B050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theme="4"/>
      </left>
      <right/>
      <top style="thin">
        <color theme="4"/>
      </top>
      <bottom/>
      <diagonal/>
    </border>
  </borders>
  <cellStyleXfs count="1">
    <xf numFmtId="0" fontId="0" fillId="0" borderId="0"/>
  </cellStyleXfs>
  <cellXfs count="40">
    <xf numFmtId="0" fontId="0" fillId="0" borderId="0" xfId="0" applyFill="1" applyBorder="1" applyAlignment="1">
      <alignment horizontal="left" vertical="top"/>
    </xf>
    <xf numFmtId="0" fontId="1" fillId="0" borderId="2" xfId="0" applyFont="1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/>
    </xf>
    <xf numFmtId="0" fontId="3" fillId="0" borderId="0" xfId="0" applyFont="1" applyFill="1" applyBorder="1" applyAlignment="1">
      <alignment horizontal="left" vertical="top" wrapText="1"/>
    </xf>
    <xf numFmtId="0" fontId="1" fillId="2" borderId="0" xfId="0" applyFont="1" applyFill="1" applyBorder="1" applyAlignment="1">
      <alignment horizontal="left" vertical="top" wrapText="1"/>
    </xf>
    <xf numFmtId="165" fontId="3" fillId="0" borderId="0" xfId="0" applyNumberFormat="1" applyFont="1" applyFill="1" applyBorder="1" applyAlignment="1">
      <alignment horizontal="right" vertical="top" wrapText="1"/>
    </xf>
    <xf numFmtId="0" fontId="0" fillId="0" borderId="2" xfId="0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164" fontId="3" fillId="0" borderId="2" xfId="0" applyNumberFormat="1" applyFont="1" applyFill="1" applyBorder="1" applyAlignment="1">
      <alignment horizontal="center" vertical="center" wrapText="1"/>
    </xf>
    <xf numFmtId="164" fontId="0" fillId="0" borderId="0" xfId="0" applyNumberFormat="1" applyFill="1" applyBorder="1" applyAlignment="1">
      <alignment horizontal="center" vertical="center"/>
    </xf>
    <xf numFmtId="164" fontId="3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2" fontId="0" fillId="0" borderId="0" xfId="0" applyNumberFormat="1" applyFill="1" applyBorder="1" applyAlignment="1">
      <alignment horizontal="left" vertical="top"/>
    </xf>
    <xf numFmtId="165" fontId="3" fillId="0" borderId="0" xfId="0" applyNumberFormat="1" applyFont="1" applyFill="1" applyBorder="1" applyAlignment="1">
      <alignment horizontal="center" wrapText="1"/>
    </xf>
    <xf numFmtId="0" fontId="3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166" fontId="0" fillId="0" borderId="0" xfId="0" applyNumberFormat="1" applyFill="1" applyBorder="1" applyAlignment="1">
      <alignment horizontal="left" vertical="top"/>
    </xf>
    <xf numFmtId="0" fontId="6" fillId="0" borderId="0" xfId="0" applyFont="1" applyFill="1" applyBorder="1" applyAlignment="1">
      <alignment horizontal="left" vertical="top"/>
    </xf>
    <xf numFmtId="167" fontId="3" fillId="0" borderId="0" xfId="0" applyNumberFormat="1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168" fontId="0" fillId="0" borderId="0" xfId="0" applyNumberFormat="1" applyFill="1" applyBorder="1" applyAlignment="1">
      <alignment horizontal="center" vertical="center"/>
    </xf>
    <xf numFmtId="167" fontId="7" fillId="0" borderId="0" xfId="0" applyNumberFormat="1" applyFont="1" applyFill="1" applyBorder="1" applyAlignment="1">
      <alignment horizontal="center" vertical="center" wrapText="1"/>
    </xf>
    <xf numFmtId="0" fontId="8" fillId="4" borderId="0" xfId="0" applyFont="1" applyFill="1" applyBorder="1" applyAlignment="1">
      <alignment horizontal="center" vertical="center"/>
    </xf>
  </cellXfs>
  <cellStyles count="1">
    <cellStyle name="Normal" xfId="0" builtinId="0"/>
  </cellStyles>
  <dxfs count="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numFmt numFmtId="167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sz val="9"/>
        <name val="Arial"/>
      </font>
      <numFmt numFmtId="167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numFmt numFmtId="167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numFmt numFmtId="167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numFmt numFmtId="167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numFmt numFmtId="167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numFmt numFmtId="167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381000</xdr:colOff>
      <xdr:row>2</xdr:row>
      <xdr:rowOff>123825</xdr:rowOff>
    </xdr:from>
    <xdr:to>
      <xdr:col>20</xdr:col>
      <xdr:colOff>76200</xdr:colOff>
      <xdr:row>12</xdr:row>
      <xdr:rowOff>76200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9420225" y="447675"/>
          <a:ext cx="3429000" cy="1571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Calculer les prix par bouteilles puis mettre sous forme de tableau et le nommer : TabVins. Un pack contient 24 bouteilles.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3</xdr:row>
      <xdr:rowOff>142875</xdr:rowOff>
    </xdr:from>
    <xdr:to>
      <xdr:col>20</xdr:col>
      <xdr:colOff>142875</xdr:colOff>
      <xdr:row>6</xdr:row>
      <xdr:rowOff>95250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10477500" y="628650"/>
          <a:ext cx="3629025" cy="438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BE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Vin" displayName="TabVin" ref="A1:M121" totalsRowShown="0" headerRowDxfId="14" dataDxfId="13">
  <autoFilter ref="A1:M121" xr:uid="{00000000-0009-0000-0100-000001000000}"/>
  <tableColumns count="13">
    <tableColumn id="14" xr3:uid="{DC753D7E-1900-47CF-B2F2-F999BA7D18DB}" name="clef" dataDxfId="0">
      <calculatedColumnFormula>TabVin[[#This Row],[Appellation]]&amp;TabVin[[#This Row],[Robe]]</calculatedColumnFormula>
    </tableColumn>
    <tableColumn id="1" xr3:uid="{00000000-0010-0000-0000-000001000000}" name="Appellation" dataDxfId="12"/>
    <tableColumn id="2" xr3:uid="{00000000-0010-0000-0000-000002000000}" name="Région" dataDxfId="11"/>
    <tableColumn id="3" xr3:uid="{00000000-0010-0000-0000-000003000000}" name="Secteur" dataDxfId="10"/>
    <tableColumn id="4" xr3:uid="{00000000-0010-0000-0000-000004000000}" name="Classement" dataDxfId="9"/>
    <tableColumn id="5" xr3:uid="{00000000-0010-0000-0000-000005000000}" name="Communes" dataDxfId="8"/>
    <tableColumn id="6" xr3:uid="{00000000-0010-0000-0000-000006000000}" name="Robe" dataDxfId="7"/>
    <tableColumn id="7" xr3:uid="{00000000-0010-0000-0000-000007000000}" name="PA/Bout." dataDxfId="6">
      <calculatedColumnFormula>K2/24</calculatedColumnFormula>
    </tableColumn>
    <tableColumn id="8" xr3:uid="{00000000-0010-0000-0000-000008000000}" name="PV/Bout." dataDxfId="5">
      <calculatedColumnFormula>L2/24</calculatedColumnFormula>
    </tableColumn>
    <tableColumn id="9" xr3:uid="{00000000-0010-0000-0000-000009000000}" name="PR/Bout." dataDxfId="4">
      <calculatedColumnFormula>TabVin[[#This Row],[PV/Bout.]]-TabVin[[#This Row],[PA/Bout.]]</calculatedColumnFormula>
    </tableColumn>
    <tableColumn id="10" xr3:uid="{00000000-0010-0000-0000-00000A000000}" name="PA/Pack" dataDxfId="3"/>
    <tableColumn id="11" xr3:uid="{00000000-0010-0000-0000-00000B000000}" name="PV/Pack" dataDxfId="2"/>
    <tableColumn id="12" xr3:uid="{00000000-0010-0000-0000-00000C000000}" name="PR/Pack" dataDxfId="1">
      <calculatedColumnFormula>L2-K2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156"/>
  <sheetViews>
    <sheetView zoomScaleNormal="100" workbookViewId="0">
      <selection activeCell="O21" sqref="O21"/>
    </sheetView>
  </sheetViews>
  <sheetFormatPr baseColWidth="10" defaultColWidth="9.33203125" defaultRowHeight="12.75" x14ac:dyDescent="0.2"/>
  <cols>
    <col min="1" max="1" width="33.83203125" customWidth="1"/>
    <col min="2" max="2" width="14.1640625" customWidth="1"/>
    <col min="3" max="3" width="15.33203125" customWidth="1"/>
    <col min="4" max="4" width="24.83203125" customWidth="1"/>
    <col min="5" max="5" width="22" customWidth="1"/>
    <col min="6" max="6" width="11.5" customWidth="1"/>
    <col min="7" max="8" width="8.83203125" customWidth="1"/>
    <col min="9" max="9" width="9.5" style="31" customWidth="1"/>
    <col min="10" max="10" width="8.33203125" style="24" customWidth="1"/>
    <col min="11" max="11" width="9.5" style="24" customWidth="1"/>
    <col min="12" max="12" width="11" style="24" customWidth="1"/>
  </cols>
  <sheetData>
    <row r="1" spans="1:14" s="24" customFormat="1" ht="16.5" customHeight="1" x14ac:dyDescent="0.2">
      <c r="A1" s="21" t="s">
        <v>0</v>
      </c>
      <c r="B1" s="21" t="s">
        <v>1</v>
      </c>
      <c r="C1" s="21" t="s">
        <v>2</v>
      </c>
      <c r="D1" s="21" t="s">
        <v>3</v>
      </c>
      <c r="E1" s="21" t="s">
        <v>172</v>
      </c>
      <c r="F1" s="21" t="s">
        <v>4</v>
      </c>
      <c r="G1" s="22" t="s">
        <v>163</v>
      </c>
      <c r="H1" s="22" t="s">
        <v>164</v>
      </c>
      <c r="I1" s="22" t="s">
        <v>165</v>
      </c>
      <c r="J1" s="22" t="s">
        <v>169</v>
      </c>
      <c r="K1" s="22" t="s">
        <v>170</v>
      </c>
      <c r="L1" s="22" t="s">
        <v>171</v>
      </c>
    </row>
    <row r="2" spans="1:14" ht="12.75" customHeight="1" x14ac:dyDescent="0.2">
      <c r="A2" s="9" t="s">
        <v>50</v>
      </c>
      <c r="B2" s="1" t="s">
        <v>118</v>
      </c>
      <c r="C2" s="1" t="s">
        <v>25</v>
      </c>
      <c r="D2" s="1" t="s">
        <v>31</v>
      </c>
      <c r="E2" s="1" t="s">
        <v>122</v>
      </c>
      <c r="F2" s="1" t="s">
        <v>43</v>
      </c>
      <c r="G2" s="8"/>
      <c r="H2" s="8"/>
      <c r="I2" s="29"/>
      <c r="J2" s="12">
        <v>215</v>
      </c>
      <c r="K2" s="12">
        <v>348</v>
      </c>
      <c r="L2" s="13">
        <f t="shared" ref="L2:L33" si="0">K2-J2</f>
        <v>133</v>
      </c>
    </row>
    <row r="3" spans="1:14" ht="12.75" customHeight="1" x14ac:dyDescent="0.2">
      <c r="A3" s="2" t="s">
        <v>53</v>
      </c>
      <c r="B3" s="2" t="s">
        <v>118</v>
      </c>
      <c r="C3" s="2" t="s">
        <v>26</v>
      </c>
      <c r="D3" s="2" t="s">
        <v>34</v>
      </c>
      <c r="E3" s="2" t="s">
        <v>36</v>
      </c>
      <c r="F3" s="2" t="s">
        <v>43</v>
      </c>
      <c r="G3" s="8"/>
      <c r="H3" s="8"/>
      <c r="I3" s="29"/>
      <c r="J3" s="14">
        <v>156</v>
      </c>
      <c r="K3" s="14">
        <v>289</v>
      </c>
      <c r="L3" s="13">
        <f t="shared" si="0"/>
        <v>133</v>
      </c>
    </row>
    <row r="4" spans="1:14" ht="12.75" customHeight="1" x14ac:dyDescent="0.2">
      <c r="A4" s="2" t="s">
        <v>57</v>
      </c>
      <c r="B4" s="2" t="s">
        <v>118</v>
      </c>
      <c r="C4" s="2" t="s">
        <v>26</v>
      </c>
      <c r="D4" s="2" t="s">
        <v>32</v>
      </c>
      <c r="E4" s="2" t="s">
        <v>40</v>
      </c>
      <c r="F4" s="2" t="s">
        <v>43</v>
      </c>
      <c r="G4" s="8"/>
      <c r="H4" s="8"/>
      <c r="I4" s="29"/>
      <c r="J4" s="14">
        <v>165</v>
      </c>
      <c r="K4" s="14">
        <v>299</v>
      </c>
      <c r="L4" s="13">
        <f t="shared" si="0"/>
        <v>134</v>
      </c>
    </row>
    <row r="5" spans="1:14" ht="12.75" customHeight="1" x14ac:dyDescent="0.2">
      <c r="A5" s="2" t="s">
        <v>62</v>
      </c>
      <c r="B5" s="2" t="s">
        <v>118</v>
      </c>
      <c r="C5" s="2" t="s">
        <v>25</v>
      </c>
      <c r="D5" s="2" t="s">
        <v>31</v>
      </c>
      <c r="E5" s="2" t="s">
        <v>38</v>
      </c>
      <c r="F5" s="2" t="s">
        <v>43</v>
      </c>
      <c r="G5" s="8"/>
      <c r="H5" s="8"/>
      <c r="I5" s="29"/>
      <c r="J5" s="14">
        <v>176</v>
      </c>
      <c r="K5" s="14">
        <v>299</v>
      </c>
      <c r="L5" s="13">
        <f t="shared" si="0"/>
        <v>123</v>
      </c>
    </row>
    <row r="6" spans="1:14" ht="12.75" customHeight="1" x14ac:dyDescent="0.2">
      <c r="A6" s="2" t="s">
        <v>62</v>
      </c>
      <c r="B6" s="2" t="s">
        <v>118</v>
      </c>
      <c r="C6" s="2" t="s">
        <v>25</v>
      </c>
      <c r="D6" s="2" t="s">
        <v>31</v>
      </c>
      <c r="E6" s="2" t="s">
        <v>38</v>
      </c>
      <c r="F6" s="2" t="s">
        <v>42</v>
      </c>
      <c r="G6" s="8"/>
      <c r="H6" s="8"/>
      <c r="I6" s="29"/>
      <c r="J6" s="14">
        <v>135</v>
      </c>
      <c r="K6" s="14">
        <v>259</v>
      </c>
      <c r="L6" s="13">
        <f t="shared" si="0"/>
        <v>124</v>
      </c>
    </row>
    <row r="7" spans="1:14" ht="12.75" customHeight="1" x14ac:dyDescent="0.2">
      <c r="A7" s="2" t="s">
        <v>79</v>
      </c>
      <c r="B7" s="2" t="s">
        <v>118</v>
      </c>
      <c r="C7" s="2" t="s">
        <v>26</v>
      </c>
      <c r="D7" s="2" t="s">
        <v>32</v>
      </c>
      <c r="E7" s="2" t="s">
        <v>39</v>
      </c>
      <c r="F7" s="2" t="s">
        <v>43</v>
      </c>
      <c r="G7" s="8"/>
      <c r="H7" s="8"/>
      <c r="I7" s="29"/>
      <c r="J7" s="14">
        <v>369</v>
      </c>
      <c r="K7" s="14">
        <v>459</v>
      </c>
      <c r="L7" s="13">
        <f t="shared" si="0"/>
        <v>90</v>
      </c>
    </row>
    <row r="8" spans="1:14" ht="12.75" customHeight="1" x14ac:dyDescent="0.2">
      <c r="A8" s="2" t="s">
        <v>93</v>
      </c>
      <c r="B8" s="2" t="s">
        <v>118</v>
      </c>
      <c r="C8" s="2" t="s">
        <v>26</v>
      </c>
      <c r="D8" s="2" t="s">
        <v>7</v>
      </c>
      <c r="E8" s="2" t="s">
        <v>36</v>
      </c>
      <c r="F8" s="2" t="s">
        <v>43</v>
      </c>
      <c r="G8" s="8"/>
      <c r="H8" s="8"/>
      <c r="I8" s="29"/>
      <c r="J8" s="14">
        <v>269</v>
      </c>
      <c r="K8" s="14">
        <v>399</v>
      </c>
      <c r="L8" s="13">
        <f t="shared" si="0"/>
        <v>130</v>
      </c>
    </row>
    <row r="9" spans="1:14" ht="12.75" customHeight="1" x14ac:dyDescent="0.2">
      <c r="A9" s="2" t="s">
        <v>110</v>
      </c>
      <c r="B9" s="2" t="s">
        <v>118</v>
      </c>
      <c r="C9" s="2" t="s">
        <v>28</v>
      </c>
      <c r="D9" s="2" t="s">
        <v>7</v>
      </c>
      <c r="E9" s="2" t="s">
        <v>28</v>
      </c>
      <c r="F9" s="2" t="s">
        <v>42</v>
      </c>
      <c r="G9" s="8"/>
      <c r="H9" s="8"/>
      <c r="I9" s="29"/>
      <c r="J9" s="14">
        <v>168</v>
      </c>
      <c r="K9" s="14">
        <v>299</v>
      </c>
      <c r="L9" s="13">
        <f t="shared" si="0"/>
        <v>131</v>
      </c>
    </row>
    <row r="10" spans="1:14" ht="12.75" customHeight="1" x14ac:dyDescent="0.2">
      <c r="A10" s="2" t="s">
        <v>111</v>
      </c>
      <c r="B10" s="2" t="s">
        <v>118</v>
      </c>
      <c r="C10" s="2" t="s">
        <v>28</v>
      </c>
      <c r="D10" s="2" t="s">
        <v>7</v>
      </c>
      <c r="E10" s="2" t="s">
        <v>28</v>
      </c>
      <c r="F10" s="2" t="s">
        <v>42</v>
      </c>
      <c r="G10" s="8"/>
      <c r="H10" s="8"/>
      <c r="I10" s="29"/>
      <c r="J10" s="14">
        <v>245</v>
      </c>
      <c r="K10" s="14">
        <v>399</v>
      </c>
      <c r="L10" s="13">
        <f t="shared" si="0"/>
        <v>154</v>
      </c>
    </row>
    <row r="11" spans="1:14" ht="12.75" customHeight="1" x14ac:dyDescent="0.2">
      <c r="A11" s="2" t="s">
        <v>117</v>
      </c>
      <c r="B11" s="2" t="s">
        <v>118</v>
      </c>
      <c r="C11" s="2" t="s">
        <v>25</v>
      </c>
      <c r="D11" s="2" t="s">
        <v>31</v>
      </c>
      <c r="E11" s="2" t="s">
        <v>134</v>
      </c>
      <c r="F11" s="2" t="s">
        <v>42</v>
      </c>
      <c r="G11" s="8"/>
      <c r="H11" s="8"/>
      <c r="I11" s="29"/>
      <c r="J11" s="14">
        <v>169</v>
      </c>
      <c r="K11" s="14">
        <v>259</v>
      </c>
      <c r="L11" s="13">
        <f t="shared" si="0"/>
        <v>90</v>
      </c>
    </row>
    <row r="12" spans="1:14" ht="12.75" customHeight="1" x14ac:dyDescent="0.2">
      <c r="A12" s="2" t="s">
        <v>44</v>
      </c>
      <c r="B12" s="2" t="s">
        <v>118</v>
      </c>
      <c r="C12" s="2" t="s">
        <v>27</v>
      </c>
      <c r="D12" s="2" t="s">
        <v>30</v>
      </c>
      <c r="E12" s="2" t="s">
        <v>27</v>
      </c>
      <c r="F12" s="2" t="s">
        <v>43</v>
      </c>
      <c r="G12" s="8"/>
      <c r="H12" s="8"/>
      <c r="I12" s="29"/>
      <c r="J12" s="14">
        <v>150</v>
      </c>
      <c r="K12" s="14">
        <v>259</v>
      </c>
      <c r="L12" s="13">
        <f t="shared" si="0"/>
        <v>109</v>
      </c>
    </row>
    <row r="13" spans="1:14" ht="12.75" customHeight="1" x14ac:dyDescent="0.2">
      <c r="A13" s="2" t="s">
        <v>45</v>
      </c>
      <c r="B13" s="2" t="s">
        <v>118</v>
      </c>
      <c r="C13" s="2" t="s">
        <v>26</v>
      </c>
      <c r="D13" s="2" t="s">
        <v>29</v>
      </c>
      <c r="E13" s="2" t="s">
        <v>37</v>
      </c>
      <c r="F13" s="2" t="s">
        <v>43</v>
      </c>
      <c r="G13" s="8"/>
      <c r="H13" s="8"/>
      <c r="I13" s="29"/>
      <c r="J13" s="14">
        <v>145</v>
      </c>
      <c r="K13" s="14">
        <v>269</v>
      </c>
      <c r="L13" s="13">
        <f t="shared" si="0"/>
        <v>124</v>
      </c>
    </row>
    <row r="14" spans="1:14" ht="12.75" customHeight="1" x14ac:dyDescent="0.2">
      <c r="A14" s="2" t="s">
        <v>46</v>
      </c>
      <c r="B14" s="2" t="s">
        <v>118</v>
      </c>
      <c r="C14" s="2" t="s">
        <v>27</v>
      </c>
      <c r="D14" s="2" t="s">
        <v>30</v>
      </c>
      <c r="E14" s="2" t="s">
        <v>119</v>
      </c>
      <c r="F14" s="2" t="s">
        <v>43</v>
      </c>
      <c r="G14" s="8"/>
      <c r="H14" s="8"/>
      <c r="I14" s="29"/>
      <c r="J14" s="14">
        <v>147</v>
      </c>
      <c r="K14" s="14">
        <v>389</v>
      </c>
      <c r="L14" s="13">
        <f t="shared" si="0"/>
        <v>242</v>
      </c>
    </row>
    <row r="15" spans="1:14" ht="12.75" customHeight="1" x14ac:dyDescent="0.2">
      <c r="A15" s="2" t="s">
        <v>46</v>
      </c>
      <c r="B15" s="2" t="s">
        <v>118</v>
      </c>
      <c r="C15" s="2" t="s">
        <v>27</v>
      </c>
      <c r="D15" s="6" t="s">
        <v>6</v>
      </c>
      <c r="E15" s="2" t="s">
        <v>120</v>
      </c>
      <c r="F15" s="2" t="s">
        <v>43</v>
      </c>
      <c r="G15" s="8"/>
      <c r="H15" s="8"/>
      <c r="I15" s="29"/>
      <c r="J15" s="14">
        <v>158</v>
      </c>
      <c r="K15" s="14">
        <v>268</v>
      </c>
      <c r="L15" s="13">
        <f t="shared" si="0"/>
        <v>110</v>
      </c>
    </row>
    <row r="16" spans="1:14" ht="12.75" customHeight="1" x14ac:dyDescent="0.2">
      <c r="A16" s="2" t="s">
        <v>47</v>
      </c>
      <c r="B16" s="2" t="s">
        <v>118</v>
      </c>
      <c r="C16" s="2" t="s">
        <v>27</v>
      </c>
      <c r="D16" s="6" t="s">
        <v>6</v>
      </c>
      <c r="E16" s="2" t="s">
        <v>27</v>
      </c>
      <c r="F16" s="2" t="s">
        <v>43</v>
      </c>
      <c r="G16" s="8"/>
      <c r="H16" s="8"/>
      <c r="I16" s="29"/>
      <c r="J16" s="14">
        <v>258</v>
      </c>
      <c r="K16" s="14">
        <v>359</v>
      </c>
      <c r="L16" s="13">
        <f t="shared" si="0"/>
        <v>101</v>
      </c>
      <c r="N16" s="32"/>
    </row>
    <row r="17" spans="1:12" ht="12.75" customHeight="1" x14ac:dyDescent="0.2">
      <c r="A17" s="2" t="s">
        <v>48</v>
      </c>
      <c r="B17" s="2" t="s">
        <v>118</v>
      </c>
      <c r="C17" s="2" t="s">
        <v>26</v>
      </c>
      <c r="D17" s="2" t="s">
        <v>29</v>
      </c>
      <c r="E17" s="2" t="s">
        <v>121</v>
      </c>
      <c r="F17" s="2" t="s">
        <v>43</v>
      </c>
      <c r="G17" s="8"/>
      <c r="H17" s="8"/>
      <c r="I17" s="29"/>
      <c r="J17" s="14">
        <v>264</v>
      </c>
      <c r="K17" s="14">
        <v>369</v>
      </c>
      <c r="L17" s="13">
        <f t="shared" si="0"/>
        <v>105</v>
      </c>
    </row>
    <row r="18" spans="1:12" ht="12.75" customHeight="1" x14ac:dyDescent="0.2">
      <c r="A18" s="2" t="s">
        <v>49</v>
      </c>
      <c r="B18" s="2" t="s">
        <v>118</v>
      </c>
      <c r="C18" s="2" t="s">
        <v>26</v>
      </c>
      <c r="D18" s="2" t="s">
        <v>34</v>
      </c>
      <c r="E18" s="2" t="s">
        <v>36</v>
      </c>
      <c r="F18" s="2" t="s">
        <v>43</v>
      </c>
      <c r="G18" s="8"/>
      <c r="H18" s="8"/>
      <c r="I18" s="29"/>
      <c r="J18" s="14">
        <v>214</v>
      </c>
      <c r="K18" s="14">
        <v>368</v>
      </c>
      <c r="L18" s="13">
        <f t="shared" si="0"/>
        <v>154</v>
      </c>
    </row>
    <row r="19" spans="1:12" ht="12.75" customHeight="1" x14ac:dyDescent="0.2">
      <c r="A19" s="2" t="s">
        <v>51</v>
      </c>
      <c r="B19" s="2" t="s">
        <v>118</v>
      </c>
      <c r="C19" s="2" t="s">
        <v>25</v>
      </c>
      <c r="D19" s="2" t="s">
        <v>31</v>
      </c>
      <c r="E19" s="2" t="s">
        <v>122</v>
      </c>
      <c r="F19" s="2" t="s">
        <v>42</v>
      </c>
      <c r="G19" s="8"/>
      <c r="H19" s="8"/>
      <c r="I19" s="29"/>
      <c r="J19" s="14">
        <v>248</v>
      </c>
      <c r="K19" s="14">
        <v>369</v>
      </c>
      <c r="L19" s="13">
        <f t="shared" si="0"/>
        <v>121</v>
      </c>
    </row>
    <row r="20" spans="1:12" ht="12.75" customHeight="1" x14ac:dyDescent="0.2">
      <c r="A20" s="2" t="s">
        <v>52</v>
      </c>
      <c r="B20" s="2" t="s">
        <v>118</v>
      </c>
      <c r="C20" s="2" t="s">
        <v>26</v>
      </c>
      <c r="D20" s="2" t="s">
        <v>32</v>
      </c>
      <c r="E20" s="2" t="s">
        <v>39</v>
      </c>
      <c r="F20" s="2" t="s">
        <v>43</v>
      </c>
      <c r="G20" s="8"/>
      <c r="H20" s="8"/>
      <c r="I20" s="29"/>
      <c r="J20" s="14">
        <v>159</v>
      </c>
      <c r="K20" s="14">
        <v>269</v>
      </c>
      <c r="L20" s="13">
        <f t="shared" si="0"/>
        <v>110</v>
      </c>
    </row>
    <row r="21" spans="1:12" ht="12.75" customHeight="1" x14ac:dyDescent="0.2">
      <c r="A21" s="2" t="s">
        <v>54</v>
      </c>
      <c r="B21" s="2" t="s">
        <v>118</v>
      </c>
      <c r="C21" s="2" t="s">
        <v>26</v>
      </c>
      <c r="D21" s="2" t="s">
        <v>7</v>
      </c>
      <c r="E21" s="2" t="s">
        <v>123</v>
      </c>
      <c r="F21" s="2" t="s">
        <v>43</v>
      </c>
      <c r="G21" s="8"/>
      <c r="H21" s="8"/>
      <c r="I21" s="29"/>
      <c r="J21" s="14">
        <v>158</v>
      </c>
      <c r="K21" s="14">
        <v>299</v>
      </c>
      <c r="L21" s="13">
        <f t="shared" si="0"/>
        <v>141</v>
      </c>
    </row>
    <row r="22" spans="1:12" ht="12.75" customHeight="1" x14ac:dyDescent="0.2">
      <c r="A22" s="2" t="s">
        <v>55</v>
      </c>
      <c r="B22" s="2" t="s">
        <v>118</v>
      </c>
      <c r="C22" s="2" t="s">
        <v>28</v>
      </c>
      <c r="D22" s="2" t="s">
        <v>7</v>
      </c>
      <c r="E22" s="2" t="s">
        <v>41</v>
      </c>
      <c r="F22" s="2" t="s">
        <v>42</v>
      </c>
      <c r="G22" s="8"/>
      <c r="H22" s="8"/>
      <c r="I22" s="29"/>
      <c r="J22" s="14">
        <v>147</v>
      </c>
      <c r="K22" s="14">
        <v>299</v>
      </c>
      <c r="L22" s="13">
        <f t="shared" si="0"/>
        <v>152</v>
      </c>
    </row>
    <row r="23" spans="1:12" ht="12.75" customHeight="1" x14ac:dyDescent="0.2">
      <c r="A23" s="2" t="s">
        <v>56</v>
      </c>
      <c r="B23" s="2" t="s">
        <v>118</v>
      </c>
      <c r="C23" s="2" t="s">
        <v>28</v>
      </c>
      <c r="D23" s="2" t="s">
        <v>7</v>
      </c>
      <c r="E23" s="2" t="s">
        <v>41</v>
      </c>
      <c r="F23" s="2" t="s">
        <v>42</v>
      </c>
      <c r="G23" s="8"/>
      <c r="H23" s="8"/>
      <c r="I23" s="29"/>
      <c r="J23" s="14">
        <v>135</v>
      </c>
      <c r="K23" s="14">
        <v>259</v>
      </c>
      <c r="L23" s="13">
        <f t="shared" si="0"/>
        <v>124</v>
      </c>
    </row>
    <row r="24" spans="1:12" ht="12.75" customHeight="1" x14ac:dyDescent="0.2">
      <c r="A24" s="2" t="s">
        <v>58</v>
      </c>
      <c r="B24" s="2" t="s">
        <v>118</v>
      </c>
      <c r="C24" s="2" t="s">
        <v>26</v>
      </c>
      <c r="D24" s="2" t="s">
        <v>29</v>
      </c>
      <c r="E24" s="2" t="s">
        <v>121</v>
      </c>
      <c r="F24" s="2" t="s">
        <v>43</v>
      </c>
      <c r="G24" s="8"/>
      <c r="H24" s="8"/>
      <c r="I24" s="29"/>
      <c r="J24" s="14">
        <v>168</v>
      </c>
      <c r="K24" s="14">
        <v>299</v>
      </c>
      <c r="L24" s="13">
        <f t="shared" si="0"/>
        <v>131</v>
      </c>
    </row>
    <row r="25" spans="1:12" ht="12.75" customHeight="1" x14ac:dyDescent="0.2">
      <c r="A25" s="2" t="s">
        <v>59</v>
      </c>
      <c r="B25" s="2" t="s">
        <v>118</v>
      </c>
      <c r="C25" s="2" t="s">
        <v>27</v>
      </c>
      <c r="D25" s="2" t="s">
        <v>30</v>
      </c>
      <c r="E25" s="2" t="s">
        <v>27</v>
      </c>
      <c r="F25" s="2" t="s">
        <v>43</v>
      </c>
      <c r="G25" s="8"/>
      <c r="H25" s="8"/>
      <c r="I25" s="29"/>
      <c r="J25" s="14">
        <v>146</v>
      </c>
      <c r="K25" s="14">
        <v>259</v>
      </c>
      <c r="L25" s="13">
        <f t="shared" si="0"/>
        <v>113</v>
      </c>
    </row>
    <row r="26" spans="1:12" ht="12.75" customHeight="1" x14ac:dyDescent="0.2">
      <c r="A26" s="2" t="s">
        <v>60</v>
      </c>
      <c r="B26" s="2" t="s">
        <v>118</v>
      </c>
      <c r="C26" s="2" t="s">
        <v>26</v>
      </c>
      <c r="D26" s="2" t="s">
        <v>29</v>
      </c>
      <c r="E26" s="2" t="s">
        <v>124</v>
      </c>
      <c r="F26" s="2" t="s">
        <v>43</v>
      </c>
      <c r="G26" s="8"/>
      <c r="H26" s="8"/>
      <c r="I26" s="29"/>
      <c r="J26" s="14">
        <v>186</v>
      </c>
      <c r="K26" s="14">
        <v>310</v>
      </c>
      <c r="L26" s="13">
        <f t="shared" si="0"/>
        <v>124</v>
      </c>
    </row>
    <row r="27" spans="1:12" ht="12.75" customHeight="1" x14ac:dyDescent="0.2">
      <c r="A27" s="2" t="s">
        <v>61</v>
      </c>
      <c r="B27" s="2" t="s">
        <v>118</v>
      </c>
      <c r="C27" s="2" t="s">
        <v>26</v>
      </c>
      <c r="D27" s="2" t="s">
        <v>32</v>
      </c>
      <c r="E27" s="2" t="s">
        <v>123</v>
      </c>
      <c r="F27" s="2" t="s">
        <v>43</v>
      </c>
      <c r="G27" s="8"/>
      <c r="H27" s="8"/>
      <c r="I27" s="29"/>
      <c r="J27" s="14">
        <v>196</v>
      </c>
      <c r="K27" s="14">
        <v>315</v>
      </c>
      <c r="L27" s="13">
        <f t="shared" si="0"/>
        <v>119</v>
      </c>
    </row>
    <row r="28" spans="1:12" ht="12.75" customHeight="1" x14ac:dyDescent="0.2">
      <c r="A28" s="2" t="s">
        <v>63</v>
      </c>
      <c r="B28" s="2" t="s">
        <v>118</v>
      </c>
      <c r="C28" s="2" t="s">
        <v>27</v>
      </c>
      <c r="D28" s="2" t="s">
        <v>30</v>
      </c>
      <c r="E28" s="2" t="s">
        <v>27</v>
      </c>
      <c r="F28" s="2" t="s">
        <v>43</v>
      </c>
      <c r="G28" s="8"/>
      <c r="H28" s="8"/>
      <c r="I28" s="29"/>
      <c r="J28" s="14">
        <v>167</v>
      </c>
      <c r="K28" s="14">
        <v>299</v>
      </c>
      <c r="L28" s="13">
        <f t="shared" si="0"/>
        <v>132</v>
      </c>
    </row>
    <row r="29" spans="1:12" ht="12.75" customHeight="1" x14ac:dyDescent="0.2">
      <c r="A29" s="2" t="s">
        <v>64</v>
      </c>
      <c r="B29" s="2" t="s">
        <v>118</v>
      </c>
      <c r="C29" s="2" t="s">
        <v>26</v>
      </c>
      <c r="D29" s="2" t="s">
        <v>29</v>
      </c>
      <c r="E29" s="2" t="s">
        <v>37</v>
      </c>
      <c r="F29" s="2" t="s">
        <v>43</v>
      </c>
      <c r="G29" s="8"/>
      <c r="H29" s="8"/>
      <c r="I29" s="29"/>
      <c r="J29" s="14">
        <v>184</v>
      </c>
      <c r="K29" s="14">
        <v>299</v>
      </c>
      <c r="L29" s="13">
        <f t="shared" si="0"/>
        <v>115</v>
      </c>
    </row>
    <row r="30" spans="1:12" ht="12.75" customHeight="1" x14ac:dyDescent="0.2">
      <c r="A30" s="2" t="s">
        <v>65</v>
      </c>
      <c r="B30" s="2" t="s">
        <v>118</v>
      </c>
      <c r="C30" s="2" t="s">
        <v>28</v>
      </c>
      <c r="D30" s="2" t="s">
        <v>33</v>
      </c>
      <c r="E30" s="2" t="s">
        <v>41</v>
      </c>
      <c r="F30" s="2" t="s">
        <v>42</v>
      </c>
      <c r="G30" s="8"/>
      <c r="H30" s="8"/>
      <c r="I30" s="29"/>
      <c r="J30" s="14">
        <v>149</v>
      </c>
      <c r="K30" s="14">
        <v>259</v>
      </c>
      <c r="L30" s="13">
        <f t="shared" si="0"/>
        <v>110</v>
      </c>
    </row>
    <row r="31" spans="1:12" ht="12.75" customHeight="1" x14ac:dyDescent="0.2">
      <c r="A31" s="2" t="s">
        <v>66</v>
      </c>
      <c r="B31" s="2" t="s">
        <v>118</v>
      </c>
      <c r="C31" s="2" t="s">
        <v>26</v>
      </c>
      <c r="D31" s="2" t="s">
        <v>7</v>
      </c>
      <c r="E31" s="2" t="s">
        <v>40</v>
      </c>
      <c r="F31" s="2" t="s">
        <v>43</v>
      </c>
      <c r="G31" s="8"/>
      <c r="H31" s="8"/>
      <c r="I31" s="29"/>
      <c r="J31" s="14">
        <v>167</v>
      </c>
      <c r="K31" s="14">
        <v>299</v>
      </c>
      <c r="L31" s="13">
        <f t="shared" si="0"/>
        <v>132</v>
      </c>
    </row>
    <row r="32" spans="1:12" ht="12.75" customHeight="1" x14ac:dyDescent="0.2">
      <c r="A32" s="2" t="s">
        <v>67</v>
      </c>
      <c r="B32" s="2" t="s">
        <v>118</v>
      </c>
      <c r="C32" s="2" t="s">
        <v>26</v>
      </c>
      <c r="D32" s="2" t="s">
        <v>29</v>
      </c>
      <c r="E32" s="2" t="s">
        <v>40</v>
      </c>
      <c r="F32" s="2" t="s">
        <v>43</v>
      </c>
      <c r="G32" s="8"/>
      <c r="H32" s="8"/>
      <c r="I32" s="29"/>
      <c r="J32" s="14">
        <v>185</v>
      </c>
      <c r="K32" s="14">
        <v>299</v>
      </c>
      <c r="L32" s="13">
        <f t="shared" si="0"/>
        <v>114</v>
      </c>
    </row>
    <row r="33" spans="1:12" ht="12.75" customHeight="1" x14ac:dyDescent="0.2">
      <c r="A33" s="2" t="s">
        <v>68</v>
      </c>
      <c r="B33" s="2" t="s">
        <v>118</v>
      </c>
      <c r="C33" s="2" t="s">
        <v>25</v>
      </c>
      <c r="D33" s="2" t="s">
        <v>125</v>
      </c>
      <c r="E33" s="2" t="s">
        <v>126</v>
      </c>
      <c r="F33" s="2" t="s">
        <v>42</v>
      </c>
      <c r="G33" s="8"/>
      <c r="H33" s="8"/>
      <c r="I33" s="29"/>
      <c r="J33" s="14">
        <v>175</v>
      </c>
      <c r="K33" s="14">
        <v>289</v>
      </c>
      <c r="L33" s="13">
        <f t="shared" si="0"/>
        <v>114</v>
      </c>
    </row>
    <row r="34" spans="1:12" ht="12.75" customHeight="1" x14ac:dyDescent="0.2">
      <c r="A34" s="2" t="s">
        <v>69</v>
      </c>
      <c r="B34" s="2" t="s">
        <v>118</v>
      </c>
      <c r="C34" s="2" t="s">
        <v>28</v>
      </c>
      <c r="D34" s="2" t="s">
        <v>33</v>
      </c>
      <c r="E34" s="2" t="s">
        <v>41</v>
      </c>
      <c r="F34" s="2" t="s">
        <v>42</v>
      </c>
      <c r="G34" s="8"/>
      <c r="H34" s="8"/>
      <c r="I34" s="29"/>
      <c r="J34" s="14">
        <v>196</v>
      </c>
      <c r="K34" s="14">
        <v>310</v>
      </c>
      <c r="L34" s="13">
        <f t="shared" ref="L34:L65" si="1">K34-J34</f>
        <v>114</v>
      </c>
    </row>
    <row r="35" spans="1:12" ht="12.75" customHeight="1" x14ac:dyDescent="0.2">
      <c r="A35" s="2" t="s">
        <v>70</v>
      </c>
      <c r="B35" s="2" t="s">
        <v>118</v>
      </c>
      <c r="C35" s="2" t="s">
        <v>25</v>
      </c>
      <c r="D35" s="2" t="s">
        <v>125</v>
      </c>
      <c r="E35" s="2" t="s">
        <v>126</v>
      </c>
      <c r="F35" s="2" t="s">
        <v>42</v>
      </c>
      <c r="G35" s="8"/>
      <c r="H35" s="8"/>
      <c r="I35" s="29"/>
      <c r="J35" s="14">
        <v>134</v>
      </c>
      <c r="K35" s="14">
        <v>289</v>
      </c>
      <c r="L35" s="13">
        <f t="shared" si="1"/>
        <v>155</v>
      </c>
    </row>
    <row r="36" spans="1:12" ht="12.75" customHeight="1" x14ac:dyDescent="0.2">
      <c r="A36" s="2" t="s">
        <v>71</v>
      </c>
      <c r="B36" s="2" t="s">
        <v>118</v>
      </c>
      <c r="C36" s="2" t="s">
        <v>26</v>
      </c>
      <c r="D36" s="2" t="s">
        <v>29</v>
      </c>
      <c r="E36" s="2" t="s">
        <v>37</v>
      </c>
      <c r="F36" s="2" t="s">
        <v>43</v>
      </c>
      <c r="G36" s="8"/>
      <c r="H36" s="8"/>
      <c r="I36" s="29"/>
      <c r="J36" s="14">
        <v>179</v>
      </c>
      <c r="K36" s="14">
        <v>289</v>
      </c>
      <c r="L36" s="13">
        <f t="shared" si="1"/>
        <v>110</v>
      </c>
    </row>
    <row r="37" spans="1:12" ht="12.75" customHeight="1" x14ac:dyDescent="0.2">
      <c r="A37" s="2" t="s">
        <v>72</v>
      </c>
      <c r="B37" s="2" t="s">
        <v>118</v>
      </c>
      <c r="C37" s="2" t="s">
        <v>28</v>
      </c>
      <c r="D37" s="2" t="s">
        <v>7</v>
      </c>
      <c r="E37" s="2" t="s">
        <v>28</v>
      </c>
      <c r="F37" s="2" t="s">
        <v>42</v>
      </c>
      <c r="G37" s="8"/>
      <c r="H37" s="8"/>
      <c r="I37" s="29"/>
      <c r="J37" s="14">
        <v>168</v>
      </c>
      <c r="K37" s="14">
        <v>269</v>
      </c>
      <c r="L37" s="13">
        <f t="shared" si="1"/>
        <v>101</v>
      </c>
    </row>
    <row r="38" spans="1:12" ht="12.75" customHeight="1" x14ac:dyDescent="0.2">
      <c r="A38" s="2" t="s">
        <v>73</v>
      </c>
      <c r="B38" s="2" t="s">
        <v>118</v>
      </c>
      <c r="C38" s="2" t="s">
        <v>26</v>
      </c>
      <c r="D38" s="2" t="s">
        <v>32</v>
      </c>
      <c r="E38" s="2" t="s">
        <v>123</v>
      </c>
      <c r="F38" s="2" t="s">
        <v>43</v>
      </c>
      <c r="G38" s="8"/>
      <c r="H38" s="8"/>
      <c r="I38" s="29"/>
      <c r="J38" s="14">
        <v>318</v>
      </c>
      <c r="K38" s="14">
        <v>459</v>
      </c>
      <c r="L38" s="13">
        <f t="shared" si="1"/>
        <v>141</v>
      </c>
    </row>
    <row r="39" spans="1:12" ht="12.75" customHeight="1" x14ac:dyDescent="0.2">
      <c r="A39" s="2" t="s">
        <v>75</v>
      </c>
      <c r="B39" s="2" t="s">
        <v>118</v>
      </c>
      <c r="C39" s="2" t="s">
        <v>26</v>
      </c>
      <c r="D39" s="2" t="s">
        <v>29</v>
      </c>
      <c r="E39" s="2" t="s">
        <v>127</v>
      </c>
      <c r="F39" s="2" t="s">
        <v>43</v>
      </c>
      <c r="G39" s="8"/>
      <c r="H39" s="8"/>
      <c r="I39" s="29"/>
      <c r="J39" s="14">
        <v>364</v>
      </c>
      <c r="K39" s="14">
        <v>459</v>
      </c>
      <c r="L39" s="13">
        <f t="shared" si="1"/>
        <v>95</v>
      </c>
    </row>
    <row r="40" spans="1:12" ht="12.75" customHeight="1" x14ac:dyDescent="0.2">
      <c r="A40" s="3" t="s">
        <v>76</v>
      </c>
      <c r="B40" s="2" t="s">
        <v>118</v>
      </c>
      <c r="C40" s="2" t="s">
        <v>25</v>
      </c>
      <c r="D40" s="2" t="s">
        <v>31</v>
      </c>
      <c r="E40" s="2" t="s">
        <v>38</v>
      </c>
      <c r="F40" s="2" t="s">
        <v>43</v>
      </c>
      <c r="G40" s="8"/>
      <c r="H40" s="8"/>
      <c r="I40" s="29"/>
      <c r="J40" s="14">
        <v>423</v>
      </c>
      <c r="K40" s="14">
        <v>599</v>
      </c>
      <c r="L40" s="13">
        <f t="shared" si="1"/>
        <v>176</v>
      </c>
    </row>
    <row r="41" spans="1:12" ht="12.75" customHeight="1" x14ac:dyDescent="0.2">
      <c r="A41" s="2" t="s">
        <v>76</v>
      </c>
      <c r="B41" s="2" t="s">
        <v>118</v>
      </c>
      <c r="C41" s="2" t="s">
        <v>25</v>
      </c>
      <c r="D41" s="2" t="s">
        <v>31</v>
      </c>
      <c r="E41" s="2" t="s">
        <v>38</v>
      </c>
      <c r="F41" s="2" t="s">
        <v>42</v>
      </c>
      <c r="G41" s="8"/>
      <c r="H41" s="8"/>
      <c r="I41" s="29"/>
      <c r="J41" s="14">
        <v>462</v>
      </c>
      <c r="K41" s="14">
        <v>599</v>
      </c>
      <c r="L41" s="13">
        <f t="shared" si="1"/>
        <v>137</v>
      </c>
    </row>
    <row r="42" spans="1:12" ht="12.75" customHeight="1" x14ac:dyDescent="0.2">
      <c r="A42" s="2" t="s">
        <v>77</v>
      </c>
      <c r="B42" s="2" t="s">
        <v>118</v>
      </c>
      <c r="C42" s="2" t="s">
        <v>25</v>
      </c>
      <c r="D42" s="2" t="s">
        <v>31</v>
      </c>
      <c r="E42" s="2" t="s">
        <v>38</v>
      </c>
      <c r="F42" s="2" t="s">
        <v>43</v>
      </c>
      <c r="G42" s="8"/>
      <c r="H42" s="8"/>
      <c r="I42" s="29"/>
      <c r="J42" s="14">
        <v>356</v>
      </c>
      <c r="K42" s="14">
        <v>499</v>
      </c>
      <c r="L42" s="13">
        <f t="shared" si="1"/>
        <v>143</v>
      </c>
    </row>
    <row r="43" spans="1:12" ht="12.75" customHeight="1" x14ac:dyDescent="0.2">
      <c r="A43" s="2" t="s">
        <v>78</v>
      </c>
      <c r="B43" s="2" t="s">
        <v>118</v>
      </c>
      <c r="C43" s="2" t="s">
        <v>28</v>
      </c>
      <c r="D43" s="2" t="s">
        <v>7</v>
      </c>
      <c r="E43" s="2" t="s">
        <v>128</v>
      </c>
      <c r="F43" s="2" t="s">
        <v>42</v>
      </c>
      <c r="G43" s="8"/>
      <c r="H43" s="8"/>
      <c r="I43" s="29"/>
      <c r="J43" s="14">
        <v>357</v>
      </c>
      <c r="K43" s="14">
        <v>499</v>
      </c>
      <c r="L43" s="13">
        <f t="shared" si="1"/>
        <v>142</v>
      </c>
    </row>
    <row r="44" spans="1:12" ht="12.75" customHeight="1" x14ac:dyDescent="0.2">
      <c r="A44" s="2" t="s">
        <v>80</v>
      </c>
      <c r="B44" s="2" t="s">
        <v>118</v>
      </c>
      <c r="C44" s="2" t="s">
        <v>28</v>
      </c>
      <c r="D44" s="2" t="s">
        <v>7</v>
      </c>
      <c r="E44" s="2" t="s">
        <v>41</v>
      </c>
      <c r="F44" s="2" t="s">
        <v>42</v>
      </c>
      <c r="G44" s="8"/>
      <c r="H44" s="8"/>
      <c r="I44" s="29"/>
      <c r="J44" s="14">
        <v>357</v>
      </c>
      <c r="K44" s="14">
        <v>459</v>
      </c>
      <c r="L44" s="13">
        <f t="shared" si="1"/>
        <v>102</v>
      </c>
    </row>
    <row r="45" spans="1:12" ht="12.75" customHeight="1" x14ac:dyDescent="0.2">
      <c r="A45" s="2" t="s">
        <v>81</v>
      </c>
      <c r="B45" s="2" t="s">
        <v>118</v>
      </c>
      <c r="C45" s="2" t="s">
        <v>28</v>
      </c>
      <c r="D45" s="2" t="s">
        <v>7</v>
      </c>
      <c r="E45" s="2" t="s">
        <v>41</v>
      </c>
      <c r="F45" s="2" t="s">
        <v>42</v>
      </c>
      <c r="G45" s="8"/>
      <c r="H45" s="8"/>
      <c r="I45" s="29"/>
      <c r="J45" s="14">
        <v>346</v>
      </c>
      <c r="K45" s="14">
        <v>499</v>
      </c>
      <c r="L45" s="13">
        <f t="shared" si="1"/>
        <v>153</v>
      </c>
    </row>
    <row r="46" spans="1:12" ht="12.75" customHeight="1" x14ac:dyDescent="0.2">
      <c r="A46" s="2" t="s">
        <v>82</v>
      </c>
      <c r="B46" s="2" t="s">
        <v>118</v>
      </c>
      <c r="C46" s="2" t="s">
        <v>28</v>
      </c>
      <c r="D46" s="2" t="s">
        <v>7</v>
      </c>
      <c r="E46" s="2" t="s">
        <v>41</v>
      </c>
      <c r="F46" s="2" t="s">
        <v>42</v>
      </c>
      <c r="G46" s="8"/>
      <c r="H46" s="8"/>
      <c r="I46" s="29"/>
      <c r="J46" s="14">
        <v>386</v>
      </c>
      <c r="K46" s="14">
        <v>499</v>
      </c>
      <c r="L46" s="13">
        <f t="shared" si="1"/>
        <v>113</v>
      </c>
    </row>
    <row r="47" spans="1:12" ht="12.75" customHeight="1" x14ac:dyDescent="0.2">
      <c r="A47" s="2" t="s">
        <v>83</v>
      </c>
      <c r="B47" s="2" t="s">
        <v>118</v>
      </c>
      <c r="C47" s="2" t="s">
        <v>26</v>
      </c>
      <c r="D47" s="2" t="s">
        <v>29</v>
      </c>
      <c r="E47" s="2" t="s">
        <v>129</v>
      </c>
      <c r="F47" s="2" t="s">
        <v>43</v>
      </c>
      <c r="G47" s="8"/>
      <c r="H47" s="8"/>
      <c r="I47" s="29"/>
      <c r="J47" s="14">
        <v>319</v>
      </c>
      <c r="K47" s="14">
        <v>499</v>
      </c>
      <c r="L47" s="13">
        <f t="shared" si="1"/>
        <v>180</v>
      </c>
    </row>
    <row r="48" spans="1:12" ht="12.75" customHeight="1" x14ac:dyDescent="0.2">
      <c r="A48" s="2" t="s">
        <v>84</v>
      </c>
      <c r="B48" s="2" t="s">
        <v>118</v>
      </c>
      <c r="C48" s="2" t="s">
        <v>26</v>
      </c>
      <c r="D48" s="2" t="s">
        <v>7</v>
      </c>
      <c r="E48" s="2" t="s">
        <v>36</v>
      </c>
      <c r="F48" s="2" t="s">
        <v>43</v>
      </c>
      <c r="G48" s="8"/>
      <c r="H48" s="8"/>
      <c r="I48" s="29"/>
      <c r="J48" s="14">
        <v>317</v>
      </c>
      <c r="K48" s="14">
        <v>499</v>
      </c>
      <c r="L48" s="13">
        <f t="shared" si="1"/>
        <v>182</v>
      </c>
    </row>
    <row r="49" spans="1:12" ht="12.75" customHeight="1" x14ac:dyDescent="0.2">
      <c r="A49" s="2" t="s">
        <v>87</v>
      </c>
      <c r="B49" s="2" t="s">
        <v>118</v>
      </c>
      <c r="C49" s="2" t="s">
        <v>26</v>
      </c>
      <c r="D49" s="2" t="s">
        <v>34</v>
      </c>
      <c r="E49" s="2" t="s">
        <v>37</v>
      </c>
      <c r="F49" s="2" t="s">
        <v>43</v>
      </c>
      <c r="G49" s="8"/>
      <c r="H49" s="8"/>
      <c r="I49" s="29"/>
      <c r="J49" s="14">
        <v>463</v>
      </c>
      <c r="K49" s="14">
        <v>599</v>
      </c>
      <c r="L49" s="13">
        <f t="shared" si="1"/>
        <v>136</v>
      </c>
    </row>
    <row r="50" spans="1:12" ht="12.75" customHeight="1" x14ac:dyDescent="0.2">
      <c r="A50" s="2" t="s">
        <v>85</v>
      </c>
      <c r="B50" s="2" t="s">
        <v>118</v>
      </c>
      <c r="C50" s="2" t="s">
        <v>26</v>
      </c>
      <c r="D50" s="2" t="s">
        <v>7</v>
      </c>
      <c r="E50" s="2" t="s">
        <v>39</v>
      </c>
      <c r="F50" s="2" t="s">
        <v>43</v>
      </c>
      <c r="G50" s="8"/>
      <c r="H50" s="8"/>
      <c r="I50" s="29"/>
      <c r="J50" s="14">
        <v>486</v>
      </c>
      <c r="K50" s="14">
        <v>499</v>
      </c>
      <c r="L50" s="13">
        <f t="shared" si="1"/>
        <v>13</v>
      </c>
    </row>
    <row r="51" spans="1:12" ht="12.75" customHeight="1" x14ac:dyDescent="0.2">
      <c r="A51" s="2" t="s">
        <v>74</v>
      </c>
      <c r="B51" s="2" t="s">
        <v>118</v>
      </c>
      <c r="C51" s="2" t="s">
        <v>28</v>
      </c>
      <c r="D51" s="2" t="s">
        <v>30</v>
      </c>
      <c r="E51" s="2" t="s">
        <v>28</v>
      </c>
      <c r="F51" s="2" t="s">
        <v>42</v>
      </c>
      <c r="G51" s="8"/>
      <c r="H51" s="8"/>
      <c r="I51" s="29"/>
      <c r="J51" s="14">
        <v>347</v>
      </c>
      <c r="K51" s="14">
        <v>459</v>
      </c>
      <c r="L51" s="13">
        <f t="shared" si="1"/>
        <v>112</v>
      </c>
    </row>
    <row r="52" spans="1:12" ht="12.75" customHeight="1" x14ac:dyDescent="0.2">
      <c r="A52" s="2" t="s">
        <v>86</v>
      </c>
      <c r="B52" s="2" t="s">
        <v>118</v>
      </c>
      <c r="C52" s="2" t="s">
        <v>26</v>
      </c>
      <c r="D52" s="2" t="s">
        <v>32</v>
      </c>
      <c r="E52" s="2" t="s">
        <v>39</v>
      </c>
      <c r="F52" s="2" t="s">
        <v>43</v>
      </c>
      <c r="G52" s="8"/>
      <c r="H52" s="8"/>
      <c r="I52" s="29"/>
      <c r="J52" s="14">
        <v>496</v>
      </c>
      <c r="K52" s="14">
        <v>549</v>
      </c>
      <c r="L52" s="13">
        <f t="shared" si="1"/>
        <v>53</v>
      </c>
    </row>
    <row r="53" spans="1:12" ht="12.75" customHeight="1" x14ac:dyDescent="0.2">
      <c r="A53" s="2" t="s">
        <v>88</v>
      </c>
      <c r="B53" s="2" t="s">
        <v>118</v>
      </c>
      <c r="C53" s="2" t="s">
        <v>27</v>
      </c>
      <c r="D53" s="2" t="s">
        <v>30</v>
      </c>
      <c r="E53" s="2" t="s">
        <v>27</v>
      </c>
      <c r="F53" s="2" t="s">
        <v>43</v>
      </c>
      <c r="G53" s="8"/>
      <c r="H53" s="8"/>
      <c r="I53" s="29"/>
      <c r="J53" s="14">
        <v>125</v>
      </c>
      <c r="K53" s="14">
        <v>389</v>
      </c>
      <c r="L53" s="13">
        <f t="shared" si="1"/>
        <v>264</v>
      </c>
    </row>
    <row r="54" spans="1:12" ht="12.75" customHeight="1" x14ac:dyDescent="0.2">
      <c r="A54" s="2" t="s">
        <v>89</v>
      </c>
      <c r="B54" s="2" t="s">
        <v>118</v>
      </c>
      <c r="C54" s="2" t="s">
        <v>28</v>
      </c>
      <c r="D54" s="2" t="s">
        <v>7</v>
      </c>
      <c r="E54" s="2" t="s">
        <v>28</v>
      </c>
      <c r="F54" s="2" t="s">
        <v>42</v>
      </c>
      <c r="G54" s="8"/>
      <c r="H54" s="8"/>
      <c r="I54" s="29"/>
      <c r="J54" s="14">
        <v>348</v>
      </c>
      <c r="K54" s="14">
        <v>599</v>
      </c>
      <c r="L54" s="13">
        <f t="shared" si="1"/>
        <v>251</v>
      </c>
    </row>
    <row r="55" spans="1:12" ht="12.75" customHeight="1" x14ac:dyDescent="0.2">
      <c r="A55" s="2" t="s">
        <v>90</v>
      </c>
      <c r="B55" s="2" t="s">
        <v>118</v>
      </c>
      <c r="C55" s="2" t="s">
        <v>26</v>
      </c>
      <c r="D55" s="2" t="s">
        <v>32</v>
      </c>
      <c r="E55" s="2" t="s">
        <v>39</v>
      </c>
      <c r="F55" s="2" t="s">
        <v>43</v>
      </c>
      <c r="G55" s="8"/>
      <c r="H55" s="8"/>
      <c r="I55" s="29"/>
      <c r="J55" s="14">
        <v>259</v>
      </c>
      <c r="K55" s="14">
        <v>499</v>
      </c>
      <c r="L55" s="13">
        <f t="shared" si="1"/>
        <v>240</v>
      </c>
    </row>
    <row r="56" spans="1:12" ht="12.75" customHeight="1" x14ac:dyDescent="0.2">
      <c r="A56" s="2" t="s">
        <v>91</v>
      </c>
      <c r="B56" s="2" t="s">
        <v>118</v>
      </c>
      <c r="C56" s="2" t="s">
        <v>26</v>
      </c>
      <c r="D56" s="2" t="s">
        <v>29</v>
      </c>
      <c r="E56" s="2" t="s">
        <v>37</v>
      </c>
      <c r="F56" s="2" t="s">
        <v>43</v>
      </c>
      <c r="G56" s="8"/>
      <c r="H56" s="8"/>
      <c r="I56" s="29"/>
      <c r="J56" s="14">
        <v>278</v>
      </c>
      <c r="K56" s="14">
        <v>499</v>
      </c>
      <c r="L56" s="13">
        <f t="shared" si="1"/>
        <v>221</v>
      </c>
    </row>
    <row r="57" spans="1:12" ht="12.75" customHeight="1" x14ac:dyDescent="0.2">
      <c r="A57" s="2" t="s">
        <v>92</v>
      </c>
      <c r="B57" s="2" t="s">
        <v>118</v>
      </c>
      <c r="C57" s="2" t="s">
        <v>26</v>
      </c>
      <c r="D57" s="2" t="s">
        <v>29</v>
      </c>
      <c r="E57" s="2" t="s">
        <v>37</v>
      </c>
      <c r="F57" s="2" t="s">
        <v>43</v>
      </c>
      <c r="G57" s="8"/>
      <c r="H57" s="8"/>
      <c r="I57" s="29"/>
      <c r="J57" s="14">
        <v>248</v>
      </c>
      <c r="K57" s="14">
        <v>399</v>
      </c>
      <c r="L57" s="13">
        <f t="shared" si="1"/>
        <v>151</v>
      </c>
    </row>
    <row r="58" spans="1:12" ht="12.75" customHeight="1" x14ac:dyDescent="0.2">
      <c r="A58" s="2" t="s">
        <v>94</v>
      </c>
      <c r="B58" s="2" t="s">
        <v>118</v>
      </c>
      <c r="C58" s="2" t="s">
        <v>28</v>
      </c>
      <c r="D58" s="2" t="s">
        <v>33</v>
      </c>
      <c r="E58" s="2" t="s">
        <v>28</v>
      </c>
      <c r="F58" s="2" t="s">
        <v>42</v>
      </c>
      <c r="G58" s="8"/>
      <c r="H58" s="8"/>
      <c r="I58" s="29"/>
      <c r="J58" s="14">
        <v>268</v>
      </c>
      <c r="K58" s="14">
        <v>399</v>
      </c>
      <c r="L58" s="13">
        <f t="shared" si="1"/>
        <v>131</v>
      </c>
    </row>
    <row r="59" spans="1:12" ht="12.75" customHeight="1" x14ac:dyDescent="0.2">
      <c r="A59" s="2" t="s">
        <v>95</v>
      </c>
      <c r="B59" s="2" t="s">
        <v>118</v>
      </c>
      <c r="C59" s="2" t="s">
        <v>26</v>
      </c>
      <c r="D59" s="2" t="s">
        <v>29</v>
      </c>
      <c r="E59" s="2" t="s">
        <v>37</v>
      </c>
      <c r="F59" s="2" t="s">
        <v>43</v>
      </c>
      <c r="G59" s="8"/>
      <c r="H59" s="8"/>
      <c r="I59" s="29"/>
      <c r="J59" s="14">
        <v>237</v>
      </c>
      <c r="K59" s="14">
        <v>359</v>
      </c>
      <c r="L59" s="13">
        <f t="shared" si="1"/>
        <v>122</v>
      </c>
    </row>
    <row r="60" spans="1:12" ht="12.75" customHeight="1" x14ac:dyDescent="0.2">
      <c r="A60" s="2" t="s">
        <v>96</v>
      </c>
      <c r="B60" s="2" t="s">
        <v>118</v>
      </c>
      <c r="C60" s="2" t="s">
        <v>25</v>
      </c>
      <c r="D60" s="2" t="s">
        <v>31</v>
      </c>
      <c r="E60" s="2" t="s">
        <v>38</v>
      </c>
      <c r="F60" s="2" t="s">
        <v>43</v>
      </c>
      <c r="G60" s="8"/>
      <c r="H60" s="8"/>
      <c r="I60" s="29"/>
      <c r="J60" s="14">
        <v>238</v>
      </c>
      <c r="K60" s="14">
        <v>359</v>
      </c>
      <c r="L60" s="13">
        <f t="shared" si="1"/>
        <v>121</v>
      </c>
    </row>
    <row r="61" spans="1:12" ht="12.75" customHeight="1" x14ac:dyDescent="0.2">
      <c r="A61" s="2" t="s">
        <v>97</v>
      </c>
      <c r="B61" s="2" t="s">
        <v>118</v>
      </c>
      <c r="C61" s="2" t="s">
        <v>26</v>
      </c>
      <c r="D61" s="2" t="s">
        <v>29</v>
      </c>
      <c r="E61" s="2" t="s">
        <v>37</v>
      </c>
      <c r="F61" s="2" t="s">
        <v>43</v>
      </c>
      <c r="G61" s="8"/>
      <c r="H61" s="8"/>
      <c r="I61" s="29"/>
      <c r="J61" s="14">
        <v>268</v>
      </c>
      <c r="K61" s="14">
        <v>359</v>
      </c>
      <c r="L61" s="13">
        <f t="shared" si="1"/>
        <v>91</v>
      </c>
    </row>
    <row r="62" spans="1:12" ht="12.75" customHeight="1" x14ac:dyDescent="0.2">
      <c r="A62" s="2" t="s">
        <v>98</v>
      </c>
      <c r="B62" s="2" t="s">
        <v>118</v>
      </c>
      <c r="C62" s="2" t="s">
        <v>26</v>
      </c>
      <c r="D62" s="2" t="s">
        <v>33</v>
      </c>
      <c r="E62" s="2" t="s">
        <v>130</v>
      </c>
      <c r="F62" s="2" t="s">
        <v>43</v>
      </c>
      <c r="G62" s="8"/>
      <c r="H62" s="8"/>
      <c r="I62" s="29"/>
      <c r="J62" s="14">
        <v>249</v>
      </c>
      <c r="K62" s="14">
        <v>359</v>
      </c>
      <c r="L62" s="13">
        <f t="shared" si="1"/>
        <v>110</v>
      </c>
    </row>
    <row r="63" spans="1:12" ht="12.75" customHeight="1" x14ac:dyDescent="0.2">
      <c r="A63" s="2" t="s">
        <v>98</v>
      </c>
      <c r="B63" s="2" t="s">
        <v>118</v>
      </c>
      <c r="C63" s="2" t="s">
        <v>25</v>
      </c>
      <c r="D63" s="2" t="s">
        <v>33</v>
      </c>
      <c r="E63" s="2" t="s">
        <v>131</v>
      </c>
      <c r="F63" s="2" t="s">
        <v>43</v>
      </c>
      <c r="G63" s="8"/>
      <c r="H63" s="8"/>
      <c r="I63" s="29"/>
      <c r="J63" s="14">
        <v>258</v>
      </c>
      <c r="K63" s="14">
        <v>359</v>
      </c>
      <c r="L63" s="13">
        <f t="shared" si="1"/>
        <v>101</v>
      </c>
    </row>
    <row r="64" spans="1:12" ht="12.75" customHeight="1" x14ac:dyDescent="0.2">
      <c r="A64" s="2" t="s">
        <v>98</v>
      </c>
      <c r="B64" s="2" t="s">
        <v>118</v>
      </c>
      <c r="C64" s="2" t="s">
        <v>25</v>
      </c>
      <c r="D64" s="2" t="s">
        <v>31</v>
      </c>
      <c r="E64" s="2" t="s">
        <v>131</v>
      </c>
      <c r="F64" s="2" t="s">
        <v>42</v>
      </c>
      <c r="G64" s="8"/>
      <c r="H64" s="8"/>
      <c r="I64" s="29"/>
      <c r="J64" s="14">
        <v>269</v>
      </c>
      <c r="K64" s="14">
        <v>299</v>
      </c>
      <c r="L64" s="13">
        <f t="shared" si="1"/>
        <v>30</v>
      </c>
    </row>
    <row r="65" spans="1:12" ht="12.75" customHeight="1" x14ac:dyDescent="0.2">
      <c r="A65" s="2" t="s">
        <v>99</v>
      </c>
      <c r="B65" s="2" t="s">
        <v>118</v>
      </c>
      <c r="C65" s="2" t="s">
        <v>28</v>
      </c>
      <c r="D65" s="2" t="s">
        <v>33</v>
      </c>
      <c r="E65" s="2" t="s">
        <v>132</v>
      </c>
      <c r="F65" s="2" t="s">
        <v>42</v>
      </c>
      <c r="G65" s="8"/>
      <c r="H65" s="8"/>
      <c r="I65" s="29"/>
      <c r="J65" s="14">
        <v>247</v>
      </c>
      <c r="K65" s="14">
        <v>299</v>
      </c>
      <c r="L65" s="13">
        <f t="shared" si="1"/>
        <v>52</v>
      </c>
    </row>
    <row r="66" spans="1:12" ht="12.75" customHeight="1" x14ac:dyDescent="0.2">
      <c r="A66" s="2" t="s">
        <v>100</v>
      </c>
      <c r="B66" s="2" t="s">
        <v>118</v>
      </c>
      <c r="C66" s="2" t="s">
        <v>26</v>
      </c>
      <c r="D66" s="2" t="s">
        <v>32</v>
      </c>
      <c r="E66" s="2" t="s">
        <v>123</v>
      </c>
      <c r="F66" s="2" t="s">
        <v>43</v>
      </c>
      <c r="G66" s="8"/>
      <c r="H66" s="8"/>
      <c r="I66" s="29"/>
      <c r="J66" s="14">
        <v>258</v>
      </c>
      <c r="K66" s="14">
        <v>310</v>
      </c>
      <c r="L66" s="13">
        <f t="shared" ref="L66:L97" si="2">K66-J66</f>
        <v>52</v>
      </c>
    </row>
    <row r="67" spans="1:12" ht="12.75" customHeight="1" x14ac:dyDescent="0.2">
      <c r="A67" s="2" t="s">
        <v>101</v>
      </c>
      <c r="B67" s="2" t="s">
        <v>118</v>
      </c>
      <c r="C67" s="2" t="s">
        <v>27</v>
      </c>
      <c r="D67" s="2" t="s">
        <v>30</v>
      </c>
      <c r="E67" s="2" t="s">
        <v>27</v>
      </c>
      <c r="F67" s="2" t="s">
        <v>43</v>
      </c>
      <c r="G67" s="8"/>
      <c r="H67" s="8"/>
      <c r="I67" s="29"/>
      <c r="J67" s="14">
        <v>315</v>
      </c>
      <c r="K67" s="14">
        <v>499</v>
      </c>
      <c r="L67" s="13">
        <f t="shared" si="2"/>
        <v>184</v>
      </c>
    </row>
    <row r="68" spans="1:12" ht="12.75" customHeight="1" x14ac:dyDescent="0.2">
      <c r="A68" s="2" t="s">
        <v>102</v>
      </c>
      <c r="B68" s="2" t="s">
        <v>118</v>
      </c>
      <c r="C68" s="2" t="s">
        <v>26</v>
      </c>
      <c r="D68" s="2" t="s">
        <v>32</v>
      </c>
      <c r="E68" s="2" t="s">
        <v>133</v>
      </c>
      <c r="F68" s="2" t="s">
        <v>43</v>
      </c>
      <c r="G68" s="8"/>
      <c r="H68" s="8"/>
      <c r="I68" s="29"/>
      <c r="J68" s="14">
        <v>248</v>
      </c>
      <c r="K68" s="14">
        <v>499</v>
      </c>
      <c r="L68" s="13">
        <f t="shared" si="2"/>
        <v>251</v>
      </c>
    </row>
    <row r="69" spans="1:12" ht="12.75" customHeight="1" x14ac:dyDescent="0.2">
      <c r="A69" s="2" t="s">
        <v>103</v>
      </c>
      <c r="B69" s="2" t="s">
        <v>118</v>
      </c>
      <c r="C69" s="2" t="s">
        <v>25</v>
      </c>
      <c r="D69" s="2" t="s">
        <v>31</v>
      </c>
      <c r="E69" s="2" t="s">
        <v>35</v>
      </c>
      <c r="F69" s="2" t="s">
        <v>43</v>
      </c>
      <c r="G69" s="8"/>
      <c r="H69" s="8"/>
      <c r="I69" s="29"/>
      <c r="J69" s="14">
        <v>269</v>
      </c>
      <c r="K69" s="14">
        <v>499</v>
      </c>
      <c r="L69" s="13">
        <f t="shared" si="2"/>
        <v>230</v>
      </c>
    </row>
    <row r="70" spans="1:12" ht="12.75" customHeight="1" x14ac:dyDescent="0.2">
      <c r="A70" s="4" t="s">
        <v>104</v>
      </c>
      <c r="B70" s="2" t="s">
        <v>118</v>
      </c>
      <c r="C70" s="2" t="s">
        <v>28</v>
      </c>
      <c r="D70" s="2" t="s">
        <v>33</v>
      </c>
      <c r="E70" s="2" t="s">
        <v>132</v>
      </c>
      <c r="F70" s="2" t="s">
        <v>42</v>
      </c>
      <c r="G70" s="8"/>
      <c r="H70" s="8"/>
      <c r="I70" s="29"/>
      <c r="J70" s="14">
        <v>258</v>
      </c>
      <c r="K70" s="14">
        <v>399</v>
      </c>
      <c r="L70" s="13">
        <f t="shared" si="2"/>
        <v>141</v>
      </c>
    </row>
    <row r="71" spans="1:12" ht="12.75" customHeight="1" x14ac:dyDescent="0.2">
      <c r="A71" s="2" t="s">
        <v>105</v>
      </c>
      <c r="B71" s="2" t="s">
        <v>118</v>
      </c>
      <c r="C71" s="2" t="s">
        <v>26</v>
      </c>
      <c r="D71" s="2" t="s">
        <v>34</v>
      </c>
      <c r="E71" s="2" t="s">
        <v>121</v>
      </c>
      <c r="F71" s="2" t="s">
        <v>43</v>
      </c>
      <c r="G71" s="8"/>
      <c r="H71" s="8"/>
      <c r="I71" s="29"/>
      <c r="J71" s="14">
        <v>214</v>
      </c>
      <c r="K71" s="14">
        <v>399</v>
      </c>
      <c r="L71" s="13">
        <f t="shared" si="2"/>
        <v>185</v>
      </c>
    </row>
    <row r="72" spans="1:12" ht="12.75" customHeight="1" x14ac:dyDescent="0.2">
      <c r="A72" s="2" t="s">
        <v>106</v>
      </c>
      <c r="B72" s="2" t="s">
        <v>118</v>
      </c>
      <c r="C72" s="2" t="s">
        <v>28</v>
      </c>
      <c r="D72" s="2" t="s">
        <v>33</v>
      </c>
      <c r="E72" s="2" t="s">
        <v>132</v>
      </c>
      <c r="F72" s="2" t="s">
        <v>42</v>
      </c>
      <c r="G72" s="8"/>
      <c r="H72" s="8"/>
      <c r="I72" s="29"/>
      <c r="J72" s="14">
        <v>167</v>
      </c>
      <c r="K72" s="14">
        <v>269</v>
      </c>
      <c r="L72" s="13">
        <f t="shared" si="2"/>
        <v>102</v>
      </c>
    </row>
    <row r="73" spans="1:12" ht="12.75" customHeight="1" x14ac:dyDescent="0.2">
      <c r="A73" s="2" t="s">
        <v>107</v>
      </c>
      <c r="B73" s="2" t="s">
        <v>118</v>
      </c>
      <c r="C73" s="2" t="s">
        <v>26</v>
      </c>
      <c r="D73" s="2" t="s">
        <v>33</v>
      </c>
      <c r="E73" s="2" t="s">
        <v>37</v>
      </c>
      <c r="F73" s="2" t="s">
        <v>43</v>
      </c>
      <c r="G73" s="8"/>
      <c r="H73" s="8"/>
      <c r="I73" s="29"/>
      <c r="J73" s="14">
        <v>189</v>
      </c>
      <c r="K73" s="14">
        <v>299</v>
      </c>
      <c r="L73" s="13">
        <f t="shared" si="2"/>
        <v>110</v>
      </c>
    </row>
    <row r="74" spans="1:12" ht="12.75" customHeight="1" x14ac:dyDescent="0.2">
      <c r="A74" s="2" t="s">
        <v>108</v>
      </c>
      <c r="B74" s="2" t="s">
        <v>118</v>
      </c>
      <c r="C74" s="2" t="s">
        <v>26</v>
      </c>
      <c r="D74" s="2" t="s">
        <v>34</v>
      </c>
      <c r="E74" s="2" t="s">
        <v>40</v>
      </c>
      <c r="F74" s="2" t="s">
        <v>43</v>
      </c>
      <c r="G74" s="8"/>
      <c r="H74" s="8"/>
      <c r="I74" s="29"/>
      <c r="J74" s="14">
        <v>145</v>
      </c>
      <c r="K74" s="14">
        <v>259</v>
      </c>
      <c r="L74" s="13">
        <f t="shared" si="2"/>
        <v>114</v>
      </c>
    </row>
    <row r="75" spans="1:12" ht="12.75" customHeight="1" x14ac:dyDescent="0.2">
      <c r="A75" s="2" t="s">
        <v>109</v>
      </c>
      <c r="B75" s="2" t="s">
        <v>118</v>
      </c>
      <c r="C75" s="2" t="s">
        <v>26</v>
      </c>
      <c r="D75" s="2" t="s">
        <v>32</v>
      </c>
      <c r="E75" s="2" t="s">
        <v>36</v>
      </c>
      <c r="F75" s="2" t="s">
        <v>43</v>
      </c>
      <c r="G75" s="8"/>
      <c r="H75" s="8"/>
      <c r="I75" s="29"/>
      <c r="J75" s="14">
        <v>156</v>
      </c>
      <c r="K75" s="14">
        <v>299</v>
      </c>
      <c r="L75" s="13">
        <f t="shared" si="2"/>
        <v>143</v>
      </c>
    </row>
    <row r="76" spans="1:12" ht="12.75" customHeight="1" x14ac:dyDescent="0.2">
      <c r="A76" s="2" t="s">
        <v>112</v>
      </c>
      <c r="B76" s="2" t="s">
        <v>118</v>
      </c>
      <c r="C76" s="2" t="s">
        <v>26</v>
      </c>
      <c r="D76" s="2" t="s">
        <v>32</v>
      </c>
      <c r="E76" s="2" t="s">
        <v>36</v>
      </c>
      <c r="F76" s="2" t="s">
        <v>43</v>
      </c>
      <c r="G76" s="8"/>
      <c r="H76" s="8"/>
      <c r="I76" s="29"/>
      <c r="J76" s="14">
        <v>246</v>
      </c>
      <c r="K76" s="14">
        <v>399</v>
      </c>
      <c r="L76" s="13">
        <f t="shared" si="2"/>
        <v>153</v>
      </c>
    </row>
    <row r="77" spans="1:12" ht="12.75" customHeight="1" x14ac:dyDescent="0.2">
      <c r="A77" s="2" t="s">
        <v>113</v>
      </c>
      <c r="B77" s="2" t="s">
        <v>118</v>
      </c>
      <c r="C77" s="2" t="s">
        <v>26</v>
      </c>
      <c r="D77" s="2" t="s">
        <v>7</v>
      </c>
      <c r="E77" s="2" t="s">
        <v>39</v>
      </c>
      <c r="F77" s="2" t="s">
        <v>43</v>
      </c>
      <c r="G77" s="8"/>
      <c r="H77" s="8"/>
      <c r="I77" s="29"/>
      <c r="J77" s="14">
        <v>286</v>
      </c>
      <c r="K77" s="14">
        <v>369</v>
      </c>
      <c r="L77" s="13">
        <f t="shared" si="2"/>
        <v>83</v>
      </c>
    </row>
    <row r="78" spans="1:12" ht="12.75" customHeight="1" x14ac:dyDescent="0.2">
      <c r="A78" s="2" t="s">
        <v>114</v>
      </c>
      <c r="B78" s="2" t="s">
        <v>118</v>
      </c>
      <c r="C78" s="2" t="s">
        <v>26</v>
      </c>
      <c r="D78" s="2" t="s">
        <v>33</v>
      </c>
      <c r="E78" s="2" t="s">
        <v>37</v>
      </c>
      <c r="F78" s="2" t="s">
        <v>43</v>
      </c>
      <c r="G78" s="8"/>
      <c r="H78" s="8"/>
      <c r="I78" s="29"/>
      <c r="J78" s="14">
        <v>279</v>
      </c>
      <c r="K78" s="14">
        <v>399</v>
      </c>
      <c r="L78" s="13">
        <f t="shared" si="2"/>
        <v>120</v>
      </c>
    </row>
    <row r="79" spans="1:12" ht="12.75" customHeight="1" x14ac:dyDescent="0.2">
      <c r="A79" s="2" t="s">
        <v>115</v>
      </c>
      <c r="B79" s="2" t="s">
        <v>118</v>
      </c>
      <c r="C79" s="2" t="s">
        <v>25</v>
      </c>
      <c r="D79" s="2" t="s">
        <v>31</v>
      </c>
      <c r="E79" s="2" t="s">
        <v>35</v>
      </c>
      <c r="F79" s="2" t="s">
        <v>43</v>
      </c>
      <c r="G79" s="8"/>
      <c r="H79" s="8"/>
      <c r="I79" s="29"/>
      <c r="J79" s="14">
        <v>218</v>
      </c>
      <c r="K79" s="14">
        <v>399</v>
      </c>
      <c r="L79" s="13">
        <f t="shared" si="2"/>
        <v>181</v>
      </c>
    </row>
    <row r="80" spans="1:12" ht="12.75" customHeight="1" x14ac:dyDescent="0.2">
      <c r="A80" s="7" t="s">
        <v>116</v>
      </c>
      <c r="B80" s="2" t="s">
        <v>118</v>
      </c>
      <c r="C80" s="2" t="s">
        <v>25</v>
      </c>
      <c r="D80" s="2" t="s">
        <v>31</v>
      </c>
      <c r="E80" s="2" t="s">
        <v>134</v>
      </c>
      <c r="F80" s="2" t="s">
        <v>43</v>
      </c>
      <c r="G80" s="8"/>
      <c r="H80" s="8"/>
      <c r="I80" s="29"/>
      <c r="J80" s="14">
        <v>267</v>
      </c>
      <c r="K80" s="14">
        <v>359</v>
      </c>
      <c r="L80" s="13">
        <f t="shared" si="2"/>
        <v>92</v>
      </c>
    </row>
    <row r="81" spans="1:12" x14ac:dyDescent="0.2">
      <c r="A81" s="5" t="s">
        <v>8</v>
      </c>
      <c r="B81" s="2" t="s">
        <v>5</v>
      </c>
      <c r="C81" s="5" t="s">
        <v>25</v>
      </c>
      <c r="D81" s="2" t="s">
        <v>31</v>
      </c>
      <c r="E81" s="5" t="s">
        <v>35</v>
      </c>
      <c r="F81" s="5" t="s">
        <v>42</v>
      </c>
      <c r="G81" s="8"/>
      <c r="H81" s="8"/>
      <c r="I81" s="29"/>
      <c r="J81" s="19">
        <v>268</v>
      </c>
      <c r="K81" s="19">
        <v>399</v>
      </c>
      <c r="L81" s="13">
        <f t="shared" si="2"/>
        <v>131</v>
      </c>
    </row>
    <row r="82" spans="1:12" x14ac:dyDescent="0.2">
      <c r="A82" s="5" t="s">
        <v>9</v>
      </c>
      <c r="B82" s="2" t="s">
        <v>5</v>
      </c>
      <c r="C82" s="5" t="s">
        <v>26</v>
      </c>
      <c r="D82" s="5" t="s">
        <v>7</v>
      </c>
      <c r="E82" s="5" t="s">
        <v>36</v>
      </c>
      <c r="F82" s="5" t="s">
        <v>43</v>
      </c>
      <c r="G82" s="8"/>
      <c r="H82" s="8"/>
      <c r="I82" s="29"/>
      <c r="J82" s="19">
        <v>296</v>
      </c>
      <c r="K82" s="19">
        <v>399</v>
      </c>
      <c r="L82" s="13">
        <f t="shared" si="2"/>
        <v>103</v>
      </c>
    </row>
    <row r="83" spans="1:12" x14ac:dyDescent="0.2">
      <c r="A83" s="5" t="s">
        <v>10</v>
      </c>
      <c r="B83" s="2" t="s">
        <v>5</v>
      </c>
      <c r="C83" s="5" t="s">
        <v>26</v>
      </c>
      <c r="D83" s="5" t="s">
        <v>7</v>
      </c>
      <c r="E83" s="5" t="s">
        <v>36</v>
      </c>
      <c r="F83" s="5" t="s">
        <v>43</v>
      </c>
      <c r="G83" s="8"/>
      <c r="H83" s="8"/>
      <c r="I83" s="29"/>
      <c r="J83" s="19">
        <v>299</v>
      </c>
      <c r="K83" s="19">
        <v>399</v>
      </c>
      <c r="L83" s="13">
        <f t="shared" si="2"/>
        <v>100</v>
      </c>
    </row>
    <row r="84" spans="1:12" x14ac:dyDescent="0.2">
      <c r="A84" s="5" t="s">
        <v>11</v>
      </c>
      <c r="B84" s="2" t="s">
        <v>5</v>
      </c>
      <c r="C84" s="5" t="s">
        <v>26</v>
      </c>
      <c r="D84" s="5" t="s">
        <v>7</v>
      </c>
      <c r="E84" s="5" t="s">
        <v>36</v>
      </c>
      <c r="F84" s="5" t="s">
        <v>43</v>
      </c>
      <c r="G84" s="8"/>
      <c r="H84" s="8"/>
      <c r="I84" s="29"/>
      <c r="J84" s="19">
        <v>277</v>
      </c>
      <c r="K84" s="19">
        <v>399</v>
      </c>
      <c r="L84" s="13">
        <f t="shared" si="2"/>
        <v>122</v>
      </c>
    </row>
    <row r="85" spans="1:12" x14ac:dyDescent="0.2">
      <c r="A85" s="5" t="s">
        <v>12</v>
      </c>
      <c r="B85" s="2" t="s">
        <v>5</v>
      </c>
      <c r="C85" s="5" t="s">
        <v>26</v>
      </c>
      <c r="D85" s="5" t="s">
        <v>29</v>
      </c>
      <c r="E85" s="5" t="s">
        <v>37</v>
      </c>
      <c r="F85" s="5" t="s">
        <v>43</v>
      </c>
      <c r="G85" s="8"/>
      <c r="H85" s="8"/>
      <c r="I85" s="29"/>
      <c r="J85" s="19">
        <v>286</v>
      </c>
      <c r="K85" s="19">
        <v>399</v>
      </c>
      <c r="L85" s="13">
        <f t="shared" si="2"/>
        <v>113</v>
      </c>
    </row>
    <row r="86" spans="1:12" x14ac:dyDescent="0.2">
      <c r="A86" s="5" t="s">
        <v>13</v>
      </c>
      <c r="B86" s="2" t="s">
        <v>5</v>
      </c>
      <c r="C86" s="5" t="s">
        <v>26</v>
      </c>
      <c r="D86" s="5" t="s">
        <v>29</v>
      </c>
      <c r="E86" s="5" t="s">
        <v>37</v>
      </c>
      <c r="F86" s="5" t="s">
        <v>43</v>
      </c>
      <c r="G86" s="8"/>
      <c r="H86" s="8"/>
      <c r="I86" s="29"/>
      <c r="J86" s="19">
        <v>259</v>
      </c>
      <c r="K86" s="19">
        <v>399</v>
      </c>
      <c r="L86" s="13">
        <f t="shared" si="2"/>
        <v>140</v>
      </c>
    </row>
    <row r="87" spans="1:12" x14ac:dyDescent="0.2">
      <c r="A87" s="5" t="s">
        <v>14</v>
      </c>
      <c r="B87" s="2" t="s">
        <v>5</v>
      </c>
      <c r="C87" s="5" t="s">
        <v>27</v>
      </c>
      <c r="D87" s="5" t="s">
        <v>30</v>
      </c>
      <c r="E87" s="2" t="s">
        <v>27</v>
      </c>
      <c r="F87" s="5" t="s">
        <v>43</v>
      </c>
      <c r="G87" s="8"/>
      <c r="H87" s="8"/>
      <c r="I87" s="29"/>
      <c r="J87" s="19">
        <v>312</v>
      </c>
      <c r="K87" s="19">
        <v>499</v>
      </c>
      <c r="L87" s="13">
        <f t="shared" si="2"/>
        <v>187</v>
      </c>
    </row>
    <row r="88" spans="1:12" x14ac:dyDescent="0.2">
      <c r="A88" s="5" t="s">
        <v>15</v>
      </c>
      <c r="B88" s="2" t="s">
        <v>5</v>
      </c>
      <c r="C88" s="5" t="s">
        <v>25</v>
      </c>
      <c r="D88" s="5" t="s">
        <v>31</v>
      </c>
      <c r="E88" s="5" t="s">
        <v>38</v>
      </c>
      <c r="F88" s="5" t="s">
        <v>43</v>
      </c>
      <c r="G88" s="8"/>
      <c r="H88" s="8"/>
      <c r="I88" s="29"/>
      <c r="J88" s="19">
        <v>312</v>
      </c>
      <c r="K88" s="19">
        <v>499</v>
      </c>
      <c r="L88" s="13">
        <f t="shared" si="2"/>
        <v>187</v>
      </c>
    </row>
    <row r="89" spans="1:12" x14ac:dyDescent="0.2">
      <c r="A89" s="5" t="s">
        <v>15</v>
      </c>
      <c r="B89" s="2" t="s">
        <v>5</v>
      </c>
      <c r="C89" s="5" t="s">
        <v>25</v>
      </c>
      <c r="D89" s="5" t="s">
        <v>31</v>
      </c>
      <c r="E89" s="5" t="s">
        <v>38</v>
      </c>
      <c r="F89" s="5" t="s">
        <v>42</v>
      </c>
      <c r="G89" s="8"/>
      <c r="H89" s="8"/>
      <c r="I89" s="29"/>
      <c r="J89" s="19">
        <v>356</v>
      </c>
      <c r="K89" s="19">
        <v>499</v>
      </c>
      <c r="L89" s="13">
        <f t="shared" si="2"/>
        <v>143</v>
      </c>
    </row>
    <row r="90" spans="1:12" x14ac:dyDescent="0.2">
      <c r="A90" s="5" t="s">
        <v>16</v>
      </c>
      <c r="B90" s="2" t="s">
        <v>5</v>
      </c>
      <c r="C90" s="5" t="s">
        <v>26</v>
      </c>
      <c r="D90" s="5" t="s">
        <v>32</v>
      </c>
      <c r="E90" s="5" t="s">
        <v>39</v>
      </c>
      <c r="F90" s="5" t="s">
        <v>43</v>
      </c>
      <c r="G90" s="8"/>
      <c r="H90" s="8"/>
      <c r="I90" s="29"/>
      <c r="J90" s="19">
        <v>348</v>
      </c>
      <c r="K90" s="19">
        <v>499</v>
      </c>
      <c r="L90" s="13">
        <f t="shared" si="2"/>
        <v>151</v>
      </c>
    </row>
    <row r="91" spans="1:12" x14ac:dyDescent="0.2">
      <c r="A91" s="5" t="s">
        <v>17</v>
      </c>
      <c r="B91" s="2" t="s">
        <v>5</v>
      </c>
      <c r="C91" s="5" t="s">
        <v>26</v>
      </c>
      <c r="D91" s="5" t="s">
        <v>33</v>
      </c>
      <c r="E91" s="5" t="s">
        <v>39</v>
      </c>
      <c r="F91" s="5" t="s">
        <v>43</v>
      </c>
      <c r="G91" s="8"/>
      <c r="H91" s="8"/>
      <c r="I91" s="29"/>
      <c r="J91" s="19">
        <v>396</v>
      </c>
      <c r="K91" s="19">
        <v>499</v>
      </c>
      <c r="L91" s="13">
        <f t="shared" si="2"/>
        <v>103</v>
      </c>
    </row>
    <row r="92" spans="1:12" x14ac:dyDescent="0.2">
      <c r="A92" s="5" t="s">
        <v>18</v>
      </c>
      <c r="B92" s="2" t="s">
        <v>5</v>
      </c>
      <c r="C92" s="5" t="s">
        <v>26</v>
      </c>
      <c r="D92" s="5" t="s">
        <v>32</v>
      </c>
      <c r="E92" s="5" t="s">
        <v>39</v>
      </c>
      <c r="F92" s="5" t="s">
        <v>43</v>
      </c>
      <c r="G92" s="8"/>
      <c r="H92" s="8"/>
      <c r="I92" s="29"/>
      <c r="J92" s="19">
        <v>357</v>
      </c>
      <c r="K92" s="19">
        <v>499</v>
      </c>
      <c r="L92" s="13">
        <f t="shared" si="2"/>
        <v>142</v>
      </c>
    </row>
    <row r="93" spans="1:12" x14ac:dyDescent="0.2">
      <c r="A93" s="5" t="s">
        <v>19</v>
      </c>
      <c r="B93" s="2" t="s">
        <v>5</v>
      </c>
      <c r="C93" s="5" t="s">
        <v>26</v>
      </c>
      <c r="D93" s="5" t="s">
        <v>34</v>
      </c>
      <c r="E93" s="5" t="s">
        <v>39</v>
      </c>
      <c r="F93" s="5" t="s">
        <v>43</v>
      </c>
      <c r="G93" s="8"/>
      <c r="H93" s="8"/>
      <c r="I93" s="29"/>
      <c r="J93" s="19">
        <v>346</v>
      </c>
      <c r="K93" s="19">
        <v>499</v>
      </c>
      <c r="L93" s="13">
        <f t="shared" si="2"/>
        <v>153</v>
      </c>
    </row>
    <row r="94" spans="1:12" x14ac:dyDescent="0.2">
      <c r="A94" s="5" t="s">
        <v>20</v>
      </c>
      <c r="B94" s="2" t="s">
        <v>5</v>
      </c>
      <c r="C94" s="5" t="s">
        <v>26</v>
      </c>
      <c r="D94" s="5" t="s">
        <v>7</v>
      </c>
      <c r="E94" s="5" t="s">
        <v>40</v>
      </c>
      <c r="F94" s="5" t="s">
        <v>43</v>
      </c>
      <c r="G94" s="8"/>
      <c r="H94" s="8"/>
      <c r="I94" s="29"/>
      <c r="J94" s="19">
        <v>324</v>
      </c>
      <c r="K94" s="19">
        <v>459</v>
      </c>
      <c r="L94" s="13">
        <f t="shared" si="2"/>
        <v>135</v>
      </c>
    </row>
    <row r="95" spans="1:12" x14ac:dyDescent="0.2">
      <c r="A95" s="5" t="s">
        <v>21</v>
      </c>
      <c r="B95" s="2" t="s">
        <v>5</v>
      </c>
      <c r="C95" s="5" t="s">
        <v>26</v>
      </c>
      <c r="D95" s="5" t="s">
        <v>29</v>
      </c>
      <c r="E95" s="5" t="s">
        <v>37</v>
      </c>
      <c r="F95" s="5" t="s">
        <v>43</v>
      </c>
      <c r="G95" s="8"/>
      <c r="H95" s="8"/>
      <c r="I95" s="29"/>
      <c r="J95" s="19">
        <v>358</v>
      </c>
      <c r="K95" s="19">
        <v>459</v>
      </c>
      <c r="L95" s="13">
        <f t="shared" si="2"/>
        <v>101</v>
      </c>
    </row>
    <row r="96" spans="1:12" x14ac:dyDescent="0.2">
      <c r="A96" s="5" t="s">
        <v>22</v>
      </c>
      <c r="B96" s="2" t="s">
        <v>5</v>
      </c>
      <c r="C96" s="5" t="s">
        <v>26</v>
      </c>
      <c r="D96" s="5" t="s">
        <v>33</v>
      </c>
      <c r="E96" s="5" t="s">
        <v>37</v>
      </c>
      <c r="F96" s="5" t="s">
        <v>43</v>
      </c>
      <c r="G96" s="8"/>
      <c r="H96" s="8"/>
      <c r="I96" s="29"/>
      <c r="J96" s="19">
        <v>357</v>
      </c>
      <c r="K96" s="19">
        <v>499</v>
      </c>
      <c r="L96" s="13">
        <f t="shared" si="2"/>
        <v>142</v>
      </c>
    </row>
    <row r="97" spans="1:12" x14ac:dyDescent="0.2">
      <c r="A97" s="5" t="s">
        <v>23</v>
      </c>
      <c r="B97" s="2" t="s">
        <v>5</v>
      </c>
      <c r="C97" s="5" t="s">
        <v>28</v>
      </c>
      <c r="D97" s="5" t="s">
        <v>7</v>
      </c>
      <c r="E97" s="5" t="s">
        <v>41</v>
      </c>
      <c r="F97" s="5" t="s">
        <v>42</v>
      </c>
      <c r="G97" s="8"/>
      <c r="H97" s="8"/>
      <c r="I97" s="29"/>
      <c r="J97" s="19">
        <v>269</v>
      </c>
      <c r="K97" s="19">
        <v>399</v>
      </c>
      <c r="L97" s="13">
        <f t="shared" si="2"/>
        <v>130</v>
      </c>
    </row>
    <row r="98" spans="1:12" x14ac:dyDescent="0.2">
      <c r="A98" s="5" t="s">
        <v>24</v>
      </c>
      <c r="B98" s="2" t="s">
        <v>5</v>
      </c>
      <c r="C98" s="5" t="s">
        <v>25</v>
      </c>
      <c r="D98" s="5" t="s">
        <v>31</v>
      </c>
      <c r="E98" s="5" t="s">
        <v>38</v>
      </c>
      <c r="F98" s="5" t="s">
        <v>43</v>
      </c>
      <c r="G98" s="8"/>
      <c r="H98" s="8"/>
      <c r="I98" s="29"/>
      <c r="J98" s="19">
        <v>368</v>
      </c>
      <c r="K98" s="19">
        <v>499</v>
      </c>
      <c r="L98" s="13">
        <f t="shared" ref="L98:L121" si="3">K98-J98</f>
        <v>131</v>
      </c>
    </row>
    <row r="99" spans="1:12" x14ac:dyDescent="0.2">
      <c r="A99" s="5" t="s">
        <v>24</v>
      </c>
      <c r="B99" s="2" t="s">
        <v>5</v>
      </c>
      <c r="C99" s="5" t="s">
        <v>25</v>
      </c>
      <c r="D99" s="5" t="s">
        <v>31</v>
      </c>
      <c r="E99" s="5" t="s">
        <v>38</v>
      </c>
      <c r="F99" s="5" t="s">
        <v>43</v>
      </c>
      <c r="G99" s="8"/>
      <c r="H99" s="8"/>
      <c r="I99" s="29"/>
      <c r="J99" s="19">
        <v>357</v>
      </c>
      <c r="K99" s="19">
        <v>499</v>
      </c>
      <c r="L99" s="13">
        <f t="shared" si="3"/>
        <v>142</v>
      </c>
    </row>
    <row r="100" spans="1:12" x14ac:dyDescent="0.2">
      <c r="A100" s="5" t="s">
        <v>135</v>
      </c>
      <c r="B100" s="5" t="s">
        <v>118</v>
      </c>
      <c r="C100" s="5" t="s">
        <v>26</v>
      </c>
      <c r="D100" s="5" t="s">
        <v>32</v>
      </c>
      <c r="E100" s="5" t="s">
        <v>136</v>
      </c>
      <c r="F100" s="5" t="s">
        <v>43</v>
      </c>
      <c r="G100" s="8"/>
      <c r="H100" s="8"/>
      <c r="I100" s="29"/>
      <c r="J100" s="19">
        <v>345</v>
      </c>
      <c r="K100" s="19">
        <v>499</v>
      </c>
      <c r="L100" s="13">
        <f t="shared" si="3"/>
        <v>154</v>
      </c>
    </row>
    <row r="101" spans="1:12" x14ac:dyDescent="0.2">
      <c r="A101" s="5" t="s">
        <v>137</v>
      </c>
      <c r="B101" s="5" t="s">
        <v>118</v>
      </c>
      <c r="C101" s="5" t="s">
        <v>25</v>
      </c>
      <c r="D101" s="5" t="s">
        <v>31</v>
      </c>
      <c r="E101" s="5" t="s">
        <v>131</v>
      </c>
      <c r="F101" s="5" t="s">
        <v>43</v>
      </c>
      <c r="G101" s="8"/>
      <c r="H101" s="8"/>
      <c r="I101" s="29"/>
      <c r="J101" s="19">
        <v>369</v>
      </c>
      <c r="K101" s="19">
        <v>499</v>
      </c>
      <c r="L101" s="13">
        <f t="shared" si="3"/>
        <v>130</v>
      </c>
    </row>
    <row r="102" spans="1:12" x14ac:dyDescent="0.2">
      <c r="A102" s="5" t="s">
        <v>138</v>
      </c>
      <c r="B102" s="5" t="s">
        <v>118</v>
      </c>
      <c r="C102" s="5" t="s">
        <v>139</v>
      </c>
      <c r="D102" s="5" t="s">
        <v>30</v>
      </c>
      <c r="E102" s="2" t="s">
        <v>27</v>
      </c>
      <c r="F102" s="5" t="s">
        <v>43</v>
      </c>
      <c r="G102" s="8"/>
      <c r="H102" s="8"/>
      <c r="I102" s="29"/>
      <c r="J102" s="19">
        <v>358</v>
      </c>
      <c r="K102" s="19">
        <v>459</v>
      </c>
      <c r="L102" s="13">
        <f t="shared" si="3"/>
        <v>101</v>
      </c>
    </row>
    <row r="103" spans="1:12" x14ac:dyDescent="0.2">
      <c r="A103" s="5" t="s">
        <v>140</v>
      </c>
      <c r="B103" s="5" t="s">
        <v>118</v>
      </c>
      <c r="C103" s="5" t="s">
        <v>26</v>
      </c>
      <c r="D103" s="5" t="s">
        <v>29</v>
      </c>
      <c r="E103" s="5" t="s">
        <v>37</v>
      </c>
      <c r="F103" s="5" t="s">
        <v>43</v>
      </c>
      <c r="G103" s="8"/>
      <c r="H103" s="8"/>
      <c r="I103" s="29"/>
      <c r="J103" s="19">
        <v>346</v>
      </c>
      <c r="K103" s="19">
        <v>459</v>
      </c>
      <c r="L103" s="13">
        <f t="shared" si="3"/>
        <v>113</v>
      </c>
    </row>
    <row r="104" spans="1:12" x14ac:dyDescent="0.2">
      <c r="A104" s="5" t="s">
        <v>141</v>
      </c>
      <c r="B104" s="5" t="s">
        <v>118</v>
      </c>
      <c r="C104" s="5" t="s">
        <v>26</v>
      </c>
      <c r="D104" s="5" t="s">
        <v>7</v>
      </c>
      <c r="E104" s="5" t="s">
        <v>37</v>
      </c>
      <c r="F104" s="5" t="s">
        <v>43</v>
      </c>
      <c r="G104" s="8"/>
      <c r="H104" s="8"/>
      <c r="I104" s="29"/>
      <c r="J104" s="19">
        <v>319</v>
      </c>
      <c r="K104" s="19">
        <v>459</v>
      </c>
      <c r="L104" s="13">
        <f t="shared" si="3"/>
        <v>140</v>
      </c>
    </row>
    <row r="105" spans="1:12" x14ac:dyDescent="0.2">
      <c r="A105" s="5" t="s">
        <v>142</v>
      </c>
      <c r="B105" s="5" t="s">
        <v>118</v>
      </c>
      <c r="C105" s="5" t="s">
        <v>26</v>
      </c>
      <c r="D105" s="5" t="s">
        <v>7</v>
      </c>
      <c r="E105" s="5" t="s">
        <v>37</v>
      </c>
      <c r="F105" s="5" t="s">
        <v>43</v>
      </c>
      <c r="G105" s="8"/>
      <c r="H105" s="8"/>
      <c r="I105" s="29"/>
      <c r="J105" s="19">
        <v>213</v>
      </c>
      <c r="K105" s="19">
        <v>359</v>
      </c>
      <c r="L105" s="13">
        <f t="shared" si="3"/>
        <v>146</v>
      </c>
    </row>
    <row r="106" spans="1:12" x14ac:dyDescent="0.2">
      <c r="A106" s="5" t="s">
        <v>143</v>
      </c>
      <c r="B106" s="5" t="s">
        <v>118</v>
      </c>
      <c r="C106" s="5" t="s">
        <v>26</v>
      </c>
      <c r="D106" s="5" t="s">
        <v>29</v>
      </c>
      <c r="E106" s="5" t="s">
        <v>37</v>
      </c>
      <c r="F106" s="5" t="s">
        <v>43</v>
      </c>
      <c r="G106" s="8"/>
      <c r="H106" s="8"/>
      <c r="I106" s="29"/>
      <c r="J106" s="19">
        <v>169</v>
      </c>
      <c r="K106" s="19">
        <v>259</v>
      </c>
      <c r="L106" s="13">
        <f t="shared" si="3"/>
        <v>90</v>
      </c>
    </row>
    <row r="107" spans="1:12" x14ac:dyDescent="0.2">
      <c r="A107" s="5" t="s">
        <v>144</v>
      </c>
      <c r="B107" s="5" t="s">
        <v>118</v>
      </c>
      <c r="C107" s="5" t="s">
        <v>26</v>
      </c>
      <c r="D107" s="5" t="s">
        <v>34</v>
      </c>
      <c r="E107" s="5" t="s">
        <v>136</v>
      </c>
      <c r="F107" s="5" t="s">
        <v>43</v>
      </c>
      <c r="G107" s="8"/>
      <c r="H107" s="8"/>
      <c r="I107" s="29"/>
      <c r="J107" s="19">
        <v>158</v>
      </c>
      <c r="K107" s="19">
        <v>259</v>
      </c>
      <c r="L107" s="13">
        <f t="shared" si="3"/>
        <v>101</v>
      </c>
    </row>
    <row r="108" spans="1:12" x14ac:dyDescent="0.2">
      <c r="A108" s="5" t="s">
        <v>145</v>
      </c>
      <c r="B108" s="5" t="s">
        <v>118</v>
      </c>
      <c r="C108" s="5" t="s">
        <v>26</v>
      </c>
      <c r="D108" s="5" t="s">
        <v>34</v>
      </c>
      <c r="E108" s="5" t="s">
        <v>136</v>
      </c>
      <c r="F108" s="5" t="s">
        <v>43</v>
      </c>
      <c r="G108" s="8"/>
      <c r="H108" s="8"/>
      <c r="I108" s="29"/>
      <c r="J108" s="19">
        <v>138</v>
      </c>
      <c r="K108" s="19">
        <v>359</v>
      </c>
      <c r="L108" s="13">
        <f t="shared" si="3"/>
        <v>221</v>
      </c>
    </row>
    <row r="109" spans="1:12" x14ac:dyDescent="0.2">
      <c r="A109" s="5" t="s">
        <v>146</v>
      </c>
      <c r="B109" s="5" t="s">
        <v>118</v>
      </c>
      <c r="C109" s="5" t="s">
        <v>28</v>
      </c>
      <c r="D109" s="5" t="s">
        <v>33</v>
      </c>
      <c r="E109" s="5" t="s">
        <v>132</v>
      </c>
      <c r="F109" s="5" t="s">
        <v>42</v>
      </c>
      <c r="G109" s="8"/>
      <c r="H109" s="8"/>
      <c r="I109" s="29"/>
      <c r="J109" s="19">
        <v>159</v>
      </c>
      <c r="K109" s="19">
        <v>259</v>
      </c>
      <c r="L109" s="13">
        <f t="shared" si="3"/>
        <v>100</v>
      </c>
    </row>
    <row r="110" spans="1:12" x14ac:dyDescent="0.2">
      <c r="A110" s="5" t="s">
        <v>147</v>
      </c>
      <c r="B110" s="5" t="s">
        <v>118</v>
      </c>
      <c r="C110" s="5" t="s">
        <v>26</v>
      </c>
      <c r="D110" s="5" t="s">
        <v>7</v>
      </c>
      <c r="E110" s="5" t="s">
        <v>39</v>
      </c>
      <c r="F110" s="5" t="s">
        <v>43</v>
      </c>
      <c r="G110" s="8"/>
      <c r="H110" s="8"/>
      <c r="I110" s="29"/>
      <c r="J110" s="19">
        <v>163</v>
      </c>
      <c r="K110" s="19">
        <v>259</v>
      </c>
      <c r="L110" s="13">
        <f t="shared" si="3"/>
        <v>96</v>
      </c>
    </row>
    <row r="111" spans="1:12" x14ac:dyDescent="0.2">
      <c r="A111" s="5" t="s">
        <v>148</v>
      </c>
      <c r="B111" s="5" t="s">
        <v>118</v>
      </c>
      <c r="C111" s="5" t="s">
        <v>26</v>
      </c>
      <c r="D111" s="5" t="s">
        <v>7</v>
      </c>
      <c r="E111" s="5" t="s">
        <v>149</v>
      </c>
      <c r="F111" s="5" t="s">
        <v>43</v>
      </c>
      <c r="G111" s="8"/>
      <c r="H111" s="8"/>
      <c r="I111" s="29"/>
      <c r="J111" s="19">
        <v>189</v>
      </c>
      <c r="K111" s="19">
        <v>289</v>
      </c>
      <c r="L111" s="13">
        <f t="shared" si="3"/>
        <v>100</v>
      </c>
    </row>
    <row r="112" spans="1:12" x14ac:dyDescent="0.2">
      <c r="A112" s="5" t="s">
        <v>150</v>
      </c>
      <c r="B112" s="5" t="s">
        <v>118</v>
      </c>
      <c r="C112" s="5" t="s">
        <v>28</v>
      </c>
      <c r="D112" s="5" t="s">
        <v>151</v>
      </c>
      <c r="E112" s="5" t="s">
        <v>132</v>
      </c>
      <c r="F112" s="5" t="s">
        <v>42</v>
      </c>
      <c r="G112" s="8"/>
      <c r="H112" s="8"/>
      <c r="I112" s="29"/>
      <c r="J112" s="19">
        <v>249</v>
      </c>
      <c r="K112" s="19">
        <v>359</v>
      </c>
      <c r="L112" s="13">
        <f t="shared" si="3"/>
        <v>110</v>
      </c>
    </row>
    <row r="113" spans="1:12" x14ac:dyDescent="0.2">
      <c r="A113" s="5" t="s">
        <v>152</v>
      </c>
      <c r="B113" s="5" t="s">
        <v>118</v>
      </c>
      <c r="C113" s="5" t="s">
        <v>28</v>
      </c>
      <c r="D113" s="5" t="s">
        <v>33</v>
      </c>
      <c r="E113" s="5" t="s">
        <v>153</v>
      </c>
      <c r="F113" s="5" t="s">
        <v>42</v>
      </c>
      <c r="G113" s="8"/>
      <c r="H113" s="8"/>
      <c r="I113" s="29"/>
      <c r="J113" s="19">
        <v>258</v>
      </c>
      <c r="K113" s="19">
        <v>359</v>
      </c>
      <c r="L113" s="13">
        <f t="shared" si="3"/>
        <v>101</v>
      </c>
    </row>
    <row r="114" spans="1:12" x14ac:dyDescent="0.2">
      <c r="A114" s="5" t="s">
        <v>154</v>
      </c>
      <c r="B114" s="5" t="s">
        <v>118</v>
      </c>
      <c r="C114" s="5" t="s">
        <v>28</v>
      </c>
      <c r="D114" s="5" t="s">
        <v>7</v>
      </c>
      <c r="E114" s="5" t="s">
        <v>153</v>
      </c>
      <c r="F114" s="5" t="s">
        <v>42</v>
      </c>
      <c r="G114" s="8"/>
      <c r="H114" s="8"/>
      <c r="I114" s="29"/>
      <c r="J114" s="19">
        <v>213</v>
      </c>
      <c r="K114" s="19">
        <v>399</v>
      </c>
      <c r="L114" s="13">
        <f t="shared" si="3"/>
        <v>186</v>
      </c>
    </row>
    <row r="115" spans="1:12" x14ac:dyDescent="0.2">
      <c r="A115" s="5" t="s">
        <v>155</v>
      </c>
      <c r="B115" s="5" t="s">
        <v>118</v>
      </c>
      <c r="C115" s="5" t="s">
        <v>26</v>
      </c>
      <c r="D115" s="5" t="s">
        <v>34</v>
      </c>
      <c r="E115" s="5" t="s">
        <v>36</v>
      </c>
      <c r="F115" s="5" t="s">
        <v>43</v>
      </c>
      <c r="G115" s="8"/>
      <c r="H115" s="8"/>
      <c r="I115" s="29"/>
      <c r="J115" s="19">
        <v>278</v>
      </c>
      <c r="K115" s="19">
        <v>379</v>
      </c>
      <c r="L115" s="13">
        <f t="shared" si="3"/>
        <v>101</v>
      </c>
    </row>
    <row r="116" spans="1:12" x14ac:dyDescent="0.2">
      <c r="A116" s="5" t="s">
        <v>156</v>
      </c>
      <c r="B116" s="5" t="s">
        <v>118</v>
      </c>
      <c r="C116" s="5" t="s">
        <v>28</v>
      </c>
      <c r="D116" s="5" t="s">
        <v>157</v>
      </c>
      <c r="E116" s="5" t="s">
        <v>132</v>
      </c>
      <c r="F116" s="5" t="s">
        <v>42</v>
      </c>
      <c r="G116" s="8"/>
      <c r="H116" s="8"/>
      <c r="I116" s="29"/>
      <c r="J116" s="19">
        <v>258</v>
      </c>
      <c r="K116" s="19">
        <v>399</v>
      </c>
      <c r="L116" s="13">
        <f t="shared" si="3"/>
        <v>141</v>
      </c>
    </row>
    <row r="117" spans="1:12" x14ac:dyDescent="0.2">
      <c r="A117" s="5" t="s">
        <v>158</v>
      </c>
      <c r="B117" s="5" t="s">
        <v>118</v>
      </c>
      <c r="C117" s="5" t="s">
        <v>25</v>
      </c>
      <c r="D117" s="5" t="s">
        <v>31</v>
      </c>
      <c r="E117" s="5" t="s">
        <v>134</v>
      </c>
      <c r="F117" s="5" t="s">
        <v>43</v>
      </c>
      <c r="G117" s="8"/>
      <c r="H117" s="8"/>
      <c r="I117" s="29"/>
      <c r="J117" s="19">
        <v>246</v>
      </c>
      <c r="K117" s="19">
        <v>349</v>
      </c>
      <c r="L117" s="13">
        <f t="shared" si="3"/>
        <v>103</v>
      </c>
    </row>
    <row r="118" spans="1:12" x14ac:dyDescent="0.2">
      <c r="A118" s="5" t="s">
        <v>159</v>
      </c>
      <c r="B118" s="5" t="s">
        <v>118</v>
      </c>
      <c r="C118" s="5" t="s">
        <v>28</v>
      </c>
      <c r="D118" s="5" t="s">
        <v>7</v>
      </c>
      <c r="E118" s="5" t="s">
        <v>41</v>
      </c>
      <c r="F118" s="5" t="s">
        <v>42</v>
      </c>
      <c r="G118" s="8"/>
      <c r="H118" s="8"/>
      <c r="I118" s="29"/>
      <c r="J118" s="19">
        <v>358</v>
      </c>
      <c r="K118" s="19">
        <v>599</v>
      </c>
      <c r="L118" s="13">
        <f t="shared" si="3"/>
        <v>241</v>
      </c>
    </row>
    <row r="119" spans="1:12" x14ac:dyDescent="0.2">
      <c r="A119" s="5" t="s">
        <v>160</v>
      </c>
      <c r="B119" s="5" t="s">
        <v>118</v>
      </c>
      <c r="C119" s="5" t="s">
        <v>28</v>
      </c>
      <c r="D119" s="5" t="s">
        <v>33</v>
      </c>
      <c r="E119" s="5" t="s">
        <v>128</v>
      </c>
      <c r="F119" s="5" t="s">
        <v>42</v>
      </c>
      <c r="G119" s="8"/>
      <c r="H119" s="8"/>
      <c r="I119" s="29"/>
      <c r="J119" s="19">
        <v>349</v>
      </c>
      <c r="K119" s="19">
        <v>599</v>
      </c>
      <c r="L119" s="13">
        <f t="shared" si="3"/>
        <v>250</v>
      </c>
    </row>
    <row r="120" spans="1:12" x14ac:dyDescent="0.2">
      <c r="A120" s="5" t="s">
        <v>161</v>
      </c>
      <c r="B120" s="5" t="s">
        <v>118</v>
      </c>
      <c r="C120" s="5" t="s">
        <v>26</v>
      </c>
      <c r="D120" s="5" t="s">
        <v>34</v>
      </c>
      <c r="E120" s="5" t="s">
        <v>36</v>
      </c>
      <c r="F120" s="5" t="s">
        <v>43</v>
      </c>
      <c r="G120" s="8"/>
      <c r="H120" s="8"/>
      <c r="I120" s="29"/>
      <c r="J120" s="19">
        <v>316</v>
      </c>
      <c r="K120" s="19">
        <v>499</v>
      </c>
      <c r="L120" s="13">
        <f t="shared" si="3"/>
        <v>183</v>
      </c>
    </row>
    <row r="121" spans="1:12" x14ac:dyDescent="0.2">
      <c r="A121" s="5" t="s">
        <v>162</v>
      </c>
      <c r="B121" s="5" t="s">
        <v>118</v>
      </c>
      <c r="C121" s="5" t="s">
        <v>139</v>
      </c>
      <c r="D121" s="5" t="s">
        <v>30</v>
      </c>
      <c r="E121" s="2" t="s">
        <v>27</v>
      </c>
      <c r="F121" s="5" t="s">
        <v>43</v>
      </c>
      <c r="G121" s="8"/>
      <c r="H121" s="8"/>
      <c r="I121" s="29"/>
      <c r="J121" s="19">
        <v>348</v>
      </c>
      <c r="K121" s="19">
        <v>499</v>
      </c>
      <c r="L121" s="13">
        <f t="shared" si="3"/>
        <v>151</v>
      </c>
    </row>
    <row r="122" spans="1:12" x14ac:dyDescent="0.2">
      <c r="A122" s="5"/>
      <c r="B122" s="5"/>
      <c r="C122" s="5"/>
      <c r="D122" s="5"/>
      <c r="E122" s="5"/>
      <c r="F122" s="5"/>
      <c r="G122" s="5"/>
      <c r="H122" s="5"/>
      <c r="I122" s="30"/>
      <c r="J122" s="19"/>
      <c r="K122" s="19"/>
    </row>
    <row r="123" spans="1:12" x14ac:dyDescent="0.2">
      <c r="A123" s="5"/>
      <c r="B123" s="5"/>
      <c r="C123" s="5"/>
      <c r="D123" s="5"/>
      <c r="E123" s="5"/>
      <c r="F123" s="5"/>
      <c r="G123" s="5"/>
      <c r="H123" s="5"/>
      <c r="I123" s="30"/>
      <c r="J123" s="19"/>
      <c r="K123" s="19"/>
    </row>
    <row r="124" spans="1:12" x14ac:dyDescent="0.2">
      <c r="A124" s="5"/>
      <c r="B124" s="5"/>
      <c r="C124" s="5"/>
      <c r="D124" s="5"/>
      <c r="E124" s="5"/>
      <c r="F124" s="5"/>
      <c r="G124" s="5"/>
      <c r="H124" s="5"/>
      <c r="I124" s="30"/>
      <c r="J124" s="19"/>
      <c r="K124" s="19"/>
    </row>
    <row r="125" spans="1:12" x14ac:dyDescent="0.2">
      <c r="A125" s="5"/>
      <c r="B125" s="5"/>
      <c r="C125" s="5"/>
      <c r="D125" s="5"/>
      <c r="E125" s="5"/>
      <c r="F125" s="5"/>
      <c r="G125" s="5"/>
      <c r="H125" s="5"/>
      <c r="I125" s="30"/>
      <c r="J125" s="19"/>
      <c r="K125" s="19"/>
    </row>
    <row r="126" spans="1:12" x14ac:dyDescent="0.2">
      <c r="A126" s="5"/>
      <c r="B126" s="5"/>
      <c r="C126" s="5"/>
      <c r="D126" s="5"/>
      <c r="E126" s="5"/>
      <c r="F126" s="5"/>
      <c r="G126" s="5"/>
      <c r="H126" s="5"/>
      <c r="I126" s="30"/>
      <c r="J126" s="19"/>
      <c r="K126" s="19"/>
    </row>
    <row r="127" spans="1:12" x14ac:dyDescent="0.2">
      <c r="A127" s="5"/>
      <c r="B127" s="5"/>
      <c r="C127" s="5"/>
      <c r="D127" s="5"/>
      <c r="E127" s="5"/>
      <c r="F127" s="5"/>
      <c r="G127" s="5"/>
      <c r="H127" s="5"/>
      <c r="I127" s="30"/>
      <c r="J127" s="19"/>
      <c r="K127" s="19"/>
    </row>
    <row r="128" spans="1:12" x14ac:dyDescent="0.2">
      <c r="A128" s="5"/>
      <c r="B128" s="5"/>
      <c r="C128" s="5"/>
      <c r="D128" s="5"/>
      <c r="E128" s="5"/>
      <c r="F128" s="5"/>
      <c r="G128" s="5"/>
      <c r="H128" s="5"/>
      <c r="I128" s="30"/>
      <c r="J128" s="19"/>
      <c r="K128" s="19"/>
    </row>
    <row r="129" spans="1:11" x14ac:dyDescent="0.2">
      <c r="A129" s="5"/>
      <c r="B129" s="5"/>
      <c r="C129" s="5"/>
      <c r="D129" s="5"/>
      <c r="E129" s="5"/>
      <c r="F129" s="5"/>
      <c r="G129" s="5"/>
      <c r="H129" s="5"/>
      <c r="I129" s="30"/>
      <c r="J129" s="19"/>
      <c r="K129" s="19"/>
    </row>
    <row r="130" spans="1:11" x14ac:dyDescent="0.2">
      <c r="A130" s="5"/>
      <c r="B130" s="5"/>
      <c r="C130" s="5"/>
      <c r="D130" s="5"/>
      <c r="E130" s="5"/>
      <c r="F130" s="5"/>
      <c r="G130" s="5"/>
      <c r="H130" s="5"/>
      <c r="I130" s="30"/>
      <c r="J130" s="19"/>
      <c r="K130" s="19"/>
    </row>
    <row r="131" spans="1:11" x14ac:dyDescent="0.2">
      <c r="A131" s="5"/>
      <c r="B131" s="5"/>
      <c r="C131" s="5"/>
      <c r="D131" s="5"/>
      <c r="E131" s="5"/>
      <c r="F131" s="5"/>
      <c r="G131" s="5"/>
      <c r="H131" s="5"/>
      <c r="I131" s="30"/>
      <c r="J131" s="19"/>
      <c r="K131" s="19"/>
    </row>
    <row r="132" spans="1:11" x14ac:dyDescent="0.2">
      <c r="A132" s="5"/>
      <c r="B132" s="5"/>
      <c r="C132" s="5"/>
      <c r="D132" s="5"/>
      <c r="E132" s="5"/>
      <c r="F132" s="5"/>
      <c r="G132" s="5"/>
      <c r="H132" s="5"/>
      <c r="I132" s="30"/>
      <c r="J132" s="19"/>
      <c r="K132" s="19"/>
    </row>
    <row r="133" spans="1:11" x14ac:dyDescent="0.2">
      <c r="A133" s="5"/>
      <c r="B133" s="5"/>
      <c r="C133" s="5"/>
      <c r="D133" s="5"/>
      <c r="E133" s="5"/>
      <c r="F133" s="5"/>
      <c r="G133" s="5"/>
      <c r="H133" s="5"/>
      <c r="I133" s="30"/>
      <c r="J133" s="19"/>
      <c r="K133" s="19"/>
    </row>
    <row r="134" spans="1:11" x14ac:dyDescent="0.2">
      <c r="A134" s="5"/>
      <c r="B134" s="5"/>
      <c r="C134" s="5"/>
      <c r="D134" s="5"/>
      <c r="E134" s="5"/>
      <c r="F134" s="5"/>
      <c r="G134" s="5"/>
      <c r="H134" s="5"/>
      <c r="I134" s="30"/>
      <c r="J134" s="19"/>
      <c r="K134" s="19"/>
    </row>
    <row r="135" spans="1:11" x14ac:dyDescent="0.2">
      <c r="A135" s="5"/>
      <c r="B135" s="5"/>
      <c r="C135" s="5"/>
      <c r="D135" s="5"/>
      <c r="E135" s="5"/>
      <c r="F135" s="5"/>
      <c r="G135" s="5"/>
      <c r="H135" s="5"/>
      <c r="I135" s="30"/>
      <c r="J135" s="19"/>
      <c r="K135" s="19"/>
    </row>
    <row r="136" spans="1:11" x14ac:dyDescent="0.2">
      <c r="A136" s="5"/>
      <c r="B136" s="5"/>
      <c r="C136" s="5"/>
      <c r="D136" s="5"/>
      <c r="E136" s="5"/>
      <c r="F136" s="5"/>
      <c r="G136" s="5"/>
      <c r="H136" s="5"/>
      <c r="I136" s="30"/>
      <c r="J136" s="19"/>
      <c r="K136" s="19"/>
    </row>
    <row r="137" spans="1:11" x14ac:dyDescent="0.2">
      <c r="A137" s="5"/>
      <c r="B137" s="5"/>
      <c r="C137" s="5"/>
      <c r="D137" s="5"/>
      <c r="E137" s="5"/>
      <c r="F137" s="5"/>
      <c r="G137" s="5"/>
      <c r="H137" s="5"/>
      <c r="I137" s="30"/>
      <c r="J137" s="19"/>
      <c r="K137" s="19"/>
    </row>
    <row r="138" spans="1:11" x14ac:dyDescent="0.2">
      <c r="A138" s="5"/>
      <c r="B138" s="5"/>
      <c r="C138" s="5"/>
      <c r="D138" s="5"/>
      <c r="E138" s="5"/>
      <c r="F138" s="5"/>
      <c r="G138" s="5"/>
      <c r="H138" s="5"/>
      <c r="I138" s="30"/>
      <c r="J138" s="19"/>
      <c r="K138" s="19"/>
    </row>
    <row r="139" spans="1:11" x14ac:dyDescent="0.2">
      <c r="A139" s="5"/>
      <c r="B139" s="5"/>
      <c r="C139" s="5"/>
      <c r="D139" s="5"/>
      <c r="E139" s="5"/>
      <c r="F139" s="5"/>
      <c r="G139" s="5"/>
      <c r="H139" s="5"/>
      <c r="I139" s="30"/>
      <c r="J139" s="19"/>
      <c r="K139" s="19"/>
    </row>
    <row r="140" spans="1:11" x14ac:dyDescent="0.2">
      <c r="A140" s="5"/>
      <c r="B140" s="5"/>
      <c r="C140" s="5"/>
      <c r="D140" s="5"/>
      <c r="E140" s="5"/>
      <c r="F140" s="5"/>
      <c r="G140" s="5"/>
      <c r="H140" s="5"/>
      <c r="I140" s="30"/>
      <c r="J140" s="19"/>
      <c r="K140" s="19"/>
    </row>
    <row r="141" spans="1:11" x14ac:dyDescent="0.2">
      <c r="A141" s="5"/>
      <c r="B141" s="5"/>
      <c r="C141" s="5"/>
      <c r="D141" s="5"/>
      <c r="E141" s="5"/>
      <c r="F141" s="5"/>
      <c r="G141" s="5"/>
      <c r="H141" s="5"/>
      <c r="I141" s="30"/>
      <c r="J141" s="19"/>
      <c r="K141" s="19"/>
    </row>
    <row r="142" spans="1:11" x14ac:dyDescent="0.2">
      <c r="A142" s="5"/>
      <c r="B142" s="5"/>
      <c r="C142" s="5"/>
      <c r="D142" s="5"/>
      <c r="E142" s="5"/>
      <c r="F142" s="5"/>
      <c r="G142" s="5"/>
      <c r="H142" s="5"/>
      <c r="I142" s="30"/>
      <c r="J142" s="19"/>
      <c r="K142" s="19"/>
    </row>
    <row r="143" spans="1:11" x14ac:dyDescent="0.2">
      <c r="A143" s="5"/>
      <c r="B143" s="5"/>
      <c r="C143" s="5"/>
      <c r="D143" s="5"/>
      <c r="E143" s="5"/>
      <c r="F143" s="5"/>
      <c r="G143" s="5"/>
      <c r="H143" s="5"/>
      <c r="I143" s="30"/>
      <c r="J143" s="19"/>
      <c r="K143" s="19"/>
    </row>
    <row r="144" spans="1:11" x14ac:dyDescent="0.2">
      <c r="A144" s="5"/>
      <c r="B144" s="5"/>
      <c r="C144" s="5"/>
      <c r="D144" s="5"/>
      <c r="E144" s="5"/>
      <c r="F144" s="5"/>
      <c r="G144" s="5"/>
      <c r="H144" s="5"/>
      <c r="I144" s="30"/>
      <c r="J144" s="19"/>
      <c r="K144" s="19"/>
    </row>
    <row r="145" spans="1:11" x14ac:dyDescent="0.2">
      <c r="A145" s="5"/>
      <c r="B145" s="5"/>
      <c r="C145" s="5"/>
      <c r="D145" s="5"/>
      <c r="E145" s="5"/>
      <c r="F145" s="5"/>
      <c r="G145" s="5"/>
      <c r="H145" s="5"/>
      <c r="I145" s="30"/>
      <c r="J145" s="19"/>
      <c r="K145" s="19"/>
    </row>
    <row r="146" spans="1:11" x14ac:dyDescent="0.2">
      <c r="A146" s="5"/>
      <c r="B146" s="5"/>
      <c r="C146" s="5"/>
      <c r="D146" s="5"/>
      <c r="E146" s="5"/>
      <c r="F146" s="5"/>
      <c r="G146" s="5"/>
      <c r="H146" s="5"/>
      <c r="I146" s="30"/>
      <c r="J146" s="19"/>
      <c r="K146" s="19"/>
    </row>
    <row r="147" spans="1:11" x14ac:dyDescent="0.2">
      <c r="A147" s="5"/>
      <c r="B147" s="5"/>
      <c r="C147" s="5"/>
      <c r="D147" s="5"/>
      <c r="E147" s="5"/>
      <c r="F147" s="5"/>
      <c r="G147" s="5"/>
      <c r="H147" s="5"/>
      <c r="I147" s="30"/>
      <c r="J147" s="19"/>
      <c r="K147" s="19"/>
    </row>
    <row r="148" spans="1:11" x14ac:dyDescent="0.2">
      <c r="A148" s="5"/>
      <c r="B148" s="5"/>
      <c r="C148" s="5"/>
      <c r="D148" s="5"/>
      <c r="E148" s="5"/>
      <c r="F148" s="5"/>
      <c r="G148" s="5"/>
      <c r="H148" s="5"/>
      <c r="I148" s="30"/>
      <c r="J148" s="19"/>
      <c r="K148" s="19"/>
    </row>
    <row r="149" spans="1:11" x14ac:dyDescent="0.2">
      <c r="A149" s="5"/>
      <c r="B149" s="5"/>
      <c r="C149" s="5"/>
      <c r="D149" s="5"/>
      <c r="E149" s="5"/>
      <c r="F149" s="5"/>
      <c r="G149" s="5"/>
      <c r="H149" s="5"/>
      <c r="I149" s="30"/>
      <c r="J149" s="19"/>
      <c r="K149" s="19"/>
    </row>
    <row r="150" spans="1:11" x14ac:dyDescent="0.2">
      <c r="A150" s="5"/>
      <c r="B150" s="5"/>
      <c r="C150" s="5"/>
      <c r="D150" s="5"/>
      <c r="E150" s="5"/>
      <c r="F150" s="5"/>
      <c r="G150" s="5"/>
      <c r="H150" s="5"/>
      <c r="I150" s="30"/>
      <c r="J150" s="19"/>
      <c r="K150" s="19"/>
    </row>
    <row r="151" spans="1:11" x14ac:dyDescent="0.2">
      <c r="A151" s="5"/>
      <c r="B151" s="5"/>
      <c r="C151" s="5"/>
      <c r="D151" s="5"/>
      <c r="E151" s="5"/>
      <c r="F151" s="5"/>
      <c r="G151" s="5"/>
      <c r="H151" s="5"/>
      <c r="I151" s="30"/>
      <c r="J151" s="19"/>
      <c r="K151" s="19"/>
    </row>
    <row r="152" spans="1:11" x14ac:dyDescent="0.2">
      <c r="A152" s="5"/>
      <c r="B152" s="5"/>
      <c r="C152" s="5"/>
      <c r="D152" s="5"/>
      <c r="E152" s="5"/>
      <c r="F152" s="5"/>
      <c r="G152" s="5"/>
      <c r="H152" s="5"/>
      <c r="I152" s="30"/>
      <c r="J152" s="19"/>
      <c r="K152" s="19"/>
    </row>
    <row r="153" spans="1:11" x14ac:dyDescent="0.2">
      <c r="A153" s="5"/>
      <c r="B153" s="5"/>
      <c r="C153" s="5"/>
      <c r="D153" s="5"/>
      <c r="E153" s="5"/>
      <c r="F153" s="5"/>
      <c r="G153" s="5"/>
      <c r="H153" s="5"/>
      <c r="I153" s="30"/>
      <c r="J153" s="19"/>
      <c r="K153" s="19"/>
    </row>
    <row r="154" spans="1:11" x14ac:dyDescent="0.2">
      <c r="A154" s="5"/>
      <c r="B154" s="5"/>
      <c r="C154" s="5"/>
      <c r="D154" s="5"/>
      <c r="E154" s="5"/>
      <c r="F154" s="5"/>
      <c r="G154" s="5"/>
      <c r="H154" s="5"/>
      <c r="I154" s="30"/>
      <c r="J154" s="19"/>
      <c r="K154" s="19"/>
    </row>
    <row r="155" spans="1:11" x14ac:dyDescent="0.2">
      <c r="A155" s="5"/>
      <c r="B155" s="5"/>
      <c r="C155" s="5"/>
      <c r="D155" s="5"/>
      <c r="E155" s="5"/>
      <c r="F155" s="5"/>
      <c r="G155" s="5"/>
      <c r="H155" s="5"/>
      <c r="I155" s="30"/>
      <c r="J155" s="19"/>
      <c r="K155" s="19"/>
    </row>
    <row r="156" spans="1:11" x14ac:dyDescent="0.2">
      <c r="A156" s="5"/>
      <c r="B156" s="5"/>
      <c r="C156" s="5"/>
      <c r="D156" s="5"/>
      <c r="E156" s="5"/>
      <c r="F156" s="5"/>
      <c r="G156" s="5"/>
      <c r="H156" s="5"/>
      <c r="I156" s="30"/>
      <c r="J156" s="19"/>
      <c r="K156" s="19"/>
    </row>
  </sheetData>
  <sortState xmlns:xlrd2="http://schemas.microsoft.com/office/spreadsheetml/2017/richdata2" ref="A2:L121">
    <sortCondition ref="A1"/>
  </sortState>
  <printOptions horizontalCentered="1" verticalCentered="1" gridLines="1"/>
  <pageMargins left="0.70866141732283472" right="0.70866141732283472" top="0.74803149606299213" bottom="0.74803149606299213" header="0.31496062992125984" footer="0.31496062992125984"/>
  <pageSetup paperSize="9" scale="91" fitToHeight="3" orientation="landscape" r:id="rId1"/>
  <headerFooter>
    <oddHeader>&amp;CVINS DE BORDEAUX</oddHeader>
    <oddFooter>&amp;L&amp;D&amp;T&amp;C&amp;P&amp;R&amp;Z&amp;F
&amp;F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R156"/>
  <sheetViews>
    <sheetView tabSelected="1" zoomScaleNormal="100" workbookViewId="0">
      <selection activeCell="O26" sqref="O26"/>
    </sheetView>
  </sheetViews>
  <sheetFormatPr baseColWidth="10" defaultColWidth="9.33203125" defaultRowHeight="12.75" x14ac:dyDescent="0.2"/>
  <cols>
    <col min="2" max="2" width="33.83203125" customWidth="1"/>
    <col min="3" max="3" width="14.1640625" customWidth="1"/>
    <col min="4" max="4" width="15.33203125" customWidth="1"/>
    <col min="5" max="5" width="24.83203125" customWidth="1"/>
    <col min="6" max="6" width="22" customWidth="1"/>
    <col min="7" max="7" width="11.5" customWidth="1"/>
    <col min="8" max="9" width="8.83203125" customWidth="1"/>
    <col min="10" max="10" width="9.5" customWidth="1"/>
    <col min="11" max="11" width="9.1640625" customWidth="1"/>
    <col min="12" max="12" width="11.5" customWidth="1"/>
    <col min="13" max="13" width="9.5" customWidth="1"/>
    <col min="15" max="15" width="27.6640625" customWidth="1"/>
  </cols>
  <sheetData>
    <row r="1" spans="1:18" ht="12.75" customHeight="1" x14ac:dyDescent="0.2">
      <c r="A1" s="21" t="s">
        <v>174</v>
      </c>
      <c r="B1" s="21" t="s">
        <v>0</v>
      </c>
      <c r="C1" s="21" t="s">
        <v>1</v>
      </c>
      <c r="D1" s="21" t="s">
        <v>2</v>
      </c>
      <c r="E1" s="21" t="s">
        <v>3</v>
      </c>
      <c r="F1" s="21" t="s">
        <v>172</v>
      </c>
      <c r="G1" s="21" t="s">
        <v>4</v>
      </c>
      <c r="H1" s="22" t="s">
        <v>166</v>
      </c>
      <c r="I1" s="22" t="s">
        <v>167</v>
      </c>
      <c r="J1" s="22" t="s">
        <v>168</v>
      </c>
      <c r="K1" s="23" t="s">
        <v>169</v>
      </c>
      <c r="L1" s="23" t="s">
        <v>170</v>
      </c>
      <c r="M1" s="23" t="s">
        <v>171</v>
      </c>
      <c r="N1" s="24"/>
    </row>
    <row r="2" spans="1:18" ht="12.75" customHeight="1" x14ac:dyDescent="0.2">
      <c r="A2" s="34" t="str">
        <f>TabVin[[#This Row],[Appellation]]&amp;TabVin[[#This Row],[Robe]]</f>
        <v>Château  BouscautRouge</v>
      </c>
      <c r="B2" s="10" t="s">
        <v>50</v>
      </c>
      <c r="C2" s="11" t="s">
        <v>118</v>
      </c>
      <c r="D2" s="11" t="s">
        <v>25</v>
      </c>
      <c r="E2" s="11" t="s">
        <v>31</v>
      </c>
      <c r="F2" s="11" t="s">
        <v>122</v>
      </c>
      <c r="G2" s="11" t="s">
        <v>43</v>
      </c>
      <c r="H2" s="34">
        <f t="shared" ref="H2:H33" si="0">K2/24</f>
        <v>8.9583333333333339</v>
      </c>
      <c r="I2" s="34">
        <f t="shared" ref="I2:I33" si="1">L2/24</f>
        <v>14.5</v>
      </c>
      <c r="J2" s="34">
        <f>TabVin[[#This Row],[PV/Bout.]]-TabVin[[#This Row],[PA/Bout.]]</f>
        <v>5.5416666666666661</v>
      </c>
      <c r="K2" s="34">
        <v>215</v>
      </c>
      <c r="L2" s="34">
        <v>348</v>
      </c>
      <c r="M2" s="34">
        <f t="shared" ref="M2:M65" si="2">L2-K2</f>
        <v>133</v>
      </c>
      <c r="N2" s="38"/>
    </row>
    <row r="3" spans="1:18" ht="12.75" customHeight="1" x14ac:dyDescent="0.2">
      <c r="A3" s="34" t="str">
        <f>TabVin[[#This Row],[Appellation]]&amp;TabVin[[#This Row],[Robe]]</f>
        <v>Château  Branaire-DucruRouge</v>
      </c>
      <c r="B3" s="10" t="s">
        <v>53</v>
      </c>
      <c r="C3" s="10" t="s">
        <v>118</v>
      </c>
      <c r="D3" s="10" t="s">
        <v>26</v>
      </c>
      <c r="E3" s="10" t="s">
        <v>34</v>
      </c>
      <c r="F3" s="10" t="s">
        <v>36</v>
      </c>
      <c r="G3" s="10" t="s">
        <v>43</v>
      </c>
      <c r="H3" s="34">
        <f t="shared" si="0"/>
        <v>6.5</v>
      </c>
      <c r="I3" s="34">
        <f t="shared" si="1"/>
        <v>12.041666666666666</v>
      </c>
      <c r="J3" s="34">
        <f>TabVin[[#This Row],[PV/Bout.]]-TabVin[[#This Row],[PA/Bout.]]</f>
        <v>5.5416666666666661</v>
      </c>
      <c r="K3" s="34">
        <v>156</v>
      </c>
      <c r="L3" s="34">
        <v>289</v>
      </c>
      <c r="M3" s="34">
        <f t="shared" si="2"/>
        <v>133</v>
      </c>
      <c r="N3" s="38"/>
      <c r="O3" s="33" t="s">
        <v>173</v>
      </c>
    </row>
    <row r="4" spans="1:18" ht="12.75" customHeight="1" x14ac:dyDescent="0.2">
      <c r="A4" s="34" t="str">
        <f>TabVin[[#This Row],[Appellation]]&amp;TabVin[[#This Row],[Robe]]</f>
        <v>Château  CaJon-SégurRouge</v>
      </c>
      <c r="B4" s="10" t="s">
        <v>57</v>
      </c>
      <c r="C4" s="10" t="s">
        <v>118</v>
      </c>
      <c r="D4" s="10" t="s">
        <v>26</v>
      </c>
      <c r="E4" s="10" t="s">
        <v>32</v>
      </c>
      <c r="F4" s="10" t="s">
        <v>40</v>
      </c>
      <c r="G4" s="10" t="s">
        <v>43</v>
      </c>
      <c r="H4" s="34">
        <f t="shared" si="0"/>
        <v>6.875</v>
      </c>
      <c r="I4" s="34">
        <f t="shared" si="1"/>
        <v>12.458333333333334</v>
      </c>
      <c r="J4" s="34">
        <f>TabVin[[#This Row],[PV/Bout.]]-TabVin[[#This Row],[PA/Bout.]]</f>
        <v>5.5833333333333339</v>
      </c>
      <c r="K4" s="34">
        <v>165</v>
      </c>
      <c r="L4" s="34">
        <v>299</v>
      </c>
      <c r="M4" s="34">
        <f t="shared" si="2"/>
        <v>134</v>
      </c>
      <c r="N4" s="38"/>
    </row>
    <row r="5" spans="1:18" ht="12.75" customHeight="1" x14ac:dyDescent="0.2">
      <c r="A5" s="34" t="str">
        <f>TabVin[[#This Row],[Appellation]]&amp;TabVin[[#This Row],[Robe]]</f>
        <v>Château  CarbonnieuxRouge</v>
      </c>
      <c r="B5" s="10" t="s">
        <v>62</v>
      </c>
      <c r="C5" s="10" t="s">
        <v>118</v>
      </c>
      <c r="D5" s="10" t="s">
        <v>25</v>
      </c>
      <c r="E5" s="10" t="s">
        <v>31</v>
      </c>
      <c r="F5" s="10" t="s">
        <v>38</v>
      </c>
      <c r="G5" s="10" t="s">
        <v>43</v>
      </c>
      <c r="H5" s="34">
        <f t="shared" si="0"/>
        <v>7.333333333333333</v>
      </c>
      <c r="I5" s="34">
        <f t="shared" si="1"/>
        <v>12.458333333333334</v>
      </c>
      <c r="J5" s="34">
        <f>TabVin[[#This Row],[PV/Bout.]]-TabVin[[#This Row],[PA/Bout.]]</f>
        <v>5.1250000000000009</v>
      </c>
      <c r="K5" s="34">
        <v>176</v>
      </c>
      <c r="L5" s="34">
        <v>299</v>
      </c>
      <c r="M5" s="34">
        <f t="shared" si="2"/>
        <v>123</v>
      </c>
      <c r="N5" s="38"/>
    </row>
    <row r="6" spans="1:18" ht="12.75" customHeight="1" x14ac:dyDescent="0.2">
      <c r="A6" s="34" t="str">
        <f>TabVin[[#This Row],[Appellation]]&amp;TabVin[[#This Row],[Robe]]</f>
        <v>Château  CarbonnieuxBlanc</v>
      </c>
      <c r="B6" s="10" t="s">
        <v>62</v>
      </c>
      <c r="C6" s="10" t="s">
        <v>118</v>
      </c>
      <c r="D6" s="10" t="s">
        <v>25</v>
      </c>
      <c r="E6" s="10" t="s">
        <v>31</v>
      </c>
      <c r="F6" s="10" t="s">
        <v>38</v>
      </c>
      <c r="G6" s="10" t="s">
        <v>42</v>
      </c>
      <c r="H6" s="34">
        <f t="shared" si="0"/>
        <v>5.625</v>
      </c>
      <c r="I6" s="34">
        <f t="shared" si="1"/>
        <v>10.791666666666666</v>
      </c>
      <c r="J6" s="34">
        <f>TabVin[[#This Row],[PV/Bout.]]-TabVin[[#This Row],[PA/Bout.]]</f>
        <v>5.1666666666666661</v>
      </c>
      <c r="K6" s="34">
        <v>135</v>
      </c>
      <c r="L6" s="34">
        <v>259</v>
      </c>
      <c r="M6" s="34">
        <f t="shared" si="2"/>
        <v>124</v>
      </c>
      <c r="N6" s="38"/>
    </row>
    <row r="7" spans="1:18" ht="12.75" customHeight="1" x14ac:dyDescent="0.2">
      <c r="A7" s="34" t="str">
        <f>TabVin[[#This Row],[Appellation]]&amp;TabVin[[#This Row],[Robe]]</f>
        <v>Château  DesmirailRouge</v>
      </c>
      <c r="B7" s="10" t="s">
        <v>79</v>
      </c>
      <c r="C7" s="10" t="s">
        <v>118</v>
      </c>
      <c r="D7" s="10" t="s">
        <v>26</v>
      </c>
      <c r="E7" s="10" t="s">
        <v>32</v>
      </c>
      <c r="F7" s="10" t="s">
        <v>39</v>
      </c>
      <c r="G7" s="10" t="s">
        <v>43</v>
      </c>
      <c r="H7" s="34">
        <f t="shared" si="0"/>
        <v>15.375</v>
      </c>
      <c r="I7" s="34">
        <f t="shared" si="1"/>
        <v>19.125</v>
      </c>
      <c r="J7" s="34">
        <f>TabVin[[#This Row],[PV/Bout.]]-TabVin[[#This Row],[PA/Bout.]]</f>
        <v>3.75</v>
      </c>
      <c r="K7" s="34">
        <v>369</v>
      </c>
      <c r="L7" s="34">
        <v>459</v>
      </c>
      <c r="M7" s="34">
        <f t="shared" si="2"/>
        <v>90</v>
      </c>
      <c r="N7" s="38"/>
    </row>
    <row r="8" spans="1:18" ht="12.75" customHeight="1" x14ac:dyDescent="0.2">
      <c r="A8" s="34" t="str">
        <f>TabVin[[#This Row],[Appellation]]&amp;TabVin[[#This Row],[Robe]]</f>
        <v>Château  Gruaud-LaroseRouge</v>
      </c>
      <c r="B8" s="10" t="s">
        <v>93</v>
      </c>
      <c r="C8" s="10" t="s">
        <v>118</v>
      </c>
      <c r="D8" s="10" t="s">
        <v>26</v>
      </c>
      <c r="E8" s="10" t="s">
        <v>7</v>
      </c>
      <c r="F8" s="10" t="s">
        <v>36</v>
      </c>
      <c r="G8" s="10" t="s">
        <v>43</v>
      </c>
      <c r="H8" s="34">
        <f t="shared" si="0"/>
        <v>11.208333333333334</v>
      </c>
      <c r="I8" s="34">
        <f t="shared" si="1"/>
        <v>16.625</v>
      </c>
      <c r="J8" s="34">
        <f>TabVin[[#This Row],[PV/Bout.]]-TabVin[[#This Row],[PA/Bout.]]</f>
        <v>5.4166666666666661</v>
      </c>
      <c r="K8" s="34">
        <v>269</v>
      </c>
      <c r="L8" s="34">
        <v>399</v>
      </c>
      <c r="M8" s="34">
        <f t="shared" si="2"/>
        <v>130</v>
      </c>
      <c r="N8" s="38"/>
      <c r="R8" s="28"/>
    </row>
    <row r="9" spans="1:18" ht="12.75" customHeight="1" x14ac:dyDescent="0.2">
      <c r="A9" s="34" t="str">
        <f>TabVin[[#This Row],[Appellation]]&amp;TabVin[[#This Row],[Robe]]</f>
        <v>Château  Lamothe  (Despujols)Blanc</v>
      </c>
      <c r="B9" s="10" t="s">
        <v>110</v>
      </c>
      <c r="C9" s="10" t="s">
        <v>118</v>
      </c>
      <c r="D9" s="10" t="s">
        <v>28</v>
      </c>
      <c r="E9" s="10" t="s">
        <v>7</v>
      </c>
      <c r="F9" s="10" t="s">
        <v>28</v>
      </c>
      <c r="G9" s="10" t="s">
        <v>42</v>
      </c>
      <c r="H9" s="34">
        <f t="shared" si="0"/>
        <v>7</v>
      </c>
      <c r="I9" s="34">
        <f t="shared" si="1"/>
        <v>12.458333333333334</v>
      </c>
      <c r="J9" s="34">
        <f>TabVin[[#This Row],[PV/Bout.]]-TabVin[[#This Row],[PA/Bout.]]</f>
        <v>5.4583333333333339</v>
      </c>
      <c r="K9" s="34">
        <v>168</v>
      </c>
      <c r="L9" s="34">
        <v>299</v>
      </c>
      <c r="M9" s="34">
        <f t="shared" si="2"/>
        <v>131</v>
      </c>
      <c r="N9" s="38"/>
      <c r="R9" s="28"/>
    </row>
    <row r="10" spans="1:18" ht="12.75" customHeight="1" x14ac:dyDescent="0.2">
      <c r="A10" s="34" t="str">
        <f>TabVin[[#This Row],[Appellation]]&amp;TabVin[[#This Row],[Robe]]</f>
        <v>Château  Lamothe  (Guignard)Blanc</v>
      </c>
      <c r="B10" s="10" t="s">
        <v>111</v>
      </c>
      <c r="C10" s="10" t="s">
        <v>118</v>
      </c>
      <c r="D10" s="10" t="s">
        <v>28</v>
      </c>
      <c r="E10" s="10" t="s">
        <v>7</v>
      </c>
      <c r="F10" s="10" t="s">
        <v>28</v>
      </c>
      <c r="G10" s="10" t="s">
        <v>42</v>
      </c>
      <c r="H10" s="34">
        <f t="shared" si="0"/>
        <v>10.208333333333334</v>
      </c>
      <c r="I10" s="34">
        <f t="shared" si="1"/>
        <v>16.625</v>
      </c>
      <c r="J10" s="34">
        <f>TabVin[[#This Row],[PV/Bout.]]-TabVin[[#This Row],[PA/Bout.]]</f>
        <v>6.4166666666666661</v>
      </c>
      <c r="K10" s="34">
        <v>245</v>
      </c>
      <c r="L10" s="34">
        <v>399</v>
      </c>
      <c r="M10" s="34">
        <f t="shared" si="2"/>
        <v>154</v>
      </c>
      <c r="N10" s="38"/>
      <c r="O10" t="s">
        <v>62</v>
      </c>
      <c r="R10" s="28"/>
    </row>
    <row r="11" spans="1:18" ht="12.75" customHeight="1" x14ac:dyDescent="0.2">
      <c r="A11" s="34" t="str">
        <f>TabVin[[#This Row],[Appellation]]&amp;TabVin[[#This Row],[Robe]]</f>
        <v>Château  Latour-ManillacBlanc</v>
      </c>
      <c r="B11" s="10" t="s">
        <v>117</v>
      </c>
      <c r="C11" s="10" t="s">
        <v>118</v>
      </c>
      <c r="D11" s="10" t="s">
        <v>25</v>
      </c>
      <c r="E11" s="10" t="s">
        <v>31</v>
      </c>
      <c r="F11" s="10" t="s">
        <v>134</v>
      </c>
      <c r="G11" s="10" t="s">
        <v>42</v>
      </c>
      <c r="H11" s="34">
        <f t="shared" si="0"/>
        <v>7.041666666666667</v>
      </c>
      <c r="I11" s="34">
        <f t="shared" si="1"/>
        <v>10.791666666666666</v>
      </c>
      <c r="J11" s="34">
        <f>TabVin[[#This Row],[PV/Bout.]]-TabVin[[#This Row],[PA/Bout.]]</f>
        <v>3.7499999999999991</v>
      </c>
      <c r="K11" s="34">
        <v>169</v>
      </c>
      <c r="L11" s="34">
        <v>259</v>
      </c>
      <c r="M11" s="34">
        <f t="shared" si="2"/>
        <v>90</v>
      </c>
      <c r="N11" s="38"/>
      <c r="O11" s="33" t="s">
        <v>42</v>
      </c>
    </row>
    <row r="12" spans="1:18" ht="12.75" customHeight="1" x14ac:dyDescent="0.2">
      <c r="A12" s="34" t="str">
        <f>TabVin[[#This Row],[Appellation]]&amp;TabVin[[#This Row],[Robe]]</f>
        <v>Château AusoneRouge</v>
      </c>
      <c r="B12" s="10" t="s">
        <v>44</v>
      </c>
      <c r="C12" s="10" t="s">
        <v>118</v>
      </c>
      <c r="D12" s="10" t="s">
        <v>27</v>
      </c>
      <c r="E12" s="10" t="s">
        <v>30</v>
      </c>
      <c r="F12" s="10" t="s">
        <v>27</v>
      </c>
      <c r="G12" s="10" t="s">
        <v>43</v>
      </c>
      <c r="H12" s="34">
        <f t="shared" si="0"/>
        <v>6.25</v>
      </c>
      <c r="I12" s="34">
        <f t="shared" si="1"/>
        <v>10.791666666666666</v>
      </c>
      <c r="J12" s="34">
        <f>TabVin[[#This Row],[PV/Bout.]]-TabVin[[#This Row],[PA/Bout.]]</f>
        <v>4.5416666666666661</v>
      </c>
      <c r="K12" s="34">
        <v>150</v>
      </c>
      <c r="L12" s="34">
        <v>259</v>
      </c>
      <c r="M12" s="34">
        <f t="shared" si="2"/>
        <v>109</v>
      </c>
      <c r="N12" s="38"/>
    </row>
    <row r="13" spans="1:18" ht="12.75" customHeight="1" x14ac:dyDescent="0.2">
      <c r="A13" s="34" t="str">
        <f>TabVin[[#This Row],[Appellation]]&amp;TabVin[[#This Row],[Robe]]</f>
        <v>Château BatailleyRouge</v>
      </c>
      <c r="B13" s="10" t="s">
        <v>45</v>
      </c>
      <c r="C13" s="10" t="s">
        <v>118</v>
      </c>
      <c r="D13" s="10" t="s">
        <v>26</v>
      </c>
      <c r="E13" s="10" t="s">
        <v>29</v>
      </c>
      <c r="F13" s="10" t="s">
        <v>37</v>
      </c>
      <c r="G13" s="10" t="s">
        <v>43</v>
      </c>
      <c r="H13" s="34">
        <f t="shared" si="0"/>
        <v>6.041666666666667</v>
      </c>
      <c r="I13" s="34">
        <f t="shared" si="1"/>
        <v>11.208333333333334</v>
      </c>
      <c r="J13" s="34">
        <f>TabVin[[#This Row],[PV/Bout.]]-TabVin[[#This Row],[PA/Bout.]]</f>
        <v>5.166666666666667</v>
      </c>
      <c r="K13" s="34">
        <v>145</v>
      </c>
      <c r="L13" s="34">
        <v>269</v>
      </c>
      <c r="M13" s="34">
        <f t="shared" si="2"/>
        <v>124</v>
      </c>
      <c r="N13" s="38"/>
      <c r="O13" s="37" t="e">
        <f>VLOOKUP(O10,TabVin[],7,0)&amp;MATCH(O11,TabVin[Robe],0)</f>
        <v>#N/A</v>
      </c>
    </row>
    <row r="14" spans="1:18" ht="12.75" customHeight="1" x14ac:dyDescent="0.2">
      <c r="A14" s="34" t="str">
        <f>TabVin[[#This Row],[Appellation]]&amp;TabVin[[#This Row],[Robe]]</f>
        <v>Château BeauséjourRouge</v>
      </c>
      <c r="B14" s="10" t="s">
        <v>46</v>
      </c>
      <c r="C14" s="10" t="s">
        <v>118</v>
      </c>
      <c r="D14" s="10" t="s">
        <v>27</v>
      </c>
      <c r="E14" s="10" t="s">
        <v>30</v>
      </c>
      <c r="F14" s="10" t="s">
        <v>119</v>
      </c>
      <c r="G14" s="10" t="s">
        <v>43</v>
      </c>
      <c r="H14" s="34">
        <f t="shared" si="0"/>
        <v>6.125</v>
      </c>
      <c r="I14" s="34">
        <f t="shared" si="1"/>
        <v>16.208333333333332</v>
      </c>
      <c r="J14" s="34">
        <f>TabVin[[#This Row],[PV/Bout.]]-TabVin[[#This Row],[PA/Bout.]]</f>
        <v>10.083333333333332</v>
      </c>
      <c r="K14" s="34">
        <v>147</v>
      </c>
      <c r="L14" s="34">
        <v>389</v>
      </c>
      <c r="M14" s="34">
        <f t="shared" si="2"/>
        <v>242</v>
      </c>
      <c r="N14" s="38"/>
    </row>
    <row r="15" spans="1:18" ht="12.75" customHeight="1" x14ac:dyDescent="0.2">
      <c r="A15" s="34" t="str">
        <f>TabVin[[#This Row],[Appellation]]&amp;TabVin[[#This Row],[Robe]]</f>
        <v>Château BeauséjourRouge</v>
      </c>
      <c r="B15" s="10" t="s">
        <v>46</v>
      </c>
      <c r="C15" s="10" t="s">
        <v>118</v>
      </c>
      <c r="D15" s="10" t="s">
        <v>27</v>
      </c>
      <c r="E15" s="15" t="s">
        <v>6</v>
      </c>
      <c r="F15" s="10" t="s">
        <v>120</v>
      </c>
      <c r="G15" s="10" t="s">
        <v>43</v>
      </c>
      <c r="H15" s="34">
        <f t="shared" si="0"/>
        <v>6.583333333333333</v>
      </c>
      <c r="I15" s="34">
        <f t="shared" si="1"/>
        <v>11.166666666666666</v>
      </c>
      <c r="J15" s="34">
        <f>TabVin[[#This Row],[PV/Bout.]]-TabVin[[#This Row],[PA/Bout.]]</f>
        <v>4.583333333333333</v>
      </c>
      <c r="K15" s="34">
        <v>158</v>
      </c>
      <c r="L15" s="34">
        <v>268</v>
      </c>
      <c r="M15" s="34">
        <f t="shared" si="2"/>
        <v>110</v>
      </c>
      <c r="N15" s="38"/>
    </row>
    <row r="16" spans="1:18" ht="12.75" customHeight="1" x14ac:dyDescent="0.2">
      <c r="A16" s="34" t="str">
        <f>TabVin[[#This Row],[Appellation]]&amp;TabVin[[#This Row],[Robe]]</f>
        <v>Château BelairRouge</v>
      </c>
      <c r="B16" s="10" t="s">
        <v>47</v>
      </c>
      <c r="C16" s="10" t="s">
        <v>118</v>
      </c>
      <c r="D16" s="10" t="s">
        <v>27</v>
      </c>
      <c r="E16" s="15" t="s">
        <v>6</v>
      </c>
      <c r="F16" s="10" t="s">
        <v>27</v>
      </c>
      <c r="G16" s="10" t="s">
        <v>43</v>
      </c>
      <c r="H16" s="34">
        <f t="shared" si="0"/>
        <v>10.75</v>
      </c>
      <c r="I16" s="34">
        <f t="shared" si="1"/>
        <v>14.958333333333334</v>
      </c>
      <c r="J16" s="34">
        <f>TabVin[[#This Row],[PV/Bout.]]-TabVin[[#This Row],[PA/Bout.]]</f>
        <v>4.2083333333333339</v>
      </c>
      <c r="K16" s="34">
        <v>258</v>
      </c>
      <c r="L16" s="34">
        <v>359</v>
      </c>
      <c r="M16" s="34">
        <f t="shared" si="2"/>
        <v>101</v>
      </c>
      <c r="N16" s="38"/>
    </row>
    <row r="17" spans="1:15" ht="12.75" customHeight="1" x14ac:dyDescent="0.2">
      <c r="A17" s="34" t="str">
        <f>TabVin[[#This Row],[Appellation]]&amp;TabVin[[#This Row],[Robe]]</f>
        <v>Château BelgraveRouge</v>
      </c>
      <c r="B17" s="10" t="s">
        <v>48</v>
      </c>
      <c r="C17" s="10" t="s">
        <v>118</v>
      </c>
      <c r="D17" s="10" t="s">
        <v>26</v>
      </c>
      <c r="E17" s="10" t="s">
        <v>29</v>
      </c>
      <c r="F17" s="10" t="s">
        <v>121</v>
      </c>
      <c r="G17" s="10" t="s">
        <v>43</v>
      </c>
      <c r="H17" s="34">
        <f t="shared" si="0"/>
        <v>11</v>
      </c>
      <c r="I17" s="34">
        <f t="shared" si="1"/>
        <v>15.375</v>
      </c>
      <c r="J17" s="34">
        <f>TabVin[[#This Row],[PV/Bout.]]-TabVin[[#This Row],[PA/Bout.]]</f>
        <v>4.375</v>
      </c>
      <c r="K17" s="34">
        <v>264</v>
      </c>
      <c r="L17" s="34">
        <v>369</v>
      </c>
      <c r="M17" s="34">
        <f t="shared" si="2"/>
        <v>105</v>
      </c>
      <c r="N17" s="38"/>
      <c r="O17" s="39">
        <f>VLOOKUP((O10&amp;O11),A:M,8,FALSE)</f>
        <v>5.625</v>
      </c>
    </row>
    <row r="18" spans="1:15" ht="12.75" customHeight="1" x14ac:dyDescent="0.2">
      <c r="A18" s="34" t="str">
        <f>TabVin[[#This Row],[Appellation]]&amp;TabVin[[#This Row],[Robe]]</f>
        <v>Château BeychevelleRouge</v>
      </c>
      <c r="B18" s="10" t="s">
        <v>49</v>
      </c>
      <c r="C18" s="10" t="s">
        <v>118</v>
      </c>
      <c r="D18" s="10" t="s">
        <v>26</v>
      </c>
      <c r="E18" s="10" t="s">
        <v>34</v>
      </c>
      <c r="F18" s="10" t="s">
        <v>36</v>
      </c>
      <c r="G18" s="10" t="s">
        <v>43</v>
      </c>
      <c r="H18" s="34">
        <f t="shared" si="0"/>
        <v>8.9166666666666661</v>
      </c>
      <c r="I18" s="34">
        <f t="shared" si="1"/>
        <v>15.333333333333334</v>
      </c>
      <c r="J18" s="34">
        <f>TabVin[[#This Row],[PV/Bout.]]-TabVin[[#This Row],[PA/Bout.]]</f>
        <v>6.4166666666666679</v>
      </c>
      <c r="K18" s="34">
        <v>214</v>
      </c>
      <c r="L18" s="34">
        <v>368</v>
      </c>
      <c r="M18" s="34">
        <f t="shared" si="2"/>
        <v>154</v>
      </c>
      <c r="N18" s="38"/>
    </row>
    <row r="19" spans="1:15" ht="12.75" customHeight="1" x14ac:dyDescent="0.2">
      <c r="A19" s="34" t="str">
        <f>TabVin[[#This Row],[Appellation]]&amp;TabVin[[#This Row],[Robe]]</f>
        <v>Château BouscautBlanc</v>
      </c>
      <c r="B19" s="10" t="s">
        <v>51</v>
      </c>
      <c r="C19" s="10" t="s">
        <v>118</v>
      </c>
      <c r="D19" s="10" t="s">
        <v>25</v>
      </c>
      <c r="E19" s="10" t="s">
        <v>31</v>
      </c>
      <c r="F19" s="10" t="s">
        <v>122</v>
      </c>
      <c r="G19" s="10" t="s">
        <v>42</v>
      </c>
      <c r="H19" s="34">
        <f t="shared" si="0"/>
        <v>10.333333333333334</v>
      </c>
      <c r="I19" s="34">
        <f t="shared" si="1"/>
        <v>15.375</v>
      </c>
      <c r="J19" s="34">
        <f>TabVin[[#This Row],[PV/Bout.]]-TabVin[[#This Row],[PA/Bout.]]</f>
        <v>5.0416666666666661</v>
      </c>
      <c r="K19" s="34">
        <v>248</v>
      </c>
      <c r="L19" s="34">
        <v>369</v>
      </c>
      <c r="M19" s="34">
        <f t="shared" si="2"/>
        <v>121</v>
      </c>
      <c r="N19" s="38"/>
    </row>
    <row r="20" spans="1:15" ht="12.75" customHeight="1" x14ac:dyDescent="0.2">
      <c r="A20" s="34" t="str">
        <f>TabVin[[#This Row],[Appellation]]&amp;TabVin[[#This Row],[Robe]]</f>
        <v>Château Boyd-CantenacRouge</v>
      </c>
      <c r="B20" s="10" t="s">
        <v>52</v>
      </c>
      <c r="C20" s="10" t="s">
        <v>118</v>
      </c>
      <c r="D20" s="10" t="s">
        <v>26</v>
      </c>
      <c r="E20" s="10" t="s">
        <v>32</v>
      </c>
      <c r="F20" s="10" t="s">
        <v>39</v>
      </c>
      <c r="G20" s="10" t="s">
        <v>43</v>
      </c>
      <c r="H20" s="34">
        <f t="shared" si="0"/>
        <v>6.625</v>
      </c>
      <c r="I20" s="34">
        <f t="shared" si="1"/>
        <v>11.208333333333334</v>
      </c>
      <c r="J20" s="34">
        <f>TabVin[[#This Row],[PV/Bout.]]-TabVin[[#This Row],[PA/Bout.]]</f>
        <v>4.5833333333333339</v>
      </c>
      <c r="K20" s="34">
        <v>159</v>
      </c>
      <c r="L20" s="34">
        <v>269</v>
      </c>
      <c r="M20" s="34">
        <f t="shared" si="2"/>
        <v>110</v>
      </c>
      <c r="N20" s="38"/>
    </row>
    <row r="21" spans="1:15" ht="12.75" customHeight="1" x14ac:dyDescent="0.2">
      <c r="A21" s="34" t="str">
        <f>TabVin[[#This Row],[Appellation]]&amp;TabVin[[#This Row],[Robe]]</f>
        <v>Château Brane-CantenacRouge</v>
      </c>
      <c r="B21" s="10" t="s">
        <v>54</v>
      </c>
      <c r="C21" s="10" t="s">
        <v>118</v>
      </c>
      <c r="D21" s="10" t="s">
        <v>26</v>
      </c>
      <c r="E21" s="10" t="s">
        <v>7</v>
      </c>
      <c r="F21" s="10" t="s">
        <v>123</v>
      </c>
      <c r="G21" s="10" t="s">
        <v>43</v>
      </c>
      <c r="H21" s="34">
        <f t="shared" si="0"/>
        <v>6.583333333333333</v>
      </c>
      <c r="I21" s="34">
        <f t="shared" si="1"/>
        <v>12.458333333333334</v>
      </c>
      <c r="J21" s="34">
        <f>TabVin[[#This Row],[PV/Bout.]]-TabVin[[#This Row],[PA/Bout.]]</f>
        <v>5.8750000000000009</v>
      </c>
      <c r="K21" s="34">
        <v>158</v>
      </c>
      <c r="L21" s="34">
        <v>299</v>
      </c>
      <c r="M21" s="34">
        <f t="shared" si="2"/>
        <v>141</v>
      </c>
      <c r="N21" s="38"/>
    </row>
    <row r="22" spans="1:15" ht="12.75" customHeight="1" x14ac:dyDescent="0.2">
      <c r="A22" s="34" t="str">
        <f>TabVin[[#This Row],[Appellation]]&amp;TabVin[[#This Row],[Robe]]</f>
        <v>Château BroustetBlanc</v>
      </c>
      <c r="B22" s="10" t="s">
        <v>55</v>
      </c>
      <c r="C22" s="10" t="s">
        <v>118</v>
      </c>
      <c r="D22" s="10" t="s">
        <v>28</v>
      </c>
      <c r="E22" s="10" t="s">
        <v>7</v>
      </c>
      <c r="F22" s="10" t="s">
        <v>41</v>
      </c>
      <c r="G22" s="10" t="s">
        <v>42</v>
      </c>
      <c r="H22" s="34">
        <f t="shared" si="0"/>
        <v>6.125</v>
      </c>
      <c r="I22" s="34">
        <f t="shared" si="1"/>
        <v>12.458333333333334</v>
      </c>
      <c r="J22" s="34">
        <f>TabVin[[#This Row],[PV/Bout.]]-TabVin[[#This Row],[PA/Bout.]]</f>
        <v>6.3333333333333339</v>
      </c>
      <c r="K22" s="34">
        <v>147</v>
      </c>
      <c r="L22" s="34">
        <v>299</v>
      </c>
      <c r="M22" s="34">
        <f t="shared" si="2"/>
        <v>152</v>
      </c>
      <c r="N22" s="38"/>
    </row>
    <row r="23" spans="1:15" ht="12.75" customHeight="1" x14ac:dyDescent="0.2">
      <c r="A23" s="34" t="str">
        <f>TabVin[[#This Row],[Appellation]]&amp;TabVin[[#This Row],[Robe]]</f>
        <v>Château CaillouBlanc</v>
      </c>
      <c r="B23" s="10" t="s">
        <v>56</v>
      </c>
      <c r="C23" s="10" t="s">
        <v>118</v>
      </c>
      <c r="D23" s="10" t="s">
        <v>28</v>
      </c>
      <c r="E23" s="10" t="s">
        <v>7</v>
      </c>
      <c r="F23" s="10" t="s">
        <v>41</v>
      </c>
      <c r="G23" s="10" t="s">
        <v>42</v>
      </c>
      <c r="H23" s="34">
        <f t="shared" si="0"/>
        <v>5.625</v>
      </c>
      <c r="I23" s="34">
        <f t="shared" si="1"/>
        <v>10.791666666666666</v>
      </c>
      <c r="J23" s="34">
        <f>TabVin[[#This Row],[PV/Bout.]]-TabVin[[#This Row],[PA/Bout.]]</f>
        <v>5.1666666666666661</v>
      </c>
      <c r="K23" s="34">
        <v>135</v>
      </c>
      <c r="L23" s="34">
        <v>259</v>
      </c>
      <c r="M23" s="34">
        <f t="shared" si="2"/>
        <v>124</v>
      </c>
      <c r="N23" s="38"/>
    </row>
    <row r="24" spans="1:15" ht="12.75" customHeight="1" x14ac:dyDescent="0.2">
      <c r="A24" s="34" t="str">
        <f>TabVin[[#This Row],[Appellation]]&amp;TabVin[[#This Row],[Robe]]</f>
        <v>Château CamensacRouge</v>
      </c>
      <c r="B24" s="10" t="s">
        <v>58</v>
      </c>
      <c r="C24" s="10" t="s">
        <v>118</v>
      </c>
      <c r="D24" s="10" t="s">
        <v>26</v>
      </c>
      <c r="E24" s="10" t="s">
        <v>29</v>
      </c>
      <c r="F24" s="10" t="s">
        <v>121</v>
      </c>
      <c r="G24" s="10" t="s">
        <v>43</v>
      </c>
      <c r="H24" s="34">
        <f t="shared" si="0"/>
        <v>7</v>
      </c>
      <c r="I24" s="34">
        <f t="shared" si="1"/>
        <v>12.458333333333334</v>
      </c>
      <c r="J24" s="34">
        <f>TabVin[[#This Row],[PV/Bout.]]-TabVin[[#This Row],[PA/Bout.]]</f>
        <v>5.4583333333333339</v>
      </c>
      <c r="K24" s="34">
        <v>168</v>
      </c>
      <c r="L24" s="34">
        <v>299</v>
      </c>
      <c r="M24" s="34">
        <f t="shared" si="2"/>
        <v>131</v>
      </c>
      <c r="N24" s="38"/>
    </row>
    <row r="25" spans="1:15" ht="12.75" customHeight="1" x14ac:dyDescent="0.2">
      <c r="A25" s="34" t="str">
        <f>TabVin[[#This Row],[Appellation]]&amp;TabVin[[#This Row],[Robe]]</f>
        <v>Château CanonRouge</v>
      </c>
      <c r="B25" s="10" t="s">
        <v>59</v>
      </c>
      <c r="C25" s="10" t="s">
        <v>118</v>
      </c>
      <c r="D25" s="10" t="s">
        <v>27</v>
      </c>
      <c r="E25" s="10" t="s">
        <v>30</v>
      </c>
      <c r="F25" s="10" t="s">
        <v>27</v>
      </c>
      <c r="G25" s="10" t="s">
        <v>43</v>
      </c>
      <c r="H25" s="34">
        <f t="shared" si="0"/>
        <v>6.083333333333333</v>
      </c>
      <c r="I25" s="34">
        <f t="shared" si="1"/>
        <v>10.791666666666666</v>
      </c>
      <c r="J25" s="34">
        <f>TabVin[[#This Row],[PV/Bout.]]-TabVin[[#This Row],[PA/Bout.]]</f>
        <v>4.708333333333333</v>
      </c>
      <c r="K25" s="34">
        <v>146</v>
      </c>
      <c r="L25" s="34">
        <v>259</v>
      </c>
      <c r="M25" s="34">
        <f t="shared" si="2"/>
        <v>113</v>
      </c>
      <c r="N25" s="38"/>
    </row>
    <row r="26" spans="1:15" ht="12.75" customHeight="1" x14ac:dyDescent="0.2">
      <c r="A26" s="34" t="str">
        <f>TabVin[[#This Row],[Appellation]]&amp;TabVin[[#This Row],[Robe]]</f>
        <v>Château CantemerleRouge</v>
      </c>
      <c r="B26" s="10" t="s">
        <v>60</v>
      </c>
      <c r="C26" s="10" t="s">
        <v>118</v>
      </c>
      <c r="D26" s="10" t="s">
        <v>26</v>
      </c>
      <c r="E26" s="10" t="s">
        <v>29</v>
      </c>
      <c r="F26" s="10" t="s">
        <v>124</v>
      </c>
      <c r="G26" s="10" t="s">
        <v>43</v>
      </c>
      <c r="H26" s="34">
        <f t="shared" si="0"/>
        <v>7.75</v>
      </c>
      <c r="I26" s="34">
        <f t="shared" si="1"/>
        <v>12.916666666666666</v>
      </c>
      <c r="J26" s="34">
        <f>TabVin[[#This Row],[PV/Bout.]]-TabVin[[#This Row],[PA/Bout.]]</f>
        <v>5.1666666666666661</v>
      </c>
      <c r="K26" s="34">
        <v>186</v>
      </c>
      <c r="L26" s="34">
        <v>310</v>
      </c>
      <c r="M26" s="34">
        <f t="shared" si="2"/>
        <v>124</v>
      </c>
      <c r="N26" s="38"/>
    </row>
    <row r="27" spans="1:15" ht="12.75" customHeight="1" x14ac:dyDescent="0.2">
      <c r="A27" s="34" t="str">
        <f>TabVin[[#This Row],[Appellation]]&amp;TabVin[[#This Row],[Robe]]</f>
        <v>Château Cantenac-BrownRouge</v>
      </c>
      <c r="B27" s="10" t="s">
        <v>61</v>
      </c>
      <c r="C27" s="10" t="s">
        <v>118</v>
      </c>
      <c r="D27" s="10" t="s">
        <v>26</v>
      </c>
      <c r="E27" s="10" t="s">
        <v>32</v>
      </c>
      <c r="F27" s="10" t="s">
        <v>123</v>
      </c>
      <c r="G27" s="10" t="s">
        <v>43</v>
      </c>
      <c r="H27" s="34">
        <f t="shared" si="0"/>
        <v>8.1666666666666661</v>
      </c>
      <c r="I27" s="34">
        <f t="shared" si="1"/>
        <v>13.125</v>
      </c>
      <c r="J27" s="34">
        <f>TabVin[[#This Row],[PV/Bout.]]-TabVin[[#This Row],[PA/Bout.]]</f>
        <v>4.9583333333333339</v>
      </c>
      <c r="K27" s="34">
        <v>196</v>
      </c>
      <c r="L27" s="34">
        <v>315</v>
      </c>
      <c r="M27" s="34">
        <f t="shared" si="2"/>
        <v>119</v>
      </c>
      <c r="N27" s="38"/>
    </row>
    <row r="28" spans="1:15" ht="12.75" customHeight="1" x14ac:dyDescent="0.2">
      <c r="A28" s="34" t="str">
        <f>TabVin[[#This Row],[Appellation]]&amp;TabVin[[#This Row],[Robe]]</f>
        <v>Château Cheval-BlancRouge</v>
      </c>
      <c r="B28" s="10" t="s">
        <v>63</v>
      </c>
      <c r="C28" s="10" t="s">
        <v>118</v>
      </c>
      <c r="D28" s="10" t="s">
        <v>27</v>
      </c>
      <c r="E28" s="10" t="s">
        <v>30</v>
      </c>
      <c r="F28" s="10" t="s">
        <v>27</v>
      </c>
      <c r="G28" s="10" t="s">
        <v>43</v>
      </c>
      <c r="H28" s="34">
        <f t="shared" si="0"/>
        <v>6.958333333333333</v>
      </c>
      <c r="I28" s="34">
        <f t="shared" si="1"/>
        <v>12.458333333333334</v>
      </c>
      <c r="J28" s="34">
        <f>TabVin[[#This Row],[PV/Bout.]]-TabVin[[#This Row],[PA/Bout.]]</f>
        <v>5.5000000000000009</v>
      </c>
      <c r="K28" s="34">
        <v>167</v>
      </c>
      <c r="L28" s="34">
        <v>299</v>
      </c>
      <c r="M28" s="34">
        <f t="shared" si="2"/>
        <v>132</v>
      </c>
      <c r="N28" s="38"/>
    </row>
    <row r="29" spans="1:15" ht="12.75" customHeight="1" x14ac:dyDescent="0.2">
      <c r="A29" s="34" t="str">
        <f>TabVin[[#This Row],[Appellation]]&amp;TabVin[[#This Row],[Robe]]</f>
        <v>Château Clerc-Milon (Rothschild)Rouge</v>
      </c>
      <c r="B29" s="10" t="s">
        <v>64</v>
      </c>
      <c r="C29" s="10" t="s">
        <v>118</v>
      </c>
      <c r="D29" s="10" t="s">
        <v>26</v>
      </c>
      <c r="E29" s="10" t="s">
        <v>29</v>
      </c>
      <c r="F29" s="10" t="s">
        <v>37</v>
      </c>
      <c r="G29" s="10" t="s">
        <v>43</v>
      </c>
      <c r="H29" s="34">
        <f t="shared" si="0"/>
        <v>7.666666666666667</v>
      </c>
      <c r="I29" s="34">
        <f t="shared" si="1"/>
        <v>12.458333333333334</v>
      </c>
      <c r="J29" s="34">
        <f>TabVin[[#This Row],[PV/Bout.]]-TabVin[[#This Row],[PA/Bout.]]</f>
        <v>4.791666666666667</v>
      </c>
      <c r="K29" s="34">
        <v>184</v>
      </c>
      <c r="L29" s="34">
        <v>299</v>
      </c>
      <c r="M29" s="34">
        <f t="shared" si="2"/>
        <v>115</v>
      </c>
      <c r="N29" s="38"/>
    </row>
    <row r="30" spans="1:15" ht="12.75" customHeight="1" x14ac:dyDescent="0.2">
      <c r="A30" s="34" t="str">
        <f>TabVin[[#This Row],[Appellation]]&amp;TabVin[[#This Row],[Robe]]</f>
        <v>Château ClimensBlanc</v>
      </c>
      <c r="B30" s="10" t="s">
        <v>65</v>
      </c>
      <c r="C30" s="10" t="s">
        <v>118</v>
      </c>
      <c r="D30" s="10" t="s">
        <v>28</v>
      </c>
      <c r="E30" s="10" t="s">
        <v>33</v>
      </c>
      <c r="F30" s="10" t="s">
        <v>41</v>
      </c>
      <c r="G30" s="10" t="s">
        <v>42</v>
      </c>
      <c r="H30" s="34">
        <f t="shared" si="0"/>
        <v>6.208333333333333</v>
      </c>
      <c r="I30" s="34">
        <f t="shared" si="1"/>
        <v>10.791666666666666</v>
      </c>
      <c r="J30" s="34">
        <f>TabVin[[#This Row],[PV/Bout.]]-TabVin[[#This Row],[PA/Bout.]]</f>
        <v>4.583333333333333</v>
      </c>
      <c r="K30" s="34">
        <v>149</v>
      </c>
      <c r="L30" s="34">
        <v>259</v>
      </c>
      <c r="M30" s="34">
        <f t="shared" si="2"/>
        <v>110</v>
      </c>
      <c r="N30" s="38"/>
    </row>
    <row r="31" spans="1:15" ht="12.75" customHeight="1" x14ac:dyDescent="0.2">
      <c r="A31" s="34" t="str">
        <f>TabVin[[#This Row],[Appellation]]&amp;TabVin[[#This Row],[Robe]]</f>
        <v>Château Cos-d’EstournelRouge</v>
      </c>
      <c r="B31" s="10" t="s">
        <v>66</v>
      </c>
      <c r="C31" s="10" t="s">
        <v>118</v>
      </c>
      <c r="D31" s="10" t="s">
        <v>26</v>
      </c>
      <c r="E31" s="10" t="s">
        <v>7</v>
      </c>
      <c r="F31" s="10" t="s">
        <v>40</v>
      </c>
      <c r="G31" s="10" t="s">
        <v>43</v>
      </c>
      <c r="H31" s="34">
        <f t="shared" si="0"/>
        <v>6.958333333333333</v>
      </c>
      <c r="I31" s="34">
        <f t="shared" si="1"/>
        <v>12.458333333333334</v>
      </c>
      <c r="J31" s="34">
        <f>TabVin[[#This Row],[PV/Bout.]]-TabVin[[#This Row],[PA/Bout.]]</f>
        <v>5.5000000000000009</v>
      </c>
      <c r="K31" s="34">
        <v>167</v>
      </c>
      <c r="L31" s="34">
        <v>299</v>
      </c>
      <c r="M31" s="34">
        <f t="shared" si="2"/>
        <v>132</v>
      </c>
      <c r="N31" s="38"/>
    </row>
    <row r="32" spans="1:15" ht="12.75" customHeight="1" x14ac:dyDescent="0.2">
      <c r="A32" s="34" t="str">
        <f>TabVin[[#This Row],[Appellation]]&amp;TabVin[[#This Row],[Robe]]</f>
        <v>Château Cos-LaboryRouge</v>
      </c>
      <c r="B32" s="10" t="s">
        <v>67</v>
      </c>
      <c r="C32" s="10" t="s">
        <v>118</v>
      </c>
      <c r="D32" s="10" t="s">
        <v>26</v>
      </c>
      <c r="E32" s="10" t="s">
        <v>29</v>
      </c>
      <c r="F32" s="10" t="s">
        <v>40</v>
      </c>
      <c r="G32" s="10" t="s">
        <v>43</v>
      </c>
      <c r="H32" s="34">
        <f t="shared" si="0"/>
        <v>7.708333333333333</v>
      </c>
      <c r="I32" s="34">
        <f t="shared" si="1"/>
        <v>12.458333333333334</v>
      </c>
      <c r="J32" s="34">
        <f>TabVin[[#This Row],[PV/Bout.]]-TabVin[[#This Row],[PA/Bout.]]</f>
        <v>4.7500000000000009</v>
      </c>
      <c r="K32" s="34">
        <v>185</v>
      </c>
      <c r="L32" s="34">
        <v>299</v>
      </c>
      <c r="M32" s="34">
        <f t="shared" si="2"/>
        <v>114</v>
      </c>
      <c r="N32" s="38"/>
    </row>
    <row r="33" spans="1:14" ht="12.75" customHeight="1" x14ac:dyDescent="0.2">
      <c r="A33" s="34" t="str">
        <f>TabVin[[#This Row],[Appellation]]&amp;TabVin[[#This Row],[Robe]]</f>
        <v>Château CouhinsBlanc</v>
      </c>
      <c r="B33" s="10" t="s">
        <v>68</v>
      </c>
      <c r="C33" s="10" t="s">
        <v>118</v>
      </c>
      <c r="D33" s="10" t="s">
        <v>25</v>
      </c>
      <c r="E33" s="10" t="s">
        <v>125</v>
      </c>
      <c r="F33" s="10" t="s">
        <v>126</v>
      </c>
      <c r="G33" s="10" t="s">
        <v>42</v>
      </c>
      <c r="H33" s="34">
        <f t="shared" si="0"/>
        <v>7.291666666666667</v>
      </c>
      <c r="I33" s="34">
        <f t="shared" si="1"/>
        <v>12.041666666666666</v>
      </c>
      <c r="J33" s="34">
        <f>TabVin[[#This Row],[PV/Bout.]]-TabVin[[#This Row],[PA/Bout.]]</f>
        <v>4.7499999999999991</v>
      </c>
      <c r="K33" s="34">
        <v>175</v>
      </c>
      <c r="L33" s="34">
        <v>289</v>
      </c>
      <c r="M33" s="34">
        <f t="shared" si="2"/>
        <v>114</v>
      </c>
      <c r="N33" s="38"/>
    </row>
    <row r="34" spans="1:14" ht="12.75" customHeight="1" x14ac:dyDescent="0.2">
      <c r="A34" s="34" t="str">
        <f>TabVin[[#This Row],[Appellation]]&amp;TabVin[[#This Row],[Robe]]</f>
        <v>Château CoutetBlanc</v>
      </c>
      <c r="B34" s="10" t="s">
        <v>69</v>
      </c>
      <c r="C34" s="10" t="s">
        <v>118</v>
      </c>
      <c r="D34" s="10" t="s">
        <v>28</v>
      </c>
      <c r="E34" s="10" t="s">
        <v>33</v>
      </c>
      <c r="F34" s="10" t="s">
        <v>41</v>
      </c>
      <c r="G34" s="10" t="s">
        <v>42</v>
      </c>
      <c r="H34" s="34">
        <f t="shared" ref="H34:H65" si="3">K34/24</f>
        <v>8.1666666666666661</v>
      </c>
      <c r="I34" s="34">
        <f t="shared" ref="I34:I65" si="4">L34/24</f>
        <v>12.916666666666666</v>
      </c>
      <c r="J34" s="34">
        <f>TabVin[[#This Row],[PV/Bout.]]-TabVin[[#This Row],[PA/Bout.]]</f>
        <v>4.75</v>
      </c>
      <c r="K34" s="34">
        <v>196</v>
      </c>
      <c r="L34" s="34">
        <v>310</v>
      </c>
      <c r="M34" s="34">
        <f t="shared" si="2"/>
        <v>114</v>
      </c>
      <c r="N34" s="38"/>
    </row>
    <row r="35" spans="1:14" ht="12.75" customHeight="1" x14ac:dyDescent="0.2">
      <c r="A35" s="34" t="str">
        <f>TabVin[[#This Row],[Appellation]]&amp;TabVin[[#This Row],[Robe]]</f>
        <v>Château Couttins-LurtonBlanc</v>
      </c>
      <c r="B35" s="10" t="s">
        <v>70</v>
      </c>
      <c r="C35" s="10" t="s">
        <v>118</v>
      </c>
      <c r="D35" s="10" t="s">
        <v>25</v>
      </c>
      <c r="E35" s="10" t="s">
        <v>125</v>
      </c>
      <c r="F35" s="10" t="s">
        <v>126</v>
      </c>
      <c r="G35" s="10" t="s">
        <v>42</v>
      </c>
      <c r="H35" s="34">
        <f t="shared" si="3"/>
        <v>5.583333333333333</v>
      </c>
      <c r="I35" s="34">
        <f t="shared" si="4"/>
        <v>12.041666666666666</v>
      </c>
      <c r="J35" s="34">
        <f>TabVin[[#This Row],[PV/Bout.]]-TabVin[[#This Row],[PA/Bout.]]</f>
        <v>6.458333333333333</v>
      </c>
      <c r="K35" s="34">
        <v>134</v>
      </c>
      <c r="L35" s="34">
        <v>289</v>
      </c>
      <c r="M35" s="34">
        <f t="shared" si="2"/>
        <v>155</v>
      </c>
      <c r="N35" s="38"/>
    </row>
    <row r="36" spans="1:14" ht="12.75" customHeight="1" x14ac:dyDescent="0.2">
      <c r="A36" s="34" t="str">
        <f>TabVin[[#This Row],[Appellation]]&amp;TabVin[[#This Row],[Robe]]</f>
        <v>Château Croizet-BagesRouge</v>
      </c>
      <c r="B36" s="10" t="s">
        <v>71</v>
      </c>
      <c r="C36" s="10" t="s">
        <v>118</v>
      </c>
      <c r="D36" s="10" t="s">
        <v>26</v>
      </c>
      <c r="E36" s="10" t="s">
        <v>29</v>
      </c>
      <c r="F36" s="10" t="s">
        <v>37</v>
      </c>
      <c r="G36" s="10" t="s">
        <v>43</v>
      </c>
      <c r="H36" s="34">
        <f t="shared" si="3"/>
        <v>7.458333333333333</v>
      </c>
      <c r="I36" s="34">
        <f t="shared" si="4"/>
        <v>12.041666666666666</v>
      </c>
      <c r="J36" s="34">
        <f>TabVin[[#This Row],[PV/Bout.]]-TabVin[[#This Row],[PA/Bout.]]</f>
        <v>4.583333333333333</v>
      </c>
      <c r="K36" s="34">
        <v>179</v>
      </c>
      <c r="L36" s="34">
        <v>289</v>
      </c>
      <c r="M36" s="34">
        <f t="shared" si="2"/>
        <v>110</v>
      </c>
      <c r="N36" s="38"/>
    </row>
    <row r="37" spans="1:14" ht="12.75" customHeight="1" x14ac:dyDescent="0.2">
      <c r="A37" s="34" t="str">
        <f>TabVin[[#This Row],[Appellation]]&amp;TabVin[[#This Row],[Robe]]</f>
        <v>Château d’ArcheBlanc</v>
      </c>
      <c r="B37" s="10" t="s">
        <v>72</v>
      </c>
      <c r="C37" s="10" t="s">
        <v>118</v>
      </c>
      <c r="D37" s="10" t="s">
        <v>28</v>
      </c>
      <c r="E37" s="10" t="s">
        <v>7</v>
      </c>
      <c r="F37" s="10" t="s">
        <v>28</v>
      </c>
      <c r="G37" s="10" t="s">
        <v>42</v>
      </c>
      <c r="H37" s="34">
        <f t="shared" si="3"/>
        <v>7</v>
      </c>
      <c r="I37" s="34">
        <f t="shared" si="4"/>
        <v>11.208333333333334</v>
      </c>
      <c r="J37" s="34">
        <f>TabVin[[#This Row],[PV/Bout.]]-TabVin[[#This Row],[PA/Bout.]]</f>
        <v>4.2083333333333339</v>
      </c>
      <c r="K37" s="34">
        <v>168</v>
      </c>
      <c r="L37" s="34">
        <v>269</v>
      </c>
      <c r="M37" s="34">
        <f t="shared" si="2"/>
        <v>101</v>
      </c>
      <c r="N37" s="38"/>
    </row>
    <row r="38" spans="1:14" ht="12.75" customHeight="1" x14ac:dyDescent="0.2">
      <c r="A38" s="34" t="str">
        <f>TabVin[[#This Row],[Appellation]]&amp;TabVin[[#This Row],[Robe]]</f>
        <v>Château d’lssanRouge</v>
      </c>
      <c r="B38" s="10" t="s">
        <v>73</v>
      </c>
      <c r="C38" s="10" t="s">
        <v>118</v>
      </c>
      <c r="D38" s="10" t="s">
        <v>26</v>
      </c>
      <c r="E38" s="10" t="s">
        <v>32</v>
      </c>
      <c r="F38" s="10" t="s">
        <v>123</v>
      </c>
      <c r="G38" s="10" t="s">
        <v>43</v>
      </c>
      <c r="H38" s="34">
        <f t="shared" si="3"/>
        <v>13.25</v>
      </c>
      <c r="I38" s="34">
        <f t="shared" si="4"/>
        <v>19.125</v>
      </c>
      <c r="J38" s="34">
        <f>TabVin[[#This Row],[PV/Bout.]]-TabVin[[#This Row],[PA/Bout.]]</f>
        <v>5.875</v>
      </c>
      <c r="K38" s="34">
        <v>318</v>
      </c>
      <c r="L38" s="34">
        <v>459</v>
      </c>
      <c r="M38" s="34">
        <f t="shared" si="2"/>
        <v>141</v>
      </c>
      <c r="N38" s="38"/>
    </row>
    <row r="39" spans="1:14" ht="12.75" customHeight="1" x14ac:dyDescent="0.2">
      <c r="A39" s="34" t="str">
        <f>TabVin[[#This Row],[Appellation]]&amp;TabVin[[#This Row],[Robe]]</f>
        <v>Château DauzacRouge</v>
      </c>
      <c r="B39" s="10" t="s">
        <v>75</v>
      </c>
      <c r="C39" s="10" t="s">
        <v>118</v>
      </c>
      <c r="D39" s="10" t="s">
        <v>26</v>
      </c>
      <c r="E39" s="10" t="s">
        <v>29</v>
      </c>
      <c r="F39" s="10" t="s">
        <v>127</v>
      </c>
      <c r="G39" s="10" t="s">
        <v>43</v>
      </c>
      <c r="H39" s="34">
        <f t="shared" si="3"/>
        <v>15.166666666666666</v>
      </c>
      <c r="I39" s="34">
        <f t="shared" si="4"/>
        <v>19.125</v>
      </c>
      <c r="J39" s="34">
        <f>TabVin[[#This Row],[PV/Bout.]]-TabVin[[#This Row],[PA/Bout.]]</f>
        <v>3.9583333333333339</v>
      </c>
      <c r="K39" s="34">
        <v>364</v>
      </c>
      <c r="L39" s="34">
        <v>459</v>
      </c>
      <c r="M39" s="34">
        <f t="shared" si="2"/>
        <v>95</v>
      </c>
      <c r="N39" s="38"/>
    </row>
    <row r="40" spans="1:14" ht="12.75" customHeight="1" x14ac:dyDescent="0.2">
      <c r="A40" s="34" t="str">
        <f>TabVin[[#This Row],[Appellation]]&amp;TabVin[[#This Row],[Robe]]</f>
        <v>Château de ChevalierRouge</v>
      </c>
      <c r="B40" s="16" t="s">
        <v>76</v>
      </c>
      <c r="C40" s="10" t="s">
        <v>118</v>
      </c>
      <c r="D40" s="10" t="s">
        <v>25</v>
      </c>
      <c r="E40" s="10" t="s">
        <v>31</v>
      </c>
      <c r="F40" s="10" t="s">
        <v>38</v>
      </c>
      <c r="G40" s="10" t="s">
        <v>43</v>
      </c>
      <c r="H40" s="34">
        <f t="shared" si="3"/>
        <v>17.625</v>
      </c>
      <c r="I40" s="34">
        <f t="shared" si="4"/>
        <v>24.958333333333332</v>
      </c>
      <c r="J40" s="34">
        <f>TabVin[[#This Row],[PV/Bout.]]-TabVin[[#This Row],[PA/Bout.]]</f>
        <v>7.3333333333333321</v>
      </c>
      <c r="K40" s="34">
        <v>423</v>
      </c>
      <c r="L40" s="34">
        <v>599</v>
      </c>
      <c r="M40" s="34">
        <f t="shared" si="2"/>
        <v>176</v>
      </c>
      <c r="N40" s="38"/>
    </row>
    <row r="41" spans="1:14" ht="12.75" customHeight="1" x14ac:dyDescent="0.2">
      <c r="A41" s="34" t="str">
        <f>TabVin[[#This Row],[Appellation]]&amp;TabVin[[#This Row],[Robe]]</f>
        <v>Château de ChevalierBlanc</v>
      </c>
      <c r="B41" s="10" t="s">
        <v>76</v>
      </c>
      <c r="C41" s="10" t="s">
        <v>118</v>
      </c>
      <c r="D41" s="10" t="s">
        <v>25</v>
      </c>
      <c r="E41" s="10" t="s">
        <v>31</v>
      </c>
      <c r="F41" s="10" t="s">
        <v>38</v>
      </c>
      <c r="G41" s="10" t="s">
        <v>42</v>
      </c>
      <c r="H41" s="34">
        <f t="shared" si="3"/>
        <v>19.25</v>
      </c>
      <c r="I41" s="34">
        <f t="shared" si="4"/>
        <v>24.958333333333332</v>
      </c>
      <c r="J41" s="34">
        <f>TabVin[[#This Row],[PV/Bout.]]-TabVin[[#This Row],[PA/Bout.]]</f>
        <v>5.7083333333333321</v>
      </c>
      <c r="K41" s="34">
        <v>462</v>
      </c>
      <c r="L41" s="34">
        <v>599</v>
      </c>
      <c r="M41" s="34">
        <f t="shared" si="2"/>
        <v>137</v>
      </c>
      <c r="N41" s="38"/>
    </row>
    <row r="42" spans="1:14" ht="12.75" customHeight="1" x14ac:dyDescent="0.2">
      <c r="A42" s="34" t="str">
        <f>TabVin[[#This Row],[Appellation]]&amp;TabVin[[#This Row],[Robe]]</f>
        <v>Château de FieuzalRouge</v>
      </c>
      <c r="B42" s="10" t="s">
        <v>77</v>
      </c>
      <c r="C42" s="10" t="s">
        <v>118</v>
      </c>
      <c r="D42" s="10" t="s">
        <v>25</v>
      </c>
      <c r="E42" s="10" t="s">
        <v>31</v>
      </c>
      <c r="F42" s="10" t="s">
        <v>38</v>
      </c>
      <c r="G42" s="10" t="s">
        <v>43</v>
      </c>
      <c r="H42" s="34">
        <f t="shared" si="3"/>
        <v>14.833333333333334</v>
      </c>
      <c r="I42" s="34">
        <f t="shared" si="4"/>
        <v>20.791666666666668</v>
      </c>
      <c r="J42" s="34">
        <f>TabVin[[#This Row],[PV/Bout.]]-TabVin[[#This Row],[PA/Bout.]]</f>
        <v>5.9583333333333339</v>
      </c>
      <c r="K42" s="34">
        <v>356</v>
      </c>
      <c r="L42" s="34">
        <v>499</v>
      </c>
      <c r="M42" s="34">
        <f t="shared" si="2"/>
        <v>143</v>
      </c>
      <c r="N42" s="38"/>
    </row>
    <row r="43" spans="1:14" ht="12.75" customHeight="1" x14ac:dyDescent="0.2">
      <c r="A43" s="34" t="str">
        <f>TabVin[[#This Row],[Appellation]]&amp;TabVin[[#This Row],[Robe]]</f>
        <v>Château de MatteBlanc</v>
      </c>
      <c r="B43" s="10" t="s">
        <v>78</v>
      </c>
      <c r="C43" s="10" t="s">
        <v>118</v>
      </c>
      <c r="D43" s="10" t="s">
        <v>28</v>
      </c>
      <c r="E43" s="10" t="s">
        <v>7</v>
      </c>
      <c r="F43" s="10" t="s">
        <v>128</v>
      </c>
      <c r="G43" s="10" t="s">
        <v>42</v>
      </c>
      <c r="H43" s="34">
        <f t="shared" si="3"/>
        <v>14.875</v>
      </c>
      <c r="I43" s="34">
        <f t="shared" si="4"/>
        <v>20.791666666666668</v>
      </c>
      <c r="J43" s="34">
        <f>TabVin[[#This Row],[PV/Bout.]]-TabVin[[#This Row],[PA/Bout.]]</f>
        <v>5.9166666666666679</v>
      </c>
      <c r="K43" s="34">
        <v>357</v>
      </c>
      <c r="L43" s="34">
        <v>499</v>
      </c>
      <c r="M43" s="34">
        <f t="shared" si="2"/>
        <v>142</v>
      </c>
      <c r="N43" s="38"/>
    </row>
    <row r="44" spans="1:14" ht="12.75" customHeight="1" x14ac:dyDescent="0.2">
      <c r="A44" s="34" t="str">
        <f>TabVin[[#This Row],[Appellation]]&amp;TabVin[[#This Row],[Robe]]</f>
        <v>Château Doisy-DaeneBlanc</v>
      </c>
      <c r="B44" s="10" t="s">
        <v>80</v>
      </c>
      <c r="C44" s="10" t="s">
        <v>118</v>
      </c>
      <c r="D44" s="10" t="s">
        <v>28</v>
      </c>
      <c r="E44" s="10" t="s">
        <v>7</v>
      </c>
      <c r="F44" s="10" t="s">
        <v>41</v>
      </c>
      <c r="G44" s="10" t="s">
        <v>42</v>
      </c>
      <c r="H44" s="34">
        <f t="shared" si="3"/>
        <v>14.875</v>
      </c>
      <c r="I44" s="34">
        <f t="shared" si="4"/>
        <v>19.125</v>
      </c>
      <c r="J44" s="34">
        <f>TabVin[[#This Row],[PV/Bout.]]-TabVin[[#This Row],[PA/Bout.]]</f>
        <v>4.25</v>
      </c>
      <c r="K44" s="34">
        <v>357</v>
      </c>
      <c r="L44" s="34">
        <v>459</v>
      </c>
      <c r="M44" s="34">
        <f t="shared" si="2"/>
        <v>102</v>
      </c>
      <c r="N44" s="38"/>
    </row>
    <row r="45" spans="1:14" ht="12.75" customHeight="1" x14ac:dyDescent="0.2">
      <c r="A45" s="34" t="str">
        <f>TabVin[[#This Row],[Appellation]]&amp;TabVin[[#This Row],[Robe]]</f>
        <v>Château Doisy-DubrocaBlanc</v>
      </c>
      <c r="B45" s="10" t="s">
        <v>81</v>
      </c>
      <c r="C45" s="10" t="s">
        <v>118</v>
      </c>
      <c r="D45" s="10" t="s">
        <v>28</v>
      </c>
      <c r="E45" s="10" t="s">
        <v>7</v>
      </c>
      <c r="F45" s="10" t="s">
        <v>41</v>
      </c>
      <c r="G45" s="10" t="s">
        <v>42</v>
      </c>
      <c r="H45" s="34">
        <f t="shared" si="3"/>
        <v>14.416666666666666</v>
      </c>
      <c r="I45" s="34">
        <f t="shared" si="4"/>
        <v>20.791666666666668</v>
      </c>
      <c r="J45" s="34">
        <f>TabVin[[#This Row],[PV/Bout.]]-TabVin[[#This Row],[PA/Bout.]]</f>
        <v>6.3750000000000018</v>
      </c>
      <c r="K45" s="34">
        <v>346</v>
      </c>
      <c r="L45" s="34">
        <v>499</v>
      </c>
      <c r="M45" s="34">
        <f t="shared" si="2"/>
        <v>153</v>
      </c>
      <c r="N45" s="38"/>
    </row>
    <row r="46" spans="1:14" ht="12.75" customHeight="1" x14ac:dyDescent="0.2">
      <c r="A46" s="34" t="str">
        <f>TabVin[[#This Row],[Appellation]]&amp;TabVin[[#This Row],[Robe]]</f>
        <v>Château Doisy-VédrinesBlanc</v>
      </c>
      <c r="B46" s="10" t="s">
        <v>82</v>
      </c>
      <c r="C46" s="10" t="s">
        <v>118</v>
      </c>
      <c r="D46" s="10" t="s">
        <v>28</v>
      </c>
      <c r="E46" s="10" t="s">
        <v>7</v>
      </c>
      <c r="F46" s="10" t="s">
        <v>41</v>
      </c>
      <c r="G46" s="10" t="s">
        <v>42</v>
      </c>
      <c r="H46" s="34">
        <f t="shared" si="3"/>
        <v>16.083333333333332</v>
      </c>
      <c r="I46" s="34">
        <f t="shared" si="4"/>
        <v>20.791666666666668</v>
      </c>
      <c r="J46" s="34">
        <f>TabVin[[#This Row],[PV/Bout.]]-TabVin[[#This Row],[PA/Bout.]]</f>
        <v>4.7083333333333357</v>
      </c>
      <c r="K46" s="34">
        <v>386</v>
      </c>
      <c r="L46" s="34">
        <v>499</v>
      </c>
      <c r="M46" s="34">
        <f t="shared" si="2"/>
        <v>113</v>
      </c>
      <c r="N46" s="38"/>
    </row>
    <row r="47" spans="1:14" ht="12.75" customHeight="1" x14ac:dyDescent="0.2">
      <c r="A47" s="34" t="str">
        <f>TabVin[[#This Row],[Appellation]]&amp;TabVin[[#This Row],[Robe]]</f>
        <v>Château du TertreRouge</v>
      </c>
      <c r="B47" s="10" t="s">
        <v>83</v>
      </c>
      <c r="C47" s="10" t="s">
        <v>118</v>
      </c>
      <c r="D47" s="10" t="s">
        <v>26</v>
      </c>
      <c r="E47" s="10" t="s">
        <v>29</v>
      </c>
      <c r="F47" s="10" t="s">
        <v>129</v>
      </c>
      <c r="G47" s="10" t="s">
        <v>43</v>
      </c>
      <c r="H47" s="34">
        <f t="shared" si="3"/>
        <v>13.291666666666666</v>
      </c>
      <c r="I47" s="34">
        <f t="shared" si="4"/>
        <v>20.791666666666668</v>
      </c>
      <c r="J47" s="34">
        <f>TabVin[[#This Row],[PV/Bout.]]-TabVin[[#This Row],[PA/Bout.]]</f>
        <v>7.5000000000000018</v>
      </c>
      <c r="K47" s="34">
        <v>319</v>
      </c>
      <c r="L47" s="34">
        <v>499</v>
      </c>
      <c r="M47" s="34">
        <f t="shared" si="2"/>
        <v>180</v>
      </c>
      <c r="N47" s="38"/>
    </row>
    <row r="48" spans="1:14" ht="12.75" customHeight="1" x14ac:dyDescent="0.2">
      <c r="A48" s="34" t="str">
        <f>TabVin[[#This Row],[Appellation]]&amp;TabVin[[#This Row],[Robe]]</f>
        <v>Château Ducru-BeaucaillouRouge</v>
      </c>
      <c r="B48" s="10" t="s">
        <v>84</v>
      </c>
      <c r="C48" s="10" t="s">
        <v>118</v>
      </c>
      <c r="D48" s="10" t="s">
        <v>26</v>
      </c>
      <c r="E48" s="10" t="s">
        <v>7</v>
      </c>
      <c r="F48" s="10" t="s">
        <v>36</v>
      </c>
      <c r="G48" s="10" t="s">
        <v>43</v>
      </c>
      <c r="H48" s="34">
        <f t="shared" si="3"/>
        <v>13.208333333333334</v>
      </c>
      <c r="I48" s="34">
        <f t="shared" si="4"/>
        <v>20.791666666666668</v>
      </c>
      <c r="J48" s="34">
        <f>TabVin[[#This Row],[PV/Bout.]]-TabVin[[#This Row],[PA/Bout.]]</f>
        <v>7.5833333333333339</v>
      </c>
      <c r="K48" s="34">
        <v>317</v>
      </c>
      <c r="L48" s="34">
        <v>499</v>
      </c>
      <c r="M48" s="34">
        <f t="shared" si="2"/>
        <v>182</v>
      </c>
      <c r="N48" s="38"/>
    </row>
    <row r="49" spans="1:14" ht="12.75" customHeight="1" x14ac:dyDescent="0.2">
      <c r="A49" s="34" t="str">
        <f>TabVin[[#This Row],[Appellation]]&amp;TabVin[[#This Row],[Robe]]</f>
        <v>Château Duhart-Milon-RothschildRouge</v>
      </c>
      <c r="B49" s="10" t="s">
        <v>87</v>
      </c>
      <c r="C49" s="10" t="s">
        <v>118</v>
      </c>
      <c r="D49" s="10" t="s">
        <v>26</v>
      </c>
      <c r="E49" s="10" t="s">
        <v>34</v>
      </c>
      <c r="F49" s="10" t="s">
        <v>37</v>
      </c>
      <c r="G49" s="10" t="s">
        <v>43</v>
      </c>
      <c r="H49" s="34">
        <f t="shared" si="3"/>
        <v>19.291666666666668</v>
      </c>
      <c r="I49" s="34">
        <f t="shared" si="4"/>
        <v>24.958333333333332</v>
      </c>
      <c r="J49" s="34">
        <f>TabVin[[#This Row],[PV/Bout.]]-TabVin[[#This Row],[PA/Bout.]]</f>
        <v>5.6666666666666643</v>
      </c>
      <c r="K49" s="34">
        <v>463</v>
      </c>
      <c r="L49" s="34">
        <v>599</v>
      </c>
      <c r="M49" s="34">
        <f t="shared" si="2"/>
        <v>136</v>
      </c>
      <c r="N49" s="38"/>
    </row>
    <row r="50" spans="1:14" ht="12.75" customHeight="1" x14ac:dyDescent="0.2">
      <c r="A50" s="34" t="str">
        <f>TabVin[[#This Row],[Appellation]]&amp;TabVin[[#This Row],[Robe]]</f>
        <v>Château Durfort-VivensRouge</v>
      </c>
      <c r="B50" s="10" t="s">
        <v>85</v>
      </c>
      <c r="C50" s="10" t="s">
        <v>118</v>
      </c>
      <c r="D50" s="10" t="s">
        <v>26</v>
      </c>
      <c r="E50" s="10" t="s">
        <v>7</v>
      </c>
      <c r="F50" s="10" t="s">
        <v>39</v>
      </c>
      <c r="G50" s="10" t="s">
        <v>43</v>
      </c>
      <c r="H50" s="34">
        <f t="shared" si="3"/>
        <v>20.25</v>
      </c>
      <c r="I50" s="34">
        <f t="shared" si="4"/>
        <v>20.791666666666668</v>
      </c>
      <c r="J50" s="34">
        <f>TabVin[[#This Row],[PV/Bout.]]-TabVin[[#This Row],[PA/Bout.]]</f>
        <v>0.54166666666666785</v>
      </c>
      <c r="K50" s="34">
        <v>486</v>
      </c>
      <c r="L50" s="34">
        <v>499</v>
      </c>
      <c r="M50" s="34">
        <f t="shared" si="2"/>
        <v>13</v>
      </c>
      <c r="N50" s="38"/>
    </row>
    <row r="51" spans="1:14" ht="12.75" customHeight="1" x14ac:dyDescent="0.2">
      <c r="A51" s="34" t="str">
        <f>TabVin[[#This Row],[Appellation]]&amp;TabVin[[#This Row],[Robe]]</f>
        <v>Château d'YquemBlanc</v>
      </c>
      <c r="B51" s="10" t="s">
        <v>74</v>
      </c>
      <c r="C51" s="10" t="s">
        <v>118</v>
      </c>
      <c r="D51" s="10" t="s">
        <v>28</v>
      </c>
      <c r="E51" s="10" t="s">
        <v>30</v>
      </c>
      <c r="F51" s="10" t="s">
        <v>28</v>
      </c>
      <c r="G51" s="10" t="s">
        <v>42</v>
      </c>
      <c r="H51" s="34">
        <f t="shared" si="3"/>
        <v>14.458333333333334</v>
      </c>
      <c r="I51" s="34">
        <f t="shared" si="4"/>
        <v>19.125</v>
      </c>
      <c r="J51" s="34">
        <f>TabVin[[#This Row],[PV/Bout.]]-TabVin[[#This Row],[PA/Bout.]]</f>
        <v>4.6666666666666661</v>
      </c>
      <c r="K51" s="34">
        <v>347</v>
      </c>
      <c r="L51" s="34">
        <v>459</v>
      </c>
      <c r="M51" s="34">
        <f t="shared" si="2"/>
        <v>112</v>
      </c>
      <c r="N51" s="38"/>
    </row>
    <row r="52" spans="1:14" ht="12.75" customHeight="1" x14ac:dyDescent="0.2">
      <c r="A52" s="34" t="str">
        <f>TabVin[[#This Row],[Appellation]]&amp;TabVin[[#This Row],[Robe]]</f>
        <v>Château FerriéreRouge</v>
      </c>
      <c r="B52" s="10" t="s">
        <v>86</v>
      </c>
      <c r="C52" s="10" t="s">
        <v>118</v>
      </c>
      <c r="D52" s="10" t="s">
        <v>26</v>
      </c>
      <c r="E52" s="10" t="s">
        <v>32</v>
      </c>
      <c r="F52" s="10" t="s">
        <v>39</v>
      </c>
      <c r="G52" s="10" t="s">
        <v>43</v>
      </c>
      <c r="H52" s="34">
        <f t="shared" si="3"/>
        <v>20.666666666666668</v>
      </c>
      <c r="I52" s="34">
        <f t="shared" si="4"/>
        <v>22.875</v>
      </c>
      <c r="J52" s="34">
        <f>TabVin[[#This Row],[PV/Bout.]]-TabVin[[#This Row],[PA/Bout.]]</f>
        <v>2.2083333333333321</v>
      </c>
      <c r="K52" s="34">
        <v>496</v>
      </c>
      <c r="L52" s="34">
        <v>549</v>
      </c>
      <c r="M52" s="34">
        <f t="shared" si="2"/>
        <v>53</v>
      </c>
      <c r="N52" s="38"/>
    </row>
    <row r="53" spans="1:14" ht="12.75" customHeight="1" x14ac:dyDescent="0.2">
      <c r="A53" s="34" t="str">
        <f>TabVin[[#This Row],[Appellation]]&amp;TabVin[[#This Row],[Robe]]</f>
        <v>Château FigeacRouge</v>
      </c>
      <c r="B53" s="10" t="s">
        <v>88</v>
      </c>
      <c r="C53" s="10" t="s">
        <v>118</v>
      </c>
      <c r="D53" s="10" t="s">
        <v>27</v>
      </c>
      <c r="E53" s="10" t="s">
        <v>30</v>
      </c>
      <c r="F53" s="10" t="s">
        <v>27</v>
      </c>
      <c r="G53" s="10" t="s">
        <v>43</v>
      </c>
      <c r="H53" s="34">
        <f t="shared" si="3"/>
        <v>5.208333333333333</v>
      </c>
      <c r="I53" s="34">
        <f t="shared" si="4"/>
        <v>16.208333333333332</v>
      </c>
      <c r="J53" s="34">
        <f>TabVin[[#This Row],[PV/Bout.]]-TabVin[[#This Row],[PA/Bout.]]</f>
        <v>11</v>
      </c>
      <c r="K53" s="34">
        <v>125</v>
      </c>
      <c r="L53" s="34">
        <v>389</v>
      </c>
      <c r="M53" s="34">
        <f t="shared" si="2"/>
        <v>264</v>
      </c>
      <c r="N53" s="38"/>
    </row>
    <row r="54" spans="1:14" ht="12.75" customHeight="1" x14ac:dyDescent="0.2">
      <c r="A54" s="34" t="str">
        <f>TabVin[[#This Row],[Appellation]]&amp;TabVin[[#This Row],[Robe]]</f>
        <v>Château FilhotBlanc</v>
      </c>
      <c r="B54" s="10" t="s">
        <v>89</v>
      </c>
      <c r="C54" s="10" t="s">
        <v>118</v>
      </c>
      <c r="D54" s="10" t="s">
        <v>28</v>
      </c>
      <c r="E54" s="10" t="s">
        <v>7</v>
      </c>
      <c r="F54" s="10" t="s">
        <v>28</v>
      </c>
      <c r="G54" s="10" t="s">
        <v>42</v>
      </c>
      <c r="H54" s="34">
        <f t="shared" si="3"/>
        <v>14.5</v>
      </c>
      <c r="I54" s="34">
        <f t="shared" si="4"/>
        <v>24.958333333333332</v>
      </c>
      <c r="J54" s="34">
        <f>TabVin[[#This Row],[PV/Bout.]]-TabVin[[#This Row],[PA/Bout.]]</f>
        <v>10.458333333333332</v>
      </c>
      <c r="K54" s="34">
        <v>348</v>
      </c>
      <c r="L54" s="34">
        <v>599</v>
      </c>
      <c r="M54" s="34">
        <f t="shared" si="2"/>
        <v>251</v>
      </c>
      <c r="N54" s="38"/>
    </row>
    <row r="55" spans="1:14" ht="12.75" customHeight="1" x14ac:dyDescent="0.2">
      <c r="A55" s="34" t="str">
        <f>TabVin[[#This Row],[Appellation]]&amp;TabVin[[#This Row],[Robe]]</f>
        <v>Château GiscoursRouge</v>
      </c>
      <c r="B55" s="10" t="s">
        <v>90</v>
      </c>
      <c r="C55" s="10" t="s">
        <v>118</v>
      </c>
      <c r="D55" s="10" t="s">
        <v>26</v>
      </c>
      <c r="E55" s="10" t="s">
        <v>32</v>
      </c>
      <c r="F55" s="10" t="s">
        <v>39</v>
      </c>
      <c r="G55" s="10" t="s">
        <v>43</v>
      </c>
      <c r="H55" s="34">
        <f t="shared" si="3"/>
        <v>10.791666666666666</v>
      </c>
      <c r="I55" s="34">
        <f t="shared" si="4"/>
        <v>20.791666666666668</v>
      </c>
      <c r="J55" s="34">
        <f>TabVin[[#This Row],[PV/Bout.]]-TabVin[[#This Row],[PA/Bout.]]</f>
        <v>10.000000000000002</v>
      </c>
      <c r="K55" s="34">
        <v>259</v>
      </c>
      <c r="L55" s="34">
        <v>499</v>
      </c>
      <c r="M55" s="34">
        <f t="shared" si="2"/>
        <v>240</v>
      </c>
      <c r="N55" s="38"/>
    </row>
    <row r="56" spans="1:14" ht="12.75" customHeight="1" x14ac:dyDescent="0.2">
      <c r="A56" s="34" t="str">
        <f>TabVin[[#This Row],[Appellation]]&amp;TabVin[[#This Row],[Robe]]</f>
        <v>Château Grand-Puy-DucasseRouge</v>
      </c>
      <c r="B56" s="10" t="s">
        <v>91</v>
      </c>
      <c r="C56" s="10" t="s">
        <v>118</v>
      </c>
      <c r="D56" s="10" t="s">
        <v>26</v>
      </c>
      <c r="E56" s="10" t="s">
        <v>29</v>
      </c>
      <c r="F56" s="10" t="s">
        <v>37</v>
      </c>
      <c r="G56" s="10" t="s">
        <v>43</v>
      </c>
      <c r="H56" s="34">
        <f t="shared" si="3"/>
        <v>11.583333333333334</v>
      </c>
      <c r="I56" s="34">
        <f t="shared" si="4"/>
        <v>20.791666666666668</v>
      </c>
      <c r="J56" s="34">
        <f>TabVin[[#This Row],[PV/Bout.]]-TabVin[[#This Row],[PA/Bout.]]</f>
        <v>9.2083333333333339</v>
      </c>
      <c r="K56" s="34">
        <v>278</v>
      </c>
      <c r="L56" s="34">
        <v>499</v>
      </c>
      <c r="M56" s="34">
        <f t="shared" si="2"/>
        <v>221</v>
      </c>
      <c r="N56" s="38"/>
    </row>
    <row r="57" spans="1:14" ht="12.75" customHeight="1" x14ac:dyDescent="0.2">
      <c r="A57" s="34" t="str">
        <f>TabVin[[#This Row],[Appellation]]&amp;TabVin[[#This Row],[Robe]]</f>
        <v>Château Grand-Puy-LacosteRouge</v>
      </c>
      <c r="B57" s="10" t="s">
        <v>92</v>
      </c>
      <c r="C57" s="10" t="s">
        <v>118</v>
      </c>
      <c r="D57" s="10" t="s">
        <v>26</v>
      </c>
      <c r="E57" s="10" t="s">
        <v>29</v>
      </c>
      <c r="F57" s="10" t="s">
        <v>37</v>
      </c>
      <c r="G57" s="10" t="s">
        <v>43</v>
      </c>
      <c r="H57" s="34">
        <f t="shared" si="3"/>
        <v>10.333333333333334</v>
      </c>
      <c r="I57" s="34">
        <f t="shared" si="4"/>
        <v>16.625</v>
      </c>
      <c r="J57" s="34">
        <f>TabVin[[#This Row],[PV/Bout.]]-TabVin[[#This Row],[PA/Bout.]]</f>
        <v>6.2916666666666661</v>
      </c>
      <c r="K57" s="34">
        <v>248</v>
      </c>
      <c r="L57" s="34">
        <v>399</v>
      </c>
      <c r="M57" s="34">
        <f t="shared" si="2"/>
        <v>151</v>
      </c>
      <c r="N57" s="38"/>
    </row>
    <row r="58" spans="1:14" ht="12.75" customHeight="1" x14ac:dyDescent="0.2">
      <c r="A58" s="34" t="str">
        <f>TabVin[[#This Row],[Appellation]]&amp;TabVin[[#This Row],[Robe]]</f>
        <v>Château GuiraudBlanc</v>
      </c>
      <c r="B58" s="10" t="s">
        <v>94</v>
      </c>
      <c r="C58" s="10" t="s">
        <v>118</v>
      </c>
      <c r="D58" s="10" t="s">
        <v>28</v>
      </c>
      <c r="E58" s="10" t="s">
        <v>33</v>
      </c>
      <c r="F58" s="10" t="s">
        <v>28</v>
      </c>
      <c r="G58" s="10" t="s">
        <v>42</v>
      </c>
      <c r="H58" s="34">
        <f t="shared" si="3"/>
        <v>11.166666666666666</v>
      </c>
      <c r="I58" s="34">
        <f t="shared" si="4"/>
        <v>16.625</v>
      </c>
      <c r="J58" s="34">
        <f>TabVin[[#This Row],[PV/Bout.]]-TabVin[[#This Row],[PA/Bout.]]</f>
        <v>5.4583333333333339</v>
      </c>
      <c r="K58" s="34">
        <v>268</v>
      </c>
      <c r="L58" s="34">
        <v>399</v>
      </c>
      <c r="M58" s="34">
        <f t="shared" si="2"/>
        <v>131</v>
      </c>
      <c r="N58" s="38"/>
    </row>
    <row r="59" spans="1:14" ht="12.75" customHeight="1" x14ac:dyDescent="0.2">
      <c r="A59" s="34" t="str">
        <f>TabVin[[#This Row],[Appellation]]&amp;TabVin[[#This Row],[Robe]]</f>
        <v>Château Haut-Bages-LibéralRouge</v>
      </c>
      <c r="B59" s="10" t="s">
        <v>95</v>
      </c>
      <c r="C59" s="10" t="s">
        <v>118</v>
      </c>
      <c r="D59" s="10" t="s">
        <v>26</v>
      </c>
      <c r="E59" s="10" t="s">
        <v>29</v>
      </c>
      <c r="F59" s="10" t="s">
        <v>37</v>
      </c>
      <c r="G59" s="10" t="s">
        <v>43</v>
      </c>
      <c r="H59" s="34">
        <f t="shared" si="3"/>
        <v>9.875</v>
      </c>
      <c r="I59" s="34">
        <f t="shared" si="4"/>
        <v>14.958333333333334</v>
      </c>
      <c r="J59" s="34">
        <f>TabVin[[#This Row],[PV/Bout.]]-TabVin[[#This Row],[PA/Bout.]]</f>
        <v>5.0833333333333339</v>
      </c>
      <c r="K59" s="34">
        <v>237</v>
      </c>
      <c r="L59" s="34">
        <v>359</v>
      </c>
      <c r="M59" s="34">
        <f t="shared" si="2"/>
        <v>122</v>
      </c>
      <c r="N59" s="38"/>
    </row>
    <row r="60" spans="1:14" ht="12.75" customHeight="1" x14ac:dyDescent="0.2">
      <c r="A60" s="34" t="str">
        <f>TabVin[[#This Row],[Appellation]]&amp;TabVin[[#This Row],[Robe]]</f>
        <v>Château Haut-BaillyRouge</v>
      </c>
      <c r="B60" s="10" t="s">
        <v>96</v>
      </c>
      <c r="C60" s="10" t="s">
        <v>118</v>
      </c>
      <c r="D60" s="10" t="s">
        <v>25</v>
      </c>
      <c r="E60" s="10" t="s">
        <v>31</v>
      </c>
      <c r="F60" s="10" t="s">
        <v>38</v>
      </c>
      <c r="G60" s="10" t="s">
        <v>43</v>
      </c>
      <c r="H60" s="34">
        <f t="shared" si="3"/>
        <v>9.9166666666666661</v>
      </c>
      <c r="I60" s="34">
        <f t="shared" si="4"/>
        <v>14.958333333333334</v>
      </c>
      <c r="J60" s="34">
        <f>TabVin[[#This Row],[PV/Bout.]]-TabVin[[#This Row],[PA/Bout.]]</f>
        <v>5.0416666666666679</v>
      </c>
      <c r="K60" s="34">
        <v>238</v>
      </c>
      <c r="L60" s="34">
        <v>359</v>
      </c>
      <c r="M60" s="34">
        <f t="shared" si="2"/>
        <v>121</v>
      </c>
      <c r="N60" s="38"/>
    </row>
    <row r="61" spans="1:14" ht="12.75" customHeight="1" x14ac:dyDescent="0.2">
      <c r="A61" s="34" t="str">
        <f>TabVin[[#This Row],[Appellation]]&amp;TabVin[[#This Row],[Robe]]</f>
        <v>Château Haut-BatailleyRouge</v>
      </c>
      <c r="B61" s="10" t="s">
        <v>97</v>
      </c>
      <c r="C61" s="10" t="s">
        <v>118</v>
      </c>
      <c r="D61" s="10" t="s">
        <v>26</v>
      </c>
      <c r="E61" s="10" t="s">
        <v>29</v>
      </c>
      <c r="F61" s="10" t="s">
        <v>37</v>
      </c>
      <c r="G61" s="10" t="s">
        <v>43</v>
      </c>
      <c r="H61" s="34">
        <f t="shared" si="3"/>
        <v>11.166666666666666</v>
      </c>
      <c r="I61" s="34">
        <f t="shared" si="4"/>
        <v>14.958333333333334</v>
      </c>
      <c r="J61" s="34">
        <f>TabVin[[#This Row],[PV/Bout.]]-TabVin[[#This Row],[PA/Bout.]]</f>
        <v>3.7916666666666679</v>
      </c>
      <c r="K61" s="34">
        <v>268</v>
      </c>
      <c r="L61" s="34">
        <v>359</v>
      </c>
      <c r="M61" s="34">
        <f t="shared" si="2"/>
        <v>91</v>
      </c>
      <c r="N61" s="38"/>
    </row>
    <row r="62" spans="1:14" ht="12.75" customHeight="1" x14ac:dyDescent="0.2">
      <c r="A62" s="34" t="str">
        <f>TabVin[[#This Row],[Appellation]]&amp;TabVin[[#This Row],[Robe]]</f>
        <v>Château Haut-BrionRouge</v>
      </c>
      <c r="B62" s="10" t="s">
        <v>98</v>
      </c>
      <c r="C62" s="10" t="s">
        <v>118</v>
      </c>
      <c r="D62" s="10" t="s">
        <v>26</v>
      </c>
      <c r="E62" s="10" t="s">
        <v>33</v>
      </c>
      <c r="F62" s="10" t="s">
        <v>130</v>
      </c>
      <c r="G62" s="10" t="s">
        <v>43</v>
      </c>
      <c r="H62" s="34">
        <f t="shared" si="3"/>
        <v>10.375</v>
      </c>
      <c r="I62" s="34">
        <f t="shared" si="4"/>
        <v>14.958333333333334</v>
      </c>
      <c r="J62" s="34">
        <f>TabVin[[#This Row],[PV/Bout.]]-TabVin[[#This Row],[PA/Bout.]]</f>
        <v>4.5833333333333339</v>
      </c>
      <c r="K62" s="34">
        <v>249</v>
      </c>
      <c r="L62" s="34">
        <v>359</v>
      </c>
      <c r="M62" s="34">
        <f t="shared" si="2"/>
        <v>110</v>
      </c>
      <c r="N62" s="38"/>
    </row>
    <row r="63" spans="1:14" ht="12.75" customHeight="1" x14ac:dyDescent="0.2">
      <c r="A63" s="34" t="str">
        <f>TabVin[[#This Row],[Appellation]]&amp;TabVin[[#This Row],[Robe]]</f>
        <v>Château Haut-BrionRouge</v>
      </c>
      <c r="B63" s="10" t="s">
        <v>98</v>
      </c>
      <c r="C63" s="10" t="s">
        <v>118</v>
      </c>
      <c r="D63" s="10" t="s">
        <v>25</v>
      </c>
      <c r="E63" s="10" t="s">
        <v>33</v>
      </c>
      <c r="F63" s="10" t="s">
        <v>131</v>
      </c>
      <c r="G63" s="10" t="s">
        <v>43</v>
      </c>
      <c r="H63" s="34">
        <f t="shared" si="3"/>
        <v>10.75</v>
      </c>
      <c r="I63" s="34">
        <f t="shared" si="4"/>
        <v>14.958333333333334</v>
      </c>
      <c r="J63" s="34">
        <f>TabVin[[#This Row],[PV/Bout.]]-TabVin[[#This Row],[PA/Bout.]]</f>
        <v>4.2083333333333339</v>
      </c>
      <c r="K63" s="34">
        <v>258</v>
      </c>
      <c r="L63" s="34">
        <v>359</v>
      </c>
      <c r="M63" s="34">
        <f t="shared" si="2"/>
        <v>101</v>
      </c>
      <c r="N63" s="38"/>
    </row>
    <row r="64" spans="1:14" ht="12.75" customHeight="1" x14ac:dyDescent="0.2">
      <c r="A64" s="34" t="str">
        <f>TabVin[[#This Row],[Appellation]]&amp;TabVin[[#This Row],[Robe]]</f>
        <v>Château Haut-BrionBlanc</v>
      </c>
      <c r="B64" s="10" t="s">
        <v>98</v>
      </c>
      <c r="C64" s="10" t="s">
        <v>118</v>
      </c>
      <c r="D64" s="10" t="s">
        <v>25</v>
      </c>
      <c r="E64" s="10" t="s">
        <v>31</v>
      </c>
      <c r="F64" s="10" t="s">
        <v>131</v>
      </c>
      <c r="G64" s="10" t="s">
        <v>42</v>
      </c>
      <c r="H64" s="34">
        <f t="shared" si="3"/>
        <v>11.208333333333334</v>
      </c>
      <c r="I64" s="34">
        <f t="shared" si="4"/>
        <v>12.458333333333334</v>
      </c>
      <c r="J64" s="34">
        <f>TabVin[[#This Row],[PV/Bout.]]-TabVin[[#This Row],[PA/Bout.]]</f>
        <v>1.25</v>
      </c>
      <c r="K64" s="34">
        <v>269</v>
      </c>
      <c r="L64" s="34">
        <v>299</v>
      </c>
      <c r="M64" s="34">
        <f t="shared" si="2"/>
        <v>30</v>
      </c>
      <c r="N64" s="38"/>
    </row>
    <row r="65" spans="1:14" ht="12.75" customHeight="1" x14ac:dyDescent="0.2">
      <c r="A65" s="34" t="str">
        <f>TabVin[[#This Row],[Appellation]]&amp;TabVin[[#This Row],[Robe]]</f>
        <v>Château Haut-PeyragueyBlanc</v>
      </c>
      <c r="B65" s="10" t="s">
        <v>99</v>
      </c>
      <c r="C65" s="10" t="s">
        <v>118</v>
      </c>
      <c r="D65" s="10" t="s">
        <v>28</v>
      </c>
      <c r="E65" s="10" t="s">
        <v>33</v>
      </c>
      <c r="F65" s="10" t="s">
        <v>132</v>
      </c>
      <c r="G65" s="10" t="s">
        <v>42</v>
      </c>
      <c r="H65" s="34">
        <f t="shared" si="3"/>
        <v>10.291666666666666</v>
      </c>
      <c r="I65" s="34">
        <f t="shared" si="4"/>
        <v>12.458333333333334</v>
      </c>
      <c r="J65" s="34">
        <f>TabVin[[#This Row],[PV/Bout.]]-TabVin[[#This Row],[PA/Bout.]]</f>
        <v>2.1666666666666679</v>
      </c>
      <c r="K65" s="34">
        <v>247</v>
      </c>
      <c r="L65" s="34">
        <v>299</v>
      </c>
      <c r="M65" s="34">
        <f t="shared" si="2"/>
        <v>52</v>
      </c>
      <c r="N65" s="38"/>
    </row>
    <row r="66" spans="1:14" ht="12.75" customHeight="1" x14ac:dyDescent="0.2">
      <c r="A66" s="34" t="str">
        <f>TabVin[[#This Row],[Appellation]]&amp;TabVin[[#This Row],[Robe]]</f>
        <v>Château KirwanRouge</v>
      </c>
      <c r="B66" s="10" t="s">
        <v>100</v>
      </c>
      <c r="C66" s="10" t="s">
        <v>118</v>
      </c>
      <c r="D66" s="10" t="s">
        <v>26</v>
      </c>
      <c r="E66" s="10" t="s">
        <v>32</v>
      </c>
      <c r="F66" s="10" t="s">
        <v>123</v>
      </c>
      <c r="G66" s="10" t="s">
        <v>43</v>
      </c>
      <c r="H66" s="34">
        <f t="shared" ref="H66:H97" si="5">K66/24</f>
        <v>10.75</v>
      </c>
      <c r="I66" s="34">
        <f t="shared" ref="I66:I97" si="6">L66/24</f>
        <v>12.916666666666666</v>
      </c>
      <c r="J66" s="34">
        <f>TabVin[[#This Row],[PV/Bout.]]-TabVin[[#This Row],[PA/Bout.]]</f>
        <v>2.1666666666666661</v>
      </c>
      <c r="K66" s="34">
        <v>258</v>
      </c>
      <c r="L66" s="34">
        <v>310</v>
      </c>
      <c r="M66" s="34">
        <f t="shared" ref="M66:M121" si="7">L66-K66</f>
        <v>52</v>
      </c>
      <c r="N66" s="38"/>
    </row>
    <row r="67" spans="1:14" ht="12.75" customHeight="1" x14ac:dyDescent="0.2">
      <c r="A67" s="34" t="str">
        <f>TabVin[[#This Row],[Appellation]]&amp;TabVin[[#This Row],[Robe]]</f>
        <v>Château La GaffeliéreRouge</v>
      </c>
      <c r="B67" s="10" t="s">
        <v>101</v>
      </c>
      <c r="C67" s="10" t="s">
        <v>118</v>
      </c>
      <c r="D67" s="10" t="s">
        <v>27</v>
      </c>
      <c r="E67" s="10" t="s">
        <v>30</v>
      </c>
      <c r="F67" s="10" t="s">
        <v>27</v>
      </c>
      <c r="G67" s="10" t="s">
        <v>43</v>
      </c>
      <c r="H67" s="34">
        <f t="shared" si="5"/>
        <v>13.125</v>
      </c>
      <c r="I67" s="34">
        <f t="shared" si="6"/>
        <v>20.791666666666668</v>
      </c>
      <c r="J67" s="34">
        <f>TabVin[[#This Row],[PV/Bout.]]-TabVin[[#This Row],[PA/Bout.]]</f>
        <v>7.6666666666666679</v>
      </c>
      <c r="K67" s="34">
        <v>315</v>
      </c>
      <c r="L67" s="34">
        <v>499</v>
      </c>
      <c r="M67" s="34">
        <f t="shared" si="7"/>
        <v>184</v>
      </c>
      <c r="N67" s="38"/>
    </row>
    <row r="68" spans="1:14" ht="12.75" customHeight="1" x14ac:dyDescent="0.2">
      <c r="A68" s="34" t="str">
        <f>TabVin[[#This Row],[Appellation]]&amp;TabVin[[#This Row],[Robe]]</f>
        <v>Château La LaguneRouge</v>
      </c>
      <c r="B68" s="10" t="s">
        <v>102</v>
      </c>
      <c r="C68" s="10" t="s">
        <v>118</v>
      </c>
      <c r="D68" s="10" t="s">
        <v>26</v>
      </c>
      <c r="E68" s="10" t="s">
        <v>32</v>
      </c>
      <c r="F68" s="10" t="s">
        <v>133</v>
      </c>
      <c r="G68" s="10" t="s">
        <v>43</v>
      </c>
      <c r="H68" s="34">
        <f t="shared" si="5"/>
        <v>10.333333333333334</v>
      </c>
      <c r="I68" s="34">
        <f t="shared" si="6"/>
        <v>20.791666666666668</v>
      </c>
      <c r="J68" s="34">
        <f>TabVin[[#This Row],[PV/Bout.]]-TabVin[[#This Row],[PA/Bout.]]</f>
        <v>10.458333333333334</v>
      </c>
      <c r="K68" s="34">
        <v>248</v>
      </c>
      <c r="L68" s="34">
        <v>499</v>
      </c>
      <c r="M68" s="34">
        <f t="shared" si="7"/>
        <v>251</v>
      </c>
      <c r="N68" s="38"/>
    </row>
    <row r="69" spans="1:14" ht="12.75" customHeight="1" x14ac:dyDescent="0.2">
      <c r="A69" s="34" t="str">
        <f>TabVin[[#This Row],[Appellation]]&amp;TabVin[[#This Row],[Robe]]</f>
        <v>Château La Mission Haut-BrionRouge</v>
      </c>
      <c r="B69" s="10" t="s">
        <v>103</v>
      </c>
      <c r="C69" s="10" t="s">
        <v>118</v>
      </c>
      <c r="D69" s="10" t="s">
        <v>25</v>
      </c>
      <c r="E69" s="10" t="s">
        <v>31</v>
      </c>
      <c r="F69" s="10" t="s">
        <v>35</v>
      </c>
      <c r="G69" s="10" t="s">
        <v>43</v>
      </c>
      <c r="H69" s="34">
        <f t="shared" si="5"/>
        <v>11.208333333333334</v>
      </c>
      <c r="I69" s="34">
        <f t="shared" si="6"/>
        <v>20.791666666666668</v>
      </c>
      <c r="J69" s="34">
        <f>TabVin[[#This Row],[PV/Bout.]]-TabVin[[#This Row],[PA/Bout.]]</f>
        <v>9.5833333333333339</v>
      </c>
      <c r="K69" s="34">
        <v>269</v>
      </c>
      <c r="L69" s="34">
        <v>499</v>
      </c>
      <c r="M69" s="34">
        <f t="shared" si="7"/>
        <v>230</v>
      </c>
      <c r="N69" s="38"/>
    </row>
    <row r="70" spans="1:14" ht="12.75" customHeight="1" x14ac:dyDescent="0.2">
      <c r="A70" s="34" t="str">
        <f>TabVin[[#This Row],[Appellation]]&amp;TabVin[[#This Row],[Robe]]</f>
        <v>Château La Tour-BlancheBlanc</v>
      </c>
      <c r="B70" s="17" t="s">
        <v>104</v>
      </c>
      <c r="C70" s="10" t="s">
        <v>118</v>
      </c>
      <c r="D70" s="10" t="s">
        <v>28</v>
      </c>
      <c r="E70" s="10" t="s">
        <v>33</v>
      </c>
      <c r="F70" s="10" t="s">
        <v>132</v>
      </c>
      <c r="G70" s="10" t="s">
        <v>42</v>
      </c>
      <c r="H70" s="34">
        <f t="shared" si="5"/>
        <v>10.75</v>
      </c>
      <c r="I70" s="34">
        <f t="shared" si="6"/>
        <v>16.625</v>
      </c>
      <c r="J70" s="34">
        <f>TabVin[[#This Row],[PV/Bout.]]-TabVin[[#This Row],[PA/Bout.]]</f>
        <v>5.875</v>
      </c>
      <c r="K70" s="34">
        <v>258</v>
      </c>
      <c r="L70" s="34">
        <v>399</v>
      </c>
      <c r="M70" s="34">
        <f t="shared" si="7"/>
        <v>141</v>
      </c>
      <c r="N70" s="38"/>
    </row>
    <row r="71" spans="1:14" ht="12.75" customHeight="1" x14ac:dyDescent="0.2">
      <c r="A71" s="34" t="str">
        <f>TabVin[[#This Row],[Appellation]]&amp;TabVin[[#This Row],[Robe]]</f>
        <v>Château La Tour-CarnetRouge</v>
      </c>
      <c r="B71" s="10" t="s">
        <v>105</v>
      </c>
      <c r="C71" s="10" t="s">
        <v>118</v>
      </c>
      <c r="D71" s="10" t="s">
        <v>26</v>
      </c>
      <c r="E71" s="10" t="s">
        <v>34</v>
      </c>
      <c r="F71" s="10" t="s">
        <v>121</v>
      </c>
      <c r="G71" s="10" t="s">
        <v>43</v>
      </c>
      <c r="H71" s="34">
        <f t="shared" si="5"/>
        <v>8.9166666666666661</v>
      </c>
      <c r="I71" s="34">
        <f t="shared" si="6"/>
        <v>16.625</v>
      </c>
      <c r="J71" s="34">
        <f>TabVin[[#This Row],[PV/Bout.]]-TabVin[[#This Row],[PA/Bout.]]</f>
        <v>7.7083333333333339</v>
      </c>
      <c r="K71" s="34">
        <v>214</v>
      </c>
      <c r="L71" s="34">
        <v>399</v>
      </c>
      <c r="M71" s="34">
        <f t="shared" si="7"/>
        <v>185</v>
      </c>
      <c r="N71" s="38"/>
    </row>
    <row r="72" spans="1:14" ht="12.75" customHeight="1" x14ac:dyDescent="0.2">
      <c r="A72" s="34" t="str">
        <f>TabVin[[#This Row],[Appellation]]&amp;TabVin[[#This Row],[Robe]]</f>
        <v>Château Lafaurie-PeyragueyBlanc</v>
      </c>
      <c r="B72" s="10" t="s">
        <v>106</v>
      </c>
      <c r="C72" s="10" t="s">
        <v>118</v>
      </c>
      <c r="D72" s="10" t="s">
        <v>28</v>
      </c>
      <c r="E72" s="10" t="s">
        <v>33</v>
      </c>
      <c r="F72" s="10" t="s">
        <v>132</v>
      </c>
      <c r="G72" s="10" t="s">
        <v>42</v>
      </c>
      <c r="H72" s="34">
        <f t="shared" si="5"/>
        <v>6.958333333333333</v>
      </c>
      <c r="I72" s="34">
        <f t="shared" si="6"/>
        <v>11.208333333333334</v>
      </c>
      <c r="J72" s="34">
        <f>TabVin[[#This Row],[PV/Bout.]]-TabVin[[#This Row],[PA/Bout.]]</f>
        <v>4.2500000000000009</v>
      </c>
      <c r="K72" s="34">
        <v>167</v>
      </c>
      <c r="L72" s="34">
        <v>269</v>
      </c>
      <c r="M72" s="34">
        <f t="shared" si="7"/>
        <v>102</v>
      </c>
      <c r="N72" s="38"/>
    </row>
    <row r="73" spans="1:14" ht="12.75" customHeight="1" x14ac:dyDescent="0.2">
      <c r="A73" s="34" t="str">
        <f>TabVin[[#This Row],[Appellation]]&amp;TabVin[[#This Row],[Robe]]</f>
        <v>Château Lafite-RothschildRouge</v>
      </c>
      <c r="B73" s="10" t="s">
        <v>107</v>
      </c>
      <c r="C73" s="10" t="s">
        <v>118</v>
      </c>
      <c r="D73" s="10" t="s">
        <v>26</v>
      </c>
      <c r="E73" s="10" t="s">
        <v>33</v>
      </c>
      <c r="F73" s="10" t="s">
        <v>37</v>
      </c>
      <c r="G73" s="10" t="s">
        <v>43</v>
      </c>
      <c r="H73" s="34">
        <f t="shared" si="5"/>
        <v>7.875</v>
      </c>
      <c r="I73" s="34">
        <f t="shared" si="6"/>
        <v>12.458333333333334</v>
      </c>
      <c r="J73" s="34">
        <f>TabVin[[#This Row],[PV/Bout.]]-TabVin[[#This Row],[PA/Bout.]]</f>
        <v>4.5833333333333339</v>
      </c>
      <c r="K73" s="34">
        <v>189</v>
      </c>
      <c r="L73" s="34">
        <v>299</v>
      </c>
      <c r="M73" s="34">
        <f t="shared" si="7"/>
        <v>110</v>
      </c>
      <c r="N73" s="38"/>
    </row>
    <row r="74" spans="1:14" ht="12.75" customHeight="1" x14ac:dyDescent="0.2">
      <c r="A74" s="34" t="str">
        <f>TabVin[[#This Row],[Appellation]]&amp;TabVin[[#This Row],[Robe]]</f>
        <v>Château Lafon-RochetRouge</v>
      </c>
      <c r="B74" s="10" t="s">
        <v>108</v>
      </c>
      <c r="C74" s="10" t="s">
        <v>118</v>
      </c>
      <c r="D74" s="10" t="s">
        <v>26</v>
      </c>
      <c r="E74" s="10" t="s">
        <v>34</v>
      </c>
      <c r="F74" s="10" t="s">
        <v>40</v>
      </c>
      <c r="G74" s="10" t="s">
        <v>43</v>
      </c>
      <c r="H74" s="34">
        <f t="shared" si="5"/>
        <v>6.041666666666667</v>
      </c>
      <c r="I74" s="34">
        <f t="shared" si="6"/>
        <v>10.791666666666666</v>
      </c>
      <c r="J74" s="34">
        <f>TabVin[[#This Row],[PV/Bout.]]-TabVin[[#This Row],[PA/Bout.]]</f>
        <v>4.7499999999999991</v>
      </c>
      <c r="K74" s="34">
        <v>145</v>
      </c>
      <c r="L74" s="34">
        <v>259</v>
      </c>
      <c r="M74" s="34">
        <f t="shared" si="7"/>
        <v>114</v>
      </c>
      <c r="N74" s="38"/>
    </row>
    <row r="75" spans="1:14" ht="12.75" customHeight="1" x14ac:dyDescent="0.2">
      <c r="A75" s="34" t="str">
        <f>TabVin[[#This Row],[Appellation]]&amp;TabVin[[#This Row],[Robe]]</f>
        <v>Château LagrangeRouge</v>
      </c>
      <c r="B75" s="10" t="s">
        <v>109</v>
      </c>
      <c r="C75" s="10" t="s">
        <v>118</v>
      </c>
      <c r="D75" s="10" t="s">
        <v>26</v>
      </c>
      <c r="E75" s="10" t="s">
        <v>32</v>
      </c>
      <c r="F75" s="10" t="s">
        <v>36</v>
      </c>
      <c r="G75" s="10" t="s">
        <v>43</v>
      </c>
      <c r="H75" s="34">
        <f t="shared" si="5"/>
        <v>6.5</v>
      </c>
      <c r="I75" s="34">
        <f t="shared" si="6"/>
        <v>12.458333333333334</v>
      </c>
      <c r="J75" s="34">
        <f>TabVin[[#This Row],[PV/Bout.]]-TabVin[[#This Row],[PA/Bout.]]</f>
        <v>5.9583333333333339</v>
      </c>
      <c r="K75" s="34">
        <v>156</v>
      </c>
      <c r="L75" s="34">
        <v>299</v>
      </c>
      <c r="M75" s="34">
        <f t="shared" si="7"/>
        <v>143</v>
      </c>
      <c r="N75" s="38"/>
    </row>
    <row r="76" spans="1:14" ht="12.75" customHeight="1" x14ac:dyDescent="0.2">
      <c r="A76" s="34" t="str">
        <f>TabVin[[#This Row],[Appellation]]&amp;TabVin[[#This Row],[Robe]]</f>
        <v>Château Langoa-BartonRouge</v>
      </c>
      <c r="B76" s="10" t="s">
        <v>112</v>
      </c>
      <c r="C76" s="10" t="s">
        <v>118</v>
      </c>
      <c r="D76" s="10" t="s">
        <v>26</v>
      </c>
      <c r="E76" s="10" t="s">
        <v>32</v>
      </c>
      <c r="F76" s="10" t="s">
        <v>36</v>
      </c>
      <c r="G76" s="10" t="s">
        <v>43</v>
      </c>
      <c r="H76" s="34">
        <f t="shared" si="5"/>
        <v>10.25</v>
      </c>
      <c r="I76" s="34">
        <f t="shared" si="6"/>
        <v>16.625</v>
      </c>
      <c r="J76" s="34">
        <f>TabVin[[#This Row],[PV/Bout.]]-TabVin[[#This Row],[PA/Bout.]]</f>
        <v>6.375</v>
      </c>
      <c r="K76" s="34">
        <v>246</v>
      </c>
      <c r="L76" s="34">
        <v>399</v>
      </c>
      <c r="M76" s="34">
        <f t="shared" si="7"/>
        <v>153</v>
      </c>
      <c r="N76" s="38"/>
    </row>
    <row r="77" spans="1:14" ht="12.75" customHeight="1" x14ac:dyDescent="0.2">
      <c r="A77" s="34" t="str">
        <f>TabVin[[#This Row],[Appellation]]&amp;TabVin[[#This Row],[Robe]]</f>
        <v>Château LascombesRouge</v>
      </c>
      <c r="B77" s="10" t="s">
        <v>113</v>
      </c>
      <c r="C77" s="10" t="s">
        <v>118</v>
      </c>
      <c r="D77" s="10" t="s">
        <v>26</v>
      </c>
      <c r="E77" s="10" t="s">
        <v>7</v>
      </c>
      <c r="F77" s="10" t="s">
        <v>39</v>
      </c>
      <c r="G77" s="10" t="s">
        <v>43</v>
      </c>
      <c r="H77" s="34">
        <f t="shared" si="5"/>
        <v>11.916666666666666</v>
      </c>
      <c r="I77" s="34">
        <f t="shared" si="6"/>
        <v>15.375</v>
      </c>
      <c r="J77" s="34">
        <f>TabVin[[#This Row],[PV/Bout.]]-TabVin[[#This Row],[PA/Bout.]]</f>
        <v>3.4583333333333339</v>
      </c>
      <c r="K77" s="34">
        <v>286</v>
      </c>
      <c r="L77" s="34">
        <v>369</v>
      </c>
      <c r="M77" s="34">
        <f t="shared" si="7"/>
        <v>83</v>
      </c>
      <c r="N77" s="38"/>
    </row>
    <row r="78" spans="1:14" ht="12.75" customHeight="1" x14ac:dyDescent="0.2">
      <c r="A78" s="34" t="str">
        <f>TabVin[[#This Row],[Appellation]]&amp;TabVin[[#This Row],[Robe]]</f>
        <v>Château LatourRouge</v>
      </c>
      <c r="B78" s="10" t="s">
        <v>114</v>
      </c>
      <c r="C78" s="10" t="s">
        <v>118</v>
      </c>
      <c r="D78" s="10" t="s">
        <v>26</v>
      </c>
      <c r="E78" s="10" t="s">
        <v>33</v>
      </c>
      <c r="F78" s="10" t="s">
        <v>37</v>
      </c>
      <c r="G78" s="10" t="s">
        <v>43</v>
      </c>
      <c r="H78" s="34">
        <f t="shared" si="5"/>
        <v>11.625</v>
      </c>
      <c r="I78" s="34">
        <f t="shared" si="6"/>
        <v>16.625</v>
      </c>
      <c r="J78" s="34">
        <f>TabVin[[#This Row],[PV/Bout.]]-TabVin[[#This Row],[PA/Bout.]]</f>
        <v>5</v>
      </c>
      <c r="K78" s="34">
        <v>279</v>
      </c>
      <c r="L78" s="34">
        <v>399</v>
      </c>
      <c r="M78" s="34">
        <f t="shared" si="7"/>
        <v>120</v>
      </c>
      <c r="N78" s="38"/>
    </row>
    <row r="79" spans="1:14" ht="12.75" customHeight="1" x14ac:dyDescent="0.2">
      <c r="A79" s="34" t="str">
        <f>TabVin[[#This Row],[Appellation]]&amp;TabVin[[#This Row],[Robe]]</f>
        <v>Château Latour-Haut-BrionRouge</v>
      </c>
      <c r="B79" s="10" t="s">
        <v>115</v>
      </c>
      <c r="C79" s="10" t="s">
        <v>118</v>
      </c>
      <c r="D79" s="10" t="s">
        <v>25</v>
      </c>
      <c r="E79" s="10" t="s">
        <v>31</v>
      </c>
      <c r="F79" s="10" t="s">
        <v>35</v>
      </c>
      <c r="G79" s="10" t="s">
        <v>43</v>
      </c>
      <c r="H79" s="34">
        <f t="shared" si="5"/>
        <v>9.0833333333333339</v>
      </c>
      <c r="I79" s="34">
        <f t="shared" si="6"/>
        <v>16.625</v>
      </c>
      <c r="J79" s="34">
        <f>TabVin[[#This Row],[PV/Bout.]]-TabVin[[#This Row],[PA/Bout.]]</f>
        <v>7.5416666666666661</v>
      </c>
      <c r="K79" s="34">
        <v>218</v>
      </c>
      <c r="L79" s="34">
        <v>399</v>
      </c>
      <c r="M79" s="34">
        <f t="shared" si="7"/>
        <v>181</v>
      </c>
      <c r="N79" s="38"/>
    </row>
    <row r="80" spans="1:14" ht="12.75" customHeight="1" x14ac:dyDescent="0.2">
      <c r="A80" s="34" t="str">
        <f>TabVin[[#This Row],[Appellation]]&amp;TabVin[[#This Row],[Robe]]</f>
        <v>Château Latour-MartillacRouge</v>
      </c>
      <c r="B80" s="18" t="s">
        <v>116</v>
      </c>
      <c r="C80" s="10" t="s">
        <v>118</v>
      </c>
      <c r="D80" s="10" t="s">
        <v>25</v>
      </c>
      <c r="E80" s="10" t="s">
        <v>31</v>
      </c>
      <c r="F80" s="10" t="s">
        <v>134</v>
      </c>
      <c r="G80" s="10" t="s">
        <v>43</v>
      </c>
      <c r="H80" s="34">
        <f t="shared" si="5"/>
        <v>11.125</v>
      </c>
      <c r="I80" s="34">
        <f t="shared" si="6"/>
        <v>14.958333333333334</v>
      </c>
      <c r="J80" s="34">
        <f>TabVin[[#This Row],[PV/Bout.]]-TabVin[[#This Row],[PA/Bout.]]</f>
        <v>3.8333333333333339</v>
      </c>
      <c r="K80" s="34">
        <v>267</v>
      </c>
      <c r="L80" s="34">
        <v>359</v>
      </c>
      <c r="M80" s="34">
        <f t="shared" si="7"/>
        <v>92</v>
      </c>
      <c r="N80" s="38"/>
    </row>
    <row r="81" spans="1:14" x14ac:dyDescent="0.2">
      <c r="A81" s="34" t="str">
        <f>TabVin[[#This Row],[Appellation]]&amp;TabVin[[#This Row],[Robe]]</f>
        <v>Château Laville-Haut-BrionBlanc</v>
      </c>
      <c r="B81" s="19" t="s">
        <v>8</v>
      </c>
      <c r="C81" s="10" t="s">
        <v>5</v>
      </c>
      <c r="D81" s="19" t="s">
        <v>25</v>
      </c>
      <c r="E81" s="10" t="s">
        <v>31</v>
      </c>
      <c r="F81" s="19" t="s">
        <v>35</v>
      </c>
      <c r="G81" s="19" t="s">
        <v>42</v>
      </c>
      <c r="H81" s="34">
        <f t="shared" si="5"/>
        <v>11.166666666666666</v>
      </c>
      <c r="I81" s="34">
        <f t="shared" si="6"/>
        <v>16.625</v>
      </c>
      <c r="J81" s="34">
        <f>TabVin[[#This Row],[PV/Bout.]]-TabVin[[#This Row],[PA/Bout.]]</f>
        <v>5.4583333333333339</v>
      </c>
      <c r="K81" s="34">
        <v>268</v>
      </c>
      <c r="L81" s="34">
        <v>399</v>
      </c>
      <c r="M81" s="34">
        <f t="shared" si="7"/>
        <v>131</v>
      </c>
      <c r="N81" s="38"/>
    </row>
    <row r="82" spans="1:14" x14ac:dyDescent="0.2">
      <c r="A82" s="34" t="str">
        <f>TabVin[[#This Row],[Appellation]]&amp;TabVin[[#This Row],[Robe]]</f>
        <v>Château Léoville-BartonRouge</v>
      </c>
      <c r="B82" s="19" t="s">
        <v>9</v>
      </c>
      <c r="C82" s="10" t="s">
        <v>5</v>
      </c>
      <c r="D82" s="19" t="s">
        <v>26</v>
      </c>
      <c r="E82" s="19" t="s">
        <v>7</v>
      </c>
      <c r="F82" s="19" t="s">
        <v>36</v>
      </c>
      <c r="G82" s="19" t="s">
        <v>43</v>
      </c>
      <c r="H82" s="34">
        <f t="shared" si="5"/>
        <v>12.333333333333334</v>
      </c>
      <c r="I82" s="34">
        <f t="shared" si="6"/>
        <v>16.625</v>
      </c>
      <c r="J82" s="34">
        <f>TabVin[[#This Row],[PV/Bout.]]-TabVin[[#This Row],[PA/Bout.]]</f>
        <v>4.2916666666666661</v>
      </c>
      <c r="K82" s="34">
        <v>296</v>
      </c>
      <c r="L82" s="34">
        <v>399</v>
      </c>
      <c r="M82" s="34">
        <f t="shared" si="7"/>
        <v>103</v>
      </c>
      <c r="N82" s="38"/>
    </row>
    <row r="83" spans="1:14" x14ac:dyDescent="0.2">
      <c r="A83" s="34" t="str">
        <f>TabVin[[#This Row],[Appellation]]&amp;TabVin[[#This Row],[Robe]]</f>
        <v>Château Léoville-Las CasesRouge</v>
      </c>
      <c r="B83" s="19" t="s">
        <v>10</v>
      </c>
      <c r="C83" s="10" t="s">
        <v>5</v>
      </c>
      <c r="D83" s="19" t="s">
        <v>26</v>
      </c>
      <c r="E83" s="19" t="s">
        <v>7</v>
      </c>
      <c r="F83" s="19" t="s">
        <v>36</v>
      </c>
      <c r="G83" s="19" t="s">
        <v>43</v>
      </c>
      <c r="H83" s="34">
        <f t="shared" si="5"/>
        <v>12.458333333333334</v>
      </c>
      <c r="I83" s="34">
        <f t="shared" si="6"/>
        <v>16.625</v>
      </c>
      <c r="J83" s="34">
        <f>TabVin[[#This Row],[PV/Bout.]]-TabVin[[#This Row],[PA/Bout.]]</f>
        <v>4.1666666666666661</v>
      </c>
      <c r="K83" s="34">
        <v>299</v>
      </c>
      <c r="L83" s="34">
        <v>399</v>
      </c>
      <c r="M83" s="34">
        <f t="shared" si="7"/>
        <v>100</v>
      </c>
      <c r="N83" s="38"/>
    </row>
    <row r="84" spans="1:14" x14ac:dyDescent="0.2">
      <c r="A84" s="34" t="str">
        <f>TabVin[[#This Row],[Appellation]]&amp;TabVin[[#This Row],[Robe]]</f>
        <v>Château Léoville-PoyferréRouge</v>
      </c>
      <c r="B84" s="19" t="s">
        <v>11</v>
      </c>
      <c r="C84" s="10" t="s">
        <v>5</v>
      </c>
      <c r="D84" s="19" t="s">
        <v>26</v>
      </c>
      <c r="E84" s="19" t="s">
        <v>7</v>
      </c>
      <c r="F84" s="19" t="s">
        <v>36</v>
      </c>
      <c r="G84" s="19" t="s">
        <v>43</v>
      </c>
      <c r="H84" s="34">
        <f t="shared" si="5"/>
        <v>11.541666666666666</v>
      </c>
      <c r="I84" s="34">
        <f t="shared" si="6"/>
        <v>16.625</v>
      </c>
      <c r="J84" s="34">
        <f>TabVin[[#This Row],[PV/Bout.]]-TabVin[[#This Row],[PA/Bout.]]</f>
        <v>5.0833333333333339</v>
      </c>
      <c r="K84" s="34">
        <v>277</v>
      </c>
      <c r="L84" s="34">
        <v>399</v>
      </c>
      <c r="M84" s="34">
        <f t="shared" si="7"/>
        <v>122</v>
      </c>
      <c r="N84" s="38"/>
    </row>
    <row r="85" spans="1:14" x14ac:dyDescent="0.2">
      <c r="A85" s="34" t="str">
        <f>TabVin[[#This Row],[Appellation]]&amp;TabVin[[#This Row],[Robe]]</f>
        <v>Château Lynch-BagesRouge</v>
      </c>
      <c r="B85" s="19" t="s">
        <v>12</v>
      </c>
      <c r="C85" s="10" t="s">
        <v>5</v>
      </c>
      <c r="D85" s="19" t="s">
        <v>26</v>
      </c>
      <c r="E85" s="19" t="s">
        <v>29</v>
      </c>
      <c r="F85" s="19" t="s">
        <v>37</v>
      </c>
      <c r="G85" s="19" t="s">
        <v>43</v>
      </c>
      <c r="H85" s="34">
        <f t="shared" si="5"/>
        <v>11.916666666666666</v>
      </c>
      <c r="I85" s="34">
        <f t="shared" si="6"/>
        <v>16.625</v>
      </c>
      <c r="J85" s="34">
        <f>TabVin[[#This Row],[PV/Bout.]]-TabVin[[#This Row],[PA/Bout.]]</f>
        <v>4.7083333333333339</v>
      </c>
      <c r="K85" s="34">
        <v>286</v>
      </c>
      <c r="L85" s="34">
        <v>399</v>
      </c>
      <c r="M85" s="34">
        <f t="shared" si="7"/>
        <v>113</v>
      </c>
      <c r="N85" s="38"/>
    </row>
    <row r="86" spans="1:14" x14ac:dyDescent="0.2">
      <c r="A86" s="34" t="str">
        <f>TabVin[[#This Row],[Appellation]]&amp;TabVin[[#This Row],[Robe]]</f>
        <v>Château Lynch-MoussasRouge</v>
      </c>
      <c r="B86" s="19" t="s">
        <v>13</v>
      </c>
      <c r="C86" s="10" t="s">
        <v>5</v>
      </c>
      <c r="D86" s="19" t="s">
        <v>26</v>
      </c>
      <c r="E86" s="19" t="s">
        <v>29</v>
      </c>
      <c r="F86" s="19" t="s">
        <v>37</v>
      </c>
      <c r="G86" s="19" t="s">
        <v>43</v>
      </c>
      <c r="H86" s="34">
        <f t="shared" si="5"/>
        <v>10.791666666666666</v>
      </c>
      <c r="I86" s="34">
        <f t="shared" si="6"/>
        <v>16.625</v>
      </c>
      <c r="J86" s="34">
        <f>TabVin[[#This Row],[PV/Bout.]]-TabVin[[#This Row],[PA/Bout.]]</f>
        <v>5.8333333333333339</v>
      </c>
      <c r="K86" s="34">
        <v>259</v>
      </c>
      <c r="L86" s="34">
        <v>399</v>
      </c>
      <c r="M86" s="34">
        <f t="shared" si="7"/>
        <v>140</v>
      </c>
      <c r="N86" s="38"/>
    </row>
    <row r="87" spans="1:14" x14ac:dyDescent="0.2">
      <c r="A87" s="34" t="str">
        <f>TabVin[[#This Row],[Appellation]]&amp;TabVin[[#This Row],[Robe]]</f>
        <v>Château MagdelaineRouge</v>
      </c>
      <c r="B87" s="19" t="s">
        <v>14</v>
      </c>
      <c r="C87" s="10" t="s">
        <v>5</v>
      </c>
      <c r="D87" s="19" t="s">
        <v>27</v>
      </c>
      <c r="E87" s="19" t="s">
        <v>30</v>
      </c>
      <c r="F87" s="10" t="s">
        <v>27</v>
      </c>
      <c r="G87" s="19" t="s">
        <v>43</v>
      </c>
      <c r="H87" s="34">
        <f t="shared" si="5"/>
        <v>13</v>
      </c>
      <c r="I87" s="34">
        <f t="shared" si="6"/>
        <v>20.791666666666668</v>
      </c>
      <c r="J87" s="34">
        <f>TabVin[[#This Row],[PV/Bout.]]-TabVin[[#This Row],[PA/Bout.]]</f>
        <v>7.7916666666666679</v>
      </c>
      <c r="K87" s="34">
        <v>312</v>
      </c>
      <c r="L87" s="34">
        <v>499</v>
      </c>
      <c r="M87" s="34">
        <f t="shared" si="7"/>
        <v>187</v>
      </c>
      <c r="N87" s="38"/>
    </row>
    <row r="88" spans="1:14" x14ac:dyDescent="0.2">
      <c r="A88" s="34" t="str">
        <f>TabVin[[#This Row],[Appellation]]&amp;TabVin[[#This Row],[Robe]]</f>
        <v>Château Malartic-LagravièreRouge</v>
      </c>
      <c r="B88" s="19" t="s">
        <v>15</v>
      </c>
      <c r="C88" s="10" t="s">
        <v>5</v>
      </c>
      <c r="D88" s="19" t="s">
        <v>25</v>
      </c>
      <c r="E88" s="19" t="s">
        <v>31</v>
      </c>
      <c r="F88" s="19" t="s">
        <v>38</v>
      </c>
      <c r="G88" s="19" t="s">
        <v>43</v>
      </c>
      <c r="H88" s="34">
        <f t="shared" si="5"/>
        <v>13</v>
      </c>
      <c r="I88" s="34">
        <f t="shared" si="6"/>
        <v>20.791666666666668</v>
      </c>
      <c r="J88" s="34">
        <f>TabVin[[#This Row],[PV/Bout.]]-TabVin[[#This Row],[PA/Bout.]]</f>
        <v>7.7916666666666679</v>
      </c>
      <c r="K88" s="34">
        <v>312</v>
      </c>
      <c r="L88" s="34">
        <v>499</v>
      </c>
      <c r="M88" s="34">
        <f t="shared" si="7"/>
        <v>187</v>
      </c>
      <c r="N88" s="38"/>
    </row>
    <row r="89" spans="1:14" x14ac:dyDescent="0.2">
      <c r="A89" s="34" t="str">
        <f>TabVin[[#This Row],[Appellation]]&amp;TabVin[[#This Row],[Robe]]</f>
        <v>Château Malartic-LagravièreBlanc</v>
      </c>
      <c r="B89" s="19" t="s">
        <v>15</v>
      </c>
      <c r="C89" s="10" t="s">
        <v>5</v>
      </c>
      <c r="D89" s="19" t="s">
        <v>25</v>
      </c>
      <c r="E89" s="19" t="s">
        <v>31</v>
      </c>
      <c r="F89" s="19" t="s">
        <v>38</v>
      </c>
      <c r="G89" s="19" t="s">
        <v>42</v>
      </c>
      <c r="H89" s="34">
        <f t="shared" si="5"/>
        <v>14.833333333333334</v>
      </c>
      <c r="I89" s="34">
        <f t="shared" si="6"/>
        <v>20.791666666666668</v>
      </c>
      <c r="J89" s="34">
        <f>TabVin[[#This Row],[PV/Bout.]]-TabVin[[#This Row],[PA/Bout.]]</f>
        <v>5.9583333333333339</v>
      </c>
      <c r="K89" s="34">
        <v>356</v>
      </c>
      <c r="L89" s="34">
        <v>499</v>
      </c>
      <c r="M89" s="34">
        <f t="shared" si="7"/>
        <v>143</v>
      </c>
      <c r="N89" s="38"/>
    </row>
    <row r="90" spans="1:14" x14ac:dyDescent="0.2">
      <c r="A90" s="34" t="str">
        <f>TabVin[[#This Row],[Appellation]]&amp;TabVin[[#This Row],[Robe]]</f>
        <v>Château Malescot-Saint-ExupéryRouge</v>
      </c>
      <c r="B90" s="19" t="s">
        <v>16</v>
      </c>
      <c r="C90" s="10" t="s">
        <v>5</v>
      </c>
      <c r="D90" s="19" t="s">
        <v>26</v>
      </c>
      <c r="E90" s="19" t="s">
        <v>32</v>
      </c>
      <c r="F90" s="19" t="s">
        <v>39</v>
      </c>
      <c r="G90" s="19" t="s">
        <v>43</v>
      </c>
      <c r="H90" s="34">
        <f t="shared" si="5"/>
        <v>14.5</v>
      </c>
      <c r="I90" s="34">
        <f t="shared" si="6"/>
        <v>20.791666666666668</v>
      </c>
      <c r="J90" s="34">
        <f>TabVin[[#This Row],[PV/Bout.]]-TabVin[[#This Row],[PA/Bout.]]</f>
        <v>6.2916666666666679</v>
      </c>
      <c r="K90" s="34">
        <v>348</v>
      </c>
      <c r="L90" s="34">
        <v>499</v>
      </c>
      <c r="M90" s="34">
        <f t="shared" si="7"/>
        <v>151</v>
      </c>
      <c r="N90" s="38"/>
    </row>
    <row r="91" spans="1:14" x14ac:dyDescent="0.2">
      <c r="A91" s="34" t="str">
        <f>TabVin[[#This Row],[Appellation]]&amp;TabVin[[#This Row],[Robe]]</f>
        <v>Château MargauxRouge</v>
      </c>
      <c r="B91" s="19" t="s">
        <v>17</v>
      </c>
      <c r="C91" s="10" t="s">
        <v>5</v>
      </c>
      <c r="D91" s="19" t="s">
        <v>26</v>
      </c>
      <c r="E91" s="19" t="s">
        <v>33</v>
      </c>
      <c r="F91" s="19" t="s">
        <v>39</v>
      </c>
      <c r="G91" s="19" t="s">
        <v>43</v>
      </c>
      <c r="H91" s="34">
        <f t="shared" si="5"/>
        <v>16.5</v>
      </c>
      <c r="I91" s="34">
        <f t="shared" si="6"/>
        <v>20.791666666666668</v>
      </c>
      <c r="J91" s="34">
        <f>TabVin[[#This Row],[PV/Bout.]]-TabVin[[#This Row],[PA/Bout.]]</f>
        <v>4.2916666666666679</v>
      </c>
      <c r="K91" s="34">
        <v>396</v>
      </c>
      <c r="L91" s="34">
        <v>499</v>
      </c>
      <c r="M91" s="34">
        <f t="shared" si="7"/>
        <v>103</v>
      </c>
      <c r="N91" s="38"/>
    </row>
    <row r="92" spans="1:14" x14ac:dyDescent="0.2">
      <c r="A92" s="34" t="str">
        <f>TabVin[[#This Row],[Appellation]]&amp;TabVin[[#This Row],[Robe]]</f>
        <v>Château Marquis-d'Alesme-BeckerRouge</v>
      </c>
      <c r="B92" s="19" t="s">
        <v>18</v>
      </c>
      <c r="C92" s="10" t="s">
        <v>5</v>
      </c>
      <c r="D92" s="19" t="s">
        <v>26</v>
      </c>
      <c r="E92" s="19" t="s">
        <v>32</v>
      </c>
      <c r="F92" s="19" t="s">
        <v>39</v>
      </c>
      <c r="G92" s="19" t="s">
        <v>43</v>
      </c>
      <c r="H92" s="34">
        <f t="shared" si="5"/>
        <v>14.875</v>
      </c>
      <c r="I92" s="34">
        <f t="shared" si="6"/>
        <v>20.791666666666668</v>
      </c>
      <c r="J92" s="34">
        <f>TabVin[[#This Row],[PV/Bout.]]-TabVin[[#This Row],[PA/Bout.]]</f>
        <v>5.9166666666666679</v>
      </c>
      <c r="K92" s="34">
        <v>357</v>
      </c>
      <c r="L92" s="34">
        <v>499</v>
      </c>
      <c r="M92" s="34">
        <f t="shared" si="7"/>
        <v>142</v>
      </c>
      <c r="N92" s="38"/>
    </row>
    <row r="93" spans="1:14" x14ac:dyDescent="0.2">
      <c r="A93" s="34" t="str">
        <f>TabVin[[#This Row],[Appellation]]&amp;TabVin[[#This Row],[Robe]]</f>
        <v>Château Marquis-de-TermeRouge</v>
      </c>
      <c r="B93" s="19" t="s">
        <v>19</v>
      </c>
      <c r="C93" s="10" t="s">
        <v>5</v>
      </c>
      <c r="D93" s="19" t="s">
        <v>26</v>
      </c>
      <c r="E93" s="19" t="s">
        <v>34</v>
      </c>
      <c r="F93" s="19" t="s">
        <v>39</v>
      </c>
      <c r="G93" s="19" t="s">
        <v>43</v>
      </c>
      <c r="H93" s="34">
        <f t="shared" si="5"/>
        <v>14.416666666666666</v>
      </c>
      <c r="I93" s="34">
        <f t="shared" si="6"/>
        <v>20.791666666666668</v>
      </c>
      <c r="J93" s="34">
        <f>TabVin[[#This Row],[PV/Bout.]]-TabVin[[#This Row],[PA/Bout.]]</f>
        <v>6.3750000000000018</v>
      </c>
      <c r="K93" s="34">
        <v>346</v>
      </c>
      <c r="L93" s="34">
        <v>499</v>
      </c>
      <c r="M93" s="34">
        <f t="shared" si="7"/>
        <v>153</v>
      </c>
      <c r="N93" s="38"/>
    </row>
    <row r="94" spans="1:14" x14ac:dyDescent="0.2">
      <c r="A94" s="34" t="str">
        <f>TabVin[[#This Row],[Appellation]]&amp;TabVin[[#This Row],[Robe]]</f>
        <v>Château MontroseRouge</v>
      </c>
      <c r="B94" s="19" t="s">
        <v>20</v>
      </c>
      <c r="C94" s="10" t="s">
        <v>5</v>
      </c>
      <c r="D94" s="19" t="s">
        <v>26</v>
      </c>
      <c r="E94" s="19" t="s">
        <v>7</v>
      </c>
      <c r="F94" s="19" t="s">
        <v>40</v>
      </c>
      <c r="G94" s="19" t="s">
        <v>43</v>
      </c>
      <c r="H94" s="34">
        <f t="shared" si="5"/>
        <v>13.5</v>
      </c>
      <c r="I94" s="34">
        <f t="shared" si="6"/>
        <v>19.125</v>
      </c>
      <c r="J94" s="34">
        <f>TabVin[[#This Row],[PV/Bout.]]-TabVin[[#This Row],[PA/Bout.]]</f>
        <v>5.625</v>
      </c>
      <c r="K94" s="34">
        <v>324</v>
      </c>
      <c r="L94" s="34">
        <v>459</v>
      </c>
      <c r="M94" s="34">
        <f t="shared" si="7"/>
        <v>135</v>
      </c>
      <c r="N94" s="38"/>
    </row>
    <row r="95" spans="1:14" x14ac:dyDescent="0.2">
      <c r="A95" s="34" t="str">
        <f>TabVin[[#This Row],[Appellation]]&amp;TabVin[[#This Row],[Robe]]</f>
        <v>Château Mouton-Baronne-PhilippeRouge</v>
      </c>
      <c r="B95" s="19" t="s">
        <v>21</v>
      </c>
      <c r="C95" s="10" t="s">
        <v>5</v>
      </c>
      <c r="D95" s="19" t="s">
        <v>26</v>
      </c>
      <c r="E95" s="19" t="s">
        <v>29</v>
      </c>
      <c r="F95" s="19" t="s">
        <v>37</v>
      </c>
      <c r="G95" s="19" t="s">
        <v>43</v>
      </c>
      <c r="H95" s="34">
        <f t="shared" si="5"/>
        <v>14.916666666666666</v>
      </c>
      <c r="I95" s="34">
        <f t="shared" si="6"/>
        <v>19.125</v>
      </c>
      <c r="J95" s="34">
        <f>TabVin[[#This Row],[PV/Bout.]]-TabVin[[#This Row],[PA/Bout.]]</f>
        <v>4.2083333333333339</v>
      </c>
      <c r="K95" s="34">
        <v>358</v>
      </c>
      <c r="L95" s="34">
        <v>459</v>
      </c>
      <c r="M95" s="34">
        <f t="shared" si="7"/>
        <v>101</v>
      </c>
      <c r="N95" s="38"/>
    </row>
    <row r="96" spans="1:14" x14ac:dyDescent="0.2">
      <c r="A96" s="34" t="str">
        <f>TabVin[[#This Row],[Appellation]]&amp;TabVin[[#This Row],[Robe]]</f>
        <v>Château Mouton-RothschildRouge</v>
      </c>
      <c r="B96" s="19" t="s">
        <v>22</v>
      </c>
      <c r="C96" s="10" t="s">
        <v>5</v>
      </c>
      <c r="D96" s="19" t="s">
        <v>26</v>
      </c>
      <c r="E96" s="19" t="s">
        <v>33</v>
      </c>
      <c r="F96" s="19" t="s">
        <v>37</v>
      </c>
      <c r="G96" s="19" t="s">
        <v>43</v>
      </c>
      <c r="H96" s="34">
        <f t="shared" si="5"/>
        <v>14.875</v>
      </c>
      <c r="I96" s="34">
        <f t="shared" si="6"/>
        <v>20.791666666666668</v>
      </c>
      <c r="J96" s="34">
        <f>TabVin[[#This Row],[PV/Bout.]]-TabVin[[#This Row],[PA/Bout.]]</f>
        <v>5.9166666666666679</v>
      </c>
      <c r="K96" s="34">
        <v>357</v>
      </c>
      <c r="L96" s="34">
        <v>499</v>
      </c>
      <c r="M96" s="34">
        <f t="shared" si="7"/>
        <v>142</v>
      </c>
      <c r="N96" s="38"/>
    </row>
    <row r="97" spans="1:14" x14ac:dyDescent="0.2">
      <c r="A97" s="34" t="str">
        <f>TabVin[[#This Row],[Appellation]]&amp;TabVin[[#This Row],[Robe]]</f>
        <v>Château NairacBlanc</v>
      </c>
      <c r="B97" s="19" t="s">
        <v>23</v>
      </c>
      <c r="C97" s="10" t="s">
        <v>5</v>
      </c>
      <c r="D97" s="19" t="s">
        <v>28</v>
      </c>
      <c r="E97" s="19" t="s">
        <v>7</v>
      </c>
      <c r="F97" s="19" t="s">
        <v>41</v>
      </c>
      <c r="G97" s="19" t="s">
        <v>42</v>
      </c>
      <c r="H97" s="34">
        <f t="shared" si="5"/>
        <v>11.208333333333334</v>
      </c>
      <c r="I97" s="34">
        <f t="shared" si="6"/>
        <v>16.625</v>
      </c>
      <c r="J97" s="34">
        <f>TabVin[[#This Row],[PV/Bout.]]-TabVin[[#This Row],[PA/Bout.]]</f>
        <v>5.4166666666666661</v>
      </c>
      <c r="K97" s="34">
        <v>269</v>
      </c>
      <c r="L97" s="34">
        <v>399</v>
      </c>
      <c r="M97" s="34">
        <f t="shared" si="7"/>
        <v>130</v>
      </c>
      <c r="N97" s="38"/>
    </row>
    <row r="98" spans="1:14" x14ac:dyDescent="0.2">
      <c r="A98" s="34" t="str">
        <f>TabVin[[#This Row],[Appellation]]&amp;TabVin[[#This Row],[Robe]]</f>
        <v>Château OlivierRouge</v>
      </c>
      <c r="B98" s="19" t="s">
        <v>24</v>
      </c>
      <c r="C98" s="10" t="s">
        <v>5</v>
      </c>
      <c r="D98" s="19" t="s">
        <v>25</v>
      </c>
      <c r="E98" s="19" t="s">
        <v>31</v>
      </c>
      <c r="F98" s="19" t="s">
        <v>38</v>
      </c>
      <c r="G98" s="19" t="s">
        <v>43</v>
      </c>
      <c r="H98" s="34">
        <f t="shared" ref="H98:H121" si="8">K98/24</f>
        <v>15.333333333333334</v>
      </c>
      <c r="I98" s="34">
        <f t="shared" ref="I98:I121" si="9">L98/24</f>
        <v>20.791666666666668</v>
      </c>
      <c r="J98" s="34">
        <f>TabVin[[#This Row],[PV/Bout.]]-TabVin[[#This Row],[PA/Bout.]]</f>
        <v>5.4583333333333339</v>
      </c>
      <c r="K98" s="34">
        <v>368</v>
      </c>
      <c r="L98" s="34">
        <v>499</v>
      </c>
      <c r="M98" s="34">
        <f t="shared" si="7"/>
        <v>131</v>
      </c>
      <c r="N98" s="38"/>
    </row>
    <row r="99" spans="1:14" x14ac:dyDescent="0.2">
      <c r="A99" s="34" t="str">
        <f>TabVin[[#This Row],[Appellation]]&amp;TabVin[[#This Row],[Robe]]</f>
        <v>Château OlivierRouge</v>
      </c>
      <c r="B99" s="19" t="s">
        <v>24</v>
      </c>
      <c r="C99" s="10" t="s">
        <v>5</v>
      </c>
      <c r="D99" s="19" t="s">
        <v>25</v>
      </c>
      <c r="E99" s="19" t="s">
        <v>31</v>
      </c>
      <c r="F99" s="19" t="s">
        <v>38</v>
      </c>
      <c r="G99" s="19" t="s">
        <v>43</v>
      </c>
      <c r="H99" s="34">
        <f t="shared" si="8"/>
        <v>14.875</v>
      </c>
      <c r="I99" s="34">
        <f t="shared" si="9"/>
        <v>20.791666666666668</v>
      </c>
      <c r="J99" s="34">
        <f>TabVin[[#This Row],[PV/Bout.]]-TabVin[[#This Row],[PA/Bout.]]</f>
        <v>5.9166666666666679</v>
      </c>
      <c r="K99" s="34">
        <v>357</v>
      </c>
      <c r="L99" s="34">
        <v>499</v>
      </c>
      <c r="M99" s="34">
        <f t="shared" si="7"/>
        <v>142</v>
      </c>
      <c r="N99" s="38"/>
    </row>
    <row r="100" spans="1:14" x14ac:dyDescent="0.2">
      <c r="A100" s="34" t="str">
        <f>TabVin[[#This Row],[Appellation]]&amp;TabVin[[#This Row],[Robe]]</f>
        <v>Château PalmerRouge</v>
      </c>
      <c r="B100" s="19" t="s">
        <v>135</v>
      </c>
      <c r="C100" s="19" t="s">
        <v>118</v>
      </c>
      <c r="D100" s="19" t="s">
        <v>26</v>
      </c>
      <c r="E100" s="19" t="s">
        <v>32</v>
      </c>
      <c r="F100" s="19" t="s">
        <v>136</v>
      </c>
      <c r="G100" s="19" t="s">
        <v>43</v>
      </c>
      <c r="H100" s="34">
        <f t="shared" si="8"/>
        <v>14.375</v>
      </c>
      <c r="I100" s="34">
        <f t="shared" si="9"/>
        <v>20.791666666666668</v>
      </c>
      <c r="J100" s="34">
        <f>TabVin[[#This Row],[PV/Bout.]]-TabVin[[#This Row],[PA/Bout.]]</f>
        <v>6.4166666666666679</v>
      </c>
      <c r="K100" s="34">
        <v>345</v>
      </c>
      <c r="L100" s="34">
        <v>499</v>
      </c>
      <c r="M100" s="34">
        <f t="shared" si="7"/>
        <v>154</v>
      </c>
      <c r="N100" s="38"/>
    </row>
    <row r="101" spans="1:14" x14ac:dyDescent="0.2">
      <c r="A101" s="34" t="str">
        <f>TabVin[[#This Row],[Appellation]]&amp;TabVin[[#This Row],[Robe]]</f>
        <v>Château Pape-ClémentRouge</v>
      </c>
      <c r="B101" s="19" t="s">
        <v>137</v>
      </c>
      <c r="C101" s="19" t="s">
        <v>118</v>
      </c>
      <c r="D101" s="19" t="s">
        <v>25</v>
      </c>
      <c r="E101" s="19" t="s">
        <v>31</v>
      </c>
      <c r="F101" s="19" t="s">
        <v>131</v>
      </c>
      <c r="G101" s="19" t="s">
        <v>43</v>
      </c>
      <c r="H101" s="34">
        <f t="shared" si="8"/>
        <v>15.375</v>
      </c>
      <c r="I101" s="34">
        <f t="shared" si="9"/>
        <v>20.791666666666668</v>
      </c>
      <c r="J101" s="34">
        <f>TabVin[[#This Row],[PV/Bout.]]-TabVin[[#This Row],[PA/Bout.]]</f>
        <v>5.4166666666666679</v>
      </c>
      <c r="K101" s="34">
        <v>369</v>
      </c>
      <c r="L101" s="34">
        <v>499</v>
      </c>
      <c r="M101" s="34">
        <f t="shared" si="7"/>
        <v>130</v>
      </c>
      <c r="N101" s="38"/>
    </row>
    <row r="102" spans="1:14" x14ac:dyDescent="0.2">
      <c r="A102" s="34" t="str">
        <f>TabVin[[#This Row],[Appellation]]&amp;TabVin[[#This Row],[Robe]]</f>
        <v>Château PavieRouge</v>
      </c>
      <c r="B102" s="19" t="s">
        <v>138</v>
      </c>
      <c r="C102" s="19" t="s">
        <v>118</v>
      </c>
      <c r="D102" s="19" t="s">
        <v>139</v>
      </c>
      <c r="E102" s="19" t="s">
        <v>30</v>
      </c>
      <c r="F102" s="10" t="s">
        <v>27</v>
      </c>
      <c r="G102" s="19" t="s">
        <v>43</v>
      </c>
      <c r="H102" s="34">
        <f t="shared" si="8"/>
        <v>14.916666666666666</v>
      </c>
      <c r="I102" s="34">
        <f t="shared" si="9"/>
        <v>19.125</v>
      </c>
      <c r="J102" s="34">
        <f>TabVin[[#This Row],[PV/Bout.]]-TabVin[[#This Row],[PA/Bout.]]</f>
        <v>4.2083333333333339</v>
      </c>
      <c r="K102" s="34">
        <v>358</v>
      </c>
      <c r="L102" s="34">
        <v>459</v>
      </c>
      <c r="M102" s="34">
        <f t="shared" si="7"/>
        <v>101</v>
      </c>
      <c r="N102" s="38"/>
    </row>
    <row r="103" spans="1:14" x14ac:dyDescent="0.2">
      <c r="A103" s="34" t="str">
        <f>TabVin[[#This Row],[Appellation]]&amp;TabVin[[#This Row],[Robe]]</f>
        <v>Château PédesclauxRouge</v>
      </c>
      <c r="B103" s="19" t="s">
        <v>140</v>
      </c>
      <c r="C103" s="19" t="s">
        <v>118</v>
      </c>
      <c r="D103" s="19" t="s">
        <v>26</v>
      </c>
      <c r="E103" s="19" t="s">
        <v>29</v>
      </c>
      <c r="F103" s="19" t="s">
        <v>37</v>
      </c>
      <c r="G103" s="19" t="s">
        <v>43</v>
      </c>
      <c r="H103" s="34">
        <f t="shared" si="8"/>
        <v>14.416666666666666</v>
      </c>
      <c r="I103" s="34">
        <f t="shared" si="9"/>
        <v>19.125</v>
      </c>
      <c r="J103" s="34">
        <f>TabVin[[#This Row],[PV/Bout.]]-TabVin[[#This Row],[PA/Bout.]]</f>
        <v>4.7083333333333339</v>
      </c>
      <c r="K103" s="34">
        <v>346</v>
      </c>
      <c r="L103" s="34">
        <v>459</v>
      </c>
      <c r="M103" s="34">
        <f t="shared" si="7"/>
        <v>113</v>
      </c>
      <c r="N103" s="38"/>
    </row>
    <row r="104" spans="1:14" x14ac:dyDescent="0.2">
      <c r="A104" s="34" t="str">
        <f>TabVin[[#This Row],[Appellation]]&amp;TabVin[[#This Row],[Robe]]</f>
        <v>Château Pichon-Longueville BaronRouge</v>
      </c>
      <c r="B104" s="19" t="s">
        <v>141</v>
      </c>
      <c r="C104" s="19" t="s">
        <v>118</v>
      </c>
      <c r="D104" s="19" t="s">
        <v>26</v>
      </c>
      <c r="E104" s="19" t="s">
        <v>7</v>
      </c>
      <c r="F104" s="19" t="s">
        <v>37</v>
      </c>
      <c r="G104" s="19" t="s">
        <v>43</v>
      </c>
      <c r="H104" s="34">
        <f t="shared" si="8"/>
        <v>13.291666666666666</v>
      </c>
      <c r="I104" s="34">
        <f t="shared" si="9"/>
        <v>19.125</v>
      </c>
      <c r="J104" s="34">
        <f>TabVin[[#This Row],[PV/Bout.]]-TabVin[[#This Row],[PA/Bout.]]</f>
        <v>5.8333333333333339</v>
      </c>
      <c r="K104" s="34">
        <v>319</v>
      </c>
      <c r="L104" s="34">
        <v>459</v>
      </c>
      <c r="M104" s="34">
        <f t="shared" si="7"/>
        <v>140</v>
      </c>
      <c r="N104" s="38"/>
    </row>
    <row r="105" spans="1:14" x14ac:dyDescent="0.2">
      <c r="A105" s="34" t="str">
        <f>TabVin[[#This Row],[Appellation]]&amp;TabVin[[#This Row],[Robe]]</f>
        <v>Château Pichon-Longueville ComtesseRouge</v>
      </c>
      <c r="B105" s="19" t="s">
        <v>142</v>
      </c>
      <c r="C105" s="19" t="s">
        <v>118</v>
      </c>
      <c r="D105" s="19" t="s">
        <v>26</v>
      </c>
      <c r="E105" s="19" t="s">
        <v>7</v>
      </c>
      <c r="F105" s="19" t="s">
        <v>37</v>
      </c>
      <c r="G105" s="19" t="s">
        <v>43</v>
      </c>
      <c r="H105" s="34">
        <f t="shared" si="8"/>
        <v>8.875</v>
      </c>
      <c r="I105" s="34">
        <f t="shared" si="9"/>
        <v>14.958333333333334</v>
      </c>
      <c r="J105" s="34">
        <f>TabVin[[#This Row],[PV/Bout.]]-TabVin[[#This Row],[PA/Bout.]]</f>
        <v>6.0833333333333339</v>
      </c>
      <c r="K105" s="34">
        <v>213</v>
      </c>
      <c r="L105" s="34">
        <v>359</v>
      </c>
      <c r="M105" s="34">
        <f t="shared" si="7"/>
        <v>146</v>
      </c>
      <c r="N105" s="38"/>
    </row>
    <row r="106" spans="1:14" x14ac:dyDescent="0.2">
      <c r="A106" s="34" t="str">
        <f>TabVin[[#This Row],[Appellation]]&amp;TabVin[[#This Row],[Robe]]</f>
        <v>Château Pontet-CanetRouge</v>
      </c>
      <c r="B106" s="19" t="s">
        <v>143</v>
      </c>
      <c r="C106" s="19" t="s">
        <v>118</v>
      </c>
      <c r="D106" s="19" t="s">
        <v>26</v>
      </c>
      <c r="E106" s="19" t="s">
        <v>29</v>
      </c>
      <c r="F106" s="19" t="s">
        <v>37</v>
      </c>
      <c r="G106" s="19" t="s">
        <v>43</v>
      </c>
      <c r="H106" s="34">
        <f t="shared" si="8"/>
        <v>7.041666666666667</v>
      </c>
      <c r="I106" s="34">
        <f t="shared" si="9"/>
        <v>10.791666666666666</v>
      </c>
      <c r="J106" s="34">
        <f>TabVin[[#This Row],[PV/Bout.]]-TabVin[[#This Row],[PA/Bout.]]</f>
        <v>3.7499999999999991</v>
      </c>
      <c r="K106" s="34">
        <v>169</v>
      </c>
      <c r="L106" s="34">
        <v>259</v>
      </c>
      <c r="M106" s="34">
        <f t="shared" si="7"/>
        <v>90</v>
      </c>
      <c r="N106" s="38"/>
    </row>
    <row r="107" spans="1:14" x14ac:dyDescent="0.2">
      <c r="A107" s="34" t="str">
        <f>TabVin[[#This Row],[Appellation]]&amp;TabVin[[#This Row],[Robe]]</f>
        <v>Château PougetRouge</v>
      </c>
      <c r="B107" s="19" t="s">
        <v>144</v>
      </c>
      <c r="C107" s="19" t="s">
        <v>118</v>
      </c>
      <c r="D107" s="19" t="s">
        <v>26</v>
      </c>
      <c r="E107" s="19" t="s">
        <v>34</v>
      </c>
      <c r="F107" s="19" t="s">
        <v>136</v>
      </c>
      <c r="G107" s="19" t="s">
        <v>43</v>
      </c>
      <c r="H107" s="34">
        <f t="shared" si="8"/>
        <v>6.583333333333333</v>
      </c>
      <c r="I107" s="34">
        <f t="shared" si="9"/>
        <v>10.791666666666666</v>
      </c>
      <c r="J107" s="34">
        <f>TabVin[[#This Row],[PV/Bout.]]-TabVin[[#This Row],[PA/Bout.]]</f>
        <v>4.208333333333333</v>
      </c>
      <c r="K107" s="34">
        <v>158</v>
      </c>
      <c r="L107" s="34">
        <v>259</v>
      </c>
      <c r="M107" s="34">
        <f t="shared" si="7"/>
        <v>101</v>
      </c>
      <c r="N107" s="38"/>
    </row>
    <row r="108" spans="1:14" x14ac:dyDescent="0.2">
      <c r="A108" s="34" t="str">
        <f>TabVin[[#This Row],[Appellation]]&amp;TabVin[[#This Row],[Robe]]</f>
        <v>Château Prieuré-LichineRouge</v>
      </c>
      <c r="B108" s="19" t="s">
        <v>145</v>
      </c>
      <c r="C108" s="19" t="s">
        <v>118</v>
      </c>
      <c r="D108" s="19" t="s">
        <v>26</v>
      </c>
      <c r="E108" s="19" t="s">
        <v>34</v>
      </c>
      <c r="F108" s="19" t="s">
        <v>136</v>
      </c>
      <c r="G108" s="19" t="s">
        <v>43</v>
      </c>
      <c r="H108" s="34">
        <f t="shared" si="8"/>
        <v>5.75</v>
      </c>
      <c r="I108" s="34">
        <f t="shared" si="9"/>
        <v>14.958333333333334</v>
      </c>
      <c r="J108" s="34">
        <f>TabVin[[#This Row],[PV/Bout.]]-TabVin[[#This Row],[PA/Bout.]]</f>
        <v>9.2083333333333339</v>
      </c>
      <c r="K108" s="34">
        <v>138</v>
      </c>
      <c r="L108" s="34">
        <v>359</v>
      </c>
      <c r="M108" s="34">
        <f t="shared" si="7"/>
        <v>221</v>
      </c>
      <c r="N108" s="38"/>
    </row>
    <row r="109" spans="1:14" x14ac:dyDescent="0.2">
      <c r="A109" s="34" t="str">
        <f>TabVin[[#This Row],[Appellation]]&amp;TabVin[[#This Row],[Robe]]</f>
        <v>Château Rabaud-PromisBlanc</v>
      </c>
      <c r="B109" s="19" t="s">
        <v>146</v>
      </c>
      <c r="C109" s="19" t="s">
        <v>118</v>
      </c>
      <c r="D109" s="19" t="s">
        <v>28</v>
      </c>
      <c r="E109" s="19" t="s">
        <v>33</v>
      </c>
      <c r="F109" s="19" t="s">
        <v>132</v>
      </c>
      <c r="G109" s="19" t="s">
        <v>42</v>
      </c>
      <c r="H109" s="34">
        <f t="shared" si="8"/>
        <v>6.625</v>
      </c>
      <c r="I109" s="34">
        <f t="shared" si="9"/>
        <v>10.791666666666666</v>
      </c>
      <c r="J109" s="34">
        <f>TabVin[[#This Row],[PV/Bout.]]-TabVin[[#This Row],[PA/Bout.]]</f>
        <v>4.1666666666666661</v>
      </c>
      <c r="K109" s="34">
        <v>159</v>
      </c>
      <c r="L109" s="34">
        <v>259</v>
      </c>
      <c r="M109" s="34">
        <f t="shared" si="7"/>
        <v>100</v>
      </c>
      <c r="N109" s="38"/>
    </row>
    <row r="110" spans="1:14" x14ac:dyDescent="0.2">
      <c r="A110" s="34" t="str">
        <f>TabVin[[#This Row],[Appellation]]&amp;TabVin[[#This Row],[Robe]]</f>
        <v>Château Rausan-SéglaRouge</v>
      </c>
      <c r="B110" s="19" t="s">
        <v>147</v>
      </c>
      <c r="C110" s="19" t="s">
        <v>118</v>
      </c>
      <c r="D110" s="19" t="s">
        <v>26</v>
      </c>
      <c r="E110" s="19" t="s">
        <v>7</v>
      </c>
      <c r="F110" s="19" t="s">
        <v>39</v>
      </c>
      <c r="G110" s="19" t="s">
        <v>43</v>
      </c>
      <c r="H110" s="34">
        <f t="shared" si="8"/>
        <v>6.791666666666667</v>
      </c>
      <c r="I110" s="34">
        <f t="shared" si="9"/>
        <v>10.791666666666666</v>
      </c>
      <c r="J110" s="34">
        <f>TabVin[[#This Row],[PV/Bout.]]-TabVin[[#This Row],[PA/Bout.]]</f>
        <v>3.9999999999999991</v>
      </c>
      <c r="K110" s="34">
        <v>163</v>
      </c>
      <c r="L110" s="34">
        <v>259</v>
      </c>
      <c r="M110" s="34">
        <f t="shared" si="7"/>
        <v>96</v>
      </c>
      <c r="N110" s="38"/>
    </row>
    <row r="111" spans="1:14" x14ac:dyDescent="0.2">
      <c r="A111" s="34" t="str">
        <f>TabVin[[#This Row],[Appellation]]&amp;TabVin[[#This Row],[Robe]]</f>
        <v>Château Rauzan-GassiesRouge</v>
      </c>
      <c r="B111" s="19" t="s">
        <v>148</v>
      </c>
      <c r="C111" s="19" t="s">
        <v>118</v>
      </c>
      <c r="D111" s="19" t="s">
        <v>26</v>
      </c>
      <c r="E111" s="19" t="s">
        <v>7</v>
      </c>
      <c r="F111" s="19" t="s">
        <v>149</v>
      </c>
      <c r="G111" s="19" t="s">
        <v>43</v>
      </c>
      <c r="H111" s="34">
        <f t="shared" si="8"/>
        <v>7.875</v>
      </c>
      <c r="I111" s="34">
        <f t="shared" si="9"/>
        <v>12.041666666666666</v>
      </c>
      <c r="J111" s="34">
        <f>TabVin[[#This Row],[PV/Bout.]]-TabVin[[#This Row],[PA/Bout.]]</f>
        <v>4.1666666666666661</v>
      </c>
      <c r="K111" s="34">
        <v>189</v>
      </c>
      <c r="L111" s="34">
        <v>289</v>
      </c>
      <c r="M111" s="34">
        <f t="shared" si="7"/>
        <v>100</v>
      </c>
      <c r="N111" s="38"/>
    </row>
    <row r="112" spans="1:14" x14ac:dyDescent="0.2">
      <c r="A112" s="34" t="str">
        <f>TabVin[[#This Row],[Appellation]]&amp;TabVin[[#This Row],[Robe]]</f>
        <v>Château Rayne-VigneauBlanc</v>
      </c>
      <c r="B112" s="19" t="s">
        <v>150</v>
      </c>
      <c r="C112" s="19" t="s">
        <v>118</v>
      </c>
      <c r="D112" s="19" t="s">
        <v>28</v>
      </c>
      <c r="E112" s="19" t="s">
        <v>151</v>
      </c>
      <c r="F112" s="19" t="s">
        <v>132</v>
      </c>
      <c r="G112" s="19" t="s">
        <v>42</v>
      </c>
      <c r="H112" s="34">
        <f t="shared" si="8"/>
        <v>10.375</v>
      </c>
      <c r="I112" s="34">
        <f t="shared" si="9"/>
        <v>14.958333333333334</v>
      </c>
      <c r="J112" s="34">
        <f>TabVin[[#This Row],[PV/Bout.]]-TabVin[[#This Row],[PA/Bout.]]</f>
        <v>4.5833333333333339</v>
      </c>
      <c r="K112" s="34">
        <v>249</v>
      </c>
      <c r="L112" s="34">
        <v>359</v>
      </c>
      <c r="M112" s="34">
        <f t="shared" si="7"/>
        <v>110</v>
      </c>
      <c r="N112" s="38"/>
    </row>
    <row r="113" spans="1:14" x14ac:dyDescent="0.2">
      <c r="A113" s="34" t="str">
        <f>TabVin[[#This Row],[Appellation]]&amp;TabVin[[#This Row],[Robe]]</f>
        <v>Château RieussecBlanc</v>
      </c>
      <c r="B113" s="19" t="s">
        <v>152</v>
      </c>
      <c r="C113" s="19" t="s">
        <v>118</v>
      </c>
      <c r="D113" s="19" t="s">
        <v>28</v>
      </c>
      <c r="E113" s="19" t="s">
        <v>33</v>
      </c>
      <c r="F113" s="19" t="s">
        <v>153</v>
      </c>
      <c r="G113" s="19" t="s">
        <v>42</v>
      </c>
      <c r="H113" s="34">
        <f t="shared" si="8"/>
        <v>10.75</v>
      </c>
      <c r="I113" s="34">
        <f t="shared" si="9"/>
        <v>14.958333333333334</v>
      </c>
      <c r="J113" s="34">
        <f>TabVin[[#This Row],[PV/Bout.]]-TabVin[[#This Row],[PA/Bout.]]</f>
        <v>4.2083333333333339</v>
      </c>
      <c r="K113" s="34">
        <v>258</v>
      </c>
      <c r="L113" s="34">
        <v>359</v>
      </c>
      <c r="M113" s="34">
        <f t="shared" si="7"/>
        <v>101</v>
      </c>
      <c r="N113" s="38"/>
    </row>
    <row r="114" spans="1:14" x14ac:dyDescent="0.2">
      <c r="A114" s="34" t="str">
        <f>TabVin[[#This Row],[Appellation]]&amp;TabVin[[#This Row],[Robe]]</f>
        <v>Château Romer du HayotBlanc</v>
      </c>
      <c r="B114" s="19" t="s">
        <v>154</v>
      </c>
      <c r="C114" s="19" t="s">
        <v>118</v>
      </c>
      <c r="D114" s="19" t="s">
        <v>28</v>
      </c>
      <c r="E114" s="19" t="s">
        <v>7</v>
      </c>
      <c r="F114" s="19" t="s">
        <v>153</v>
      </c>
      <c r="G114" s="19" t="s">
        <v>42</v>
      </c>
      <c r="H114" s="34">
        <f t="shared" si="8"/>
        <v>8.875</v>
      </c>
      <c r="I114" s="34">
        <f t="shared" si="9"/>
        <v>16.625</v>
      </c>
      <c r="J114" s="34">
        <f>TabVin[[#This Row],[PV/Bout.]]-TabVin[[#This Row],[PA/Bout.]]</f>
        <v>7.75</v>
      </c>
      <c r="K114" s="34">
        <v>213</v>
      </c>
      <c r="L114" s="34">
        <v>399</v>
      </c>
      <c r="M114" s="34">
        <f t="shared" si="7"/>
        <v>186</v>
      </c>
      <c r="N114" s="38"/>
    </row>
    <row r="115" spans="1:14" x14ac:dyDescent="0.2">
      <c r="A115" s="34" t="str">
        <f>TabVin[[#This Row],[Appellation]]&amp;TabVin[[#This Row],[Robe]]</f>
        <v>Château Saint-Pierre-SevaistreRouge</v>
      </c>
      <c r="B115" s="19" t="s">
        <v>155</v>
      </c>
      <c r="C115" s="19" t="s">
        <v>118</v>
      </c>
      <c r="D115" s="19" t="s">
        <v>26</v>
      </c>
      <c r="E115" s="19" t="s">
        <v>34</v>
      </c>
      <c r="F115" s="19" t="s">
        <v>36</v>
      </c>
      <c r="G115" s="19" t="s">
        <v>43</v>
      </c>
      <c r="H115" s="34">
        <f t="shared" si="8"/>
        <v>11.583333333333334</v>
      </c>
      <c r="I115" s="34">
        <f t="shared" si="9"/>
        <v>15.791666666666666</v>
      </c>
      <c r="J115" s="34">
        <f>TabVin[[#This Row],[PV/Bout.]]-TabVin[[#This Row],[PA/Bout.]]</f>
        <v>4.2083333333333321</v>
      </c>
      <c r="K115" s="34">
        <v>278</v>
      </c>
      <c r="L115" s="34">
        <v>379</v>
      </c>
      <c r="M115" s="34">
        <f t="shared" si="7"/>
        <v>101</v>
      </c>
      <c r="N115" s="38"/>
    </row>
    <row r="116" spans="1:14" x14ac:dyDescent="0.2">
      <c r="A116" s="34" t="str">
        <f>TabVin[[#This Row],[Appellation]]&amp;TabVin[[#This Row],[Robe]]</f>
        <v>Château Sigalas-RabaudBlanc</v>
      </c>
      <c r="B116" s="19" t="s">
        <v>156</v>
      </c>
      <c r="C116" s="19" t="s">
        <v>118</v>
      </c>
      <c r="D116" s="19" t="s">
        <v>28</v>
      </c>
      <c r="E116" s="19" t="s">
        <v>157</v>
      </c>
      <c r="F116" s="19" t="s">
        <v>132</v>
      </c>
      <c r="G116" s="19" t="s">
        <v>42</v>
      </c>
      <c r="H116" s="34">
        <f t="shared" si="8"/>
        <v>10.75</v>
      </c>
      <c r="I116" s="34">
        <f t="shared" si="9"/>
        <v>16.625</v>
      </c>
      <c r="J116" s="34">
        <f>TabVin[[#This Row],[PV/Bout.]]-TabVin[[#This Row],[PA/Bout.]]</f>
        <v>5.875</v>
      </c>
      <c r="K116" s="34">
        <v>258</v>
      </c>
      <c r="L116" s="34">
        <v>399</v>
      </c>
      <c r="M116" s="34">
        <f t="shared" si="7"/>
        <v>141</v>
      </c>
      <c r="N116" s="38"/>
    </row>
    <row r="117" spans="1:14" x14ac:dyDescent="0.2">
      <c r="A117" s="34" t="str">
        <f>TabVin[[#This Row],[Appellation]]&amp;TabVin[[#This Row],[Robe]]</f>
        <v>Château Smith-Haut-LaffiteRouge</v>
      </c>
      <c r="B117" s="19" t="s">
        <v>158</v>
      </c>
      <c r="C117" s="19" t="s">
        <v>118</v>
      </c>
      <c r="D117" s="19" t="s">
        <v>25</v>
      </c>
      <c r="E117" s="19" t="s">
        <v>31</v>
      </c>
      <c r="F117" s="19" t="s">
        <v>134</v>
      </c>
      <c r="G117" s="19" t="s">
        <v>43</v>
      </c>
      <c r="H117" s="34">
        <f t="shared" si="8"/>
        <v>10.25</v>
      </c>
      <c r="I117" s="34">
        <f t="shared" si="9"/>
        <v>14.541666666666666</v>
      </c>
      <c r="J117" s="34">
        <f>TabVin[[#This Row],[PV/Bout.]]-TabVin[[#This Row],[PA/Bout.]]</f>
        <v>4.2916666666666661</v>
      </c>
      <c r="K117" s="34">
        <v>246</v>
      </c>
      <c r="L117" s="34">
        <v>349</v>
      </c>
      <c r="M117" s="34">
        <f t="shared" si="7"/>
        <v>103</v>
      </c>
      <c r="N117" s="38"/>
    </row>
    <row r="118" spans="1:14" x14ac:dyDescent="0.2">
      <c r="A118" s="34" t="str">
        <f>TabVin[[#This Row],[Appellation]]&amp;TabVin[[#This Row],[Robe]]</f>
        <v>Château SuauBlanc</v>
      </c>
      <c r="B118" s="19" t="s">
        <v>159</v>
      </c>
      <c r="C118" s="19" t="s">
        <v>118</v>
      </c>
      <c r="D118" s="19" t="s">
        <v>28</v>
      </c>
      <c r="E118" s="19" t="s">
        <v>7</v>
      </c>
      <c r="F118" s="19" t="s">
        <v>41</v>
      </c>
      <c r="G118" s="19" t="s">
        <v>42</v>
      </c>
      <c r="H118" s="34">
        <f t="shared" si="8"/>
        <v>14.916666666666666</v>
      </c>
      <c r="I118" s="34">
        <f t="shared" si="9"/>
        <v>24.958333333333332</v>
      </c>
      <c r="J118" s="34">
        <f>TabVin[[#This Row],[PV/Bout.]]-TabVin[[#This Row],[PA/Bout.]]</f>
        <v>10.041666666666666</v>
      </c>
      <c r="K118" s="34">
        <v>358</v>
      </c>
      <c r="L118" s="34">
        <v>599</v>
      </c>
      <c r="M118" s="34">
        <f t="shared" si="7"/>
        <v>241</v>
      </c>
      <c r="N118" s="38"/>
    </row>
    <row r="119" spans="1:14" x14ac:dyDescent="0.2">
      <c r="A119" s="34" t="str">
        <f>TabVin[[#This Row],[Appellation]]&amp;TabVin[[#This Row],[Robe]]</f>
        <v>Château SuduirautBlanc</v>
      </c>
      <c r="B119" s="19" t="s">
        <v>160</v>
      </c>
      <c r="C119" s="19" t="s">
        <v>118</v>
      </c>
      <c r="D119" s="19" t="s">
        <v>28</v>
      </c>
      <c r="E119" s="19" t="s">
        <v>33</v>
      </c>
      <c r="F119" s="19" t="s">
        <v>128</v>
      </c>
      <c r="G119" s="19" t="s">
        <v>42</v>
      </c>
      <c r="H119" s="34">
        <f t="shared" si="8"/>
        <v>14.541666666666666</v>
      </c>
      <c r="I119" s="34">
        <f t="shared" si="9"/>
        <v>24.958333333333332</v>
      </c>
      <c r="J119" s="34">
        <f>TabVin[[#This Row],[PV/Bout.]]-TabVin[[#This Row],[PA/Bout.]]</f>
        <v>10.416666666666666</v>
      </c>
      <c r="K119" s="34">
        <v>349</v>
      </c>
      <c r="L119" s="34">
        <v>599</v>
      </c>
      <c r="M119" s="34">
        <f t="shared" si="7"/>
        <v>250</v>
      </c>
      <c r="N119" s="38"/>
    </row>
    <row r="120" spans="1:14" x14ac:dyDescent="0.2">
      <c r="A120" s="34" t="str">
        <f>TabVin[[#This Row],[Appellation]]&amp;TabVin[[#This Row],[Robe]]</f>
        <v>Château TalbotRouge</v>
      </c>
      <c r="B120" s="19" t="s">
        <v>161</v>
      </c>
      <c r="C120" s="19" t="s">
        <v>118</v>
      </c>
      <c r="D120" s="19" t="s">
        <v>26</v>
      </c>
      <c r="E120" s="19" t="s">
        <v>34</v>
      </c>
      <c r="F120" s="19" t="s">
        <v>36</v>
      </c>
      <c r="G120" s="19" t="s">
        <v>43</v>
      </c>
      <c r="H120" s="34">
        <f t="shared" si="8"/>
        <v>13.166666666666666</v>
      </c>
      <c r="I120" s="34">
        <f t="shared" si="9"/>
        <v>20.791666666666668</v>
      </c>
      <c r="J120" s="34">
        <f>TabVin[[#This Row],[PV/Bout.]]-TabVin[[#This Row],[PA/Bout.]]</f>
        <v>7.6250000000000018</v>
      </c>
      <c r="K120" s="34">
        <v>316</v>
      </c>
      <c r="L120" s="34">
        <v>499</v>
      </c>
      <c r="M120" s="34">
        <f t="shared" si="7"/>
        <v>183</v>
      </c>
      <c r="N120" s="38"/>
    </row>
    <row r="121" spans="1:14" x14ac:dyDescent="0.2">
      <c r="A121" s="34" t="str">
        <f>TabVin[[#This Row],[Appellation]]&amp;TabVin[[#This Row],[Robe]]</f>
        <v>Château TrottevielleRouge</v>
      </c>
      <c r="B121" s="19" t="s">
        <v>162</v>
      </c>
      <c r="C121" s="19" t="s">
        <v>118</v>
      </c>
      <c r="D121" s="19" t="s">
        <v>139</v>
      </c>
      <c r="E121" s="19" t="s">
        <v>30</v>
      </c>
      <c r="F121" s="10" t="s">
        <v>27</v>
      </c>
      <c r="G121" s="19" t="s">
        <v>43</v>
      </c>
      <c r="H121" s="34">
        <f t="shared" si="8"/>
        <v>14.5</v>
      </c>
      <c r="I121" s="34">
        <f t="shared" si="9"/>
        <v>20.791666666666668</v>
      </c>
      <c r="J121" s="34">
        <f>TabVin[[#This Row],[PV/Bout.]]-TabVin[[#This Row],[PA/Bout.]]</f>
        <v>6.2916666666666679</v>
      </c>
      <c r="K121" s="34">
        <v>348</v>
      </c>
      <c r="L121" s="34">
        <v>499</v>
      </c>
      <c r="M121" s="34">
        <f t="shared" si="7"/>
        <v>151</v>
      </c>
      <c r="N121" s="38"/>
    </row>
    <row r="122" spans="1:14" x14ac:dyDescent="0.2"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</row>
    <row r="123" spans="1:14" x14ac:dyDescent="0.2"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</row>
    <row r="124" spans="1:14" x14ac:dyDescent="0.2"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</row>
    <row r="125" spans="1:14" x14ac:dyDescent="0.2"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</row>
    <row r="126" spans="1:14" x14ac:dyDescent="0.2"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</row>
    <row r="127" spans="1:14" x14ac:dyDescent="0.2"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</row>
    <row r="128" spans="1:14" x14ac:dyDescent="0.2"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</row>
    <row r="129" spans="2:12" x14ac:dyDescent="0.2"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</row>
    <row r="130" spans="2:12" x14ac:dyDescent="0.2"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</row>
    <row r="131" spans="2:12" x14ac:dyDescent="0.2"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</row>
    <row r="132" spans="2:12" x14ac:dyDescent="0.2"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</row>
    <row r="133" spans="2:12" x14ac:dyDescent="0.2"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</row>
    <row r="134" spans="2:12" x14ac:dyDescent="0.2"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</row>
    <row r="135" spans="2:12" x14ac:dyDescent="0.2"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</row>
    <row r="136" spans="2:12" x14ac:dyDescent="0.2"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</row>
    <row r="137" spans="2:12" x14ac:dyDescent="0.2"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</row>
    <row r="138" spans="2:12" x14ac:dyDescent="0.2"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</row>
    <row r="139" spans="2:12" x14ac:dyDescent="0.2"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</row>
    <row r="140" spans="2:12" x14ac:dyDescent="0.2"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</row>
    <row r="141" spans="2:12" x14ac:dyDescent="0.2"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</row>
    <row r="142" spans="2:12" x14ac:dyDescent="0.2"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</row>
    <row r="143" spans="2:12" x14ac:dyDescent="0.2"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</row>
    <row r="144" spans="2:12" x14ac:dyDescent="0.2"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</row>
    <row r="145" spans="2:12" x14ac:dyDescent="0.2"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</row>
    <row r="146" spans="2:12" x14ac:dyDescent="0.2"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</row>
    <row r="147" spans="2:12" x14ac:dyDescent="0.2"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</row>
    <row r="148" spans="2:12" x14ac:dyDescent="0.2"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</row>
    <row r="149" spans="2:12" x14ac:dyDescent="0.2"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</row>
    <row r="150" spans="2:12" x14ac:dyDescent="0.2"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</row>
    <row r="151" spans="2:12" x14ac:dyDescent="0.2"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</row>
    <row r="152" spans="2:12" x14ac:dyDescent="0.2"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</row>
    <row r="153" spans="2:12" x14ac:dyDescent="0.2"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</row>
    <row r="154" spans="2:12" x14ac:dyDescent="0.2"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</row>
    <row r="155" spans="2:12" x14ac:dyDescent="0.2"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</row>
    <row r="156" spans="2:12" x14ac:dyDescent="0.2"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</row>
  </sheetData>
  <printOptions horizontalCentered="1" verticalCentered="1" gridLines="1"/>
  <pageMargins left="0.70866141732283472" right="0.70866141732283472" top="0.74803149606299213" bottom="0.74803149606299213" header="0.31496062992125984" footer="0.31496062992125984"/>
  <pageSetup paperSize="9" scale="91" fitToHeight="3" orientation="landscape" r:id="rId1"/>
  <headerFooter>
    <oddHeader>&amp;CVINS DE BORDEAUX</oddHeader>
    <oddFooter>&amp;L&amp;D&amp;T&amp;C&amp;P&amp;R&amp;Z&amp;F
&amp;F</oddFooter>
  </headerFooter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100-000000000000}">
          <x14:formula1>
            <xm:f>Feuil2!$A$1:$A$113</xm:f>
          </x14:formula1>
          <xm:sqref>O10</xm:sqref>
        </x14:dataValidation>
        <x14:dataValidation type="list" allowBlank="1" showInputMessage="1" showErrorMessage="1" xr:uid="{00000000-0002-0000-0100-000001000000}">
          <x14:formula1>
            <xm:f>Feuil2!$C$1:$C$2</xm:f>
          </x14:formula1>
          <xm:sqref>O11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120"/>
  <sheetViews>
    <sheetView workbookViewId="0">
      <selection activeCell="C1" sqref="C1"/>
    </sheetView>
  </sheetViews>
  <sheetFormatPr baseColWidth="10" defaultRowHeight="12.75" x14ac:dyDescent="0.2"/>
  <cols>
    <col min="1" max="1" width="38" bestFit="1" customWidth="1"/>
  </cols>
  <sheetData>
    <row r="1" spans="1:3" ht="14.25" customHeight="1" x14ac:dyDescent="0.2">
      <c r="A1" s="20" t="s">
        <v>50</v>
      </c>
      <c r="C1" s="36" t="s">
        <v>43</v>
      </c>
    </row>
    <row r="2" spans="1:3" ht="14.25" customHeight="1" x14ac:dyDescent="0.2">
      <c r="A2" s="20" t="s">
        <v>53</v>
      </c>
      <c r="C2" s="36" t="s">
        <v>42</v>
      </c>
    </row>
    <row r="3" spans="1:3" ht="14.25" customHeight="1" x14ac:dyDescent="0.2">
      <c r="A3" s="20" t="s">
        <v>57</v>
      </c>
    </row>
    <row r="4" spans="1:3" ht="14.25" customHeight="1" x14ac:dyDescent="0.2">
      <c r="A4" s="20" t="s">
        <v>62</v>
      </c>
    </row>
    <row r="5" spans="1:3" ht="14.25" customHeight="1" x14ac:dyDescent="0.2">
      <c r="A5" s="20" t="s">
        <v>79</v>
      </c>
    </row>
    <row r="6" spans="1:3" ht="14.25" customHeight="1" x14ac:dyDescent="0.2">
      <c r="A6" s="20" t="s">
        <v>93</v>
      </c>
    </row>
    <row r="7" spans="1:3" ht="14.25" customHeight="1" x14ac:dyDescent="0.2">
      <c r="A7" s="20" t="s">
        <v>110</v>
      </c>
    </row>
    <row r="8" spans="1:3" ht="14.25" customHeight="1" x14ac:dyDescent="0.2">
      <c r="A8" s="20" t="s">
        <v>111</v>
      </c>
    </row>
    <row r="9" spans="1:3" ht="14.25" customHeight="1" x14ac:dyDescent="0.2">
      <c r="A9" s="20" t="s">
        <v>117</v>
      </c>
    </row>
    <row r="10" spans="1:3" ht="14.25" customHeight="1" x14ac:dyDescent="0.2">
      <c r="A10" s="20" t="s">
        <v>44</v>
      </c>
    </row>
    <row r="11" spans="1:3" ht="14.25" customHeight="1" x14ac:dyDescent="0.2">
      <c r="A11" s="20" t="s">
        <v>45</v>
      </c>
    </row>
    <row r="12" spans="1:3" ht="14.25" customHeight="1" x14ac:dyDescent="0.2">
      <c r="A12" s="20" t="s">
        <v>46</v>
      </c>
    </row>
    <row r="13" spans="1:3" ht="14.25" customHeight="1" x14ac:dyDescent="0.2">
      <c r="A13" s="20" t="s">
        <v>47</v>
      </c>
    </row>
    <row r="14" spans="1:3" ht="14.25" customHeight="1" x14ac:dyDescent="0.2">
      <c r="A14" s="20" t="s">
        <v>48</v>
      </c>
    </row>
    <row r="15" spans="1:3" ht="14.25" customHeight="1" x14ac:dyDescent="0.2">
      <c r="A15" s="20" t="s">
        <v>49</v>
      </c>
    </row>
    <row r="16" spans="1:3" ht="14.25" customHeight="1" x14ac:dyDescent="0.2">
      <c r="A16" s="20" t="s">
        <v>51</v>
      </c>
    </row>
    <row r="17" spans="1:1" ht="14.25" customHeight="1" x14ac:dyDescent="0.2">
      <c r="A17" s="20" t="s">
        <v>52</v>
      </c>
    </row>
    <row r="18" spans="1:1" ht="14.25" customHeight="1" x14ac:dyDescent="0.2">
      <c r="A18" s="20" t="s">
        <v>54</v>
      </c>
    </row>
    <row r="19" spans="1:1" ht="14.25" customHeight="1" x14ac:dyDescent="0.2">
      <c r="A19" s="20" t="s">
        <v>55</v>
      </c>
    </row>
    <row r="20" spans="1:1" ht="14.25" customHeight="1" x14ac:dyDescent="0.2">
      <c r="A20" s="20" t="s">
        <v>56</v>
      </c>
    </row>
    <row r="21" spans="1:1" ht="14.25" customHeight="1" x14ac:dyDescent="0.2">
      <c r="A21" s="20" t="s">
        <v>58</v>
      </c>
    </row>
    <row r="22" spans="1:1" ht="14.25" customHeight="1" x14ac:dyDescent="0.2">
      <c r="A22" s="20" t="s">
        <v>59</v>
      </c>
    </row>
    <row r="23" spans="1:1" ht="14.25" customHeight="1" x14ac:dyDescent="0.2">
      <c r="A23" s="20" t="s">
        <v>60</v>
      </c>
    </row>
    <row r="24" spans="1:1" ht="14.25" customHeight="1" x14ac:dyDescent="0.2">
      <c r="A24" s="20" t="s">
        <v>61</v>
      </c>
    </row>
    <row r="25" spans="1:1" ht="14.25" customHeight="1" x14ac:dyDescent="0.2">
      <c r="A25" s="20" t="s">
        <v>63</v>
      </c>
    </row>
    <row r="26" spans="1:1" ht="14.25" customHeight="1" x14ac:dyDescent="0.2">
      <c r="A26" s="20" t="s">
        <v>64</v>
      </c>
    </row>
    <row r="27" spans="1:1" ht="14.25" customHeight="1" x14ac:dyDescent="0.2">
      <c r="A27" s="20" t="s">
        <v>65</v>
      </c>
    </row>
    <row r="28" spans="1:1" ht="14.25" customHeight="1" x14ac:dyDescent="0.2">
      <c r="A28" s="20" t="s">
        <v>66</v>
      </c>
    </row>
    <row r="29" spans="1:1" ht="14.25" customHeight="1" x14ac:dyDescent="0.2">
      <c r="A29" s="20" t="s">
        <v>67</v>
      </c>
    </row>
    <row r="30" spans="1:1" ht="14.25" customHeight="1" x14ac:dyDescent="0.2">
      <c r="A30" s="20" t="s">
        <v>68</v>
      </c>
    </row>
    <row r="31" spans="1:1" ht="14.25" customHeight="1" x14ac:dyDescent="0.2">
      <c r="A31" s="20" t="s">
        <v>69</v>
      </c>
    </row>
    <row r="32" spans="1:1" ht="14.25" customHeight="1" x14ac:dyDescent="0.2">
      <c r="A32" s="20" t="s">
        <v>70</v>
      </c>
    </row>
    <row r="33" spans="1:1" ht="14.25" customHeight="1" x14ac:dyDescent="0.2">
      <c r="A33" s="20" t="s">
        <v>71</v>
      </c>
    </row>
    <row r="34" spans="1:1" ht="14.25" customHeight="1" x14ac:dyDescent="0.2">
      <c r="A34" s="20" t="s">
        <v>72</v>
      </c>
    </row>
    <row r="35" spans="1:1" ht="14.25" customHeight="1" x14ac:dyDescent="0.2">
      <c r="A35" s="20" t="s">
        <v>73</v>
      </c>
    </row>
    <row r="36" spans="1:1" ht="14.25" customHeight="1" x14ac:dyDescent="0.2">
      <c r="A36" s="20" t="s">
        <v>75</v>
      </c>
    </row>
    <row r="37" spans="1:1" ht="14.25" customHeight="1" x14ac:dyDescent="0.2">
      <c r="A37" s="35" t="s">
        <v>76</v>
      </c>
    </row>
    <row r="38" spans="1:1" ht="14.25" customHeight="1" x14ac:dyDescent="0.2">
      <c r="A38" s="20" t="s">
        <v>77</v>
      </c>
    </row>
    <row r="39" spans="1:1" ht="14.25" customHeight="1" x14ac:dyDescent="0.2">
      <c r="A39" s="20" t="s">
        <v>78</v>
      </c>
    </row>
    <row r="40" spans="1:1" ht="14.25" customHeight="1" x14ac:dyDescent="0.2">
      <c r="A40" s="20" t="s">
        <v>80</v>
      </c>
    </row>
    <row r="41" spans="1:1" ht="14.25" customHeight="1" x14ac:dyDescent="0.2">
      <c r="A41" s="20" t="s">
        <v>81</v>
      </c>
    </row>
    <row r="42" spans="1:1" ht="14.25" customHeight="1" x14ac:dyDescent="0.2">
      <c r="A42" s="20" t="s">
        <v>82</v>
      </c>
    </row>
    <row r="43" spans="1:1" ht="14.25" customHeight="1" x14ac:dyDescent="0.2">
      <c r="A43" s="20" t="s">
        <v>83</v>
      </c>
    </row>
    <row r="44" spans="1:1" ht="14.25" customHeight="1" x14ac:dyDescent="0.2">
      <c r="A44" s="20" t="s">
        <v>84</v>
      </c>
    </row>
    <row r="45" spans="1:1" ht="14.25" customHeight="1" x14ac:dyDescent="0.2">
      <c r="A45" s="20" t="s">
        <v>87</v>
      </c>
    </row>
    <row r="46" spans="1:1" ht="14.25" customHeight="1" x14ac:dyDescent="0.2">
      <c r="A46" s="20" t="s">
        <v>85</v>
      </c>
    </row>
    <row r="47" spans="1:1" ht="14.25" customHeight="1" x14ac:dyDescent="0.2">
      <c r="A47" s="20" t="s">
        <v>74</v>
      </c>
    </row>
    <row r="48" spans="1:1" ht="14.25" customHeight="1" x14ac:dyDescent="0.2">
      <c r="A48" s="20" t="s">
        <v>86</v>
      </c>
    </row>
    <row r="49" spans="1:1" ht="14.25" customHeight="1" x14ac:dyDescent="0.2">
      <c r="A49" s="20" t="s">
        <v>88</v>
      </c>
    </row>
    <row r="50" spans="1:1" ht="14.25" customHeight="1" x14ac:dyDescent="0.2">
      <c r="A50" s="20" t="s">
        <v>89</v>
      </c>
    </row>
    <row r="51" spans="1:1" ht="14.25" customHeight="1" x14ac:dyDescent="0.2">
      <c r="A51" s="20" t="s">
        <v>90</v>
      </c>
    </row>
    <row r="52" spans="1:1" ht="14.25" customHeight="1" x14ac:dyDescent="0.2">
      <c r="A52" s="20" t="s">
        <v>91</v>
      </c>
    </row>
    <row r="53" spans="1:1" ht="14.25" customHeight="1" x14ac:dyDescent="0.2">
      <c r="A53" s="20" t="s">
        <v>92</v>
      </c>
    </row>
    <row r="54" spans="1:1" ht="14.25" customHeight="1" x14ac:dyDescent="0.2">
      <c r="A54" s="20" t="s">
        <v>94</v>
      </c>
    </row>
    <row r="55" spans="1:1" ht="14.25" customHeight="1" x14ac:dyDescent="0.2">
      <c r="A55" s="20" t="s">
        <v>95</v>
      </c>
    </row>
    <row r="56" spans="1:1" ht="14.25" customHeight="1" x14ac:dyDescent="0.2">
      <c r="A56" s="20" t="s">
        <v>96</v>
      </c>
    </row>
    <row r="57" spans="1:1" ht="14.25" customHeight="1" x14ac:dyDescent="0.2">
      <c r="A57" s="20" t="s">
        <v>97</v>
      </c>
    </row>
    <row r="58" spans="1:1" ht="14.25" customHeight="1" x14ac:dyDescent="0.2">
      <c r="A58" s="20" t="s">
        <v>98</v>
      </c>
    </row>
    <row r="59" spans="1:1" ht="14.25" customHeight="1" x14ac:dyDescent="0.2">
      <c r="A59" s="20" t="s">
        <v>99</v>
      </c>
    </row>
    <row r="60" spans="1:1" ht="14.25" customHeight="1" x14ac:dyDescent="0.2">
      <c r="A60" s="20" t="s">
        <v>100</v>
      </c>
    </row>
    <row r="61" spans="1:1" ht="14.25" customHeight="1" x14ac:dyDescent="0.2">
      <c r="A61" s="20" t="s">
        <v>101</v>
      </c>
    </row>
    <row r="62" spans="1:1" ht="14.25" customHeight="1" x14ac:dyDescent="0.2">
      <c r="A62" s="20" t="s">
        <v>102</v>
      </c>
    </row>
    <row r="63" spans="1:1" ht="14.25" customHeight="1" x14ac:dyDescent="0.2">
      <c r="A63" s="20" t="s">
        <v>103</v>
      </c>
    </row>
    <row r="64" spans="1:1" ht="14.25" customHeight="1" x14ac:dyDescent="0.2">
      <c r="A64" s="25" t="s">
        <v>104</v>
      </c>
    </row>
    <row r="65" spans="1:1" ht="14.25" customHeight="1" x14ac:dyDescent="0.2">
      <c r="A65" s="20" t="s">
        <v>105</v>
      </c>
    </row>
    <row r="66" spans="1:1" ht="14.25" customHeight="1" x14ac:dyDescent="0.2">
      <c r="A66" s="20" t="s">
        <v>106</v>
      </c>
    </row>
    <row r="67" spans="1:1" ht="14.25" customHeight="1" x14ac:dyDescent="0.2">
      <c r="A67" s="20" t="s">
        <v>107</v>
      </c>
    </row>
    <row r="68" spans="1:1" ht="14.25" customHeight="1" x14ac:dyDescent="0.2">
      <c r="A68" s="20" t="s">
        <v>108</v>
      </c>
    </row>
    <row r="69" spans="1:1" ht="14.25" customHeight="1" x14ac:dyDescent="0.2">
      <c r="A69" s="20" t="s">
        <v>109</v>
      </c>
    </row>
    <row r="70" spans="1:1" ht="14.25" customHeight="1" x14ac:dyDescent="0.2">
      <c r="A70" s="20" t="s">
        <v>112</v>
      </c>
    </row>
    <row r="71" spans="1:1" ht="14.25" customHeight="1" x14ac:dyDescent="0.2">
      <c r="A71" s="20" t="s">
        <v>113</v>
      </c>
    </row>
    <row r="72" spans="1:1" ht="14.25" customHeight="1" x14ac:dyDescent="0.2">
      <c r="A72" s="20" t="s">
        <v>114</v>
      </c>
    </row>
    <row r="73" spans="1:1" ht="14.25" customHeight="1" x14ac:dyDescent="0.2">
      <c r="A73" s="20" t="s">
        <v>115</v>
      </c>
    </row>
    <row r="74" spans="1:1" ht="14.25" customHeight="1" x14ac:dyDescent="0.2">
      <c r="A74" s="26" t="s">
        <v>116</v>
      </c>
    </row>
    <row r="75" spans="1:1" ht="14.25" customHeight="1" x14ac:dyDescent="0.2">
      <c r="A75" s="27" t="s">
        <v>8</v>
      </c>
    </row>
    <row r="76" spans="1:1" ht="14.25" customHeight="1" x14ac:dyDescent="0.2">
      <c r="A76" s="27" t="s">
        <v>9</v>
      </c>
    </row>
    <row r="77" spans="1:1" ht="14.25" customHeight="1" x14ac:dyDescent="0.2">
      <c r="A77" s="27" t="s">
        <v>10</v>
      </c>
    </row>
    <row r="78" spans="1:1" ht="14.25" customHeight="1" x14ac:dyDescent="0.2">
      <c r="A78" s="27" t="s">
        <v>11</v>
      </c>
    </row>
    <row r="79" spans="1:1" ht="14.25" customHeight="1" x14ac:dyDescent="0.2">
      <c r="A79" s="27" t="s">
        <v>12</v>
      </c>
    </row>
    <row r="80" spans="1:1" ht="14.25" customHeight="1" x14ac:dyDescent="0.2">
      <c r="A80" s="27" t="s">
        <v>13</v>
      </c>
    </row>
    <row r="81" spans="1:1" ht="14.25" customHeight="1" x14ac:dyDescent="0.2">
      <c r="A81" s="27" t="s">
        <v>14</v>
      </c>
    </row>
    <row r="82" spans="1:1" ht="14.25" customHeight="1" x14ac:dyDescent="0.2">
      <c r="A82" s="27" t="s">
        <v>15</v>
      </c>
    </row>
    <row r="83" spans="1:1" ht="14.25" customHeight="1" x14ac:dyDescent="0.2">
      <c r="A83" s="27" t="s">
        <v>16</v>
      </c>
    </row>
    <row r="84" spans="1:1" ht="14.25" customHeight="1" x14ac:dyDescent="0.2">
      <c r="A84" s="27" t="s">
        <v>17</v>
      </c>
    </row>
    <row r="85" spans="1:1" ht="14.25" customHeight="1" x14ac:dyDescent="0.2">
      <c r="A85" s="27" t="s">
        <v>18</v>
      </c>
    </row>
    <row r="86" spans="1:1" ht="14.25" customHeight="1" x14ac:dyDescent="0.2">
      <c r="A86" s="27" t="s">
        <v>19</v>
      </c>
    </row>
    <row r="87" spans="1:1" ht="14.25" customHeight="1" x14ac:dyDescent="0.2">
      <c r="A87" s="27" t="s">
        <v>20</v>
      </c>
    </row>
    <row r="88" spans="1:1" ht="14.25" customHeight="1" x14ac:dyDescent="0.2">
      <c r="A88" s="27" t="s">
        <v>21</v>
      </c>
    </row>
    <row r="89" spans="1:1" ht="14.25" customHeight="1" x14ac:dyDescent="0.2">
      <c r="A89" s="27" t="s">
        <v>22</v>
      </c>
    </row>
    <row r="90" spans="1:1" ht="14.25" customHeight="1" x14ac:dyDescent="0.2">
      <c r="A90" s="27" t="s">
        <v>23</v>
      </c>
    </row>
    <row r="91" spans="1:1" ht="14.25" customHeight="1" x14ac:dyDescent="0.2">
      <c r="A91" s="27" t="s">
        <v>24</v>
      </c>
    </row>
    <row r="92" spans="1:1" ht="14.25" customHeight="1" x14ac:dyDescent="0.2">
      <c r="A92" s="27" t="s">
        <v>135</v>
      </c>
    </row>
    <row r="93" spans="1:1" ht="14.25" customHeight="1" x14ac:dyDescent="0.2">
      <c r="A93" s="27" t="s">
        <v>137</v>
      </c>
    </row>
    <row r="94" spans="1:1" ht="14.25" customHeight="1" x14ac:dyDescent="0.2">
      <c r="A94" s="27" t="s">
        <v>138</v>
      </c>
    </row>
    <row r="95" spans="1:1" ht="14.25" customHeight="1" x14ac:dyDescent="0.2">
      <c r="A95" s="27" t="s">
        <v>140</v>
      </c>
    </row>
    <row r="96" spans="1:1" ht="14.25" customHeight="1" x14ac:dyDescent="0.2">
      <c r="A96" s="27" t="s">
        <v>141</v>
      </c>
    </row>
    <row r="97" spans="1:1" ht="14.25" customHeight="1" x14ac:dyDescent="0.2">
      <c r="A97" s="27" t="s">
        <v>142</v>
      </c>
    </row>
    <row r="98" spans="1:1" ht="14.25" customHeight="1" x14ac:dyDescent="0.2">
      <c r="A98" s="27" t="s">
        <v>143</v>
      </c>
    </row>
    <row r="99" spans="1:1" ht="14.25" customHeight="1" x14ac:dyDescent="0.2">
      <c r="A99" s="27" t="s">
        <v>144</v>
      </c>
    </row>
    <row r="100" spans="1:1" ht="14.25" customHeight="1" x14ac:dyDescent="0.2">
      <c r="A100" s="27" t="s">
        <v>145</v>
      </c>
    </row>
    <row r="101" spans="1:1" ht="14.25" customHeight="1" x14ac:dyDescent="0.2">
      <c r="A101" s="27" t="s">
        <v>146</v>
      </c>
    </row>
    <row r="102" spans="1:1" ht="14.25" customHeight="1" x14ac:dyDescent="0.2">
      <c r="A102" s="27" t="s">
        <v>147</v>
      </c>
    </row>
    <row r="103" spans="1:1" ht="14.25" customHeight="1" x14ac:dyDescent="0.2">
      <c r="A103" s="27" t="s">
        <v>148</v>
      </c>
    </row>
    <row r="104" spans="1:1" ht="14.25" customHeight="1" x14ac:dyDescent="0.2">
      <c r="A104" s="27" t="s">
        <v>150</v>
      </c>
    </row>
    <row r="105" spans="1:1" ht="14.25" customHeight="1" x14ac:dyDescent="0.2">
      <c r="A105" s="27" t="s">
        <v>152</v>
      </c>
    </row>
    <row r="106" spans="1:1" ht="14.25" customHeight="1" x14ac:dyDescent="0.2">
      <c r="A106" s="27" t="s">
        <v>154</v>
      </c>
    </row>
    <row r="107" spans="1:1" ht="14.25" customHeight="1" x14ac:dyDescent="0.2">
      <c r="A107" s="27" t="s">
        <v>155</v>
      </c>
    </row>
    <row r="108" spans="1:1" ht="14.25" customHeight="1" x14ac:dyDescent="0.2">
      <c r="A108" s="27" t="s">
        <v>156</v>
      </c>
    </row>
    <row r="109" spans="1:1" ht="14.25" customHeight="1" x14ac:dyDescent="0.2">
      <c r="A109" s="27" t="s">
        <v>158</v>
      </c>
    </row>
    <row r="110" spans="1:1" ht="14.25" customHeight="1" x14ac:dyDescent="0.2">
      <c r="A110" s="27" t="s">
        <v>159</v>
      </c>
    </row>
    <row r="111" spans="1:1" ht="14.25" customHeight="1" x14ac:dyDescent="0.2">
      <c r="A111" s="27" t="s">
        <v>160</v>
      </c>
    </row>
    <row r="112" spans="1:1" ht="14.25" customHeight="1" x14ac:dyDescent="0.2">
      <c r="A112" s="27" t="s">
        <v>161</v>
      </c>
    </row>
    <row r="113" spans="1:1" ht="14.25" customHeight="1" x14ac:dyDescent="0.2">
      <c r="A113" s="27" t="s">
        <v>162</v>
      </c>
    </row>
    <row r="114" spans="1:1" ht="14.25" customHeight="1" x14ac:dyDescent="0.2"/>
    <row r="115" spans="1:1" ht="14.25" customHeight="1" x14ac:dyDescent="0.2"/>
    <row r="116" spans="1:1" ht="14.25" customHeight="1" x14ac:dyDescent="0.2"/>
    <row r="117" spans="1:1" ht="14.25" customHeight="1" x14ac:dyDescent="0.2"/>
    <row r="118" spans="1:1" ht="14.25" customHeight="1" x14ac:dyDescent="0.2"/>
    <row r="119" spans="1:1" ht="14.25" customHeight="1" x14ac:dyDescent="0.2"/>
    <row r="120" spans="1:1" ht="14.25" customHeight="1" x14ac:dyDescent="0.2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Exercice</vt:lpstr>
      <vt:lpstr>Corrigé</vt:lpstr>
      <vt:lpstr>Feuil2</vt:lpstr>
      <vt:lpstr>Corrigé!Impression_des_titres</vt:lpstr>
      <vt:lpstr>Exercice!Impression_des_titres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Régine Dahner</dc:creator>
  <cp:lastModifiedBy>Jean_Cul</cp:lastModifiedBy>
  <cp:lastPrinted>2017-03-28T11:21:23Z</cp:lastPrinted>
  <dcterms:created xsi:type="dcterms:W3CDTF">2017-03-21T08:37:35Z</dcterms:created>
  <dcterms:modified xsi:type="dcterms:W3CDTF">2022-03-12T14:19:07Z</dcterms:modified>
</cp:coreProperties>
</file>