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lange et Guy\Desktop\"/>
    </mc:Choice>
  </mc:AlternateContent>
  <bookViews>
    <workbookView xWindow="0" yWindow="0" windowWidth="23040" windowHeight="9384"/>
  </bookViews>
  <sheets>
    <sheet name="Feuil1" sheetId="1" r:id="rId1"/>
  </sheets>
  <definedNames>
    <definedName name="MoisF">Feuil1!$F$5:$F$16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6" i="1" l="1"/>
  <c r="E7" i="1" s="1"/>
  <c r="J14" i="1"/>
  <c r="K14" i="1" s="1"/>
  <c r="J13" i="1"/>
  <c r="K13" i="1" s="1"/>
  <c r="J12" i="1"/>
  <c r="K12" i="1" s="1"/>
  <c r="J11" i="1"/>
  <c r="K11" i="1" s="1"/>
  <c r="J10" i="1"/>
  <c r="K10" i="1" s="1"/>
  <c r="J9" i="1"/>
  <c r="K9" i="1" s="1"/>
  <c r="J8" i="1"/>
  <c r="K8" i="1" s="1"/>
  <c r="J7" i="1"/>
  <c r="K7" i="1" s="1"/>
  <c r="J6" i="1"/>
  <c r="K6" i="1" s="1"/>
  <c r="J5" i="1"/>
  <c r="K5" i="1" s="1"/>
  <c r="J4" i="1"/>
  <c r="K4" i="1" s="1"/>
  <c r="J3" i="1"/>
  <c r="K3" i="1" s="1"/>
  <c r="C9" i="1"/>
  <c r="E10" i="1" l="1"/>
  <c r="E4" i="1"/>
</calcChain>
</file>

<file path=xl/sharedStrings.xml><?xml version="1.0" encoding="utf-8"?>
<sst xmlns="http://schemas.openxmlformats.org/spreadsheetml/2006/main" count="28" uniqueCount="28">
  <si>
    <t>Noms</t>
  </si>
  <si>
    <t>Paiements</t>
  </si>
  <si>
    <t>Mai 2018</t>
  </si>
  <si>
    <t>Victor</t>
  </si>
  <si>
    <t>Jacques</t>
  </si>
  <si>
    <t>Claude</t>
  </si>
  <si>
    <t>Denis</t>
  </si>
  <si>
    <t>Paul</t>
  </si>
  <si>
    <t>Solde</t>
  </si>
  <si>
    <t>Mois</t>
  </si>
  <si>
    <t>Actuel :</t>
  </si>
  <si>
    <t>Janvier</t>
  </si>
  <si>
    <t>Précédent :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</si>
  <si>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</si>
  <si>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</si>
  <si>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</si>
  <si>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</si>
  <si>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</si>
  <si>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</si>
  <si>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</si>
  <si>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</si>
  <si>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</si>
  <si>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</si>
  <si>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</si>
  <si>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SOMME.SI(K3;"&lt;=AUJOURDHUI()";C9)</t>
  </si>
  <si>
    <t>SI(CC17&lt;=MOIS(MAINTENANT());SOMME(Mai!BY104);"0,00 $")</t>
  </si>
  <si>
    <t>SI(K16&gt;AUJOURDHUI();SOMME(C9);"0,00 $")</t>
  </si>
  <si>
    <t>Somme de C9 si le mois &lt; mois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</si>
</sst>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$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theme="1" tint="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5ABF7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49" fontId="0" fillId="0" borderId="0" xfId="0" applyNumberFormat="1" applyAlignment="1"/>
    <xf numFmtId="0" fontId="0" fillId="3" borderId="4" xfId="0" applyFill="1" applyBorder="1"/>
    <xf numFmtId="0" fontId="0" fillId="5" borderId="4" xfId="0" applyFill="1" applyBorder="1"/>
    <xf numFmtId="0" fontId="0" fillId="3" borderId="6" xfId="0" applyFill="1" applyBorder="1"/>
    <xf numFmtId="0" fontId="0" fillId="3" borderId="2" xfId="0" applyFill="1" applyBorder="1"/>
    <xf numFmtId="0" fontId="1" fillId="6" borderId="12" xfId="0" applyFont="1" applyFill="1" applyBorder="1"/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0" fontId="2" fillId="0" borderId="0" xfId="0" applyFont="1" applyFill="1"/>
    <xf numFmtId="0" fontId="3" fillId="0" borderId="0" xfId="0" applyFont="1" applyFill="1" applyProtection="1">
      <protection hidden="1"/>
    </xf>
    <xf numFmtId="14" fontId="0" fillId="0" borderId="0" xfId="0" applyNumberFormat="1"/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49" fontId="1" fillId="2" borderId="8" xfId="0" applyNumberFormat="1" applyFont="1" applyFill="1" applyBorder="1" applyAlignment="1">
      <alignment horizontal="center"/>
    </xf>
    <xf numFmtId="49" fontId="1" fillId="2" borderId="9" xfId="0" applyNumberFormat="1" applyFont="1" applyFill="1" applyBorder="1" applyAlignment="1">
      <alignment horizontal="center"/>
    </xf>
    <xf numFmtId="165" fontId="0" fillId="7" borderId="1" xfId="0" applyNumberFormat="1" applyFill="1" applyBorder="1" applyAlignment="1">
      <alignment horizontal="center" vertical="center"/>
    </xf>
    <xf numFmtId="165" fontId="0" fillId="3" borderId="3" xfId="0" applyNumberFormat="1" applyFill="1" applyBorder="1"/>
    <xf numFmtId="165" fontId="0" fillId="5" borderId="5" xfId="0" applyNumberFormat="1" applyFill="1" applyBorder="1"/>
    <xf numFmtId="165" fontId="0" fillId="3" borderId="5" xfId="0" applyNumberFormat="1" applyFill="1" applyBorder="1"/>
    <xf numFmtId="165" fontId="0" fillId="3" borderId="7" xfId="0" applyNumberFormat="1" applyFill="1" applyBorder="1"/>
    <xf numFmtId="165" fontId="1" fillId="6" borderId="13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5A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6"/>
  <sheetViews>
    <sheetView tabSelected="1" workbookViewId="0">
      <selection activeCell="E10" sqref="E10"/>
    </sheetView>
  </sheetViews>
  <sheetFormatPr baseColWidth="10" defaultRowHeight="14.4" x14ac:dyDescent="0.3"/>
  <cols>
    <col min="1" max="1" width="2.77734375" customWidth="1"/>
    <col min="2" max="2" width="10.88671875" customWidth="1"/>
  </cols>
  <sheetData>
    <row r="1" spans="2:15" ht="15" thickBot="1" x14ac:dyDescent="0.35"/>
    <row r="2" spans="2:15" ht="15" thickBot="1" x14ac:dyDescent="0.35">
      <c r="B2" s="14" t="s">
        <v>2</v>
      </c>
      <c r="C2" s="15"/>
      <c r="D2" s="1"/>
      <c r="I2" s="7" t="s">
        <v>9</v>
      </c>
      <c r="J2" s="7"/>
      <c r="K2" s="7"/>
      <c r="L2" s="8"/>
      <c r="M2" s="8"/>
      <c r="N2" s="8"/>
      <c r="O2" s="8"/>
    </row>
    <row r="3" spans="2:15" ht="15" thickBot="1" x14ac:dyDescent="0.35">
      <c r="B3" s="12" t="s">
        <v>0</v>
      </c>
      <c r="C3" s="13" t="s">
        <v>1</v>
      </c>
      <c r="E3" t="s">
        <v>27</v>
      </c>
      <c r="I3" s="9" t="s">
        <v>10</v>
      </c>
      <c r="J3" s="10">
        <f ca="1">MONTH(NOW())</f>
        <v>6</v>
      </c>
      <c r="K3" s="9" t="str">
        <f ca="1">VLOOKUP(J3,M3:N14,2,FALSE)</f>
        <v>Juin</v>
      </c>
      <c r="L3" s="8"/>
      <c r="M3" s="9">
        <v>1</v>
      </c>
      <c r="N3" s="9" t="s">
        <v>11</v>
      </c>
      <c r="O3" s="8"/>
    </row>
    <row r="4" spans="2:15" ht="15" thickBot="1" x14ac:dyDescent="0.35">
      <c r="B4" s="5" t="s">
        <v>4</v>
      </c>
      <c r="C4" s="17">
        <v>521.45000000000005</v>
      </c>
      <c r="E4" s="16">
        <f ca="1">SUMIF(K16,"&lt;=AUJOURDHUI()",C9)</f>
        <v>0</v>
      </c>
      <c r="I4" s="9" t="s">
        <v>12</v>
      </c>
      <c r="J4" s="10">
        <f ca="1">MONTH(EOMONTH(NOW(),-1))</f>
        <v>5</v>
      </c>
      <c r="K4" s="9" t="str">
        <f ca="1">VLOOKUP(J4,M3:N14,2,FALSE)</f>
        <v>Mai</v>
      </c>
      <c r="L4" s="8"/>
      <c r="M4" s="9">
        <v>2</v>
      </c>
      <c r="N4" s="9" t="s">
        <v>13</v>
      </c>
      <c r="O4" s="8"/>
    </row>
    <row r="5" spans="2:15" x14ac:dyDescent="0.3">
      <c r="B5" s="3" t="s">
        <v>5</v>
      </c>
      <c r="C5" s="18">
        <v>524.36</v>
      </c>
      <c r="E5" t="s">
        <v>24</v>
      </c>
      <c r="I5" s="9"/>
      <c r="J5" s="10">
        <f ca="1">MONTH(EOMONTH(NOW(),-2))</f>
        <v>4</v>
      </c>
      <c r="K5" s="9" t="str">
        <f ca="1">VLOOKUP(J5,M3:N14,2,FALSE)</f>
        <v>Avril</v>
      </c>
      <c r="L5" s="8"/>
      <c r="M5" s="9">
        <v>3</v>
      </c>
      <c r="N5" s="9" t="s">
        <v>14</v>
      </c>
      <c r="O5" s="8"/>
    </row>
    <row r="6" spans="2:15" ht="15" thickBot="1" x14ac:dyDescent="0.35">
      <c r="B6" s="2" t="s">
        <v>3</v>
      </c>
      <c r="C6" s="19">
        <v>541.26</v>
      </c>
      <c r="I6" s="9"/>
      <c r="J6" s="10">
        <f ca="1">MONTH(EOMONTH(NOW(),-3))</f>
        <v>3</v>
      </c>
      <c r="K6" s="9" t="str">
        <f ca="1">VLOOKUP(J6,M3:N14,2,FALSE)</f>
        <v>Mars</v>
      </c>
      <c r="L6" s="8"/>
      <c r="M6" s="9">
        <v>4</v>
      </c>
      <c r="N6" s="9" t="s">
        <v>15</v>
      </c>
      <c r="O6" s="8"/>
    </row>
    <row r="7" spans="2:15" ht="15" thickBot="1" x14ac:dyDescent="0.35">
      <c r="B7" s="3" t="s">
        <v>6</v>
      </c>
      <c r="C7" s="18">
        <v>532.21</v>
      </c>
      <c r="E7" s="16" t="str">
        <f ca="1">IF(K16&gt;TODAY(),SUM(C9),"0,00 $")</f>
        <v>0,00 $</v>
      </c>
      <c r="I7" s="9"/>
      <c r="J7" s="10">
        <f ca="1">MONTH(EOMONTH(NOW(),-4))</f>
        <v>2</v>
      </c>
      <c r="K7" s="9" t="str">
        <f ca="1">VLOOKUP(J7,M3:N14,2,FALSE)</f>
        <v>Février</v>
      </c>
      <c r="L7" s="8"/>
      <c r="M7" s="9">
        <v>5</v>
      </c>
      <c r="N7" s="9" t="s">
        <v>16</v>
      </c>
      <c r="O7" s="8"/>
    </row>
    <row r="8" spans="2:15" ht="15" thickBot="1" x14ac:dyDescent="0.35">
      <c r="B8" s="4" t="s">
        <v>7</v>
      </c>
      <c r="C8" s="20">
        <v>534.33000000000004</v>
      </c>
      <c r="E8" t="s">
        <v>26</v>
      </c>
      <c r="I8" s="9"/>
      <c r="J8" s="10">
        <f ca="1">MONTH(EOMONTH(NOW(),-5))</f>
        <v>1</v>
      </c>
      <c r="K8" s="9" t="str">
        <f ca="1">VLOOKUP(J8,M3:N14,2,FALSE)</f>
        <v>Janvier</v>
      </c>
      <c r="L8" s="8"/>
      <c r="M8" s="9">
        <v>6</v>
      </c>
      <c r="N8" s="9" t="s">
        <v>17</v>
      </c>
      <c r="O8" s="8"/>
    </row>
    <row r="9" spans="2:15" ht="15" thickBot="1" x14ac:dyDescent="0.35">
      <c r="B9" s="6" t="s">
        <v>8</v>
      </c>
      <c r="C9" s="21">
        <f>SUM(C4:C8)</f>
        <v>2653.6099999999997</v>
      </c>
      <c r="I9" s="9"/>
      <c r="J9" s="10">
        <f ca="1">MONTH(EOMONTH(NOW(),-6))</f>
        <v>12</v>
      </c>
      <c r="K9" s="9" t="str">
        <f ca="1">VLOOKUP(J9,M3:N14,2,FALSE)</f>
        <v>Décembre</v>
      </c>
      <c r="L9" s="8"/>
      <c r="M9" s="9">
        <v>7</v>
      </c>
      <c r="N9" s="9" t="s">
        <v>18</v>
      </c>
      <c r="O9" s="8"/>
    </row>
    <row r="10" spans="2:15" ht="15" thickBot="1" x14ac:dyDescent="0.35">
      <c r="E10" s="16">
        <f ca="1">IF(J3&gt;=MONTH(NOW()),SUM(C9),"0,00 $")</f>
        <v>2653.6099999999997</v>
      </c>
      <c r="I10" s="9"/>
      <c r="J10" s="10">
        <f ca="1">MONTH(EOMONTH(NOW(),-7))</f>
        <v>11</v>
      </c>
      <c r="K10" s="9" t="str">
        <f ca="1">VLOOKUP(J10,M3:N14,2,FALSE)</f>
        <v>Novembre</v>
      </c>
      <c r="L10" s="8"/>
      <c r="M10" s="9">
        <v>8</v>
      </c>
      <c r="N10" s="9" t="s">
        <v>19</v>
      </c>
      <c r="O10" s="8"/>
    </row>
    <row r="11" spans="2:15" x14ac:dyDescent="0.3">
      <c r="E11" t="s">
        <v>25</v>
      </c>
      <c r="I11" s="9"/>
      <c r="J11" s="10">
        <f ca="1">MONTH(EOMONTH(NOW(),-8))</f>
        <v>10</v>
      </c>
      <c r="K11" s="9" t="str">
        <f ca="1">VLOOKUP(J11,M3:N14,2,FALSE)</f>
        <v>Octobre</v>
      </c>
      <c r="L11" s="8"/>
      <c r="M11" s="9">
        <v>9</v>
      </c>
      <c r="N11" s="9" t="s">
        <v>20</v>
      </c>
      <c r="O11" s="8"/>
    </row>
    <row r="12" spans="2:15" x14ac:dyDescent="0.3">
      <c r="I12" s="9"/>
      <c r="J12" s="10">
        <f ca="1">MONTH(EOMONTH(NOW(),-9))</f>
        <v>9</v>
      </c>
      <c r="K12" s="9" t="str">
        <f ca="1">VLOOKUP(J12,M3:N14,2,FALSE)</f>
        <v>Septembre</v>
      </c>
      <c r="L12" s="8"/>
      <c r="M12" s="9">
        <v>10</v>
      </c>
      <c r="N12" s="9" t="s">
        <v>21</v>
      </c>
      <c r="O12" s="8"/>
    </row>
    <row r="13" spans="2:15" x14ac:dyDescent="0.3">
      <c r="I13" s="9"/>
      <c r="J13" s="10">
        <f ca="1">MONTH(EOMONTH(NOW(),-10))</f>
        <v>8</v>
      </c>
      <c r="K13" s="9" t="str">
        <f ca="1">VLOOKUP(J13,M3:N14,2,FALSE)</f>
        <v>Août</v>
      </c>
      <c r="L13" s="8"/>
      <c r="M13" s="9">
        <v>11</v>
      </c>
      <c r="N13" s="9" t="s">
        <v>22</v>
      </c>
      <c r="O13" s="8"/>
    </row>
    <row r="14" spans="2:15" x14ac:dyDescent="0.3">
      <c r="I14" s="9"/>
      <c r="J14" s="10">
        <f ca="1">MONTH(EOMONTH(NOW(),-11))</f>
        <v>7</v>
      </c>
      <c r="K14" s="9" t="str">
        <f ca="1">VLOOKUP(J14,M3:N14,2,FALSE)</f>
        <v>Juillet</v>
      </c>
      <c r="L14" s="8"/>
      <c r="M14" s="9">
        <v>12</v>
      </c>
      <c r="N14" s="9" t="s">
        <v>23</v>
      </c>
      <c r="O14" s="8"/>
    </row>
    <row r="16" spans="2:15" x14ac:dyDescent="0.3">
      <c r="K16" s="11">
        <f ca="1">TODAY()</f>
        <v>43252</v>
      </c>
    </row>
  </sheetData>
  <mergeCells count="2">
    <mergeCell ref="B2:C2"/>
    <mergeCell ref="I2:K2"/>
  </mergeCells>
  <pageMargins left="0.7" right="0.7" top="0.75" bottom="0.75" header="0.3" footer="0.3"/>
  <pageSetup paperSize="512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MoisF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2018-06-01T21:05:23Z</dcterms:created>
  <dcterms:modified xsi:type="dcterms:W3CDTF">2018-06-02T00:13:32Z</dcterms:modified>
</cp:coreProperties>
</file>