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Budget\Budget 2024\"/>
    </mc:Choice>
  </mc:AlternateContent>
  <xr:revisionPtr revIDLastSave="0" documentId="13_ncr:1_{F91CC47B-4294-4A20-955B-42E4D433D78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évrier" sheetId="56" r:id="rId1"/>
    <sheet name="Mars" sheetId="69" r:id="rId2"/>
    <sheet name="Catégories" sheetId="32" r:id="rId3"/>
  </sheets>
  <definedNames>
    <definedName name="MoisA">Catégories!$B$20:$D$31</definedName>
    <definedName name="TabCatégori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6" i="69" l="1"/>
  <c r="AO27" i="69"/>
  <c r="AO28" i="69"/>
  <c r="AO29" i="69"/>
  <c r="AO30" i="69"/>
  <c r="AO31" i="69"/>
  <c r="AO32" i="69"/>
  <c r="AO33" i="69"/>
  <c r="AO34" i="69"/>
  <c r="AO35" i="69"/>
  <c r="AO36" i="69"/>
  <c r="AO37" i="69"/>
  <c r="AO38" i="69"/>
  <c r="AO39" i="69"/>
  <c r="AO40" i="69"/>
  <c r="AO41" i="69"/>
  <c r="AO42" i="69"/>
  <c r="AO43" i="69"/>
  <c r="AO44" i="69"/>
  <c r="AO45" i="69"/>
  <c r="AO46" i="69"/>
  <c r="AO47" i="69"/>
  <c r="AO48" i="69"/>
  <c r="AO49" i="69"/>
  <c r="AO50" i="69"/>
  <c r="AO51" i="69"/>
  <c r="AO52" i="69"/>
  <c r="AO53" i="69"/>
  <c r="AO54" i="69"/>
  <c r="AO55" i="69"/>
  <c r="AO56" i="69"/>
  <c r="AO57" i="69"/>
  <c r="AO58" i="69"/>
  <c r="AO59" i="69"/>
  <c r="AO60" i="69"/>
  <c r="AO61" i="69"/>
  <c r="AO62" i="69"/>
  <c r="AO63" i="69"/>
  <c r="AO64" i="69"/>
  <c r="AO65" i="69"/>
  <c r="AO66" i="69"/>
  <c r="AO67" i="69"/>
  <c r="AO68" i="69"/>
  <c r="AO69" i="69"/>
  <c r="AO70" i="69"/>
  <c r="AO71" i="69"/>
  <c r="AO72" i="69"/>
  <c r="AO73" i="69"/>
  <c r="AO74" i="69"/>
  <c r="AO75" i="69"/>
  <c r="AO76" i="69"/>
  <c r="AO77" i="69"/>
  <c r="AO78" i="69"/>
  <c r="AO79" i="69"/>
  <c r="AO80" i="69"/>
  <c r="AO81" i="69"/>
  <c r="AO82" i="69"/>
  <c r="AO83" i="69"/>
  <c r="AO84" i="69"/>
  <c r="AO85" i="69"/>
  <c r="AO86" i="69"/>
  <c r="AO87" i="69"/>
  <c r="AO88" i="69"/>
  <c r="AO89" i="69"/>
  <c r="AO90" i="69"/>
  <c r="AO91" i="69"/>
  <c r="AO92" i="69"/>
  <c r="AO93" i="69"/>
  <c r="AO94" i="69"/>
  <c r="AO95" i="69"/>
  <c r="AO96" i="69"/>
  <c r="AO97" i="69"/>
  <c r="AO98" i="69"/>
  <c r="AO99" i="69"/>
  <c r="AO100" i="69"/>
  <c r="AO101" i="69"/>
  <c r="AO102" i="69"/>
  <c r="AO103" i="69"/>
  <c r="AO104" i="69"/>
  <c r="AO105" i="69"/>
  <c r="AO25" i="69"/>
  <c r="AO24" i="69"/>
  <c r="G111" i="69"/>
  <c r="G110" i="69" s="1" a="1"/>
  <c r="G110" i="69" s="1"/>
  <c r="BK107" i="56"/>
  <c r="BI107" i="56"/>
  <c r="BM105" i="56"/>
  <c r="BM104" i="56"/>
  <c r="BM103" i="56"/>
  <c r="BM102" i="56"/>
  <c r="BM101" i="56"/>
  <c r="BM100" i="56"/>
  <c r="BM99" i="56"/>
  <c r="BM98" i="56"/>
  <c r="BM97" i="56"/>
  <c r="BM96" i="56"/>
  <c r="BM95" i="56"/>
  <c r="BM94" i="56"/>
  <c r="BM93" i="56"/>
  <c r="BM92" i="56"/>
  <c r="BM91" i="56"/>
  <c r="BM90" i="56"/>
  <c r="BM89" i="56"/>
  <c r="BM88" i="56"/>
  <c r="BM87" i="56"/>
  <c r="BM86" i="56"/>
  <c r="BM85" i="56"/>
  <c r="BM84" i="56"/>
  <c r="BM83" i="56"/>
  <c r="BM82" i="56"/>
  <c r="BM81" i="56"/>
  <c r="BM80" i="56"/>
  <c r="BM79" i="56"/>
  <c r="BM78" i="56"/>
  <c r="BM77" i="56"/>
  <c r="BM76" i="56"/>
  <c r="BM75" i="56"/>
  <c r="BM74" i="56"/>
  <c r="BM73" i="56"/>
  <c r="BM72" i="56"/>
  <c r="BM71" i="56"/>
  <c r="BM70" i="56"/>
  <c r="BM69" i="56"/>
  <c r="BM68" i="56"/>
  <c r="BM67" i="56"/>
  <c r="BM66" i="56"/>
  <c r="BM65" i="56"/>
  <c r="BM64" i="56"/>
  <c r="BM63" i="56"/>
  <c r="BM62" i="56"/>
  <c r="BM61" i="56"/>
  <c r="BM60" i="56"/>
  <c r="BM59" i="56"/>
  <c r="BM58" i="56"/>
  <c r="BM57" i="56"/>
  <c r="BM56" i="56"/>
  <c r="BM55" i="56"/>
  <c r="BM54" i="56"/>
  <c r="BM53" i="56"/>
  <c r="BM52" i="56"/>
  <c r="BM51" i="56"/>
  <c r="BM50" i="56"/>
  <c r="BM49" i="56"/>
  <c r="BM48" i="56"/>
  <c r="BM47" i="56"/>
  <c r="BM46" i="56"/>
  <c r="BM45" i="56"/>
  <c r="BM44" i="56"/>
  <c r="BM43" i="56"/>
  <c r="BM42" i="56"/>
  <c r="BM41" i="56"/>
  <c r="BM40" i="56"/>
  <c r="BM39" i="56"/>
  <c r="BM38" i="56"/>
  <c r="BM37" i="56"/>
  <c r="BM36" i="56"/>
  <c r="BM35" i="56"/>
  <c r="BM34" i="56"/>
  <c r="BM33" i="56"/>
  <c r="BM32" i="56"/>
  <c r="BM31" i="56"/>
  <c r="BM30" i="56"/>
  <c r="BM29" i="56"/>
  <c r="BM28" i="56"/>
  <c r="BM27" i="56"/>
  <c r="BM26" i="56"/>
  <c r="BM25" i="56"/>
  <c r="BM24" i="56"/>
  <c r="BM23" i="56"/>
  <c r="BM22" i="56"/>
  <c r="BM21" i="56"/>
  <c r="BM20" i="56"/>
  <c r="BM19" i="56"/>
  <c r="BM18" i="56"/>
  <c r="BM17" i="56"/>
  <c r="BM16" i="56"/>
  <c r="BM15" i="56"/>
  <c r="BM14" i="56"/>
  <c r="BM13" i="56"/>
  <c r="BM12" i="56"/>
  <c r="BM11" i="56"/>
  <c r="BB2" i="56"/>
  <c r="BM9" i="69"/>
  <c r="G114" i="56"/>
  <c r="B2" i="69" l="1"/>
  <c r="C9" i="69"/>
  <c r="BM10" i="56"/>
  <c r="BM107" i="56"/>
  <c r="G9" i="69" l="1"/>
  <c r="BC9" i="56"/>
  <c r="Y149" i="56" l="1"/>
  <c r="Y147" i="56"/>
  <c r="AQ142" i="69"/>
  <c r="AO142" i="69"/>
  <c r="AQ141" i="69"/>
  <c r="AO141" i="69"/>
  <c r="AQ140" i="69"/>
  <c r="AO140" i="69"/>
  <c r="AQ139" i="69"/>
  <c r="AO139" i="69"/>
  <c r="AQ138" i="69"/>
  <c r="AO138" i="69"/>
  <c r="AQ137" i="69"/>
  <c r="AO137" i="69"/>
  <c r="AQ136" i="69"/>
  <c r="AO136" i="69"/>
  <c r="AQ135" i="69"/>
  <c r="AO135" i="69"/>
  <c r="AQ134" i="69"/>
  <c r="AO134" i="69"/>
  <c r="AQ133" i="69"/>
  <c r="AO133" i="69"/>
  <c r="AQ132" i="69"/>
  <c r="AO132" i="69"/>
  <c r="AQ131" i="69"/>
  <c r="AO131" i="69"/>
  <c r="AQ130" i="69"/>
  <c r="AO130" i="69"/>
  <c r="AQ129" i="69"/>
  <c r="AO129" i="69"/>
  <c r="AQ128" i="69"/>
  <c r="AO128" i="69"/>
  <c r="AQ126" i="69"/>
  <c r="AO126" i="69"/>
  <c r="AQ125" i="69"/>
  <c r="AO125" i="69"/>
  <c r="AQ123" i="69"/>
  <c r="AO123" i="69"/>
  <c r="AQ121" i="69"/>
  <c r="AO121" i="69"/>
  <c r="AQ120" i="69"/>
  <c r="AO120" i="69"/>
  <c r="AQ118" i="69"/>
  <c r="AO118" i="69"/>
  <c r="AQ117" i="69"/>
  <c r="AO117" i="69"/>
  <c r="AQ116" i="69"/>
  <c r="AO116" i="69"/>
  <c r="AQ115" i="69"/>
  <c r="AO115" i="69"/>
  <c r="AQ114" i="69"/>
  <c r="AO114" i="69"/>
  <c r="AQ113" i="69"/>
  <c r="AO113" i="69"/>
  <c r="AQ112" i="69"/>
  <c r="AO112" i="69"/>
  <c r="BK107" i="69"/>
  <c r="BI107" i="69"/>
  <c r="AQ107" i="69"/>
  <c r="AM107" i="69"/>
  <c r="Y107" i="69"/>
  <c r="W107" i="69"/>
  <c r="K107" i="69"/>
  <c r="I107" i="69"/>
  <c r="BR105" i="69"/>
  <c r="BM105" i="69"/>
  <c r="AS105" i="69"/>
  <c r="AU105" i="69" s="1"/>
  <c r="AA105" i="69"/>
  <c r="AC105" i="69" s="1"/>
  <c r="M105" i="69"/>
  <c r="BR104" i="69"/>
  <c r="BM104" i="69"/>
  <c r="AS104" i="69"/>
  <c r="AU104" i="69" s="1"/>
  <c r="AA104" i="69"/>
  <c r="AC104" i="69" s="1"/>
  <c r="M104" i="69"/>
  <c r="BR103" i="69"/>
  <c r="BM103" i="69"/>
  <c r="AS103" i="69"/>
  <c r="AU103" i="69" s="1"/>
  <c r="AA103" i="69"/>
  <c r="AC103" i="69" s="1"/>
  <c r="M103" i="69"/>
  <c r="BR102" i="69"/>
  <c r="BM102" i="69"/>
  <c r="AS102" i="69"/>
  <c r="AU102" i="69" s="1"/>
  <c r="M102" i="69"/>
  <c r="BR101" i="69"/>
  <c r="BM101" i="69"/>
  <c r="AS101" i="69"/>
  <c r="AU101" i="69" s="1"/>
  <c r="BT101" i="69" s="1"/>
  <c r="M101" i="69"/>
  <c r="BR100" i="69"/>
  <c r="BM100" i="69"/>
  <c r="AS100" i="69"/>
  <c r="AU100" i="69" s="1"/>
  <c r="M100" i="69"/>
  <c r="BR99" i="69"/>
  <c r="BM99" i="69"/>
  <c r="AS99" i="69"/>
  <c r="AU99" i="69" s="1"/>
  <c r="AY99" i="69" s="1"/>
  <c r="M99" i="69"/>
  <c r="BR98" i="69"/>
  <c r="BM98" i="69"/>
  <c r="AS98" i="69"/>
  <c r="AU98" i="69" s="1"/>
  <c r="M98" i="69"/>
  <c r="BR97" i="69"/>
  <c r="BM97" i="69"/>
  <c r="AS97" i="69"/>
  <c r="AU97" i="69" s="1"/>
  <c r="BT97" i="69" s="1"/>
  <c r="M97" i="69"/>
  <c r="BR96" i="69"/>
  <c r="BM96" i="69"/>
  <c r="AS96" i="69"/>
  <c r="AU96" i="69" s="1"/>
  <c r="M96" i="69"/>
  <c r="BR95" i="69"/>
  <c r="BM95" i="69"/>
  <c r="AS95" i="69"/>
  <c r="AU95" i="69" s="1"/>
  <c r="AY95" i="69" s="1"/>
  <c r="M95" i="69"/>
  <c r="BR94" i="69"/>
  <c r="BM94" i="69"/>
  <c r="AS94" i="69"/>
  <c r="AU94" i="69" s="1"/>
  <c r="M94" i="69"/>
  <c r="BR93" i="69"/>
  <c r="BM93" i="69"/>
  <c r="AS93" i="69"/>
  <c r="AU93" i="69" s="1"/>
  <c r="BT93" i="69" s="1"/>
  <c r="M93" i="69"/>
  <c r="BR92" i="69"/>
  <c r="BM92" i="69"/>
  <c r="AS92" i="69"/>
  <c r="AU92" i="69" s="1"/>
  <c r="AA92" i="69"/>
  <c r="AC92" i="69" s="1"/>
  <c r="M92" i="69"/>
  <c r="BR91" i="69"/>
  <c r="BM91" i="69"/>
  <c r="AS91" i="69"/>
  <c r="AU91" i="69" s="1"/>
  <c r="AA91" i="69"/>
  <c r="AC91" i="69" s="1"/>
  <c r="M91" i="69"/>
  <c r="BR90" i="69"/>
  <c r="BM90" i="69"/>
  <c r="AS90" i="69"/>
  <c r="AU90" i="69" s="1"/>
  <c r="AA90" i="69"/>
  <c r="AC90" i="69" s="1"/>
  <c r="M90" i="69"/>
  <c r="BR89" i="69"/>
  <c r="BM89" i="69"/>
  <c r="AS89" i="69"/>
  <c r="AU89" i="69" s="1"/>
  <c r="AA89" i="69"/>
  <c r="AC89" i="69" s="1"/>
  <c r="M89" i="69"/>
  <c r="BR88" i="69"/>
  <c r="BM88" i="69"/>
  <c r="AS88" i="69"/>
  <c r="AU88" i="69" s="1"/>
  <c r="AY88" i="69" s="1"/>
  <c r="AA88" i="69"/>
  <c r="AC88" i="69" s="1"/>
  <c r="M88" i="69"/>
  <c r="BR87" i="69"/>
  <c r="BM87" i="69"/>
  <c r="AS87" i="69"/>
  <c r="AU87" i="69" s="1"/>
  <c r="AA87" i="69"/>
  <c r="AC87" i="69" s="1"/>
  <c r="M87" i="69"/>
  <c r="BR86" i="69"/>
  <c r="BM86" i="69"/>
  <c r="AS86" i="69"/>
  <c r="AU86" i="69" s="1"/>
  <c r="BT86" i="69" s="1"/>
  <c r="AA86" i="69"/>
  <c r="AC86" i="69" s="1"/>
  <c r="M86" i="69"/>
  <c r="BR85" i="69"/>
  <c r="BM85" i="69"/>
  <c r="AS85" i="69"/>
  <c r="AU85" i="69" s="1"/>
  <c r="AA85" i="69"/>
  <c r="AC85" i="69" s="1"/>
  <c r="M85" i="69"/>
  <c r="BR84" i="69"/>
  <c r="BM84" i="69"/>
  <c r="AS84" i="69"/>
  <c r="AU84" i="69" s="1"/>
  <c r="BT84" i="69" s="1"/>
  <c r="AA84" i="69"/>
  <c r="AC84" i="69" s="1"/>
  <c r="M84" i="69"/>
  <c r="BR83" i="69"/>
  <c r="BM83" i="69"/>
  <c r="AS83" i="69"/>
  <c r="AU83" i="69" s="1"/>
  <c r="AA83" i="69"/>
  <c r="AC83" i="69" s="1"/>
  <c r="M83" i="69"/>
  <c r="BR82" i="69"/>
  <c r="BM82" i="69"/>
  <c r="AS82" i="69"/>
  <c r="AU82" i="69" s="1"/>
  <c r="BT82" i="69" s="1"/>
  <c r="AA82" i="69"/>
  <c r="AC82" i="69" s="1"/>
  <c r="M82" i="69"/>
  <c r="BR81" i="69"/>
  <c r="BM81" i="69"/>
  <c r="AS81" i="69"/>
  <c r="AU81" i="69" s="1"/>
  <c r="AA81" i="69"/>
  <c r="AC81" i="69" s="1"/>
  <c r="M81" i="69"/>
  <c r="BR80" i="69"/>
  <c r="BM80" i="69"/>
  <c r="AS80" i="69"/>
  <c r="AU80" i="69" s="1"/>
  <c r="BT80" i="69" s="1"/>
  <c r="AA80" i="69"/>
  <c r="AC80" i="69" s="1"/>
  <c r="M80" i="69"/>
  <c r="BR79" i="69"/>
  <c r="BM79" i="69"/>
  <c r="AS79" i="69"/>
  <c r="AU79" i="69" s="1"/>
  <c r="AA79" i="69"/>
  <c r="AC79" i="69" s="1"/>
  <c r="M79" i="69"/>
  <c r="BT78" i="69"/>
  <c r="BR78" i="69"/>
  <c r="BM78" i="69"/>
  <c r="AS78" i="69"/>
  <c r="AU78" i="69" s="1"/>
  <c r="AY78" i="69" s="1"/>
  <c r="AA78" i="69"/>
  <c r="AC78" i="69" s="1"/>
  <c r="M78" i="69"/>
  <c r="BR77" i="69"/>
  <c r="BM77" i="69"/>
  <c r="AS77" i="69"/>
  <c r="AU77" i="69" s="1"/>
  <c r="AA77" i="69"/>
  <c r="AC77" i="69" s="1"/>
  <c r="M77" i="69"/>
  <c r="BR76" i="69"/>
  <c r="BM76" i="69"/>
  <c r="AS76" i="69"/>
  <c r="AU76" i="69" s="1"/>
  <c r="AY76" i="69" s="1"/>
  <c r="AA76" i="69"/>
  <c r="AC76" i="69" s="1"/>
  <c r="M76" i="69"/>
  <c r="BR75" i="69"/>
  <c r="BM75" i="69"/>
  <c r="AS75" i="69"/>
  <c r="AU75" i="69" s="1"/>
  <c r="AA75" i="69"/>
  <c r="AC75" i="69" s="1"/>
  <c r="M75" i="69"/>
  <c r="BR74" i="69"/>
  <c r="BM74" i="69"/>
  <c r="AS74" i="69"/>
  <c r="AU74" i="69" s="1"/>
  <c r="BT74" i="69" s="1"/>
  <c r="AA74" i="69"/>
  <c r="AC74" i="69" s="1"/>
  <c r="M74" i="69"/>
  <c r="BR73" i="69"/>
  <c r="BM73" i="69"/>
  <c r="AS73" i="69"/>
  <c r="AU73" i="69" s="1"/>
  <c r="AA73" i="69"/>
  <c r="AC73" i="69" s="1"/>
  <c r="M73" i="69"/>
  <c r="BR72" i="69"/>
  <c r="BM72" i="69"/>
  <c r="AS72" i="69"/>
  <c r="AU72" i="69" s="1"/>
  <c r="AY72" i="69" s="1"/>
  <c r="AA72" i="69"/>
  <c r="AC72" i="69" s="1"/>
  <c r="M72" i="69"/>
  <c r="BR71" i="69"/>
  <c r="BM71" i="69"/>
  <c r="AS71" i="69"/>
  <c r="AU71" i="69" s="1"/>
  <c r="AA71" i="69"/>
  <c r="AC71" i="69" s="1"/>
  <c r="M71" i="69"/>
  <c r="BR70" i="69"/>
  <c r="BM70" i="69"/>
  <c r="AS70" i="69"/>
  <c r="AU70" i="69" s="1"/>
  <c r="BT70" i="69" s="1"/>
  <c r="AA70" i="69"/>
  <c r="AC70" i="69" s="1"/>
  <c r="M70" i="69"/>
  <c r="BR69" i="69"/>
  <c r="BM69" i="69"/>
  <c r="AS69" i="69"/>
  <c r="AU69" i="69" s="1"/>
  <c r="AA69" i="69"/>
  <c r="AC69" i="69" s="1"/>
  <c r="M69" i="69"/>
  <c r="BR68" i="69"/>
  <c r="BM68" i="69"/>
  <c r="AS68" i="69"/>
  <c r="AU68" i="69" s="1"/>
  <c r="BT68" i="69" s="1"/>
  <c r="AA68" i="69"/>
  <c r="AC68" i="69" s="1"/>
  <c r="M68" i="69"/>
  <c r="BR67" i="69"/>
  <c r="BM67" i="69"/>
  <c r="AS67" i="69"/>
  <c r="AU67" i="69" s="1"/>
  <c r="AA67" i="69"/>
  <c r="AC67" i="69" s="1"/>
  <c r="M67" i="69"/>
  <c r="BR66" i="69"/>
  <c r="BM66" i="69"/>
  <c r="AS66" i="69"/>
  <c r="AU66" i="69" s="1"/>
  <c r="BT66" i="69" s="1"/>
  <c r="AA66" i="69"/>
  <c r="AC66" i="69" s="1"/>
  <c r="M66" i="69"/>
  <c r="BR65" i="69"/>
  <c r="BM65" i="69"/>
  <c r="AS65" i="69"/>
  <c r="AU65" i="69" s="1"/>
  <c r="AA65" i="69"/>
  <c r="AC65" i="69" s="1"/>
  <c r="M65" i="69"/>
  <c r="BR64" i="69"/>
  <c r="BM64" i="69"/>
  <c r="AS64" i="69"/>
  <c r="AU64" i="69" s="1"/>
  <c r="AY64" i="69" s="1"/>
  <c r="AA64" i="69"/>
  <c r="AC64" i="69" s="1"/>
  <c r="M64" i="69"/>
  <c r="BR63" i="69"/>
  <c r="BM63" i="69"/>
  <c r="AS63" i="69"/>
  <c r="AU63" i="69" s="1"/>
  <c r="AA63" i="69"/>
  <c r="AC63" i="69" s="1"/>
  <c r="M63" i="69"/>
  <c r="BR62" i="69"/>
  <c r="BM62" i="69"/>
  <c r="AS62" i="69"/>
  <c r="AU62" i="69" s="1"/>
  <c r="BT62" i="69" s="1"/>
  <c r="AA62" i="69"/>
  <c r="AC62" i="69" s="1"/>
  <c r="M62" i="69"/>
  <c r="BR61" i="69"/>
  <c r="BM61" i="69"/>
  <c r="AS61" i="69"/>
  <c r="AU61" i="69" s="1"/>
  <c r="AA61" i="69"/>
  <c r="AC61" i="69" s="1"/>
  <c r="M61" i="69"/>
  <c r="BR60" i="69"/>
  <c r="BM60" i="69"/>
  <c r="AS60" i="69"/>
  <c r="AU60" i="69" s="1"/>
  <c r="BT60" i="69" s="1"/>
  <c r="AA60" i="69"/>
  <c r="AC60" i="69" s="1"/>
  <c r="M60" i="69"/>
  <c r="BR59" i="69"/>
  <c r="BM59" i="69"/>
  <c r="AS59" i="69"/>
  <c r="AU59" i="69" s="1"/>
  <c r="AA59" i="69"/>
  <c r="AC59" i="69" s="1"/>
  <c r="M59" i="69"/>
  <c r="BR58" i="69"/>
  <c r="BM58" i="69"/>
  <c r="AS58" i="69"/>
  <c r="AU58" i="69" s="1"/>
  <c r="BT58" i="69" s="1"/>
  <c r="AA58" i="69"/>
  <c r="AC58" i="69" s="1"/>
  <c r="M58" i="69"/>
  <c r="BR57" i="69"/>
  <c r="BM57" i="69"/>
  <c r="AS57" i="69"/>
  <c r="AU57" i="69" s="1"/>
  <c r="AA57" i="69"/>
  <c r="M57" i="69"/>
  <c r="BR56" i="69"/>
  <c r="BM56" i="69"/>
  <c r="AS56" i="69"/>
  <c r="AU56" i="69" s="1"/>
  <c r="BT56" i="69" s="1"/>
  <c r="AA56" i="69"/>
  <c r="AC56" i="69" s="1"/>
  <c r="M56" i="69"/>
  <c r="BR55" i="69"/>
  <c r="BM55" i="69"/>
  <c r="AS55" i="69"/>
  <c r="AU55" i="69" s="1"/>
  <c r="BT55" i="69" s="1"/>
  <c r="AA55" i="69"/>
  <c r="AC55" i="69" s="1"/>
  <c r="M55" i="69"/>
  <c r="BR54" i="69"/>
  <c r="BM54" i="69"/>
  <c r="AS54" i="69"/>
  <c r="AU54" i="69" s="1"/>
  <c r="AY54" i="69" s="1"/>
  <c r="AA54" i="69"/>
  <c r="AC54" i="69" s="1"/>
  <c r="M54" i="69"/>
  <c r="BR53" i="69"/>
  <c r="BM53" i="69"/>
  <c r="AS53" i="69"/>
  <c r="AU53" i="69" s="1"/>
  <c r="BT53" i="69" s="1"/>
  <c r="AA53" i="69"/>
  <c r="AC53" i="69" s="1"/>
  <c r="M53" i="69"/>
  <c r="BR52" i="69"/>
  <c r="BM52" i="69"/>
  <c r="AS52" i="69"/>
  <c r="AU52" i="69" s="1"/>
  <c r="AA52" i="69"/>
  <c r="AC52" i="69" s="1"/>
  <c r="M52" i="69"/>
  <c r="BR51" i="69"/>
  <c r="BM51" i="69"/>
  <c r="AS51" i="69"/>
  <c r="AU51" i="69" s="1"/>
  <c r="AA51" i="69"/>
  <c r="AC51" i="69" s="1"/>
  <c r="M51" i="69"/>
  <c r="BR50" i="69"/>
  <c r="BM50" i="69"/>
  <c r="AS50" i="69"/>
  <c r="AU50" i="69" s="1"/>
  <c r="AA50" i="69"/>
  <c r="AC50" i="69" s="1"/>
  <c r="M50" i="69"/>
  <c r="BR49" i="69"/>
  <c r="BM49" i="69"/>
  <c r="AS49" i="69"/>
  <c r="AU49" i="69" s="1"/>
  <c r="AA49" i="69"/>
  <c r="AC49" i="69" s="1"/>
  <c r="M49" i="69"/>
  <c r="BR48" i="69"/>
  <c r="BM48" i="69"/>
  <c r="AS48" i="69"/>
  <c r="AU48" i="69" s="1"/>
  <c r="AA48" i="69"/>
  <c r="AC48" i="69" s="1"/>
  <c r="M48" i="69"/>
  <c r="BR47" i="69"/>
  <c r="BM47" i="69"/>
  <c r="AS47" i="69"/>
  <c r="AU47" i="69" s="1"/>
  <c r="AA47" i="69"/>
  <c r="AC47" i="69" s="1"/>
  <c r="M47" i="69"/>
  <c r="BR46" i="69"/>
  <c r="BM46" i="69"/>
  <c r="AS46" i="69"/>
  <c r="AU46" i="69" s="1"/>
  <c r="AA46" i="69"/>
  <c r="AC46" i="69" s="1"/>
  <c r="M46" i="69"/>
  <c r="BR45" i="69"/>
  <c r="BM45" i="69"/>
  <c r="AS45" i="69"/>
  <c r="AU45" i="69" s="1"/>
  <c r="AA45" i="69"/>
  <c r="AC45" i="69" s="1"/>
  <c r="M45" i="69"/>
  <c r="BR44" i="69"/>
  <c r="BM44" i="69"/>
  <c r="AS44" i="69"/>
  <c r="AU44" i="69" s="1"/>
  <c r="AA44" i="69"/>
  <c r="AC44" i="69" s="1"/>
  <c r="M44" i="69"/>
  <c r="BR43" i="69"/>
  <c r="BM43" i="69"/>
  <c r="AS43" i="69"/>
  <c r="AU43" i="69" s="1"/>
  <c r="AA43" i="69"/>
  <c r="AC43" i="69" s="1"/>
  <c r="M43" i="69"/>
  <c r="BR42" i="69"/>
  <c r="BM42" i="69"/>
  <c r="AS42" i="69"/>
  <c r="AU42" i="69" s="1"/>
  <c r="BT42" i="69" s="1"/>
  <c r="AA42" i="69"/>
  <c r="AC42" i="69" s="1"/>
  <c r="M42" i="69"/>
  <c r="BR41" i="69"/>
  <c r="BM41" i="69"/>
  <c r="AS41" i="69"/>
  <c r="AU41" i="69" s="1"/>
  <c r="AA41" i="69"/>
  <c r="AC41" i="69" s="1"/>
  <c r="M41" i="69"/>
  <c r="BR40" i="69"/>
  <c r="BM40" i="69"/>
  <c r="AS40" i="69"/>
  <c r="AU40" i="69" s="1"/>
  <c r="AA40" i="69"/>
  <c r="AC40" i="69" s="1"/>
  <c r="M40" i="69"/>
  <c r="BR39" i="69"/>
  <c r="BM39" i="69"/>
  <c r="AS39" i="69"/>
  <c r="AU39" i="69" s="1"/>
  <c r="AA39" i="69"/>
  <c r="AC39" i="69" s="1"/>
  <c r="M39" i="69"/>
  <c r="BR38" i="69"/>
  <c r="BM38" i="69"/>
  <c r="AS38" i="69"/>
  <c r="AU38" i="69" s="1"/>
  <c r="BT38" i="69" s="1"/>
  <c r="AA38" i="69"/>
  <c r="AC38" i="69" s="1"/>
  <c r="M38" i="69"/>
  <c r="BR37" i="69"/>
  <c r="BM37" i="69"/>
  <c r="AS37" i="69"/>
  <c r="AU37" i="69" s="1"/>
  <c r="AA37" i="69"/>
  <c r="AC37" i="69" s="1"/>
  <c r="M37" i="69"/>
  <c r="BR36" i="69"/>
  <c r="BM36" i="69"/>
  <c r="AS36" i="69"/>
  <c r="AU36" i="69" s="1"/>
  <c r="BT36" i="69" s="1"/>
  <c r="AA36" i="69"/>
  <c r="AC36" i="69" s="1"/>
  <c r="M36" i="69"/>
  <c r="BR35" i="69"/>
  <c r="BM35" i="69"/>
  <c r="AS35" i="69"/>
  <c r="AU35" i="69" s="1"/>
  <c r="AA35" i="69"/>
  <c r="AC35" i="69" s="1"/>
  <c r="M35" i="69"/>
  <c r="BR34" i="69"/>
  <c r="BM34" i="69"/>
  <c r="AS34" i="69"/>
  <c r="AU34" i="69" s="1"/>
  <c r="BT34" i="69" s="1"/>
  <c r="AA34" i="69"/>
  <c r="AC34" i="69" s="1"/>
  <c r="M34" i="69"/>
  <c r="BR33" i="69"/>
  <c r="BM33" i="69"/>
  <c r="AS33" i="69"/>
  <c r="AU33" i="69" s="1"/>
  <c r="AA33" i="69"/>
  <c r="AC33" i="69" s="1"/>
  <c r="M33" i="69"/>
  <c r="BR32" i="69"/>
  <c r="BM32" i="69"/>
  <c r="AS32" i="69"/>
  <c r="AU32" i="69" s="1"/>
  <c r="BT32" i="69" s="1"/>
  <c r="M32" i="69"/>
  <c r="BR31" i="69"/>
  <c r="BM31" i="69"/>
  <c r="AS31" i="69"/>
  <c r="AU31" i="69" s="1"/>
  <c r="M31" i="69"/>
  <c r="BR30" i="69"/>
  <c r="BM30" i="69"/>
  <c r="AS30" i="69"/>
  <c r="AU30" i="69" s="1"/>
  <c r="BT30" i="69" s="1"/>
  <c r="M30" i="69"/>
  <c r="BR29" i="69"/>
  <c r="BM29" i="69"/>
  <c r="AS29" i="69"/>
  <c r="AU29" i="69" s="1"/>
  <c r="M29" i="69"/>
  <c r="BR28" i="69"/>
  <c r="BM28" i="69"/>
  <c r="AS28" i="69"/>
  <c r="AU28" i="69" s="1"/>
  <c r="BT28" i="69" s="1"/>
  <c r="M28" i="69"/>
  <c r="BR27" i="69"/>
  <c r="BM27" i="69"/>
  <c r="AS27" i="69"/>
  <c r="AU27" i="69" s="1"/>
  <c r="BR26" i="69"/>
  <c r="BM26" i="69"/>
  <c r="AS26" i="69"/>
  <c r="AU26" i="69" s="1"/>
  <c r="BT26" i="69" s="1"/>
  <c r="BR25" i="69"/>
  <c r="BM25" i="69"/>
  <c r="AS25" i="69"/>
  <c r="AU25" i="69" s="1"/>
  <c r="BR24" i="69"/>
  <c r="BM24" i="69"/>
  <c r="AS24" i="69"/>
  <c r="AU24" i="69" s="1"/>
  <c r="BT24" i="69" s="1"/>
  <c r="BR23" i="69"/>
  <c r="BM23" i="69"/>
  <c r="AS23" i="69"/>
  <c r="AU23" i="69" s="1"/>
  <c r="AO23" i="69"/>
  <c r="BR22" i="69"/>
  <c r="BM22" i="69"/>
  <c r="AS22" i="69"/>
  <c r="AU22" i="69" s="1"/>
  <c r="BT22" i="69" s="1"/>
  <c r="AO22" i="69"/>
  <c r="BR21" i="69"/>
  <c r="BM21" i="69"/>
  <c r="AS21" i="69"/>
  <c r="AU21" i="69" s="1"/>
  <c r="AO21" i="69"/>
  <c r="BR20" i="69"/>
  <c r="BM20" i="69"/>
  <c r="AS20" i="69"/>
  <c r="AU20" i="69" s="1"/>
  <c r="BT20" i="69" s="1"/>
  <c r="AO20" i="69"/>
  <c r="BR19" i="69"/>
  <c r="BM19" i="69"/>
  <c r="AS19" i="69"/>
  <c r="AU19" i="69" s="1"/>
  <c r="AO19" i="69"/>
  <c r="BR18" i="69"/>
  <c r="BM18" i="69"/>
  <c r="AS18" i="69"/>
  <c r="AU18" i="69" s="1"/>
  <c r="BT18" i="69" s="1"/>
  <c r="AO18" i="69"/>
  <c r="BR17" i="69"/>
  <c r="BM17" i="69"/>
  <c r="AS17" i="69"/>
  <c r="AU17" i="69" s="1"/>
  <c r="AO17" i="69"/>
  <c r="BR16" i="69"/>
  <c r="BM16" i="69"/>
  <c r="AS16" i="69"/>
  <c r="AU16" i="69" s="1"/>
  <c r="BT16" i="69" s="1"/>
  <c r="AO16" i="69"/>
  <c r="BR15" i="69"/>
  <c r="BM15" i="69"/>
  <c r="AS15" i="69"/>
  <c r="AU15" i="69" s="1"/>
  <c r="AO15" i="69"/>
  <c r="BM14" i="69"/>
  <c r="AS14" i="69"/>
  <c r="AU14" i="69" s="1"/>
  <c r="AO14" i="69"/>
  <c r="BM13" i="69"/>
  <c r="AS13" i="69"/>
  <c r="AU13" i="69" s="1"/>
  <c r="BT13" i="69" s="1"/>
  <c r="AO13" i="69"/>
  <c r="BR12" i="69"/>
  <c r="AS12" i="69"/>
  <c r="AU12" i="69" s="1"/>
  <c r="AO12" i="69"/>
  <c r="BR11" i="69"/>
  <c r="AS11" i="69"/>
  <c r="AU11" i="69" s="1"/>
  <c r="AO11" i="69"/>
  <c r="BR10" i="69"/>
  <c r="AS10" i="69"/>
  <c r="AU10" i="69" s="1"/>
  <c r="AO10" i="69"/>
  <c r="BC9" i="69"/>
  <c r="AG9" i="69"/>
  <c r="Q9" i="69"/>
  <c r="AS15" i="56"/>
  <c r="AY84" i="69" l="1"/>
  <c r="AY74" i="69"/>
  <c r="AY68" i="69"/>
  <c r="BU68" i="69" s="1"/>
  <c r="BT72" i="69"/>
  <c r="AY62" i="69"/>
  <c r="BU62" i="69" s="1"/>
  <c r="BT99" i="69"/>
  <c r="AY40" i="69"/>
  <c r="AW40" i="69" s="1"/>
  <c r="BT40" i="69"/>
  <c r="BT51" i="69"/>
  <c r="AY51" i="69"/>
  <c r="AW51" i="69" s="1"/>
  <c r="BT64" i="69"/>
  <c r="AY42" i="69"/>
  <c r="AW42" i="69" s="1"/>
  <c r="BB2" i="69"/>
  <c r="P2" i="69"/>
  <c r="BT49" i="69"/>
  <c r="AY49" i="69"/>
  <c r="BT37" i="69"/>
  <c r="BT57" i="69"/>
  <c r="AY57" i="69"/>
  <c r="BT15" i="69"/>
  <c r="BT23" i="69"/>
  <c r="BT39" i="69"/>
  <c r="AY44" i="69"/>
  <c r="BT44" i="69"/>
  <c r="BT48" i="69"/>
  <c r="AY48" i="69"/>
  <c r="BT35" i="69"/>
  <c r="BT45" i="69"/>
  <c r="AY45" i="69"/>
  <c r="BT25" i="69"/>
  <c r="BT41" i="69"/>
  <c r="AY41" i="69"/>
  <c r="BU72" i="69"/>
  <c r="AW72" i="69"/>
  <c r="BT17" i="69"/>
  <c r="BT43" i="69"/>
  <c r="AY43" i="69"/>
  <c r="BT47" i="69"/>
  <c r="AY47" i="69"/>
  <c r="AW54" i="69"/>
  <c r="BU54" i="69"/>
  <c r="AY61" i="69"/>
  <c r="BT61" i="69"/>
  <c r="BT21" i="69"/>
  <c r="BT27" i="69"/>
  <c r="BT12" i="69"/>
  <c r="BT29" i="69"/>
  <c r="BT52" i="69"/>
  <c r="AY52" i="69"/>
  <c r="BU76" i="69"/>
  <c r="AW76" i="69"/>
  <c r="BT14" i="69"/>
  <c r="BT31" i="69"/>
  <c r="BT46" i="69"/>
  <c r="AY46" i="69"/>
  <c r="BT50" i="69"/>
  <c r="AY50" i="69"/>
  <c r="AY59" i="69"/>
  <c r="BT59" i="69"/>
  <c r="BT11" i="69"/>
  <c r="AU107" i="69"/>
  <c r="BT10" i="69"/>
  <c r="BT19" i="69"/>
  <c r="BT33" i="69"/>
  <c r="AY58" i="69"/>
  <c r="AY67" i="69"/>
  <c r="BT67" i="69"/>
  <c r="AY80" i="69"/>
  <c r="AY83" i="69"/>
  <c r="BT83" i="69"/>
  <c r="AY102" i="69"/>
  <c r="BT102" i="69"/>
  <c r="AW95" i="69"/>
  <c r="BU95" i="69"/>
  <c r="BT103" i="69"/>
  <c r="AY103" i="69"/>
  <c r="BT54" i="69"/>
  <c r="AY55" i="69"/>
  <c r="AC57" i="69"/>
  <c r="AY66" i="69"/>
  <c r="AY69" i="69"/>
  <c r="BT69" i="69"/>
  <c r="BT76" i="69"/>
  <c r="AY82" i="69"/>
  <c r="AY85" i="69"/>
  <c r="BT85" i="69"/>
  <c r="AY89" i="69"/>
  <c r="BT89" i="69"/>
  <c r="BT90" i="69"/>
  <c r="AY90" i="69"/>
  <c r="AY98" i="69"/>
  <c r="BT98" i="69"/>
  <c r="AW68" i="69"/>
  <c r="BU88" i="69"/>
  <c r="AW88" i="69"/>
  <c r="AY94" i="69"/>
  <c r="BT94" i="69"/>
  <c r="BT95" i="69"/>
  <c r="AF2" i="69"/>
  <c r="AY56" i="69"/>
  <c r="AY60" i="69"/>
  <c r="AY70" i="69"/>
  <c r="AY73" i="69"/>
  <c r="BT73" i="69"/>
  <c r="AY86" i="69"/>
  <c r="BU64" i="69"/>
  <c r="AW64" i="69"/>
  <c r="AY91" i="69"/>
  <c r="BT91" i="69"/>
  <c r="AY71" i="69"/>
  <c r="BT71" i="69"/>
  <c r="BU84" i="69"/>
  <c r="AW84" i="69"/>
  <c r="AY53" i="69"/>
  <c r="AY75" i="69"/>
  <c r="BT75" i="69"/>
  <c r="BT100" i="69"/>
  <c r="AY100" i="69"/>
  <c r="BT105" i="69"/>
  <c r="AY105" i="69"/>
  <c r="AY81" i="69"/>
  <c r="BT81" i="69"/>
  <c r="AY87" i="69"/>
  <c r="BT87" i="69"/>
  <c r="AO107" i="69"/>
  <c r="AY63" i="69"/>
  <c r="BT63" i="69"/>
  <c r="BU74" i="69"/>
  <c r="AW74" i="69"/>
  <c r="AY77" i="69"/>
  <c r="BT77" i="69"/>
  <c r="BT88" i="69"/>
  <c r="BT96" i="69"/>
  <c r="AY96" i="69"/>
  <c r="AY104" i="69"/>
  <c r="BT104" i="69"/>
  <c r="AY65" i="69"/>
  <c r="BT65" i="69"/>
  <c r="BU78" i="69"/>
  <c r="AW78" i="69"/>
  <c r="AS107" i="69"/>
  <c r="AY79" i="69"/>
  <c r="BT79" i="69"/>
  <c r="BT92" i="69"/>
  <c r="AY92" i="69"/>
  <c r="AW99" i="69"/>
  <c r="BU99" i="69"/>
  <c r="AY93" i="69"/>
  <c r="AY97" i="69"/>
  <c r="AY101" i="69"/>
  <c r="D5" i="32"/>
  <c r="AW62" i="69" l="1"/>
  <c r="BU42" i="69"/>
  <c r="BU40" i="69"/>
  <c r="BU51" i="69"/>
  <c r="BU101" i="69"/>
  <c r="AW101" i="69"/>
  <c r="BU79" i="69"/>
  <c r="AW79" i="69"/>
  <c r="BU96" i="69"/>
  <c r="AW96" i="69"/>
  <c r="AW63" i="69"/>
  <c r="BU63" i="69"/>
  <c r="BU105" i="69"/>
  <c r="AW105" i="69"/>
  <c r="AW98" i="69"/>
  <c r="BU98" i="69"/>
  <c r="BU103" i="69"/>
  <c r="AW103" i="69"/>
  <c r="BU83" i="69"/>
  <c r="AW83" i="69"/>
  <c r="BU59" i="69"/>
  <c r="AW59" i="69"/>
  <c r="AW61" i="69"/>
  <c r="BU61" i="69"/>
  <c r="AW44" i="69"/>
  <c r="BU44" i="69"/>
  <c r="BU97" i="69"/>
  <c r="AW97" i="69"/>
  <c r="AW73" i="69"/>
  <c r="BU73" i="69"/>
  <c r="AW94" i="69"/>
  <c r="BU94" i="69"/>
  <c r="BU90" i="69"/>
  <c r="AW90" i="69"/>
  <c r="BU80" i="69"/>
  <c r="AW80" i="69"/>
  <c r="AW50" i="69"/>
  <c r="BU50" i="69"/>
  <c r="AW45" i="69"/>
  <c r="BU45" i="69"/>
  <c r="AW57" i="69"/>
  <c r="BU57" i="69"/>
  <c r="BU86" i="69"/>
  <c r="AW86" i="69"/>
  <c r="BU93" i="69"/>
  <c r="AW93" i="69"/>
  <c r="BU100" i="69"/>
  <c r="AW100" i="69"/>
  <c r="BU71" i="69"/>
  <c r="AW71" i="69"/>
  <c r="BU70" i="69"/>
  <c r="AW70" i="69"/>
  <c r="AW69" i="69"/>
  <c r="BU69" i="69"/>
  <c r="BU82" i="69"/>
  <c r="AW82" i="69"/>
  <c r="BU60" i="69"/>
  <c r="AW60" i="69"/>
  <c r="BU66" i="69"/>
  <c r="AW66" i="69"/>
  <c r="BU67" i="69"/>
  <c r="AW67" i="69"/>
  <c r="AW46" i="69"/>
  <c r="BU46" i="69"/>
  <c r="AW52" i="69"/>
  <c r="BU52" i="69"/>
  <c r="AW47" i="69"/>
  <c r="BU47" i="69"/>
  <c r="AW104" i="69"/>
  <c r="BU104" i="69"/>
  <c r="AW77" i="69"/>
  <c r="BU77" i="69"/>
  <c r="AW91" i="69"/>
  <c r="BU91" i="69"/>
  <c r="AW56" i="69"/>
  <c r="BU56" i="69"/>
  <c r="BU89" i="69"/>
  <c r="AW89" i="69"/>
  <c r="BU58" i="69"/>
  <c r="AW58" i="69"/>
  <c r="BU65" i="69"/>
  <c r="AW65" i="69"/>
  <c r="BU87" i="69"/>
  <c r="AW87" i="69"/>
  <c r="BU43" i="69"/>
  <c r="AW43" i="69"/>
  <c r="AW41" i="69"/>
  <c r="BU41" i="69"/>
  <c r="AW48" i="69"/>
  <c r="BU48" i="69"/>
  <c r="BU49" i="69"/>
  <c r="AW49" i="69"/>
  <c r="BU81" i="69"/>
  <c r="AW81" i="69"/>
  <c r="BU92" i="69"/>
  <c r="AW92" i="69"/>
  <c r="AW75" i="69"/>
  <c r="BU75" i="69"/>
  <c r="BU53" i="69"/>
  <c r="AW53" i="69"/>
  <c r="BU85" i="69"/>
  <c r="AW85" i="69"/>
  <c r="BU55" i="69"/>
  <c r="AW55" i="69"/>
  <c r="AW102" i="69"/>
  <c r="BU102" i="69"/>
  <c r="C6" i="32"/>
  <c r="D6" i="32" s="1"/>
  <c r="C7" i="32"/>
  <c r="D7" i="32" s="1"/>
  <c r="C8" i="32"/>
  <c r="D8" i="32" s="1"/>
  <c r="C9" i="32"/>
  <c r="D9" i="32" s="1"/>
  <c r="C10" i="32"/>
  <c r="D10" i="32" s="1"/>
  <c r="C11" i="32"/>
  <c r="D11" i="32" s="1"/>
  <c r="C12" i="32"/>
  <c r="D12" i="32" s="1"/>
  <c r="C13" i="32"/>
  <c r="D13" i="32" s="1"/>
  <c r="C14" i="32"/>
  <c r="D14" i="32" s="1"/>
  <c r="C15" i="32"/>
  <c r="D15" i="32" s="1"/>
  <c r="C16" i="32"/>
  <c r="D16" i="32" s="1"/>
  <c r="C17" i="32"/>
  <c r="D36" i="32" l="1"/>
  <c r="D35" i="32"/>
  <c r="D17" i="32"/>
  <c r="BM12" i="69" l="1"/>
  <c r="BM11" i="69"/>
  <c r="AK9" i="69"/>
  <c r="U9" i="69"/>
  <c r="BG9" i="69"/>
  <c r="AO49" i="56" l="1"/>
  <c r="AO50" i="56"/>
  <c r="AO51" i="56"/>
  <c r="AO52" i="56"/>
  <c r="AO53" i="56"/>
  <c r="AO54" i="56"/>
  <c r="AO55" i="56"/>
  <c r="AO30" i="56"/>
  <c r="AO31" i="56"/>
  <c r="AO32" i="56"/>
  <c r="AS32" i="56"/>
  <c r="AU32" i="56" s="1"/>
  <c r="AO26" i="56"/>
  <c r="AU15" i="56" l="1"/>
  <c r="AS16" i="56"/>
  <c r="AS17" i="56"/>
  <c r="AS18" i="56"/>
  <c r="AS19" i="56"/>
  <c r="AS20" i="56"/>
  <c r="AS21" i="56"/>
  <c r="AS22" i="56"/>
  <c r="AS23" i="56"/>
  <c r="AU23" i="56" s="1"/>
  <c r="AS24" i="56"/>
  <c r="AU24" i="56" s="1"/>
  <c r="AS25" i="56"/>
  <c r="AU25" i="56" s="1"/>
  <c r="AS26" i="56"/>
  <c r="AU26" i="56" s="1"/>
  <c r="AS27" i="56"/>
  <c r="AU27" i="56" s="1"/>
  <c r="AS28" i="56"/>
  <c r="AU28" i="56" s="1"/>
  <c r="AS29" i="56"/>
  <c r="AU29" i="56" s="1"/>
  <c r="AS30" i="56"/>
  <c r="AU30" i="56" s="1"/>
  <c r="AS31" i="56"/>
  <c r="AU31" i="56" s="1"/>
  <c r="AS33" i="56"/>
  <c r="AU33" i="56" s="1"/>
  <c r="AS34" i="56"/>
  <c r="AS35" i="56"/>
  <c r="AS36" i="56"/>
  <c r="AS37" i="56"/>
  <c r="AS38" i="56"/>
  <c r="AS39" i="56"/>
  <c r="AS40" i="56"/>
  <c r="AS41" i="56"/>
  <c r="AU41" i="56" s="1"/>
  <c r="AS42" i="56"/>
  <c r="AS43" i="56"/>
  <c r="AS44" i="56"/>
  <c r="AS45" i="56"/>
  <c r="AS46" i="56"/>
  <c r="AS47" i="56"/>
  <c r="AS48" i="56"/>
  <c r="AS49" i="56"/>
  <c r="AS50" i="56"/>
  <c r="AS51" i="56"/>
  <c r="AS52" i="56"/>
  <c r="AS53" i="56"/>
  <c r="AS54" i="56"/>
  <c r="AS55" i="56"/>
  <c r="AS56" i="56"/>
  <c r="AS57" i="56"/>
  <c r="AS58" i="56"/>
  <c r="AS59" i="56"/>
  <c r="AS60" i="56"/>
  <c r="AS61" i="56"/>
  <c r="AS62" i="56"/>
  <c r="AS63" i="56"/>
  <c r="AS64" i="56"/>
  <c r="AS65" i="56"/>
  <c r="AS66" i="56"/>
  <c r="AU66" i="56" s="1"/>
  <c r="AS67" i="56"/>
  <c r="AS68" i="56"/>
  <c r="AS69" i="56"/>
  <c r="AS70" i="56"/>
  <c r="AS71" i="56"/>
  <c r="AS72" i="56"/>
  <c r="AS73" i="56"/>
  <c r="AS74" i="56"/>
  <c r="AS75" i="56"/>
  <c r="AS76" i="56"/>
  <c r="AS77" i="56"/>
  <c r="AS78" i="56"/>
  <c r="AS79" i="56"/>
  <c r="AS80" i="56"/>
  <c r="AS81" i="56"/>
  <c r="AS82" i="56"/>
  <c r="AS83" i="56"/>
  <c r="AS84" i="56"/>
  <c r="AS85" i="56"/>
  <c r="AS86" i="56"/>
  <c r="AS87" i="56"/>
  <c r="AS88" i="56"/>
  <c r="AS89" i="56"/>
  <c r="AS90" i="56"/>
  <c r="AS91" i="56"/>
  <c r="AS92" i="56"/>
  <c r="AS93" i="56"/>
  <c r="AS94" i="56"/>
  <c r="AS95" i="56"/>
  <c r="AS96" i="56"/>
  <c r="AS97" i="56"/>
  <c r="AS98" i="56"/>
  <c r="AS99" i="56"/>
  <c r="AS100" i="56"/>
  <c r="AS101" i="56"/>
  <c r="AS102" i="56"/>
  <c r="AS103" i="56"/>
  <c r="AS104" i="56"/>
  <c r="AS105" i="56"/>
  <c r="G111" i="56"/>
  <c r="G110" i="56" s="1" a="1"/>
  <c r="G110" i="56" s="1"/>
  <c r="B2" i="56" l="1"/>
  <c r="AU105" i="56"/>
  <c r="AY105" i="56" s="1"/>
  <c r="AW105" i="56" s="1"/>
  <c r="AU104" i="56"/>
  <c r="AY104" i="56" s="1"/>
  <c r="AW104" i="56" s="1"/>
  <c r="AU103" i="56"/>
  <c r="AY103" i="56" s="1"/>
  <c r="AW103" i="56" s="1"/>
  <c r="AU102" i="56"/>
  <c r="AY102" i="56" s="1"/>
  <c r="AW102" i="56" s="1"/>
  <c r="AU101" i="56"/>
  <c r="AY101" i="56" s="1"/>
  <c r="AW101" i="56" s="1"/>
  <c r="AU100" i="56"/>
  <c r="AY100" i="56" s="1"/>
  <c r="AW100" i="56" s="1"/>
  <c r="AU99" i="56"/>
  <c r="AY99" i="56" s="1"/>
  <c r="AW99" i="56" s="1"/>
  <c r="AU98" i="56"/>
  <c r="AY98" i="56" s="1"/>
  <c r="AW98" i="56" s="1"/>
  <c r="AU97" i="56"/>
  <c r="AY97" i="56" s="1"/>
  <c r="AW97" i="56" s="1"/>
  <c r="AU96" i="56"/>
  <c r="AY96" i="56" s="1"/>
  <c r="AW96" i="56" s="1"/>
  <c r="AU95" i="56"/>
  <c r="AY95" i="56" s="1"/>
  <c r="AW95" i="56" s="1"/>
  <c r="AU94" i="56"/>
  <c r="AY94" i="56" s="1"/>
  <c r="AW94" i="56" s="1"/>
  <c r="AU93" i="56"/>
  <c r="AY93" i="56" s="1"/>
  <c r="AW93" i="56" s="1"/>
  <c r="AU92" i="56"/>
  <c r="AY92" i="56" s="1"/>
  <c r="AW92" i="56" s="1"/>
  <c r="AU91" i="56"/>
  <c r="AY91" i="56" s="1"/>
  <c r="AW91" i="56" s="1"/>
  <c r="AU90" i="56"/>
  <c r="AY90" i="56" s="1"/>
  <c r="AW90" i="56" s="1"/>
  <c r="AU89" i="56"/>
  <c r="AY89" i="56" s="1"/>
  <c r="AW89" i="56" s="1"/>
  <c r="AU88" i="56"/>
  <c r="AY88" i="56" s="1"/>
  <c r="AW88" i="56" s="1"/>
  <c r="AU87" i="56"/>
  <c r="AY87" i="56" s="1"/>
  <c r="AW87" i="56" s="1"/>
  <c r="AU86" i="56"/>
  <c r="AY86" i="56" s="1"/>
  <c r="AW86" i="56" s="1"/>
  <c r="AU85" i="56"/>
  <c r="AY85" i="56" s="1"/>
  <c r="AW85" i="56" s="1"/>
  <c r="AU84" i="56"/>
  <c r="AY84" i="56" s="1"/>
  <c r="AW84" i="56" s="1"/>
  <c r="AU83" i="56"/>
  <c r="AY83" i="56" s="1"/>
  <c r="AW83" i="56" s="1"/>
  <c r="AU82" i="56"/>
  <c r="AY82" i="56" s="1"/>
  <c r="AW82" i="56" s="1"/>
  <c r="AU81" i="56"/>
  <c r="AY81" i="56" s="1"/>
  <c r="AW81" i="56" s="1"/>
  <c r="AU80" i="56"/>
  <c r="AY80" i="56" s="1"/>
  <c r="AW80" i="56" s="1"/>
  <c r="AU79" i="56"/>
  <c r="AY79" i="56" s="1"/>
  <c r="AW79" i="56" s="1"/>
  <c r="AU78" i="56"/>
  <c r="AY78" i="56" s="1"/>
  <c r="AW78" i="56" s="1"/>
  <c r="AU77" i="56"/>
  <c r="AY77" i="56" s="1"/>
  <c r="AW77" i="56" s="1"/>
  <c r="AU76" i="56"/>
  <c r="AY76" i="56" s="1"/>
  <c r="AW76" i="56" s="1"/>
  <c r="AU75" i="56"/>
  <c r="AU74" i="56"/>
  <c r="AU73" i="56"/>
  <c r="AU72" i="56"/>
  <c r="AU71" i="56"/>
  <c r="AU70" i="56"/>
  <c r="AU69" i="56"/>
  <c r="AU68" i="56"/>
  <c r="AU67" i="56"/>
  <c r="AU65" i="56"/>
  <c r="AU64" i="56"/>
  <c r="AU63" i="56"/>
  <c r="AU62" i="56"/>
  <c r="AU61" i="56"/>
  <c r="AU60" i="56"/>
  <c r="AU59" i="56"/>
  <c r="AU58" i="56"/>
  <c r="AU57" i="56"/>
  <c r="AU56" i="56"/>
  <c r="AU55" i="56"/>
  <c r="AU54" i="56"/>
  <c r="AU53" i="56"/>
  <c r="AU52" i="56"/>
  <c r="AU51" i="56"/>
  <c r="AU50" i="56"/>
  <c r="AU49" i="56"/>
  <c r="AU48" i="56"/>
  <c r="AU47" i="56"/>
  <c r="AU46" i="56"/>
  <c r="AU45" i="56"/>
  <c r="AU44" i="56"/>
  <c r="AU43" i="56"/>
  <c r="AU42" i="56"/>
  <c r="AU40" i="56"/>
  <c r="AU39" i="56"/>
  <c r="AU38" i="56"/>
  <c r="AU37" i="56"/>
  <c r="AU36" i="56"/>
  <c r="AU35" i="56"/>
  <c r="AU34" i="56"/>
  <c r="AU22" i="56"/>
  <c r="AU21" i="56"/>
  <c r="AU20" i="56"/>
  <c r="AU19" i="56"/>
  <c r="AU18" i="56"/>
  <c r="AU17" i="56"/>
  <c r="AU16" i="56"/>
  <c r="AU14" i="56"/>
  <c r="AU13" i="56"/>
  <c r="AU12" i="56"/>
  <c r="AU11" i="56"/>
  <c r="AU10" i="56"/>
  <c r="G9" i="56" l="1"/>
  <c r="BG9" i="56" s="1"/>
  <c r="AQ142" i="56"/>
  <c r="AO142" i="56"/>
  <c r="AQ141" i="56"/>
  <c r="AO141" i="56"/>
  <c r="AQ140" i="56"/>
  <c r="AO140" i="56"/>
  <c r="AQ139" i="56"/>
  <c r="AO139" i="56"/>
  <c r="AQ138" i="56"/>
  <c r="AO138" i="56"/>
  <c r="AQ137" i="56"/>
  <c r="AO137" i="56"/>
  <c r="AQ136" i="56"/>
  <c r="AO136" i="56"/>
  <c r="AQ135" i="56"/>
  <c r="AO135" i="56"/>
  <c r="AQ134" i="56"/>
  <c r="AO134" i="56"/>
  <c r="AQ133" i="56"/>
  <c r="AO133" i="56"/>
  <c r="AQ132" i="56"/>
  <c r="AO132" i="56"/>
  <c r="AQ131" i="56"/>
  <c r="AO131" i="56"/>
  <c r="AQ130" i="56"/>
  <c r="AO130" i="56"/>
  <c r="AQ129" i="56"/>
  <c r="AO129" i="56"/>
  <c r="AQ128" i="56"/>
  <c r="AO128" i="56"/>
  <c r="AQ126" i="56"/>
  <c r="AO126" i="56"/>
  <c r="AQ125" i="56"/>
  <c r="AO125" i="56"/>
  <c r="AQ123" i="56"/>
  <c r="AO123" i="56"/>
  <c r="AQ121" i="56"/>
  <c r="AO121" i="56"/>
  <c r="AQ120" i="56"/>
  <c r="AO120" i="56"/>
  <c r="AQ118" i="56"/>
  <c r="AO118" i="56"/>
  <c r="AQ117" i="56"/>
  <c r="AO117" i="56"/>
  <c r="AQ116" i="56"/>
  <c r="AO116" i="56"/>
  <c r="AQ115" i="56"/>
  <c r="AO115" i="56"/>
  <c r="AQ114" i="56"/>
  <c r="AO114" i="56"/>
  <c r="AQ113" i="56"/>
  <c r="AO113" i="56"/>
  <c r="AQ112" i="56"/>
  <c r="AO112" i="56"/>
  <c r="AA105" i="56" l="1"/>
  <c r="AC105" i="56" s="1"/>
  <c r="AA104" i="56"/>
  <c r="AC104" i="56" s="1"/>
  <c r="AA103" i="56"/>
  <c r="AC103" i="56" s="1"/>
  <c r="AA92" i="56"/>
  <c r="AC92" i="56" s="1"/>
  <c r="AA91" i="56"/>
  <c r="AC91" i="56" s="1"/>
  <c r="AA90" i="56"/>
  <c r="AC90" i="56" s="1"/>
  <c r="AA89" i="56"/>
  <c r="AC89" i="56" s="1"/>
  <c r="AA88" i="56"/>
  <c r="AC88" i="56" s="1"/>
  <c r="AA87" i="56"/>
  <c r="AC87" i="56" s="1"/>
  <c r="AA86" i="56"/>
  <c r="AC86" i="56" s="1"/>
  <c r="AA85" i="56"/>
  <c r="AC85" i="56" s="1"/>
  <c r="AA84" i="56"/>
  <c r="AC84" i="56" s="1"/>
  <c r="AA83" i="56"/>
  <c r="AC83" i="56" s="1"/>
  <c r="AA82" i="56"/>
  <c r="AC82" i="56" s="1"/>
  <c r="AA81" i="56"/>
  <c r="AC81" i="56" s="1"/>
  <c r="AA80" i="56"/>
  <c r="AC80" i="56" s="1"/>
  <c r="AA79" i="56"/>
  <c r="AC79" i="56" s="1"/>
  <c r="AA78" i="56"/>
  <c r="AC78" i="56" s="1"/>
  <c r="AA77" i="56"/>
  <c r="AC77" i="56" s="1"/>
  <c r="AA76" i="56"/>
  <c r="AC76" i="56" s="1"/>
  <c r="AA75" i="56"/>
  <c r="AC75" i="56" s="1"/>
  <c r="AA74" i="56"/>
  <c r="AC74" i="56" s="1"/>
  <c r="AA73" i="56"/>
  <c r="AC73" i="56" s="1"/>
  <c r="AA72" i="56"/>
  <c r="AC72" i="56" s="1"/>
  <c r="AA71" i="56"/>
  <c r="AC71" i="56" s="1"/>
  <c r="AA70" i="56"/>
  <c r="AC70" i="56" s="1"/>
  <c r="AA69" i="56"/>
  <c r="AC69" i="56" s="1"/>
  <c r="AA68" i="56"/>
  <c r="AC68" i="56" s="1"/>
  <c r="AA67" i="56"/>
  <c r="AC67" i="56" s="1"/>
  <c r="AA66" i="56"/>
  <c r="AC66" i="56" s="1"/>
  <c r="AA65" i="56"/>
  <c r="AC65" i="56" s="1"/>
  <c r="AA64" i="56"/>
  <c r="AC64" i="56" s="1"/>
  <c r="AA63" i="56"/>
  <c r="AC63" i="56" s="1"/>
  <c r="AA62" i="56"/>
  <c r="AC62" i="56" s="1"/>
  <c r="AA61" i="56"/>
  <c r="AC61" i="56" s="1"/>
  <c r="AA60" i="56"/>
  <c r="AC60" i="56" s="1"/>
  <c r="AA59" i="56"/>
  <c r="AC59" i="56" s="1"/>
  <c r="AA58" i="56"/>
  <c r="AC58" i="56" s="1"/>
  <c r="AA57" i="56"/>
  <c r="AC57" i="56" s="1"/>
  <c r="AA56" i="56"/>
  <c r="AC56" i="56" s="1"/>
  <c r="AA55" i="56"/>
  <c r="AC55" i="56" s="1"/>
  <c r="AA54" i="56"/>
  <c r="AC54" i="56" s="1"/>
  <c r="AA53" i="56"/>
  <c r="AC53" i="56" s="1"/>
  <c r="AA52" i="56"/>
  <c r="AC52" i="56" s="1"/>
  <c r="AA51" i="56"/>
  <c r="AC51" i="56" s="1"/>
  <c r="AA50" i="56"/>
  <c r="AC50" i="56" s="1"/>
  <c r="AA49" i="56"/>
  <c r="AC49" i="56" s="1"/>
  <c r="AA48" i="56"/>
  <c r="AC48" i="56" s="1"/>
  <c r="AA47" i="56"/>
  <c r="AC47" i="56" s="1"/>
  <c r="AA46" i="56"/>
  <c r="AC46" i="56" s="1"/>
  <c r="AA45" i="56"/>
  <c r="AC45" i="56" s="1"/>
  <c r="AA44" i="56"/>
  <c r="AC44" i="56" s="1"/>
  <c r="AA43" i="56"/>
  <c r="AC43" i="56" s="1"/>
  <c r="AA42" i="56"/>
  <c r="AC42" i="56" s="1"/>
  <c r="AA41" i="56"/>
  <c r="AC41" i="56" s="1"/>
  <c r="AA40" i="56"/>
  <c r="AC40" i="56" s="1"/>
  <c r="AA39" i="56"/>
  <c r="AC39" i="56" s="1"/>
  <c r="AA38" i="56"/>
  <c r="AC38" i="56" s="1"/>
  <c r="AA37" i="56"/>
  <c r="AC37" i="56" s="1"/>
  <c r="AA36" i="56"/>
  <c r="AC36" i="56" s="1"/>
  <c r="AA35" i="56"/>
  <c r="AC35" i="56" s="1"/>
  <c r="M105" i="56"/>
  <c r="M104" i="56"/>
  <c r="M103" i="56"/>
  <c r="M102" i="56"/>
  <c r="M101" i="56"/>
  <c r="M100" i="56"/>
  <c r="M99" i="56"/>
  <c r="M98" i="56"/>
  <c r="M97" i="56"/>
  <c r="M96" i="56"/>
  <c r="M95" i="56"/>
  <c r="M94" i="56"/>
  <c r="M93" i="56"/>
  <c r="M92" i="56"/>
  <c r="M91" i="56"/>
  <c r="M90" i="56"/>
  <c r="M89" i="56"/>
  <c r="M88" i="56"/>
  <c r="M87" i="56"/>
  <c r="M86" i="56"/>
  <c r="M85" i="56"/>
  <c r="M84" i="56"/>
  <c r="M83" i="56"/>
  <c r="M82" i="56"/>
  <c r="M81" i="56"/>
  <c r="M80" i="56"/>
  <c r="M79" i="56"/>
  <c r="M78" i="56"/>
  <c r="M77" i="56"/>
  <c r="M76" i="56"/>
  <c r="M75" i="56"/>
  <c r="M74" i="56"/>
  <c r="M73" i="56"/>
  <c r="M72" i="56"/>
  <c r="M71" i="56"/>
  <c r="M70" i="56"/>
  <c r="M69" i="56"/>
  <c r="M68" i="56"/>
  <c r="M67" i="56"/>
  <c r="M66" i="56"/>
  <c r="M65" i="56"/>
  <c r="M64" i="56"/>
  <c r="M63" i="56"/>
  <c r="M62" i="56"/>
  <c r="M61" i="56"/>
  <c r="M60" i="56"/>
  <c r="M59" i="56"/>
  <c r="M58" i="56"/>
  <c r="M57" i="56"/>
  <c r="M56" i="56"/>
  <c r="M55" i="56"/>
  <c r="M54" i="56"/>
  <c r="M53" i="56"/>
  <c r="M52" i="56"/>
  <c r="M51" i="56"/>
  <c r="M50" i="56"/>
  <c r="M49" i="56"/>
  <c r="M48" i="56"/>
  <c r="M47" i="56"/>
  <c r="M46" i="56"/>
  <c r="M45" i="56"/>
  <c r="M44" i="56"/>
  <c r="M43" i="56"/>
  <c r="M42" i="56"/>
  <c r="M41" i="56"/>
  <c r="M40" i="56"/>
  <c r="M39" i="56"/>
  <c r="M38" i="56"/>
  <c r="M37" i="56"/>
  <c r="M36" i="56"/>
  <c r="M35" i="56"/>
  <c r="M34" i="56"/>
  <c r="M33" i="56"/>
  <c r="M32" i="56"/>
  <c r="M31" i="56"/>
  <c r="M30" i="56"/>
  <c r="M29" i="56"/>
  <c r="M27" i="56"/>
  <c r="M26" i="56"/>
  <c r="AQ107" i="56"/>
  <c r="AM107" i="56"/>
  <c r="Y107" i="56"/>
  <c r="W107" i="56"/>
  <c r="K107" i="56"/>
  <c r="I107" i="56"/>
  <c r="BM10" i="69" l="1"/>
  <c r="BM107" i="69" s="1"/>
  <c r="P2" i="56"/>
  <c r="AF2" i="56"/>
  <c r="BR105" i="56" l="1"/>
  <c r="AO105" i="56"/>
  <c r="BR104" i="56"/>
  <c r="AO104" i="56"/>
  <c r="BR103" i="56"/>
  <c r="AO103" i="56"/>
  <c r="BR102" i="56"/>
  <c r="AO102" i="56"/>
  <c r="BR101" i="56"/>
  <c r="AO101" i="56"/>
  <c r="BR100" i="56"/>
  <c r="AO100" i="56"/>
  <c r="BR99" i="56"/>
  <c r="AO99" i="56"/>
  <c r="BR98" i="56"/>
  <c r="AO98" i="56"/>
  <c r="BR97" i="56"/>
  <c r="AO97" i="56"/>
  <c r="BR96" i="56"/>
  <c r="AO96" i="56"/>
  <c r="BR95" i="56"/>
  <c r="AO95" i="56"/>
  <c r="BR94" i="56"/>
  <c r="AO94" i="56"/>
  <c r="BR93" i="56"/>
  <c r="AO93" i="56"/>
  <c r="BR92" i="56"/>
  <c r="AO92" i="56"/>
  <c r="BR91" i="56"/>
  <c r="AO91" i="56"/>
  <c r="BR90" i="56"/>
  <c r="AO90" i="56"/>
  <c r="BR89" i="56"/>
  <c r="AO89" i="56"/>
  <c r="BR88" i="56"/>
  <c r="AO88" i="56"/>
  <c r="BR87" i="56"/>
  <c r="AO87" i="56"/>
  <c r="BR86" i="56"/>
  <c r="AO86" i="56"/>
  <c r="BR85" i="56"/>
  <c r="AO85" i="56"/>
  <c r="BR84" i="56"/>
  <c r="AO84" i="56"/>
  <c r="BR83" i="56"/>
  <c r="AO83" i="56"/>
  <c r="BR82" i="56"/>
  <c r="AO82" i="56"/>
  <c r="BR81" i="56"/>
  <c r="AO81" i="56"/>
  <c r="BR80" i="56"/>
  <c r="AO80" i="56"/>
  <c r="BR79" i="56"/>
  <c r="AO79" i="56"/>
  <c r="BR78" i="56"/>
  <c r="AO78" i="56"/>
  <c r="BR77" i="56"/>
  <c r="AO77" i="56"/>
  <c r="BR76" i="56"/>
  <c r="AO76" i="56"/>
  <c r="BR75" i="56"/>
  <c r="AO75" i="56"/>
  <c r="BR74" i="56"/>
  <c r="AO74" i="56"/>
  <c r="BR73" i="56"/>
  <c r="AO73" i="56"/>
  <c r="BR72" i="56"/>
  <c r="AO72" i="56"/>
  <c r="BR71" i="56"/>
  <c r="AO71" i="56"/>
  <c r="BR70" i="56"/>
  <c r="AO70" i="56"/>
  <c r="BR69" i="56"/>
  <c r="AO69" i="56"/>
  <c r="BR68" i="56"/>
  <c r="AO68" i="56"/>
  <c r="BR67" i="56"/>
  <c r="AO67" i="56"/>
  <c r="BR66" i="56"/>
  <c r="AO66" i="56"/>
  <c r="BR65" i="56"/>
  <c r="AO65" i="56"/>
  <c r="BR64" i="56"/>
  <c r="AO64" i="56"/>
  <c r="BR63" i="56"/>
  <c r="AO63" i="56"/>
  <c r="BR62" i="56"/>
  <c r="AO62" i="56"/>
  <c r="BR61" i="56"/>
  <c r="AO61" i="56"/>
  <c r="BR60" i="56"/>
  <c r="AO60" i="56"/>
  <c r="BR59" i="56"/>
  <c r="AO59" i="56"/>
  <c r="BR58" i="56"/>
  <c r="AO58" i="56"/>
  <c r="BR57" i="56"/>
  <c r="AO57" i="56"/>
  <c r="BR56" i="56"/>
  <c r="AO56" i="56"/>
  <c r="BR55" i="56"/>
  <c r="BR54" i="56"/>
  <c r="BR53" i="56"/>
  <c r="BR52" i="56"/>
  <c r="BR51" i="56"/>
  <c r="BR50" i="56"/>
  <c r="BR49" i="56"/>
  <c r="BR48" i="56"/>
  <c r="AO48" i="56"/>
  <c r="BR47" i="56"/>
  <c r="AO47" i="56"/>
  <c r="BR46" i="56"/>
  <c r="AO46" i="56"/>
  <c r="BR45" i="56"/>
  <c r="AO45" i="56"/>
  <c r="BR44" i="56"/>
  <c r="AO44" i="56"/>
  <c r="BR43" i="56"/>
  <c r="AO43" i="56"/>
  <c r="BR42" i="56"/>
  <c r="AO42" i="56"/>
  <c r="BR41" i="56"/>
  <c r="AO41" i="56"/>
  <c r="BR40" i="56"/>
  <c r="AO40" i="56"/>
  <c r="BR39" i="56"/>
  <c r="AO39" i="56"/>
  <c r="BR38" i="56"/>
  <c r="AO38" i="56"/>
  <c r="BR37" i="56"/>
  <c r="AO37" i="56"/>
  <c r="BR36" i="56"/>
  <c r="AO36" i="56"/>
  <c r="BR35" i="56"/>
  <c r="AO35" i="56"/>
  <c r="BR34" i="56"/>
  <c r="AO34" i="56"/>
  <c r="BR33" i="56"/>
  <c r="AO33" i="56"/>
  <c r="BR32" i="56"/>
  <c r="BR31" i="56"/>
  <c r="BR30" i="56"/>
  <c r="BR29" i="56"/>
  <c r="AO29" i="56"/>
  <c r="BR28" i="56"/>
  <c r="AO28" i="56"/>
  <c r="BR27" i="56"/>
  <c r="AO27" i="56"/>
  <c r="BR26" i="56"/>
  <c r="BR25" i="56"/>
  <c r="AO25" i="56"/>
  <c r="BR24" i="56"/>
  <c r="AO24" i="56"/>
  <c r="BR23" i="56"/>
  <c r="AO23" i="56"/>
  <c r="BR22" i="56"/>
  <c r="AO22" i="56"/>
  <c r="BR21" i="56"/>
  <c r="AO21" i="56"/>
  <c r="BR20" i="56"/>
  <c r="AO20" i="56"/>
  <c r="BR19" i="56"/>
  <c r="AO19" i="56"/>
  <c r="BR18" i="56"/>
  <c r="AO18" i="56"/>
  <c r="BR17" i="56"/>
  <c r="AO17" i="56"/>
  <c r="BR16" i="56"/>
  <c r="AO16" i="56"/>
  <c r="BR15" i="56"/>
  <c r="AO15" i="56"/>
  <c r="AO14" i="56"/>
  <c r="AO13" i="56"/>
  <c r="BR12" i="56"/>
  <c r="AO12" i="56"/>
  <c r="BR11" i="56"/>
  <c r="AO11" i="56"/>
  <c r="BR10" i="56"/>
  <c r="AO10" i="56"/>
  <c r="AG9" i="56"/>
  <c r="Q9" i="56"/>
  <c r="AK9" i="56"/>
  <c r="AO107" i="56" l="1"/>
  <c r="AS107" i="56"/>
  <c r="U9" i="56"/>
  <c r="M10" i="56" l="1"/>
  <c r="M28" i="56"/>
  <c r="M25" i="56" l="1"/>
  <c r="M24" i="56"/>
  <c r="M23" i="56"/>
  <c r="M22" i="56"/>
  <c r="M14" i="56"/>
  <c r="M13" i="56"/>
  <c r="M21" i="56"/>
  <c r="M20" i="56"/>
  <c r="M12" i="56"/>
  <c r="M17" i="56"/>
  <c r="M15" i="56"/>
  <c r="M19" i="56"/>
  <c r="M11" i="56"/>
  <c r="M16" i="56"/>
  <c r="M18" i="56"/>
  <c r="M107" i="56" l="1"/>
  <c r="M9" i="69"/>
  <c r="M25" i="69" l="1"/>
  <c r="M26" i="69"/>
  <c r="M27" i="69"/>
  <c r="M24" i="69"/>
  <c r="M23" i="69"/>
  <c r="M22" i="69"/>
  <c r="M21" i="69"/>
  <c r="M20" i="69"/>
  <c r="M10" i="69"/>
  <c r="M11" i="69"/>
  <c r="M18" i="69"/>
  <c r="M17" i="69"/>
  <c r="M15" i="69"/>
  <c r="M12" i="69"/>
  <c r="M14" i="69"/>
  <c r="M13" i="69"/>
  <c r="M16" i="69"/>
  <c r="M19" i="69"/>
  <c r="M107" i="69" l="1"/>
  <c r="AA34" i="56" l="1"/>
  <c r="AC34" i="56" s="1"/>
  <c r="AA33" i="56"/>
  <c r="AC33" i="56" s="1"/>
  <c r="AA32" i="56"/>
  <c r="AC32" i="56" s="1"/>
  <c r="AA31" i="56"/>
  <c r="AC31" i="56" s="1"/>
  <c r="AA30" i="56"/>
  <c r="AC30" i="56" s="1"/>
  <c r="BT73" i="56" l="1"/>
  <c r="BT41" i="56"/>
  <c r="BT97" i="56"/>
  <c r="BU97" i="56"/>
  <c r="BT54" i="56"/>
  <c r="BT33" i="56"/>
  <c r="BT17" i="56"/>
  <c r="BT25" i="56"/>
  <c r="BT57" i="56"/>
  <c r="BT89" i="56"/>
  <c r="BU89" i="56"/>
  <c r="BT81" i="56"/>
  <c r="BU81" i="56"/>
  <c r="BT92" i="56"/>
  <c r="BU92" i="56"/>
  <c r="BT86" i="56"/>
  <c r="BU86" i="56"/>
  <c r="BT45" i="56"/>
  <c r="BT52" i="56"/>
  <c r="BT16" i="56"/>
  <c r="BT32" i="56"/>
  <c r="BT63" i="56"/>
  <c r="BT22" i="56"/>
  <c r="BT67" i="56"/>
  <c r="BT87" i="56"/>
  <c r="BU87" i="56"/>
  <c r="BT35" i="56"/>
  <c r="BT37" i="56"/>
  <c r="BT90" i="56"/>
  <c r="BU90" i="56"/>
  <c r="BT70" i="56"/>
  <c r="BT76" i="56"/>
  <c r="BU76" i="56"/>
  <c r="BT56" i="56"/>
  <c r="BT48" i="56"/>
  <c r="BT74" i="56"/>
  <c r="BT30" i="56"/>
  <c r="BT99" i="56"/>
  <c r="BU99" i="56"/>
  <c r="BT55" i="56"/>
  <c r="BT11" i="56"/>
  <c r="BT88" i="56"/>
  <c r="BU88" i="56"/>
  <c r="BT101" i="56"/>
  <c r="BU101" i="56"/>
  <c r="BT46" i="56"/>
  <c r="BT103" i="56"/>
  <c r="BU103" i="56"/>
  <c r="BT12" i="56"/>
  <c r="BT77" i="56"/>
  <c r="BU77" i="56"/>
  <c r="BT44" i="56"/>
  <c r="BT14" i="56"/>
  <c r="BT29" i="56"/>
  <c r="BT51" i="56"/>
  <c r="BT79" i="56"/>
  <c r="BU79" i="56"/>
  <c r="BT58" i="56"/>
  <c r="BT96" i="56"/>
  <c r="BU96" i="56"/>
  <c r="AU107" i="56"/>
  <c r="BT10" i="56"/>
  <c r="BT68" i="56"/>
  <c r="BT36" i="56"/>
  <c r="BT20" i="56"/>
  <c r="BT62" i="56"/>
  <c r="BT23" i="56"/>
  <c r="BT18" i="56"/>
  <c r="BT43" i="56"/>
  <c r="BT75" i="56"/>
  <c r="BT50" i="56"/>
  <c r="BT69" i="56"/>
  <c r="BT59" i="56"/>
  <c r="BT84" i="56"/>
  <c r="BU84" i="56"/>
  <c r="BT61" i="56"/>
  <c r="BT104" i="56"/>
  <c r="BU104" i="56"/>
  <c r="BT39" i="56"/>
  <c r="BT93" i="56"/>
  <c r="BU93" i="56"/>
  <c r="BT102" i="56"/>
  <c r="BU102" i="56"/>
  <c r="BT38" i="56"/>
  <c r="BT53" i="56"/>
  <c r="BT47" i="56"/>
  <c r="BT21" i="56"/>
  <c r="BT49" i="56"/>
  <c r="BT80" i="56"/>
  <c r="BU80" i="56"/>
  <c r="BT71" i="56"/>
  <c r="BT42" i="56"/>
  <c r="BT78" i="56"/>
  <c r="BU78" i="56"/>
  <c r="BT66" i="56"/>
  <c r="BT100" i="56"/>
  <c r="BU100" i="56"/>
  <c r="BT28" i="56"/>
  <c r="BT95" i="56"/>
  <c r="BU95" i="56"/>
  <c r="BT60" i="56"/>
  <c r="BT15" i="56"/>
  <c r="BT40" i="56"/>
  <c r="BT24" i="56"/>
  <c r="BT34" i="56"/>
  <c r="BT98" i="56"/>
  <c r="BU98" i="56"/>
  <c r="BT27" i="56"/>
  <c r="BT65" i="56"/>
  <c r="BT31" i="56"/>
  <c r="BT105" i="56"/>
  <c r="BU105" i="56"/>
  <c r="BT85" i="56"/>
  <c r="BU85" i="56"/>
  <c r="BT94" i="56"/>
  <c r="BU94" i="56"/>
  <c r="BT13" i="56"/>
  <c r="BT72" i="56"/>
  <c r="BT91" i="56"/>
  <c r="BU91" i="56"/>
  <c r="BT83" i="56"/>
  <c r="BU83" i="56"/>
  <c r="BT19" i="56"/>
  <c r="BT64" i="56"/>
  <c r="BT26" i="56"/>
  <c r="BT82" i="56"/>
  <c r="BU82" i="56"/>
  <c r="AA28" i="56" l="1"/>
  <c r="AC28" i="56" s="1"/>
  <c r="AA29" i="56"/>
  <c r="AC29" i="56" s="1"/>
  <c r="AA27" i="56"/>
  <c r="AC27" i="56" s="1"/>
  <c r="AA26" i="56"/>
  <c r="AC26" i="56" s="1"/>
  <c r="AY65" i="56" l="1"/>
  <c r="AY54" i="56"/>
  <c r="AY31" i="56"/>
  <c r="AY44" i="56"/>
  <c r="AY48" i="56"/>
  <c r="AY28" i="56"/>
  <c r="AY49" i="56"/>
  <c r="AY70" i="56"/>
  <c r="AY69" i="56"/>
  <c r="AY73" i="56"/>
  <c r="AY29" i="56"/>
  <c r="AY18" i="56"/>
  <c r="AY10" i="56"/>
  <c r="AY56" i="56"/>
  <c r="AY41" i="56"/>
  <c r="AY63" i="56"/>
  <c r="AY36" i="56"/>
  <c r="AY21" i="56"/>
  <c r="AY61" i="56"/>
  <c r="AY59" i="56"/>
  <c r="AY39" i="56"/>
  <c r="AY27" i="56"/>
  <c r="AY25" i="56"/>
  <c r="AY20" i="56"/>
  <c r="AY45" i="56"/>
  <c r="AY60" i="56"/>
  <c r="AY35" i="56"/>
  <c r="AY37" i="56"/>
  <c r="AY53" i="56"/>
  <c r="AY34" i="56"/>
  <c r="AY43" i="56"/>
  <c r="AY72" i="56"/>
  <c r="AY50" i="56"/>
  <c r="AY23" i="56"/>
  <c r="AY64" i="56"/>
  <c r="AY46" i="56"/>
  <c r="AY11" i="56"/>
  <c r="AY55" i="56"/>
  <c r="AY75" i="56"/>
  <c r="AY24" i="56"/>
  <c r="AY26" i="56"/>
  <c r="AY62" i="56"/>
  <c r="AY47" i="56"/>
  <c r="AY42" i="56"/>
  <c r="AY30" i="56"/>
  <c r="AY74" i="56"/>
  <c r="AY51" i="56"/>
  <c r="AY22" i="56"/>
  <c r="AY15" i="56"/>
  <c r="AY38" i="56"/>
  <c r="AY12" i="56"/>
  <c r="AY58" i="56"/>
  <c r="AY17" i="56"/>
  <c r="AY33" i="56"/>
  <c r="AY71" i="56"/>
  <c r="AY32" i="56"/>
  <c r="AY66" i="56"/>
  <c r="AY19" i="56"/>
  <c r="BU9" i="56"/>
  <c r="AY67" i="56"/>
  <c r="AY13" i="56"/>
  <c r="AW9" i="56"/>
  <c r="AY14" i="56"/>
  <c r="AY52" i="56"/>
  <c r="AY40" i="56"/>
  <c r="AY16" i="56"/>
  <c r="AY68" i="56"/>
  <c r="AY57" i="56"/>
  <c r="AY107" i="56" l="1"/>
  <c r="AW14" i="56"/>
  <c r="BU14" i="56"/>
  <c r="AW43" i="56"/>
  <c r="BU43" i="56"/>
  <c r="AW52" i="56"/>
  <c r="BU52" i="56"/>
  <c r="AW32" i="56"/>
  <c r="BU32" i="56"/>
  <c r="BU22" i="56"/>
  <c r="AW22" i="56"/>
  <c r="AW24" i="56"/>
  <c r="BU24" i="56"/>
  <c r="BU72" i="56"/>
  <c r="AW72" i="56"/>
  <c r="BU20" i="56"/>
  <c r="AW20" i="56"/>
  <c r="AW63" i="56"/>
  <c r="BU63" i="56"/>
  <c r="BU70" i="56"/>
  <c r="AW70" i="56"/>
  <c r="AW33" i="56"/>
  <c r="BU33" i="56"/>
  <c r="AW74" i="56"/>
  <c r="BU74" i="56"/>
  <c r="BU55" i="56"/>
  <c r="AW55" i="56"/>
  <c r="AW34" i="56"/>
  <c r="BU34" i="56"/>
  <c r="BU27" i="56"/>
  <c r="AW27" i="56"/>
  <c r="AW56" i="56"/>
  <c r="BU56" i="56"/>
  <c r="AW28" i="56"/>
  <c r="BU28" i="56"/>
  <c r="BU57" i="56"/>
  <c r="AW57" i="56"/>
  <c r="AW13" i="56"/>
  <c r="BU13" i="56"/>
  <c r="AW17" i="56"/>
  <c r="BU17" i="56"/>
  <c r="AW30" i="56"/>
  <c r="BU30" i="56"/>
  <c r="BU11" i="56"/>
  <c r="AW11" i="56"/>
  <c r="AW53" i="56"/>
  <c r="BU53" i="56"/>
  <c r="AW39" i="56"/>
  <c r="BU39" i="56"/>
  <c r="AW10" i="56"/>
  <c r="BU10" i="56"/>
  <c r="BU48" i="56"/>
  <c r="AW48" i="56"/>
  <c r="AW71" i="56"/>
  <c r="BU71" i="56"/>
  <c r="AW25" i="56"/>
  <c r="BU25" i="56"/>
  <c r="AW67" i="56"/>
  <c r="BU67" i="56"/>
  <c r="AW58" i="56"/>
  <c r="BU58" i="56"/>
  <c r="BU42" i="56"/>
  <c r="AW42" i="56"/>
  <c r="AW46" i="56"/>
  <c r="BU46" i="56"/>
  <c r="AW37" i="56"/>
  <c r="BU37" i="56"/>
  <c r="AW59" i="56"/>
  <c r="BU59" i="56"/>
  <c r="AW18" i="56"/>
  <c r="BU18" i="56"/>
  <c r="BU44" i="56"/>
  <c r="AW44" i="56"/>
  <c r="AW75" i="56"/>
  <c r="BU75" i="56"/>
  <c r="AW49" i="56"/>
  <c r="BU49" i="56"/>
  <c r="AW68" i="56"/>
  <c r="BU68" i="56"/>
  <c r="BU12" i="56"/>
  <c r="AW12" i="56"/>
  <c r="BU47" i="56"/>
  <c r="AW47" i="56"/>
  <c r="BU64" i="56"/>
  <c r="AW64" i="56"/>
  <c r="BU35" i="56"/>
  <c r="AW35" i="56"/>
  <c r="BU61" i="56"/>
  <c r="AW61" i="56"/>
  <c r="BU29" i="56"/>
  <c r="AW29" i="56"/>
  <c r="AW31" i="56"/>
  <c r="BU31" i="56"/>
  <c r="BU16" i="56"/>
  <c r="AW16" i="56"/>
  <c r="BU19" i="56"/>
  <c r="AW19" i="56"/>
  <c r="BU38" i="56"/>
  <c r="AW38" i="56"/>
  <c r="BU62" i="56"/>
  <c r="AW62" i="56"/>
  <c r="AW23" i="56"/>
  <c r="BU23" i="56"/>
  <c r="BU60" i="56"/>
  <c r="AW60" i="56"/>
  <c r="BU21" i="56"/>
  <c r="AW21" i="56"/>
  <c r="BU73" i="56"/>
  <c r="AW73" i="56"/>
  <c r="AW54" i="56"/>
  <c r="BU54" i="56"/>
  <c r="AW51" i="56"/>
  <c r="BU51" i="56"/>
  <c r="BU41" i="56"/>
  <c r="AW41" i="56"/>
  <c r="AW40" i="56"/>
  <c r="BU40" i="56"/>
  <c r="BU66" i="56"/>
  <c r="AW66" i="56"/>
  <c r="BU15" i="56"/>
  <c r="AW15" i="56"/>
  <c r="AW26" i="56"/>
  <c r="BU26" i="56"/>
  <c r="BU50" i="56"/>
  <c r="AW50" i="56"/>
  <c r="BU45" i="56"/>
  <c r="AW45" i="56"/>
  <c r="AW36" i="56"/>
  <c r="BU36" i="56"/>
  <c r="AW69" i="56"/>
  <c r="BU69" i="56"/>
  <c r="BU65" i="56"/>
  <c r="AW65" i="56"/>
  <c r="AY9" i="69"/>
  <c r="AY27" i="69" l="1"/>
  <c r="AA25" i="56"/>
  <c r="AC25" i="56" s="1"/>
  <c r="AA24" i="56"/>
  <c r="AC24" i="56" s="1"/>
  <c r="AA10" i="56"/>
  <c r="AC10" i="56" s="1"/>
  <c r="AA22" i="56"/>
  <c r="AC22" i="56" s="1"/>
  <c r="AA20" i="56"/>
  <c r="AA12" i="56"/>
  <c r="AC12" i="56" s="1"/>
  <c r="AA16" i="56"/>
  <c r="AC16" i="56" s="1"/>
  <c r="AA14" i="56"/>
  <c r="AC14" i="56" s="1"/>
  <c r="AA21" i="56"/>
  <c r="AC21" i="56" s="1"/>
  <c r="AA13" i="56"/>
  <c r="AC13" i="56" s="1"/>
  <c r="AA11" i="56"/>
  <c r="AC11" i="56" s="1"/>
  <c r="AA23" i="56"/>
  <c r="AC23" i="56" s="1"/>
  <c r="AA18" i="56"/>
  <c r="AC18" i="56" s="1"/>
  <c r="AA15" i="56"/>
  <c r="AA19" i="56"/>
  <c r="AC19" i="56" s="1"/>
  <c r="AA17" i="56"/>
  <c r="AC17" i="56" s="1"/>
  <c r="AW107" i="56"/>
  <c r="AW27" i="69" l="1"/>
  <c r="BU27" i="69"/>
  <c r="AC15" i="56"/>
  <c r="AC20" i="56"/>
  <c r="AA107" i="56"/>
  <c r="AW9" i="69"/>
  <c r="AY24" i="69"/>
  <c r="AY29" i="69"/>
  <c r="AY10" i="69"/>
  <c r="BU9" i="69"/>
  <c r="AY18" i="69"/>
  <c r="AY39" i="69"/>
  <c r="AY30" i="69"/>
  <c r="AY38" i="69"/>
  <c r="AY21" i="69"/>
  <c r="AY17" i="69"/>
  <c r="AY28" i="69"/>
  <c r="AY36" i="69"/>
  <c r="AY31" i="69"/>
  <c r="AY12" i="69"/>
  <c r="AY23" i="69"/>
  <c r="AY20" i="69"/>
  <c r="AY34" i="69"/>
  <c r="AY14" i="69"/>
  <c r="AY13" i="69"/>
  <c r="AY11" i="69"/>
  <c r="AY26" i="69"/>
  <c r="AY15" i="69"/>
  <c r="AY37" i="69"/>
  <c r="AY19" i="69"/>
  <c r="AY22" i="69"/>
  <c r="AY25" i="69"/>
  <c r="AY16" i="69"/>
  <c r="AY33" i="69"/>
  <c r="AY35" i="69"/>
  <c r="AY32" i="69"/>
  <c r="AA9" i="69"/>
  <c r="AC32" i="69" l="1"/>
  <c r="AC31" i="69"/>
  <c r="AC30" i="69"/>
  <c r="AC29" i="69"/>
  <c r="AC28" i="69"/>
  <c r="AC27" i="69"/>
  <c r="AC26" i="69"/>
  <c r="AC25" i="69"/>
  <c r="AC24" i="69"/>
  <c r="AC23" i="69"/>
  <c r="AC22" i="69"/>
  <c r="AC21" i="69"/>
  <c r="AC20" i="69"/>
  <c r="AC19" i="69"/>
  <c r="AC17" i="69"/>
  <c r="AC16" i="69"/>
  <c r="AC15" i="69"/>
  <c r="AC14" i="69"/>
  <c r="AC12" i="69"/>
  <c r="AC13" i="69"/>
  <c r="AC10" i="69"/>
  <c r="AW37" i="69"/>
  <c r="BU37" i="69"/>
  <c r="AW23" i="69"/>
  <c r="BU23" i="69"/>
  <c r="AW30" i="69"/>
  <c r="BU30" i="69"/>
  <c r="AW39" i="69"/>
  <c r="BU39" i="69"/>
  <c r="AW35" i="69"/>
  <c r="BU35" i="69"/>
  <c r="AW26" i="69"/>
  <c r="BU26" i="69"/>
  <c r="AW31" i="69"/>
  <c r="BU31" i="69"/>
  <c r="AW18" i="69"/>
  <c r="BU18" i="69"/>
  <c r="AW32" i="69"/>
  <c r="BU32" i="69"/>
  <c r="AY107" i="69"/>
  <c r="AW33" i="69"/>
  <c r="BU33" i="69"/>
  <c r="BU11" i="69"/>
  <c r="AW11" i="69"/>
  <c r="AW36" i="69"/>
  <c r="BU36" i="69"/>
  <c r="AW12" i="69"/>
  <c r="BU12" i="69"/>
  <c r="AW13" i="69"/>
  <c r="BU13" i="69"/>
  <c r="AW28" i="69"/>
  <c r="BU28" i="69"/>
  <c r="AW10" i="69"/>
  <c r="BU10" i="69"/>
  <c r="AW15" i="69"/>
  <c r="BU15" i="69"/>
  <c r="AW16" i="69"/>
  <c r="BU16" i="69"/>
  <c r="AW25" i="69"/>
  <c r="BU25" i="69"/>
  <c r="BU14" i="69"/>
  <c r="AW14" i="69"/>
  <c r="AW17" i="69"/>
  <c r="BU17" i="69"/>
  <c r="BU29" i="69"/>
  <c r="AW29" i="69"/>
  <c r="AW22" i="69"/>
  <c r="BU22" i="69"/>
  <c r="AW34" i="69"/>
  <c r="BU34" i="69"/>
  <c r="AW21" i="69"/>
  <c r="BU21" i="69"/>
  <c r="BU24" i="69"/>
  <c r="AW24" i="69"/>
  <c r="BU19" i="69"/>
  <c r="AW19" i="69"/>
  <c r="AW20" i="69"/>
  <c r="BU20" i="69"/>
  <c r="AW38" i="69"/>
  <c r="BU38" i="69"/>
  <c r="AC18" i="69" l="1"/>
  <c r="AC11" i="69"/>
  <c r="AA107" i="69"/>
  <c r="AW107" i="6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054BC4-F50A-4E9C-98A3-08B919390286}" keepAlive="1" name="Requête - Document" description="Connexion à la requête « Document » dans le classeur." type="5" refreshedVersion="0" background="1">
    <dbPr connection="Provider=Microsoft.Mashup.OleDb.1;Data Source=$Workbook$;Location=Document;Extended Properties=&quot;&quot;" command="SELECT * FROM [Document]"/>
  </connection>
  <connection id="2" xr16:uid="{F8B6080D-E98E-4565-8F2B-308499D50063}" keepAlive="1" name="Requête - Live Currency Rates" description="Connexion à la requête « Live Currency Rates » dans le classeur." type="5" refreshedVersion="7" background="1" saveData="1">
    <dbPr connection="Provider=Microsoft.Mashup.OleDb.1;Data Source=$Workbook$;Location=&quot;Live Currency Rates&quot;;Extended Properties=&quot;&quot;" command="SELECT * FROM [Live Currency Rates]"/>
  </connection>
  <connection id="3" xr16:uid="{00000000-0015-0000-FFFF-FFFF00000000}" keepAlive="1" name="Requête - Table 0" description="Connexion à la requête « Table 0 » dans le classeur." type="5" refreshedVersion="7" background="1" saveData="1">
    <dbPr connection="Provider=Microsoft.Mashup.OleDb.1;Data Source=$Workbook$;Location=&quot;Table 0&quot;;Extended Properties=&quot;&quot;" command="SELECT * FROM [Table 0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<sst xmlns="http://schemas.openxmlformats.org/spreadsheetml/2006/main" count="273" uniqueCount="89">
  <si>
    <t>Date</t>
  </si>
  <si>
    <t>Catégories</t>
  </si>
  <si>
    <t>Descriptions des transactions</t>
  </si>
  <si>
    <t>Retraits</t>
  </si>
  <si>
    <t>Dépôts</t>
  </si>
  <si>
    <t>Solde</t>
  </si>
  <si>
    <t>*-*-*-*-*-*-*-</t>
  </si>
  <si>
    <t>Épicerie</t>
  </si>
  <si>
    <t>Visa</t>
  </si>
  <si>
    <t>Cellulaire</t>
  </si>
  <si>
    <t>Visa - Paiement</t>
  </si>
  <si>
    <t>Coiffure</t>
  </si>
  <si>
    <t>Dentiste</t>
  </si>
  <si>
    <t>Eau</t>
  </si>
  <si>
    <t>Vêtements Guy</t>
  </si>
  <si>
    <t>Électricité</t>
  </si>
  <si>
    <t>Vêtements Solange</t>
  </si>
  <si>
    <t>Internet</t>
  </si>
  <si>
    <t>Loyer</t>
  </si>
  <si>
    <t>Ordinateur</t>
  </si>
  <si>
    <t>Paypal</t>
  </si>
  <si>
    <t>Pharmacie</t>
  </si>
  <si>
    <t>Quincaillerie</t>
  </si>
  <si>
    <t>Sorties</t>
  </si>
  <si>
    <t>Intérêts</t>
  </si>
  <si>
    <t>Total</t>
  </si>
  <si>
    <t>CAD</t>
  </si>
  <si>
    <t>Autres dépenses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</si>
  <si>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</si>
  <si>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</si>
  <si>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</si>
  <si>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</si>
  <si>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</si>
  <si>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</si>
  <si>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</si>
  <si>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</si>
  <si>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Créer tableau dynamique</t>
  </si>
  <si>
    <t>1) Cliquer n'importe où dans la liste.</t>
  </si>
  <si>
    <t>2) Insertion =&gt; Tableau. Sélectionner "Mon tableau comporte des entêtes".</t>
  </si>
  <si>
    <t>3) Nommer le tableau. Sélectionner le tableau et cliquer la fenêtre en haut à gauche, sous "Presse-papier".</t>
  </si>
  <si>
    <t>4) Dans la feuille où se retrouvera la liste, sélectionner la colonne.</t>
  </si>
  <si>
    <t>5) Données =&gt; Validation de données.</t>
  </si>
  <si>
    <t>6) Autoriser : Liste.</t>
  </si>
  <si>
    <t>7) Source : =INDIRECT("TabCaté[Catégories]")</t>
  </si>
  <si>
    <t>Céli</t>
  </si>
  <si>
    <t>Permis de conduire Solange</t>
  </si>
  <si>
    <t>Permis de conduire Guy</t>
  </si>
  <si>
    <t>Restaurants</t>
  </si>
  <si>
    <t>Photocopies</t>
  </si>
  <si>
    <t>*-*-*-*-*-*-*-*</t>
  </si>
  <si>
    <t>ARG</t>
  </si>
  <si>
    <t>Solde en ARG</t>
  </si>
  <si>
    <t>Octobre</t>
  </si>
  <si>
    <t>Taux de Change</t>
  </si>
  <si>
    <t>Maintien</t>
  </si>
  <si>
    <t>Gas</t>
  </si>
  <si>
    <t>Novembre</t>
  </si>
  <si>
    <t>Visa - Paiement caisse</t>
  </si>
  <si>
    <t>Décembre</t>
  </si>
  <si>
    <t>Juillet</t>
  </si>
  <si>
    <t>Sélection des mois</t>
  </si>
  <si>
    <t>Mois</t>
  </si>
  <si>
    <t>Précédent :</t>
  </si>
  <si>
    <t>Actuel :</t>
  </si>
  <si>
    <t>MoisA</t>
  </si>
  <si>
    <t>MoisB</t>
  </si>
  <si>
    <t>Mois Actuel :</t>
  </si>
  <si>
    <t>Mois précédent :</t>
  </si>
  <si>
    <t>Cadeaux</t>
  </si>
  <si>
    <t>Meubles</t>
  </si>
  <si>
    <t>Mercadito Gaspar</t>
  </si>
  <si>
    <t>WU</t>
  </si>
  <si>
    <t>Rembour. WU</t>
  </si>
  <si>
    <t>Crédit restant</t>
  </si>
  <si>
    <t>Vir. Forfait =&gt; Épargne</t>
  </si>
  <si>
    <t>Vir. Épargne =&gt; Forfait</t>
  </si>
  <si>
    <t>Vir. Épargne =&gt; Visa</t>
  </si>
  <si>
    <t>Mois actuel :</t>
  </si>
  <si>
    <t>Mois :</t>
  </si>
  <si>
    <t>Année :</t>
  </si>
  <si>
    <t>Nombre de jours précé.:</t>
  </si>
  <si>
    <t>Compte chèque</t>
  </si>
  <si>
    <t>Compte Épargne</t>
  </si>
  <si>
    <t>Test</t>
  </si>
  <si>
    <t>ep</t>
  </si>
  <si>
    <t>ch</t>
  </si>
  <si>
    <t>ep2</t>
  </si>
  <si>
    <t>dfge</t>
  </si>
  <si>
    <t>visa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</si>
</sst>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 * #,##0.00_)\ &quot;$&quot;_ ;_ * \(#,##0.00\)\ &quot;$&quot;_ ;_ * &quot;-&quot;??_)\ &quot;$&quot;_ ;_ @_ "/>
    <numFmt numFmtId="164" formatCode="_-[$S/-280A]\ * #,##0.00_-;\-[$S/-280A]\ * #,##0.00_-;_-[$S/-280A]\ * &quot;-&quot;??_-;_-@_-"/>
    <numFmt numFmtId="165" formatCode="_ * #,##0.00_)\ [$$-C0C]_ ;_ * \(#,##0.00\)\ [$$-C0C]_ ;_ * &quot;-&quot;??_)\ [$$-C0C]_ ;_ @_ "/>
    <numFmt numFmtId="166" formatCode="#,##0.00\ &quot;$&quot;"/>
    <numFmt numFmtId="167" formatCode="_-[$$-2C0A]\ * #,##0.00_-;\-[$$-2C0A]\ * #,##0.00_-;_-[$$-2C0A]\ 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Auriol LT Std"/>
      <family val="3"/>
    </font>
    <font>
      <sz val="11"/>
      <color rgb="FFEEECE1"/>
      <name val="Calibri"/>
      <family val="2"/>
      <scheme val="minor"/>
    </font>
    <font>
      <b/>
      <sz val="9"/>
      <color theme="1"/>
      <name val="Auriol LT Std"/>
      <family val="3"/>
    </font>
    <font>
      <b/>
      <sz val="10"/>
      <color theme="0"/>
      <name val="Auriol LT Std"/>
      <family val="3"/>
    </font>
    <font>
      <sz val="8"/>
      <color theme="1"/>
      <name val="Liberation Sans"/>
      <family val="2"/>
    </font>
    <font>
      <b/>
      <sz val="8"/>
      <color theme="1"/>
      <name val="Liberation Sans"/>
      <family val="2"/>
    </font>
    <font>
      <sz val="8"/>
      <color rgb="FFEEECE1"/>
      <name val="Liberation Sans"/>
      <family val="2"/>
    </font>
    <font>
      <sz val="11"/>
      <name val="Calibri"/>
      <family val="2"/>
      <scheme val="minor"/>
    </font>
    <font>
      <b/>
      <sz val="11"/>
      <color rgb="FFEEECE1"/>
      <name val="Auriol LT Std"/>
      <family val="3"/>
    </font>
    <font>
      <sz val="20"/>
      <color theme="0" tint="-4.9989318521683403E-2"/>
      <name val="Auriol LT Std"/>
      <family val="3"/>
    </font>
    <font>
      <sz val="16"/>
      <color theme="0" tint="-4.9989318521683403E-2"/>
      <name val="Auriol LT Std"/>
      <family val="3"/>
    </font>
    <font>
      <b/>
      <sz val="9"/>
      <color theme="0"/>
      <name val="Liberation Sans"/>
      <family val="2"/>
    </font>
    <font>
      <sz val="9"/>
      <color theme="1"/>
      <name val="Liberation Sans"/>
      <family val="2"/>
    </font>
    <font>
      <sz val="9"/>
      <color theme="1" tint="0.249977111117893"/>
      <name val="Liberation Sans"/>
      <family val="2"/>
    </font>
    <font>
      <sz val="9"/>
      <color theme="1" tint="0.34998626667073579"/>
      <name val="Liberation Sans"/>
      <family val="2"/>
    </font>
    <font>
      <sz val="20"/>
      <color theme="0"/>
      <name val="Auriol LT Std"/>
      <family val="3"/>
    </font>
    <font>
      <b/>
      <sz val="9"/>
      <color theme="0"/>
      <name val="Auriol LT Std"/>
      <family val="3"/>
    </font>
    <font>
      <sz val="8"/>
      <name val="Calibri"/>
      <family val="2"/>
      <scheme val="minor"/>
    </font>
    <font>
      <b/>
      <sz val="8"/>
      <color rgb="FFEEECE1"/>
      <name val="Liberation Sans"/>
      <family val="2"/>
    </font>
    <font>
      <sz val="8"/>
      <color rgb="FFFF0000"/>
      <name val="Liberation Sans"/>
      <family val="2"/>
    </font>
    <font>
      <sz val="11"/>
      <color theme="7" tint="0.79998168889431442"/>
      <name val="Calibri"/>
      <family val="2"/>
      <scheme val="minor"/>
    </font>
    <font>
      <sz val="9"/>
      <name val="Liberation Sans"/>
      <family val="2"/>
    </font>
    <font>
      <sz val="11"/>
      <color theme="1" tint="0.249977111117893"/>
      <name val="Calibri"/>
      <family val="2"/>
      <scheme val="minor"/>
    </font>
    <font>
      <sz val="11"/>
      <color rgb="FFFFF2CC"/>
      <name val="Calibri"/>
      <family val="2"/>
      <scheme val="minor"/>
    </font>
    <font>
      <sz val="20"/>
      <color rgb="FFEEECE1"/>
      <name val="Auriol LT Std"/>
      <family val="3"/>
    </font>
    <font>
      <sz val="20"/>
      <color theme="0" tint="-4.9989318521683403E-2"/>
      <name val="Auriol LT Std Black"/>
      <family val="3"/>
    </font>
    <font>
      <sz val="11"/>
      <color theme="1"/>
      <name val="Auriol LT Std Black"/>
      <family val="3"/>
    </font>
  </fonts>
  <fills count="2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EF6C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436C7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2CC"/>
        <bgColor theme="4" tint="0.79998168889431442"/>
      </patternFill>
    </fill>
    <fill>
      <patternFill patternType="solid">
        <fgColor rgb="FF2760A5"/>
        <bgColor indexed="64"/>
      </patternFill>
    </fill>
    <fill>
      <patternFill patternType="solid">
        <fgColor rgb="FFAE551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1C484D"/>
        <bgColor indexed="64"/>
      </patternFill>
    </fill>
    <fill>
      <patternFill patternType="solid">
        <fgColor rgb="FF07363B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EECE1"/>
        <bgColor theme="4" tint="0.79998168889431442"/>
      </patternFill>
    </fill>
    <fill>
      <patternFill patternType="solid">
        <fgColor rgb="FFA96017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10" borderId="15" xfId="0" applyFill="1" applyBorder="1"/>
    <xf numFmtId="0" fontId="0" fillId="10" borderId="25" xfId="0" applyFill="1" applyBorder="1"/>
    <xf numFmtId="0" fontId="0" fillId="10" borderId="16" xfId="0" applyFill="1" applyBorder="1"/>
    <xf numFmtId="0" fontId="0" fillId="10" borderId="21" xfId="0" applyFill="1" applyBorder="1"/>
    <xf numFmtId="0" fontId="0" fillId="10" borderId="0" xfId="0" applyFill="1"/>
    <xf numFmtId="0" fontId="0" fillId="10" borderId="22" xfId="0" applyFill="1" applyBorder="1"/>
    <xf numFmtId="0" fontId="0" fillId="10" borderId="17" xfId="0" applyFill="1" applyBorder="1"/>
    <xf numFmtId="0" fontId="0" fillId="10" borderId="26" xfId="0" applyFill="1" applyBorder="1"/>
    <xf numFmtId="0" fontId="0" fillId="10" borderId="18" xfId="0" applyFill="1" applyBorder="1"/>
    <xf numFmtId="0" fontId="15" fillId="2" borderId="0" xfId="0" applyFont="1" applyFill="1" applyAlignment="1">
      <alignment horizontal="center" vertical="center"/>
    </xf>
    <xf numFmtId="0" fontId="16" fillId="7" borderId="28" xfId="0" applyFont="1" applyFill="1" applyBorder="1" applyAlignment="1">
      <alignment horizontal="center" vertical="center"/>
    </xf>
    <xf numFmtId="0" fontId="16" fillId="20" borderId="30" xfId="0" applyFont="1" applyFill="1" applyBorder="1" applyAlignment="1">
      <alignment horizontal="center" vertical="center"/>
    </xf>
    <xf numFmtId="0" fontId="16" fillId="7" borderId="30" xfId="0" applyFont="1" applyFill="1" applyBorder="1" applyAlignment="1">
      <alignment horizontal="center" vertical="center"/>
    </xf>
    <xf numFmtId="0" fontId="16" fillId="20" borderId="32" xfId="0" applyFont="1" applyFill="1" applyBorder="1" applyAlignment="1">
      <alignment horizontal="center" vertical="center"/>
    </xf>
    <xf numFmtId="0" fontId="16" fillId="7" borderId="33" xfId="0" applyFont="1" applyFill="1" applyBorder="1" applyAlignment="1">
      <alignment horizontal="center" vertical="center"/>
    </xf>
    <xf numFmtId="14" fontId="17" fillId="7" borderId="35" xfId="0" applyNumberFormat="1" applyFont="1" applyFill="1" applyBorder="1" applyAlignment="1">
      <alignment horizontal="center" vertical="center"/>
    </xf>
    <xf numFmtId="0" fontId="16" fillId="20" borderId="36" xfId="0" applyFont="1" applyFill="1" applyBorder="1" applyAlignment="1">
      <alignment horizontal="center" vertical="center"/>
    </xf>
    <xf numFmtId="0" fontId="16" fillId="20" borderId="11" xfId="0" applyFont="1" applyFill="1" applyBorder="1" applyAlignment="1">
      <alignment horizontal="center" vertical="center"/>
    </xf>
    <xf numFmtId="0" fontId="16" fillId="7" borderId="36" xfId="0" applyFont="1" applyFill="1" applyBorder="1" applyAlignment="1">
      <alignment horizontal="center" vertical="center"/>
    </xf>
    <xf numFmtId="0" fontId="16" fillId="7" borderId="11" xfId="0" applyFont="1" applyFill="1" applyBorder="1" applyAlignment="1">
      <alignment horizontal="center" vertical="center"/>
    </xf>
    <xf numFmtId="14" fontId="17" fillId="7" borderId="30" xfId="0" applyNumberFormat="1" applyFont="1" applyFill="1" applyBorder="1" applyAlignment="1">
      <alignment horizontal="center" vertical="center"/>
    </xf>
    <xf numFmtId="0" fontId="16" fillId="20" borderId="37" xfId="0" applyFont="1" applyFill="1" applyBorder="1" applyAlignment="1">
      <alignment horizontal="center" vertical="center"/>
    </xf>
    <xf numFmtId="0" fontId="16" fillId="20" borderId="38" xfId="0" applyFont="1" applyFill="1" applyBorder="1" applyAlignment="1">
      <alignment horizontal="center" vertical="center"/>
    </xf>
    <xf numFmtId="0" fontId="16" fillId="7" borderId="39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24" fillId="19" borderId="27" xfId="0" applyFont="1" applyFill="1" applyBorder="1" applyAlignment="1">
      <alignment horizontal="center" vertical="center"/>
    </xf>
    <xf numFmtId="0" fontId="16" fillId="7" borderId="18" xfId="0" applyFont="1" applyFill="1" applyBorder="1" applyAlignment="1" applyProtection="1">
      <alignment horizontal="center" vertical="center"/>
      <protection hidden="1"/>
    </xf>
    <xf numFmtId="0" fontId="24" fillId="19" borderId="29" xfId="0" applyFont="1" applyFill="1" applyBorder="1" applyAlignment="1">
      <alignment horizontal="center" vertical="center"/>
    </xf>
    <xf numFmtId="0" fontId="16" fillId="20" borderId="20" xfId="0" applyFont="1" applyFill="1" applyBorder="1" applyAlignment="1" applyProtection="1">
      <alignment horizontal="center" vertical="center"/>
      <protection hidden="1"/>
    </xf>
    <xf numFmtId="0" fontId="16" fillId="19" borderId="29" xfId="0" applyFont="1" applyFill="1" applyBorder="1" applyAlignment="1">
      <alignment horizontal="center" vertical="center"/>
    </xf>
    <xf numFmtId="0" fontId="16" fillId="7" borderId="20" xfId="0" applyFont="1" applyFill="1" applyBorder="1" applyAlignment="1" applyProtection="1">
      <alignment horizontal="center" vertical="center"/>
      <protection hidden="1"/>
    </xf>
    <xf numFmtId="0" fontId="16" fillId="8" borderId="31" xfId="0" applyFont="1" applyFill="1" applyBorder="1" applyAlignment="1">
      <alignment horizontal="center" vertical="center"/>
    </xf>
    <xf numFmtId="0" fontId="16" fillId="20" borderId="40" xfId="0" applyFont="1" applyFill="1" applyBorder="1" applyAlignment="1" applyProtection="1">
      <alignment horizontal="center" vertical="center"/>
      <protection hidden="1"/>
    </xf>
    <xf numFmtId="0" fontId="16" fillId="7" borderId="34" xfId="0" applyFont="1" applyFill="1" applyBorder="1" applyAlignment="1">
      <alignment horizontal="center" vertical="center"/>
    </xf>
    <xf numFmtId="14" fontId="17" fillId="20" borderId="30" xfId="0" applyNumberFormat="1" applyFont="1" applyFill="1" applyBorder="1" applyAlignment="1">
      <alignment horizontal="center" vertical="center"/>
    </xf>
    <xf numFmtId="14" fontId="17" fillId="20" borderId="32" xfId="0" applyNumberFormat="1" applyFont="1" applyFill="1" applyBorder="1" applyAlignment="1">
      <alignment horizontal="center" vertical="center"/>
    </xf>
    <xf numFmtId="0" fontId="25" fillId="2" borderId="0" xfId="0" applyFont="1" applyFill="1"/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14" fontId="0" fillId="2" borderId="0" xfId="0" applyNumberFormat="1" applyFill="1" applyProtection="1">
      <protection locked="0"/>
    </xf>
    <xf numFmtId="0" fontId="0" fillId="4" borderId="1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4" borderId="3" xfId="0" applyFill="1" applyBorder="1" applyProtection="1">
      <protection locked="0"/>
    </xf>
    <xf numFmtId="14" fontId="4" fillId="2" borderId="0" xfId="0" applyNumberFormat="1" applyFont="1" applyFill="1" applyProtection="1">
      <protection locked="0"/>
    </xf>
    <xf numFmtId="0" fontId="0" fillId="4" borderId="4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5" xfId="0" applyFill="1" applyBorder="1" applyProtection="1">
      <protection locked="0"/>
    </xf>
    <xf numFmtId="0" fontId="0" fillId="11" borderId="0" xfId="0" applyFill="1" applyProtection="1">
      <protection locked="0"/>
    </xf>
    <xf numFmtId="0" fontId="6" fillId="11" borderId="25" xfId="0" applyFont="1" applyFill="1" applyBorder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3" fillId="11" borderId="9" xfId="0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6" fillId="11" borderId="26" xfId="0" applyFont="1" applyFill="1" applyBorder="1" applyAlignment="1" applyProtection="1">
      <alignment horizontal="center" vertical="center"/>
      <protection locked="0"/>
    </xf>
    <xf numFmtId="0" fontId="8" fillId="11" borderId="11" xfId="0" applyFont="1" applyFill="1" applyBorder="1" applyAlignment="1" applyProtection="1">
      <alignment horizontal="center" vertical="center"/>
      <protection locked="0"/>
    </xf>
    <xf numFmtId="44" fontId="7" fillId="11" borderId="11" xfId="0" applyNumberFormat="1" applyFont="1" applyFill="1" applyBorder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 vertical="center"/>
      <protection locked="0"/>
    </xf>
    <xf numFmtId="0" fontId="8" fillId="7" borderId="11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vertical="center"/>
      <protection locked="0"/>
    </xf>
    <xf numFmtId="0" fontId="7" fillId="11" borderId="0" xfId="0" applyFont="1" applyFill="1" applyProtection="1">
      <protection locked="0"/>
    </xf>
    <xf numFmtId="165" fontId="7" fillId="11" borderId="11" xfId="0" applyNumberFormat="1" applyFont="1" applyFill="1" applyBorder="1" applyAlignment="1" applyProtection="1">
      <alignment horizontal="center" vertical="center"/>
      <protection locked="0"/>
    </xf>
    <xf numFmtId="164" fontId="7" fillId="11" borderId="0" xfId="0" applyNumberFormat="1" applyFont="1" applyFill="1" applyAlignment="1" applyProtection="1">
      <alignment horizontal="center" vertical="center"/>
      <protection locked="0"/>
    </xf>
    <xf numFmtId="167" fontId="7" fillId="7" borderId="11" xfId="0" applyNumberFormat="1" applyFont="1" applyFill="1" applyBorder="1" applyAlignment="1" applyProtection="1">
      <alignment horizontal="center" vertical="center"/>
      <protection locked="0"/>
    </xf>
    <xf numFmtId="44" fontId="7" fillId="7" borderId="11" xfId="0" applyNumberFormat="1" applyFont="1" applyFill="1" applyBorder="1" applyAlignment="1" applyProtection="1">
      <alignment horizontal="center" vertical="center"/>
      <protection locked="0"/>
    </xf>
    <xf numFmtId="165" fontId="0" fillId="4" borderId="0" xfId="0" applyNumberFormat="1" applyFill="1" applyAlignment="1" applyProtection="1">
      <alignment horizontal="center" vertical="center"/>
      <protection locked="0"/>
    </xf>
    <xf numFmtId="44" fontId="7" fillId="11" borderId="0" xfId="0" applyNumberFormat="1" applyFont="1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165" fontId="0" fillId="2" borderId="0" xfId="0" applyNumberFormat="1" applyFill="1" applyProtection="1">
      <protection locked="0"/>
    </xf>
    <xf numFmtId="0" fontId="7" fillId="11" borderId="11" xfId="0" applyFont="1" applyFill="1" applyBorder="1" applyAlignment="1" applyProtection="1">
      <alignment horizontal="center" vertical="center"/>
      <protection locked="0"/>
    </xf>
    <xf numFmtId="0" fontId="7" fillId="11" borderId="11" xfId="0" applyFont="1" applyFill="1" applyBorder="1" applyProtection="1">
      <protection locked="0"/>
    </xf>
    <xf numFmtId="0" fontId="7" fillId="11" borderId="11" xfId="0" applyFont="1" applyFill="1" applyBorder="1" applyAlignment="1" applyProtection="1">
      <alignment horizontal="left" vertical="center"/>
      <protection locked="0"/>
    </xf>
    <xf numFmtId="49" fontId="7" fillId="11" borderId="11" xfId="0" applyNumberFormat="1" applyFont="1" applyFill="1" applyBorder="1" applyProtection="1">
      <protection locked="0"/>
    </xf>
    <xf numFmtId="0" fontId="7" fillId="6" borderId="11" xfId="0" applyFont="1" applyFill="1" applyBorder="1" applyAlignment="1" applyProtection="1">
      <alignment horizontal="center" vertical="center"/>
      <protection locked="0"/>
    </xf>
    <xf numFmtId="0" fontId="7" fillId="6" borderId="11" xfId="0" applyFont="1" applyFill="1" applyBorder="1" applyProtection="1">
      <protection locked="0"/>
    </xf>
    <xf numFmtId="0" fontId="7" fillId="6" borderId="11" xfId="0" applyFont="1" applyFill="1" applyBorder="1" applyAlignment="1" applyProtection="1">
      <alignment horizontal="left" vertical="center"/>
      <protection locked="0"/>
    </xf>
    <xf numFmtId="167" fontId="7" fillId="6" borderId="11" xfId="0" applyNumberFormat="1" applyFont="1" applyFill="1" applyBorder="1" applyAlignment="1" applyProtection="1">
      <alignment horizontal="center" vertical="center"/>
      <protection locked="0"/>
    </xf>
    <xf numFmtId="44" fontId="7" fillId="6" borderId="11" xfId="0" applyNumberFormat="1" applyFont="1" applyFill="1" applyBorder="1" applyAlignment="1" applyProtection="1">
      <alignment horizontal="center" vertical="center"/>
      <protection locked="0"/>
    </xf>
    <xf numFmtId="0" fontId="23" fillId="4" borderId="0" xfId="0" applyFont="1" applyFill="1" applyProtection="1">
      <protection locked="0"/>
    </xf>
    <xf numFmtId="166" fontId="0" fillId="2" borderId="0" xfId="0" applyNumberFormat="1" applyFill="1" applyProtection="1">
      <protection locked="0"/>
    </xf>
    <xf numFmtId="0" fontId="7" fillId="12" borderId="11" xfId="0" applyFont="1" applyFill="1" applyBorder="1" applyProtection="1">
      <protection locked="0"/>
    </xf>
    <xf numFmtId="49" fontId="7" fillId="12" borderId="11" xfId="0" applyNumberFormat="1" applyFont="1" applyFill="1" applyBorder="1" applyProtection="1">
      <protection locked="0"/>
    </xf>
    <xf numFmtId="0" fontId="7" fillId="7" borderId="11" xfId="0" applyFont="1" applyFill="1" applyBorder="1" applyAlignment="1" applyProtection="1">
      <alignment horizontal="center" vertical="center"/>
      <protection locked="0"/>
    </xf>
    <xf numFmtId="0" fontId="7" fillId="9" borderId="11" xfId="0" applyFont="1" applyFill="1" applyBorder="1" applyProtection="1"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right" vertical="center"/>
      <protection locked="0"/>
    </xf>
    <xf numFmtId="166" fontId="7" fillId="11" borderId="0" xfId="0" applyNumberFormat="1" applyFont="1" applyFill="1" applyAlignment="1" applyProtection="1">
      <alignment horizontal="center" vertical="center"/>
      <protection locked="0"/>
    </xf>
    <xf numFmtId="0" fontId="7" fillId="7" borderId="11" xfId="0" applyFont="1" applyFill="1" applyBorder="1" applyAlignment="1" applyProtection="1">
      <alignment horizontal="left" vertical="center" wrapText="1"/>
      <protection locked="0"/>
    </xf>
    <xf numFmtId="44" fontId="0" fillId="2" borderId="0" xfId="0" applyNumberFormat="1" applyFill="1" applyProtection="1">
      <protection locked="0"/>
    </xf>
    <xf numFmtId="44" fontId="0" fillId="2" borderId="0" xfId="1" applyFont="1" applyFill="1" applyProtection="1">
      <protection locked="0"/>
    </xf>
    <xf numFmtId="0" fontId="4" fillId="2" borderId="0" xfId="0" applyFont="1" applyFill="1" applyAlignment="1" applyProtection="1">
      <alignment horizontal="right" vertical="center"/>
      <protection locked="0"/>
    </xf>
    <xf numFmtId="0" fontId="9" fillId="11" borderId="11" xfId="0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Protection="1">
      <protection locked="0"/>
    </xf>
    <xf numFmtId="0" fontId="9" fillId="11" borderId="11" xfId="0" applyFont="1" applyFill="1" applyBorder="1" applyProtection="1">
      <protection locked="0"/>
    </xf>
    <xf numFmtId="0" fontId="9" fillId="11" borderId="11" xfId="0" applyFont="1" applyFill="1" applyBorder="1" applyAlignment="1" applyProtection="1">
      <alignment horizontal="left" vertical="center"/>
      <protection locked="0"/>
    </xf>
    <xf numFmtId="44" fontId="9" fillId="11" borderId="11" xfId="0" applyNumberFormat="1" applyFont="1" applyFill="1" applyBorder="1" applyAlignment="1" applyProtection="1">
      <alignment horizontal="center" vertical="center"/>
      <protection locked="0"/>
    </xf>
    <xf numFmtId="49" fontId="9" fillId="11" borderId="11" xfId="0" applyNumberFormat="1" applyFont="1" applyFill="1" applyBorder="1" applyProtection="1">
      <protection locked="0"/>
    </xf>
    <xf numFmtId="0" fontId="9" fillId="12" borderId="11" xfId="0" applyFont="1" applyFill="1" applyBorder="1" applyProtection="1">
      <protection locked="0"/>
    </xf>
    <xf numFmtId="49" fontId="9" fillId="12" borderId="11" xfId="0" applyNumberFormat="1" applyFont="1" applyFill="1" applyBorder="1" applyProtection="1">
      <protection locked="0"/>
    </xf>
    <xf numFmtId="0" fontId="4" fillId="4" borderId="0" xfId="0" applyFont="1" applyFill="1" applyProtection="1">
      <protection locked="0"/>
    </xf>
    <xf numFmtId="167" fontId="0" fillId="4" borderId="0" xfId="0" applyNumberFormat="1" applyFill="1" applyProtection="1">
      <protection locked="0"/>
    </xf>
    <xf numFmtId="44" fontId="8" fillId="4" borderId="0" xfId="0" applyNumberFormat="1" applyFont="1" applyFill="1" applyAlignment="1" applyProtection="1">
      <alignment horizontal="center" vertical="center"/>
      <protection locked="0"/>
    </xf>
    <xf numFmtId="44" fontId="5" fillId="3" borderId="0" xfId="0" applyNumberFormat="1" applyFont="1" applyFill="1" applyProtection="1">
      <protection locked="0"/>
    </xf>
    <xf numFmtId="0" fontId="3" fillId="4" borderId="23" xfId="0" applyFont="1" applyFill="1" applyBorder="1" applyAlignment="1" applyProtection="1">
      <alignment vertical="center"/>
      <protection locked="0"/>
    </xf>
    <xf numFmtId="0" fontId="9" fillId="2" borderId="0" xfId="0" applyFont="1" applyFill="1" applyProtection="1">
      <protection locked="0"/>
    </xf>
    <xf numFmtId="0" fontId="7" fillId="2" borderId="0" xfId="0" applyFont="1" applyFill="1" applyProtection="1">
      <protection locked="0"/>
    </xf>
    <xf numFmtId="0" fontId="0" fillId="4" borderId="6" xfId="0" applyFill="1" applyBorder="1" applyProtection="1">
      <protection locked="0"/>
    </xf>
    <xf numFmtId="0" fontId="4" fillId="4" borderId="7" xfId="0" applyFont="1" applyFill="1" applyBorder="1" applyProtection="1">
      <protection locked="0"/>
    </xf>
    <xf numFmtId="0" fontId="0" fillId="4" borderId="7" xfId="0" applyFill="1" applyBorder="1" applyProtection="1">
      <protection locked="0"/>
    </xf>
    <xf numFmtId="0" fontId="0" fillId="4" borderId="8" xfId="0" applyFill="1" applyBorder="1" applyProtection="1">
      <protection locked="0"/>
    </xf>
    <xf numFmtId="44" fontId="8" fillId="4" borderId="13" xfId="0" applyNumberFormat="1" applyFont="1" applyFill="1" applyBorder="1" applyAlignment="1" applyProtection="1">
      <alignment horizontal="center" vertical="center"/>
      <protection locked="0"/>
    </xf>
    <xf numFmtId="44" fontId="21" fillId="2" borderId="0" xfId="0" applyNumberFormat="1" applyFont="1" applyFill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/>
      <protection locked="0"/>
    </xf>
    <xf numFmtId="44" fontId="9" fillId="2" borderId="0" xfId="0" applyNumberFormat="1" applyFont="1" applyFill="1" applyProtection="1">
      <protection locked="0"/>
    </xf>
    <xf numFmtId="0" fontId="9" fillId="2" borderId="0" xfId="0" applyFont="1" applyFill="1" applyAlignment="1" applyProtection="1">
      <alignment horizontal="right" vertical="center"/>
      <protection locked="0"/>
    </xf>
    <xf numFmtId="167" fontId="9" fillId="2" borderId="0" xfId="0" applyNumberFormat="1" applyFont="1" applyFill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22" fillId="2" borderId="0" xfId="0" applyFont="1" applyFill="1" applyProtection="1">
      <protection locked="0"/>
    </xf>
    <xf numFmtId="0" fontId="9" fillId="2" borderId="0" xfId="0" applyFont="1" applyFill="1" applyAlignment="1" applyProtection="1">
      <alignment horizontal="right"/>
      <protection locked="0"/>
    </xf>
    <xf numFmtId="0" fontId="4" fillId="21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44" fontId="19" fillId="22" borderId="6" xfId="1" applyFont="1" applyFill="1" applyBorder="1" applyAlignment="1" applyProtection="1">
      <alignment horizontal="right"/>
    </xf>
    <xf numFmtId="44" fontId="9" fillId="2" borderId="0" xfId="1" applyFont="1" applyFill="1" applyAlignment="1" applyProtection="1">
      <alignment horizontal="left" vertical="center"/>
    </xf>
    <xf numFmtId="0" fontId="14" fillId="18" borderId="13" xfId="0" applyFont="1" applyFill="1" applyBorder="1" applyAlignment="1">
      <alignment horizontal="center" vertical="center"/>
    </xf>
    <xf numFmtId="0" fontId="14" fillId="18" borderId="14" xfId="0" applyFont="1" applyFill="1" applyBorder="1" applyAlignment="1">
      <alignment horizontal="center" vertical="center"/>
    </xf>
    <xf numFmtId="0" fontId="14" fillId="18" borderId="12" xfId="0" applyFont="1" applyFill="1" applyBorder="1" applyAlignment="1">
      <alignment horizontal="center" vertical="center"/>
    </xf>
    <xf numFmtId="0" fontId="14" fillId="18" borderId="41" xfId="0" applyFont="1" applyFill="1" applyBorder="1" applyAlignment="1">
      <alignment horizontal="center" vertical="center"/>
    </xf>
    <xf numFmtId="0" fontId="14" fillId="18" borderId="42" xfId="0" applyFont="1" applyFill="1" applyBorder="1" applyAlignment="1">
      <alignment horizontal="center" vertical="center"/>
    </xf>
    <xf numFmtId="0" fontId="14" fillId="18" borderId="43" xfId="0" applyFont="1" applyFill="1" applyBorder="1" applyAlignment="1">
      <alignment horizontal="center" vertical="center"/>
    </xf>
    <xf numFmtId="10" fontId="7" fillId="7" borderId="11" xfId="0" applyNumberFormat="1" applyFont="1" applyFill="1" applyBorder="1" applyAlignment="1" applyProtection="1">
      <alignment horizontal="left" vertical="center"/>
      <protection locked="0"/>
    </xf>
    <xf numFmtId="0" fontId="3" fillId="14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6" fillId="20" borderId="35" xfId="0" applyFont="1" applyFill="1" applyBorder="1" applyAlignment="1">
      <alignment horizontal="center" vertical="center"/>
    </xf>
    <xf numFmtId="14" fontId="0" fillId="0" borderId="0" xfId="0" applyNumberFormat="1"/>
    <xf numFmtId="165" fontId="8" fillId="11" borderId="11" xfId="0" applyNumberFormat="1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Alignment="1" applyProtection="1">
      <alignment vertical="center"/>
      <protection locked="0"/>
    </xf>
    <xf numFmtId="14" fontId="22" fillId="2" borderId="0" xfId="0" applyNumberFormat="1" applyFont="1" applyFill="1" applyAlignment="1" applyProtection="1">
      <alignment horizontal="left"/>
      <protection locked="0"/>
    </xf>
    <xf numFmtId="0" fontId="22" fillId="2" borderId="0" xfId="0" applyFont="1" applyFill="1" applyAlignment="1" applyProtection="1">
      <alignment horizontal="left" vertical="center"/>
      <protection locked="0"/>
    </xf>
    <xf numFmtId="0" fontId="0" fillId="21" borderId="0" xfId="0" applyFill="1" applyProtection="1">
      <protection locked="0"/>
    </xf>
    <xf numFmtId="0" fontId="22" fillId="0" borderId="0" xfId="0" applyFont="1"/>
    <xf numFmtId="14" fontId="22" fillId="0" borderId="0" xfId="0" applyNumberFormat="1" applyFont="1" applyAlignment="1" applyProtection="1">
      <alignment horizontal="left"/>
      <protection locked="0"/>
    </xf>
    <xf numFmtId="0" fontId="22" fillId="0" borderId="0" xfId="0" applyFont="1" applyAlignment="1" applyProtection="1">
      <alignment horizontal="left" vertical="center"/>
      <protection locked="0"/>
    </xf>
    <xf numFmtId="0" fontId="18" fillId="16" borderId="0" xfId="0" applyFont="1" applyFill="1" applyAlignment="1" applyProtection="1">
      <alignment horizontal="center" vertical="top"/>
      <protection locked="0"/>
    </xf>
    <xf numFmtId="0" fontId="0" fillId="11" borderId="1" xfId="0" applyFill="1" applyBorder="1" applyProtection="1">
      <protection locked="0"/>
    </xf>
    <xf numFmtId="0" fontId="0" fillId="11" borderId="2" xfId="0" applyFill="1" applyBorder="1" applyProtection="1">
      <protection locked="0"/>
    </xf>
    <xf numFmtId="0" fontId="3" fillId="11" borderId="2" xfId="0" applyFont="1" applyFill="1" applyBorder="1" applyAlignment="1" applyProtection="1">
      <alignment vertical="center"/>
      <protection locked="0"/>
    </xf>
    <xf numFmtId="0" fontId="0" fillId="11" borderId="3" xfId="0" applyFill="1" applyBorder="1" applyProtection="1">
      <protection locked="0"/>
    </xf>
    <xf numFmtId="0" fontId="0" fillId="11" borderId="4" xfId="0" applyFill="1" applyBorder="1" applyProtection="1">
      <protection locked="0"/>
    </xf>
    <xf numFmtId="0" fontId="3" fillId="11" borderId="0" xfId="0" applyFont="1" applyFill="1" applyAlignment="1" applyProtection="1">
      <alignment horizontal="center" vertical="center"/>
      <protection locked="0"/>
    </xf>
    <xf numFmtId="0" fontId="0" fillId="11" borderId="5" xfId="0" applyFill="1" applyBorder="1" applyProtection="1">
      <protection locked="0"/>
    </xf>
    <xf numFmtId="0" fontId="7" fillId="11" borderId="0" xfId="0" applyFont="1" applyFill="1" applyAlignment="1" applyProtection="1">
      <alignment vertical="center"/>
      <protection locked="0"/>
    </xf>
    <xf numFmtId="0" fontId="3" fillId="11" borderId="5" xfId="0" applyFont="1" applyFill="1" applyBorder="1" applyProtection="1">
      <protection locked="0"/>
    </xf>
    <xf numFmtId="164" fontId="5" fillId="11" borderId="0" xfId="0" applyNumberFormat="1" applyFont="1" applyFill="1" applyProtection="1">
      <protection locked="0"/>
    </xf>
    <xf numFmtId="0" fontId="0" fillId="11" borderId="6" xfId="0" applyFill="1" applyBorder="1" applyProtection="1">
      <protection locked="0"/>
    </xf>
    <xf numFmtId="0" fontId="0" fillId="11" borderId="7" xfId="0" applyFill="1" applyBorder="1" applyProtection="1">
      <protection locked="0"/>
    </xf>
    <xf numFmtId="0" fontId="0" fillId="11" borderId="8" xfId="0" applyFill="1" applyBorder="1" applyProtection="1">
      <protection locked="0"/>
    </xf>
    <xf numFmtId="0" fontId="26" fillId="11" borderId="0" xfId="0" applyFont="1" applyFill="1" applyProtection="1">
      <protection locked="0"/>
    </xf>
    <xf numFmtId="44" fontId="0" fillId="11" borderId="11" xfId="0" applyNumberFormat="1" applyFill="1" applyBorder="1" applyProtection="1">
      <protection locked="0"/>
    </xf>
    <xf numFmtId="0" fontId="27" fillId="2" borderId="0" xfId="0" applyFont="1" applyFill="1" applyAlignment="1" applyProtection="1">
      <alignment horizontal="center" vertical="top"/>
      <protection locked="0"/>
    </xf>
    <xf numFmtId="0" fontId="0" fillId="16" borderId="0" xfId="0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8" fillId="11" borderId="11" xfId="0" applyFont="1" applyFill="1" applyBorder="1" applyAlignment="1">
      <alignment horizontal="left" vertical="center"/>
    </xf>
    <xf numFmtId="0" fontId="8" fillId="11" borderId="11" xfId="0" applyFont="1" applyFill="1" applyBorder="1" applyAlignment="1">
      <alignment horizontal="center" vertical="center"/>
    </xf>
    <xf numFmtId="0" fontId="8" fillId="11" borderId="19" xfId="0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left" vertical="center"/>
    </xf>
    <xf numFmtId="0" fontId="8" fillId="7" borderId="19" xfId="0" applyFont="1" applyFill="1" applyBorder="1" applyAlignment="1">
      <alignment horizontal="left" vertical="center"/>
    </xf>
    <xf numFmtId="165" fontId="0" fillId="2" borderId="0" xfId="0" applyNumberFormat="1" applyFill="1"/>
    <xf numFmtId="165" fontId="8" fillId="11" borderId="11" xfId="0" applyNumberFormat="1" applyFont="1" applyFill="1" applyBorder="1" applyAlignment="1">
      <alignment horizontal="center" vertical="center"/>
    </xf>
    <xf numFmtId="44" fontId="0" fillId="11" borderId="11" xfId="0" applyNumberFormat="1" applyFill="1" applyBorder="1"/>
    <xf numFmtId="44" fontId="8" fillId="11" borderId="11" xfId="0" applyNumberFormat="1" applyFont="1" applyFill="1" applyBorder="1" applyAlignment="1">
      <alignment horizontal="center" vertical="center"/>
    </xf>
    <xf numFmtId="44" fontId="7" fillId="7" borderId="11" xfId="0" applyNumberFormat="1" applyFont="1" applyFill="1" applyBorder="1" applyAlignment="1">
      <alignment horizontal="center" vertical="center"/>
    </xf>
    <xf numFmtId="44" fontId="7" fillId="6" borderId="11" xfId="0" applyNumberFormat="1" applyFont="1" applyFill="1" applyBorder="1" applyAlignment="1">
      <alignment horizontal="center" vertical="center"/>
    </xf>
    <xf numFmtId="167" fontId="7" fillId="6" borderId="11" xfId="0" applyNumberFormat="1" applyFont="1" applyFill="1" applyBorder="1" applyAlignment="1">
      <alignment horizontal="center" vertical="center"/>
    </xf>
    <xf numFmtId="44" fontId="8" fillId="6" borderId="11" xfId="0" applyNumberFormat="1" applyFont="1" applyFill="1" applyBorder="1" applyAlignment="1">
      <alignment horizontal="center" vertical="center"/>
    </xf>
    <xf numFmtId="167" fontId="8" fillId="7" borderId="11" xfId="0" applyNumberFormat="1" applyFont="1" applyFill="1" applyBorder="1" applyAlignment="1">
      <alignment horizontal="center" vertical="center"/>
    </xf>
    <xf numFmtId="167" fontId="8" fillId="6" borderId="11" xfId="0" applyNumberFormat="1" applyFont="1" applyFill="1" applyBorder="1" applyAlignment="1">
      <alignment horizontal="center" vertical="center"/>
    </xf>
    <xf numFmtId="44" fontId="8" fillId="7" borderId="11" xfId="0" applyNumberFormat="1" applyFont="1" applyFill="1" applyBorder="1" applyAlignment="1">
      <alignment horizontal="center" vertical="center"/>
    </xf>
    <xf numFmtId="44" fontId="19" fillId="22" borderId="6" xfId="0" applyNumberFormat="1" applyFont="1" applyFill="1" applyBorder="1"/>
    <xf numFmtId="44" fontId="19" fillId="22" borderId="6" xfId="0" applyNumberFormat="1" applyFont="1" applyFill="1" applyBorder="1" applyAlignment="1">
      <alignment horizontal="right"/>
    </xf>
    <xf numFmtId="165" fontId="19" fillId="14" borderId="6" xfId="0" applyNumberFormat="1" applyFont="1" applyFill="1" applyBorder="1"/>
    <xf numFmtId="165" fontId="19" fillId="14" borderId="6" xfId="0" applyNumberFormat="1" applyFont="1" applyFill="1" applyBorder="1" applyAlignment="1">
      <alignment horizontal="right"/>
    </xf>
    <xf numFmtId="167" fontId="19" fillId="22" borderId="6" xfId="0" applyNumberFormat="1" applyFont="1" applyFill="1" applyBorder="1"/>
    <xf numFmtId="165" fontId="19" fillId="22" borderId="6" xfId="0" applyNumberFormat="1" applyFont="1" applyFill="1" applyBorder="1"/>
    <xf numFmtId="167" fontId="19" fillId="22" borderId="6" xfId="0" applyNumberFormat="1" applyFont="1" applyFill="1" applyBorder="1" applyAlignment="1">
      <alignment horizontal="right"/>
    </xf>
    <xf numFmtId="0" fontId="22" fillId="2" borderId="0" xfId="0" applyFont="1" applyFill="1"/>
    <xf numFmtId="0" fontId="9" fillId="2" borderId="0" xfId="0" applyFont="1" applyFill="1" applyAlignment="1">
      <alignment horizontal="center" vertical="center"/>
    </xf>
    <xf numFmtId="167" fontId="9" fillId="2" borderId="0" xfId="0" applyNumberFormat="1" applyFont="1" applyFill="1" applyAlignment="1">
      <alignment horizontal="left" vertical="center"/>
    </xf>
    <xf numFmtId="0" fontId="0" fillId="2" borderId="0" xfId="0" applyFill="1"/>
    <xf numFmtId="0" fontId="22" fillId="2" borderId="0" xfId="0" applyFont="1" applyFill="1" applyAlignment="1">
      <alignment horizontal="left" vertical="center"/>
    </xf>
    <xf numFmtId="0" fontId="3" fillId="15" borderId="2" xfId="0" applyFont="1" applyFill="1" applyBorder="1" applyAlignment="1" applyProtection="1">
      <alignment horizontal="center" vertical="center"/>
      <protection locked="0"/>
    </xf>
    <xf numFmtId="0" fontId="3" fillId="15" borderId="0" xfId="0" applyFont="1" applyFill="1" applyAlignment="1" applyProtection="1">
      <alignment horizontal="center" vertical="center"/>
      <protection locked="0"/>
    </xf>
    <xf numFmtId="0" fontId="3" fillId="15" borderId="9" xfId="0" applyFont="1" applyFill="1" applyBorder="1" applyAlignment="1" applyProtection="1">
      <alignment horizontal="center" vertical="center"/>
      <protection locked="0"/>
    </xf>
    <xf numFmtId="0" fontId="3" fillId="15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1" fillId="22" borderId="12" xfId="0" applyFont="1" applyFill="1" applyBorder="1" applyAlignment="1" applyProtection="1">
      <alignment horizontal="center" vertical="center"/>
      <protection locked="0"/>
    </xf>
    <xf numFmtId="0" fontId="11" fillId="22" borderId="13" xfId="0" applyFont="1" applyFill="1" applyBorder="1" applyAlignment="1" applyProtection="1">
      <alignment horizontal="center" vertical="center"/>
      <protection locked="0"/>
    </xf>
    <xf numFmtId="0" fontId="11" fillId="22" borderId="14" xfId="0" applyFont="1" applyFill="1" applyBorder="1" applyAlignment="1" applyProtection="1">
      <alignment horizontal="center" vertical="center"/>
      <protection locked="0"/>
    </xf>
    <xf numFmtId="0" fontId="3" fillId="14" borderId="12" xfId="0" applyFont="1" applyFill="1" applyBorder="1" applyAlignment="1" applyProtection="1">
      <alignment horizontal="center"/>
      <protection locked="0"/>
    </xf>
    <xf numFmtId="0" fontId="3" fillId="14" borderId="13" xfId="0" applyFont="1" applyFill="1" applyBorder="1" applyAlignment="1" applyProtection="1">
      <alignment horizontal="center"/>
      <protection locked="0"/>
    </xf>
    <xf numFmtId="0" fontId="3" fillId="14" borderId="14" xfId="0" applyFont="1" applyFill="1" applyBorder="1" applyAlignment="1" applyProtection="1">
      <alignment horizontal="center"/>
      <protection locked="0"/>
    </xf>
    <xf numFmtId="0" fontId="3" fillId="22" borderId="12" xfId="0" applyFont="1" applyFill="1" applyBorder="1" applyAlignment="1" applyProtection="1">
      <alignment horizontal="center" vertical="center"/>
      <protection locked="0"/>
    </xf>
    <xf numFmtId="0" fontId="3" fillId="22" borderId="13" xfId="0" applyFont="1" applyFill="1" applyBorder="1" applyAlignment="1" applyProtection="1">
      <alignment horizontal="center" vertical="center"/>
      <protection locked="0"/>
    </xf>
    <xf numFmtId="0" fontId="3" fillId="22" borderId="14" xfId="0" applyFont="1" applyFill="1" applyBorder="1" applyAlignment="1" applyProtection="1">
      <alignment horizontal="center" vertical="center"/>
      <protection locked="0"/>
    </xf>
    <xf numFmtId="0" fontId="3" fillId="22" borderId="19" xfId="0" applyFont="1" applyFill="1" applyBorder="1" applyAlignment="1" applyProtection="1">
      <alignment horizontal="center" vertical="center"/>
      <protection locked="0"/>
    </xf>
    <xf numFmtId="0" fontId="3" fillId="22" borderId="24" xfId="0" applyFont="1" applyFill="1" applyBorder="1" applyAlignment="1" applyProtection="1">
      <alignment horizontal="center" vertical="center"/>
      <protection locked="0"/>
    </xf>
    <xf numFmtId="0" fontId="3" fillId="22" borderId="20" xfId="0" applyFont="1" applyFill="1" applyBorder="1" applyAlignment="1" applyProtection="1">
      <alignment horizontal="center" vertical="center"/>
      <protection locked="0"/>
    </xf>
    <xf numFmtId="0" fontId="3" fillId="14" borderId="15" xfId="0" applyFont="1" applyFill="1" applyBorder="1" applyAlignment="1" applyProtection="1">
      <alignment horizontal="center" vertical="center"/>
      <protection locked="0"/>
    </xf>
    <xf numFmtId="0" fontId="3" fillId="14" borderId="25" xfId="0" applyFont="1" applyFill="1" applyBorder="1" applyAlignment="1" applyProtection="1">
      <alignment horizontal="center" vertical="center"/>
      <protection locked="0"/>
    </xf>
    <xf numFmtId="0" fontId="3" fillId="14" borderId="16" xfId="0" applyFont="1" applyFill="1" applyBorder="1" applyAlignment="1" applyProtection="1">
      <alignment horizontal="center" vertical="center"/>
      <protection locked="0"/>
    </xf>
    <xf numFmtId="0" fontId="3" fillId="14" borderId="21" xfId="0" applyFont="1" applyFill="1" applyBorder="1" applyAlignment="1" applyProtection="1">
      <alignment horizontal="center" vertical="center"/>
      <protection locked="0"/>
    </xf>
    <xf numFmtId="0" fontId="3" fillId="14" borderId="0" xfId="0" applyFont="1" applyFill="1" applyAlignment="1" applyProtection="1">
      <alignment horizontal="center" vertical="center"/>
      <protection locked="0"/>
    </xf>
    <xf numFmtId="0" fontId="3" fillId="14" borderId="22" xfId="0" applyFont="1" applyFill="1" applyBorder="1" applyAlignment="1" applyProtection="1">
      <alignment horizontal="center" vertical="center"/>
      <protection locked="0"/>
    </xf>
    <xf numFmtId="0" fontId="6" fillId="15" borderId="15" xfId="0" applyFont="1" applyFill="1" applyBorder="1" applyAlignment="1" applyProtection="1">
      <alignment horizontal="center" vertical="center"/>
      <protection locked="0"/>
    </xf>
    <xf numFmtId="0" fontId="6" fillId="15" borderId="17" xfId="0" applyFont="1" applyFill="1" applyBorder="1" applyAlignment="1" applyProtection="1">
      <alignment horizontal="center" vertical="center"/>
      <protection locked="0"/>
    </xf>
    <xf numFmtId="0" fontId="3" fillId="5" borderId="9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14" borderId="9" xfId="0" applyFont="1" applyFill="1" applyBorder="1" applyAlignment="1" applyProtection="1">
      <alignment horizontal="center" vertical="center"/>
      <protection locked="0"/>
    </xf>
    <xf numFmtId="0" fontId="3" fillId="14" borderId="10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3" fillId="5" borderId="17" xfId="0" applyFont="1" applyFill="1" applyBorder="1" applyAlignment="1" applyProtection="1">
      <alignment horizontal="center" vertical="center"/>
      <protection locked="0"/>
    </xf>
    <xf numFmtId="0" fontId="3" fillId="13" borderId="9" xfId="0" applyFont="1" applyFill="1" applyBorder="1" applyAlignment="1" applyProtection="1">
      <alignment horizontal="center" vertical="center"/>
      <protection locked="0"/>
    </xf>
    <xf numFmtId="0" fontId="3" fillId="13" borderId="10" xfId="0" applyFont="1" applyFill="1" applyBorder="1" applyAlignment="1" applyProtection="1">
      <alignment horizontal="center" vertical="center"/>
      <protection locked="0"/>
    </xf>
    <xf numFmtId="0" fontId="12" fillId="16" borderId="0" xfId="0" applyFont="1" applyFill="1" applyAlignment="1">
      <alignment horizontal="center" wrapText="1"/>
    </xf>
    <xf numFmtId="0" fontId="0" fillId="16" borderId="0" xfId="0" applyFill="1" applyAlignment="1">
      <alignment horizontal="center"/>
    </xf>
    <xf numFmtId="0" fontId="28" fillId="16" borderId="0" xfId="0" applyFont="1" applyFill="1" applyAlignment="1">
      <alignment horizontal="center" wrapText="1"/>
    </xf>
    <xf numFmtId="0" fontId="29" fillId="16" borderId="0" xfId="0" applyFont="1" applyFill="1" applyAlignment="1">
      <alignment horizontal="center"/>
    </xf>
    <xf numFmtId="0" fontId="13" fillId="16" borderId="0" xfId="0" applyFont="1" applyFill="1" applyAlignment="1" applyProtection="1">
      <alignment horizontal="center" vertical="top"/>
      <protection locked="0"/>
    </xf>
    <xf numFmtId="0" fontId="18" fillId="16" borderId="0" xfId="0" applyFont="1" applyFill="1" applyAlignment="1" applyProtection="1">
      <alignment horizontal="center" vertical="top"/>
      <protection locked="0"/>
    </xf>
    <xf numFmtId="0" fontId="6" fillId="14" borderId="9" xfId="0" applyFont="1" applyFill="1" applyBorder="1" applyAlignment="1" applyProtection="1">
      <alignment horizontal="center" vertical="center" wrapText="1"/>
      <protection locked="0"/>
    </xf>
    <xf numFmtId="0" fontId="6" fillId="14" borderId="10" xfId="0" applyFont="1" applyFill="1" applyBorder="1" applyAlignment="1" applyProtection="1">
      <alignment horizontal="center" vertical="center" wrapText="1"/>
      <protection locked="0"/>
    </xf>
    <xf numFmtId="0" fontId="14" fillId="17" borderId="12" xfId="0" applyFont="1" applyFill="1" applyBorder="1" applyAlignment="1">
      <alignment horizontal="center" vertical="center"/>
    </xf>
    <xf numFmtId="0" fontId="14" fillId="17" borderId="13" xfId="0" applyFont="1" applyFill="1" applyBorder="1" applyAlignment="1">
      <alignment horizontal="center" vertical="center"/>
    </xf>
    <xf numFmtId="0" fontId="14" fillId="17" borderId="14" xfId="0" applyFont="1" applyFill="1" applyBorder="1" applyAlignment="1">
      <alignment horizontal="center" vertical="center"/>
    </xf>
    <xf numFmtId="0" fontId="14" fillId="18" borderId="1" xfId="0" applyFont="1" applyFill="1" applyBorder="1" applyAlignment="1">
      <alignment horizontal="center" vertical="center"/>
    </xf>
    <xf numFmtId="0" fontId="14" fillId="18" borderId="13" xfId="0" applyFont="1" applyFill="1" applyBorder="1" applyAlignment="1">
      <alignment horizontal="center" vertical="center"/>
    </xf>
    <xf numFmtId="0" fontId="14" fillId="18" borderId="14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70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C6E0C2"/>
        </patternFill>
      </fill>
    </dxf>
    <dxf>
      <fill>
        <patternFill>
          <bgColor rgb="FF73A98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C6E0C2"/>
        </patternFill>
      </fill>
    </dxf>
    <dxf>
      <fill>
        <patternFill>
          <bgColor rgb="FF73A98F"/>
        </patternFill>
      </fill>
    </dxf>
    <dxf>
      <fill>
        <patternFill>
          <bgColor rgb="FFECD890"/>
        </patternFill>
      </fill>
    </dxf>
    <dxf>
      <fill>
        <patternFill>
          <bgColor rgb="FFBC8F00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ill>
        <patternFill>
          <bgColor rgb="FFECD890"/>
        </patternFill>
      </fill>
    </dxf>
    <dxf>
      <fill>
        <patternFill>
          <bgColor rgb="FFBC8F00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 patternType="solid">
          <fgColor auto="1"/>
          <bgColor rgb="FFCAD5EC"/>
        </patternFill>
      </fill>
    </dxf>
    <dxf>
      <fill>
        <patternFill patternType="solid">
          <fgColor auto="1"/>
          <bgColor rgb="FF98A7CD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ill>
        <patternFill patternType="solid">
          <fgColor auto="1"/>
          <bgColor rgb="FFCAD5EC"/>
        </patternFill>
      </fill>
    </dxf>
    <dxf>
      <fill>
        <patternFill patternType="solid">
          <fgColor auto="1"/>
          <bgColor rgb="FF98A7CD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ill>
        <patternFill>
          <bgColor rgb="FFECD890"/>
        </patternFill>
      </fill>
    </dxf>
    <dxf>
      <fill>
        <patternFill>
          <bgColor rgb="FFBC8F00"/>
        </patternFill>
      </fill>
    </dxf>
    <dxf>
      <fill>
        <patternFill>
          <bgColor rgb="FFD7BBD4"/>
        </patternFill>
      </fill>
    </dxf>
    <dxf>
      <fill>
        <patternFill>
          <bgColor rgb="FFA685B9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 patternType="solid">
          <fgColor auto="1"/>
          <bgColor rgb="FFCAD5EC"/>
        </patternFill>
      </fill>
    </dxf>
    <dxf>
      <fill>
        <patternFill patternType="solid">
          <fgColor auto="1"/>
          <bgColor rgb="FF98A7CD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ill>
        <patternFill>
          <bgColor rgb="FFD7BBD4"/>
        </patternFill>
      </fill>
    </dxf>
    <dxf>
      <fill>
        <patternFill>
          <bgColor rgb="FFA685B9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ill>
        <patternFill>
          <bgColor rgb="FFC6E0C2"/>
        </patternFill>
      </fill>
    </dxf>
    <dxf>
      <fill>
        <patternFill>
          <bgColor rgb="FF73A98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C6E0C2"/>
        </patternFill>
      </fill>
    </dxf>
    <dxf>
      <fill>
        <patternFill>
          <bgColor rgb="FF73A98F"/>
        </patternFill>
      </fill>
    </dxf>
    <dxf>
      <fill>
        <patternFill>
          <bgColor rgb="FFECD890"/>
        </patternFill>
      </fill>
    </dxf>
    <dxf>
      <fill>
        <patternFill>
          <bgColor rgb="FFBC8F00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ill>
        <patternFill>
          <bgColor rgb="FFECD890"/>
        </patternFill>
      </fill>
    </dxf>
    <dxf>
      <fill>
        <patternFill>
          <bgColor rgb="FFBC8F00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 patternType="solid">
          <fgColor auto="1"/>
          <bgColor rgb="FFCAD5EC"/>
        </patternFill>
      </fill>
    </dxf>
    <dxf>
      <fill>
        <patternFill patternType="solid">
          <fgColor auto="1"/>
          <bgColor rgb="FF98A7CD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ill>
        <patternFill patternType="solid">
          <fgColor auto="1"/>
          <bgColor rgb="FFCAD5EC"/>
        </patternFill>
      </fill>
    </dxf>
    <dxf>
      <fill>
        <patternFill patternType="solid">
          <fgColor auto="1"/>
          <bgColor rgb="FF98A7CD"/>
        </patternFill>
      </fill>
    </dxf>
    <dxf>
      <font>
        <b/>
        <i val="0"/>
        <color rgb="FFC00000"/>
      </font>
      <fill>
        <patternFill>
          <bgColor rgb="FFFF9797"/>
        </patternFill>
      </fill>
    </dxf>
    <dxf>
      <fill>
        <patternFill>
          <bgColor rgb="FFECD890"/>
        </patternFill>
      </fill>
    </dxf>
    <dxf>
      <fill>
        <patternFill>
          <bgColor rgb="FFBC8F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 patternType="solid">
          <fgColor auto="1"/>
          <bgColor rgb="FFCAD5EC"/>
        </patternFill>
      </fill>
    </dxf>
    <dxf>
      <fill>
        <patternFill patternType="solid">
          <fgColor auto="1"/>
          <bgColor rgb="FF98A7CD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Style de tableau 1" pivot="0" count="2" xr9:uid="{00000000-0011-0000-FFFF-FFFF00000000}">
      <tableStyleElement type="firstRowStripe" dxfId="69"/>
      <tableStyleElement type="secondRowStripe" dxfId="68"/>
    </tableStyle>
  </tableStyles>
  <colors>
    <mruColors>
      <color rgb="FFEEECE1"/>
      <color rgb="FFFFF2CC"/>
      <color rgb="FFAE5512"/>
      <color rgb="FF436C71"/>
      <color rgb="FF149F09"/>
      <color rgb="FFA96017"/>
      <color rgb="FF98A7CD"/>
      <color rgb="FF1C484D"/>
      <color rgb="FFCCCCCC"/>
      <color rgb="FFF26D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EDF38A-5D9B-4CDB-BC2B-CF3D4E0B339D}" name="TabVisa5" displayName="TabVisa5" ref="Q14:Q27" totalsRowShown="0" headerRowDxfId="3">
  <autoFilter ref="Q14:Q27" xr:uid="{0AEDF38A-5D9B-4CDB-BC2B-CF3D4E0B339D}"/>
  <sortState xmlns:xlrd2="http://schemas.microsoft.com/office/spreadsheetml/2017/richdata2" ref="Q15:Q25">
    <sortCondition ref="Q25"/>
  </sortState>
  <tableColumns count="1">
    <tableColumn id="1" xr3:uid="{FBC6C435-3241-48DF-83EF-BC591AFC8DBB}" name="Catégori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FD17D36-3BCF-4907-B69B-72CAF948BF88}" name="TabCéli6" displayName="TabCéli6" ref="S14:S18" totalsRowShown="0" headerRowDxfId="2">
  <autoFilter ref="S14:S18" xr:uid="{FFD17D36-3BCF-4907-B69B-72CAF948BF88}"/>
  <sortState xmlns:xlrd2="http://schemas.microsoft.com/office/spreadsheetml/2017/richdata2" ref="S15:S17">
    <sortCondition ref="S5:S7"/>
  </sortState>
  <tableColumns count="1">
    <tableColumn id="1" xr3:uid="{40EFF82B-1FCA-4D9D-8081-47F2183F7D57}" name="Catégori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24D195E-0A45-4DDA-86E4-BD4684178DC5}" name="TabForfait27" displayName="TabForfait27" ref="K14:K38" totalsRowShown="0" dataDxfId="1">
  <autoFilter ref="K14:K38" xr:uid="{C24D195E-0A45-4DDA-86E4-BD4684178DC5}"/>
  <sortState xmlns:xlrd2="http://schemas.microsoft.com/office/spreadsheetml/2017/richdata2" ref="K15:K38">
    <sortCondition ref="K15:K38"/>
  </sortState>
  <tableColumns count="1">
    <tableColumn id="1" xr3:uid="{50BBD1FE-C5FA-417E-BFD5-8F2784B6E130}" name="Catégori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hades of citrus 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EB8A44"/>
      </a:accent1>
      <a:accent2>
        <a:srgbClr val="F9DC24"/>
      </a:accent2>
      <a:accent3>
        <a:srgbClr val="4B7447"/>
      </a:accent3>
      <a:accent4>
        <a:srgbClr val="8EBA43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extrêm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0B21-BA1C-4B3D-9FFB-2A809E52188F}">
  <sheetPr codeName="Feuil14">
    <tabColor theme="5" tint="-0.249977111117893"/>
  </sheetPr>
  <dimension ref="A1:CE181"/>
  <sheetViews>
    <sheetView zoomScaleNormal="100" workbookViewId="0">
      <pane ySplit="7" topLeftCell="A8" activePane="bottomLeft" state="frozen"/>
      <selection activeCell="AH1" sqref="AH1"/>
      <selection pane="bottomLeft" activeCell="M10" sqref="M10"/>
    </sheetView>
  </sheetViews>
  <sheetFormatPr defaultColWidth="11.5546875" defaultRowHeight="14.4" x14ac:dyDescent="0.3"/>
  <cols>
    <col min="1" max="1" width="2.6640625" style="41" customWidth="1"/>
    <col min="2" max="2" width="0.88671875" style="41" customWidth="1"/>
    <col min="3" max="3" width="5.6640625" style="41" customWidth="1"/>
    <col min="4" max="4" width="0.88671875" style="41" customWidth="1"/>
    <col min="5" max="5" width="17.6640625" style="41" customWidth="1"/>
    <col min="6" max="6" width="0.88671875" style="41" customWidth="1"/>
    <col min="7" max="7" width="30.6640625" style="41" customWidth="1"/>
    <col min="8" max="8" width="0.88671875" style="41" customWidth="1"/>
    <col min="9" max="9" width="11.6640625" style="41" customWidth="1"/>
    <col min="10" max="10" width="0.88671875" style="41" customWidth="1"/>
    <col min="11" max="11" width="11.6640625" style="41" customWidth="1"/>
    <col min="12" max="12" width="0.88671875" style="41" customWidth="1"/>
    <col min="13" max="13" width="11.6640625" style="41" customWidth="1"/>
    <col min="14" max="14" width="0.88671875" style="41" customWidth="1"/>
    <col min="15" max="15" width="2.6640625" style="41" customWidth="1"/>
    <col min="16" max="16" width="0.88671875" style="41" customWidth="1"/>
    <col min="17" max="17" width="5.6640625" style="41" customWidth="1"/>
    <col min="18" max="18" width="0.88671875" style="41" customWidth="1"/>
    <col min="19" max="19" width="17.6640625" style="41" customWidth="1"/>
    <col min="20" max="20" width="0.88671875" style="41" customWidth="1"/>
    <col min="21" max="21" width="30.6640625" style="41" customWidth="1"/>
    <col min="22" max="22" width="0.88671875" style="41" customWidth="1"/>
    <col min="23" max="23" width="14.109375" style="41" customWidth="1"/>
    <col min="24" max="24" width="0.88671875" style="41" customWidth="1"/>
    <col min="25" max="25" width="11.5546875" style="41" customWidth="1"/>
    <col min="26" max="26" width="0.88671875" style="41" customWidth="1"/>
    <col min="27" max="27" width="13.88671875" style="41" customWidth="1"/>
    <col min="28" max="28" width="0.88671875" style="41" customWidth="1"/>
    <col min="29" max="29" width="14.109375" style="41" customWidth="1"/>
    <col min="30" max="30" width="0.88671875" style="41" customWidth="1"/>
    <col min="31" max="31" width="2.6640625" style="41" customWidth="1"/>
    <col min="32" max="32" width="0.88671875" style="41" customWidth="1"/>
    <col min="33" max="33" width="5.6640625" style="41" customWidth="1"/>
    <col min="34" max="34" width="0.88671875" style="41" customWidth="1"/>
    <col min="35" max="35" width="17.6640625" style="41" customWidth="1"/>
    <col min="36" max="36" width="0.88671875" style="41" customWidth="1"/>
    <col min="37" max="37" width="30.6640625" style="41" customWidth="1"/>
    <col min="38" max="38" width="0.88671875" style="41" customWidth="1"/>
    <col min="39" max="39" width="11.6640625" style="41" customWidth="1"/>
    <col min="40" max="40" width="0.88671875" style="41" customWidth="1"/>
    <col min="41" max="41" width="11.6640625" style="41" customWidth="1"/>
    <col min="42" max="42" width="0.88671875" style="41" customWidth="1"/>
    <col min="43" max="43" width="12.6640625" style="41" customWidth="1"/>
    <col min="44" max="44" width="0.88671875" style="41" customWidth="1"/>
    <col min="45" max="45" width="11.6640625" style="41" customWidth="1"/>
    <col min="46" max="46" width="0.88671875" style="41" customWidth="1"/>
    <col min="47" max="47" width="15.6640625" style="41" customWidth="1"/>
    <col min="48" max="48" width="0.88671875" style="41" customWidth="1"/>
    <col min="49" max="49" width="17.6640625" style="41" customWidth="1"/>
    <col min="50" max="50" width="0.88671875" style="41" customWidth="1"/>
    <col min="51" max="51" width="17.6640625" style="41" customWidth="1"/>
    <col min="52" max="52" width="0.88671875" style="41" customWidth="1"/>
    <col min="53" max="53" width="2.6640625" style="41" customWidth="1"/>
    <col min="54" max="54" width="0.88671875" style="41" customWidth="1"/>
    <col min="55" max="55" width="5.6640625" style="41" customWidth="1"/>
    <col min="56" max="56" width="0.88671875" style="41" customWidth="1"/>
    <col min="57" max="57" width="17.6640625" style="41" customWidth="1"/>
    <col min="58" max="58" width="0.88671875" style="41" customWidth="1"/>
    <col min="59" max="59" width="30.6640625" style="41" customWidth="1"/>
    <col min="60" max="60" width="0.88671875" style="41" customWidth="1"/>
    <col min="61" max="61" width="11.6640625" style="41" customWidth="1"/>
    <col min="62" max="62" width="0.88671875" style="41" customWidth="1"/>
    <col min="63" max="63" width="11.6640625" style="41" customWidth="1"/>
    <col min="64" max="64" width="0.88671875" style="41" customWidth="1"/>
    <col min="65" max="65" width="11.6640625" style="41" customWidth="1"/>
    <col min="66" max="66" width="0.88671875" style="41" customWidth="1"/>
    <col min="67" max="67" width="2.6640625" style="41" customWidth="1"/>
    <col min="68" max="69" width="11.5546875" style="41"/>
    <col min="70" max="70" width="16.6640625" style="41" customWidth="1"/>
    <col min="71" max="71" width="11.6640625" style="41" bestFit="1" customWidth="1"/>
    <col min="72" max="72" width="13" style="41" customWidth="1"/>
    <col min="73" max="73" width="14.109375" style="41" customWidth="1"/>
    <col min="74" max="74" width="11.5546875" style="41"/>
    <col min="75" max="76" width="11.5546875" style="42"/>
    <col min="77" max="78" width="11.5546875" style="43"/>
    <col min="79" max="80" width="11.5546875" style="41"/>
    <col min="81" max="81" width="14.5546875" style="41" customWidth="1"/>
    <col min="82" max="82" width="11.5546875" style="41"/>
    <col min="83" max="83" width="15" style="41" customWidth="1"/>
    <col min="84" max="16384" width="11.5546875" style="41"/>
  </cols>
  <sheetData>
    <row r="1" spans="1:82" ht="4.95" customHeight="1" x14ac:dyDescent="0.3"/>
    <row r="2" spans="1:82" ht="34.950000000000003" customHeight="1" x14ac:dyDescent="0.45">
      <c r="B2" s="226" t="str">
        <f>CONCATENATE("Budget mensuel — ",$G$111," ",$G$113)</f>
        <v>Budget mensuel — Février 2024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P2" s="228" t="str">
        <f>$B$2</f>
        <v>Budget mensuel — Février 2024</v>
      </c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162"/>
      <c r="AD2" s="162"/>
      <c r="AE2" s="163"/>
      <c r="AF2" s="226" t="str">
        <f>$B$2</f>
        <v>Budget mensuel — Février 2024</v>
      </c>
      <c r="AG2" s="226"/>
      <c r="AH2" s="226"/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6"/>
      <c r="AT2" s="226"/>
      <c r="AU2" s="226"/>
      <c r="AV2" s="226"/>
      <c r="AW2" s="226"/>
      <c r="AX2" s="226"/>
      <c r="AY2" s="226"/>
      <c r="AZ2" s="226"/>
      <c r="BB2" s="226" t="str">
        <f>$B$2</f>
        <v>Budget mensuel — Février 2024</v>
      </c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</row>
    <row r="3" spans="1:82" ht="34.950000000000003" customHeight="1" x14ac:dyDescent="0.3">
      <c r="B3" s="230" t="s">
        <v>81</v>
      </c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P3" s="231" t="s">
        <v>8</v>
      </c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145"/>
      <c r="AD3" s="145"/>
      <c r="AE3" s="16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  <c r="AZ3" s="231"/>
      <c r="BB3" s="230" t="s">
        <v>82</v>
      </c>
      <c r="BC3" s="230"/>
      <c r="BD3" s="230"/>
      <c r="BE3" s="230"/>
      <c r="BF3" s="230"/>
      <c r="BG3" s="230"/>
      <c r="BH3" s="230"/>
      <c r="BI3" s="230"/>
      <c r="BJ3" s="230"/>
      <c r="BK3" s="230"/>
      <c r="BL3" s="230"/>
      <c r="BM3" s="230"/>
      <c r="BN3" s="230"/>
    </row>
    <row r="4" spans="1:82" ht="10.199999999999999" customHeight="1" thickBot="1" x14ac:dyDescent="0.3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</row>
    <row r="5" spans="1:82" ht="4.95" customHeight="1" thickBot="1" x14ac:dyDescent="0.35">
      <c r="A5" s="44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7"/>
      <c r="P5" s="146"/>
      <c r="Q5" s="147"/>
      <c r="R5" s="147"/>
      <c r="S5" s="147"/>
      <c r="T5" s="147"/>
      <c r="U5" s="147"/>
      <c r="V5" s="147"/>
      <c r="W5" s="148"/>
      <c r="X5" s="147"/>
      <c r="Y5" s="147"/>
      <c r="Z5" s="147"/>
      <c r="AA5" s="147"/>
      <c r="AB5" s="147"/>
      <c r="AC5" s="147"/>
      <c r="AD5" s="149"/>
      <c r="AE5" s="43"/>
      <c r="AF5" s="45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7"/>
      <c r="BB5" s="45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7"/>
    </row>
    <row r="6" spans="1:82" x14ac:dyDescent="0.3">
      <c r="A6" s="48"/>
      <c r="B6" s="49"/>
      <c r="C6" s="224" t="s">
        <v>0</v>
      </c>
      <c r="D6" s="50"/>
      <c r="E6" s="224" t="s">
        <v>1</v>
      </c>
      <c r="F6" s="50"/>
      <c r="G6" s="224" t="s">
        <v>2</v>
      </c>
      <c r="H6" s="50"/>
      <c r="I6" s="224" t="s">
        <v>3</v>
      </c>
      <c r="J6" s="50"/>
      <c r="K6" s="224" t="s">
        <v>4</v>
      </c>
      <c r="L6" s="50"/>
      <c r="M6" s="224" t="s">
        <v>5</v>
      </c>
      <c r="N6" s="51"/>
      <c r="P6" s="150"/>
      <c r="Q6" s="218" t="s">
        <v>0</v>
      </c>
      <c r="R6" s="52"/>
      <c r="S6" s="218" t="s">
        <v>1</v>
      </c>
      <c r="T6" s="52"/>
      <c r="U6" s="218" t="s">
        <v>2</v>
      </c>
      <c r="V6" s="52"/>
      <c r="W6" s="218" t="s">
        <v>3</v>
      </c>
      <c r="X6" s="151"/>
      <c r="Y6" s="222" t="s">
        <v>4</v>
      </c>
      <c r="Z6" s="52"/>
      <c r="AA6" s="218" t="s">
        <v>5</v>
      </c>
      <c r="AB6" s="52"/>
      <c r="AC6" s="218" t="s">
        <v>73</v>
      </c>
      <c r="AD6" s="152"/>
      <c r="AE6" s="43"/>
      <c r="AF6" s="49"/>
      <c r="AG6" s="220" t="s">
        <v>0</v>
      </c>
      <c r="AH6" s="50"/>
      <c r="AI6" s="220" t="s">
        <v>1</v>
      </c>
      <c r="AJ6" s="52"/>
      <c r="AK6" s="220" t="s">
        <v>2</v>
      </c>
      <c r="AL6" s="50"/>
      <c r="AM6" s="232" t="s">
        <v>53</v>
      </c>
      <c r="AN6" s="50"/>
      <c r="AO6" s="210" t="s">
        <v>3</v>
      </c>
      <c r="AP6" s="211"/>
      <c r="AQ6" s="212"/>
      <c r="AR6" s="50"/>
      <c r="AS6" s="210" t="s">
        <v>4</v>
      </c>
      <c r="AT6" s="211"/>
      <c r="AU6" s="212"/>
      <c r="AV6" s="50"/>
      <c r="AW6" s="213" t="s">
        <v>5</v>
      </c>
      <c r="AX6" s="214"/>
      <c r="AY6" s="215"/>
      <c r="AZ6" s="51"/>
      <c r="BB6" s="49"/>
      <c r="BC6" s="195" t="s">
        <v>0</v>
      </c>
      <c r="BD6" s="50"/>
      <c r="BE6" s="195" t="s">
        <v>1</v>
      </c>
      <c r="BF6" s="50"/>
      <c r="BG6" s="195" t="s">
        <v>2</v>
      </c>
      <c r="BH6" s="50"/>
      <c r="BI6" s="216" t="s">
        <v>3</v>
      </c>
      <c r="BJ6" s="53"/>
      <c r="BK6" s="193" t="s">
        <v>4</v>
      </c>
      <c r="BL6" s="50"/>
      <c r="BM6" s="195" t="s">
        <v>5</v>
      </c>
      <c r="BN6" s="51"/>
      <c r="BQ6" s="54"/>
      <c r="BR6" s="134" t="s">
        <v>3</v>
      </c>
      <c r="BS6" s="197" t="s">
        <v>4</v>
      </c>
      <c r="BT6" s="197"/>
    </row>
    <row r="7" spans="1:82" x14ac:dyDescent="0.3">
      <c r="A7" s="43"/>
      <c r="B7" s="49"/>
      <c r="C7" s="225"/>
      <c r="D7" s="50"/>
      <c r="E7" s="225"/>
      <c r="F7" s="50"/>
      <c r="G7" s="225"/>
      <c r="H7" s="50"/>
      <c r="I7" s="225"/>
      <c r="J7" s="50"/>
      <c r="K7" s="225"/>
      <c r="L7" s="50"/>
      <c r="M7" s="225"/>
      <c r="N7" s="51"/>
      <c r="P7" s="150"/>
      <c r="Q7" s="219"/>
      <c r="R7" s="52"/>
      <c r="S7" s="219"/>
      <c r="T7" s="52"/>
      <c r="U7" s="219"/>
      <c r="V7" s="52"/>
      <c r="W7" s="219"/>
      <c r="X7" s="151">
        <v>3100</v>
      </c>
      <c r="Y7" s="223"/>
      <c r="Z7" s="52"/>
      <c r="AA7" s="219"/>
      <c r="AB7" s="52"/>
      <c r="AC7" s="219"/>
      <c r="AD7" s="152"/>
      <c r="AE7" s="43"/>
      <c r="AF7" s="49"/>
      <c r="AG7" s="221"/>
      <c r="AH7" s="50"/>
      <c r="AI7" s="221"/>
      <c r="AJ7" s="50"/>
      <c r="AK7" s="221"/>
      <c r="AL7" s="50"/>
      <c r="AM7" s="233"/>
      <c r="AN7" s="50"/>
      <c r="AO7" s="133" t="s">
        <v>26</v>
      </c>
      <c r="AP7" s="55"/>
      <c r="AQ7" s="133" t="s">
        <v>50</v>
      </c>
      <c r="AR7" s="50"/>
      <c r="AS7" s="133" t="s">
        <v>26</v>
      </c>
      <c r="AT7" s="55"/>
      <c r="AU7" s="133" t="s">
        <v>50</v>
      </c>
      <c r="AV7" s="50"/>
      <c r="AW7" s="133" t="s">
        <v>26</v>
      </c>
      <c r="AX7" s="56"/>
      <c r="AY7" s="133" t="s">
        <v>50</v>
      </c>
      <c r="AZ7" s="51"/>
      <c r="BB7" s="49"/>
      <c r="BC7" s="196"/>
      <c r="BD7" s="50"/>
      <c r="BE7" s="196"/>
      <c r="BF7" s="50"/>
      <c r="BG7" s="196"/>
      <c r="BH7" s="50"/>
      <c r="BI7" s="217"/>
      <c r="BJ7" s="57"/>
      <c r="BK7" s="194"/>
      <c r="BL7" s="50"/>
      <c r="BM7" s="196"/>
      <c r="BN7" s="51"/>
      <c r="BQ7" s="134"/>
      <c r="BR7" s="134" t="s">
        <v>50</v>
      </c>
      <c r="BS7" s="134" t="s">
        <v>26</v>
      </c>
      <c r="BT7" s="134" t="s">
        <v>50</v>
      </c>
      <c r="BU7" s="134" t="s">
        <v>51</v>
      </c>
    </row>
    <row r="8" spans="1:82" ht="4.95" customHeight="1" x14ac:dyDescent="0.3">
      <c r="A8" s="43"/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1"/>
      <c r="P8" s="150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159">
        <v>-5500</v>
      </c>
      <c r="AD8" s="152"/>
      <c r="AE8" s="43"/>
      <c r="AF8" s="49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1"/>
      <c r="BB8" s="49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1"/>
    </row>
    <row r="9" spans="1:82" x14ac:dyDescent="0.3">
      <c r="A9" s="43"/>
      <c r="B9" s="49"/>
      <c r="C9" s="58">
        <v>31</v>
      </c>
      <c r="D9" s="52"/>
      <c r="E9" s="58" t="s">
        <v>49</v>
      </c>
      <c r="F9" s="52"/>
      <c r="G9" s="164" t="str">
        <f>CONCATENATE("Solde au ",$C$9," ",$G$110," ",$G$113)</f>
        <v>Solde au 31 Janvier 2024</v>
      </c>
      <c r="H9" s="52"/>
      <c r="I9" s="59"/>
      <c r="J9" s="60"/>
      <c r="K9" s="59"/>
      <c r="L9" s="60"/>
      <c r="M9" s="173">
        <v>100</v>
      </c>
      <c r="N9" s="51"/>
      <c r="P9" s="150"/>
      <c r="Q9" s="165">
        <f>$C$9</f>
        <v>31</v>
      </c>
      <c r="R9" s="153"/>
      <c r="S9" s="58" t="s">
        <v>6</v>
      </c>
      <c r="T9" s="153"/>
      <c r="U9" s="166" t="str">
        <f>$G$9</f>
        <v>Solde au 31 Janvier 2024</v>
      </c>
      <c r="V9" s="63"/>
      <c r="W9" s="64"/>
      <c r="X9" s="65"/>
      <c r="Y9" s="59"/>
      <c r="Z9" s="63"/>
      <c r="AA9" s="171">
        <v>0</v>
      </c>
      <c r="AB9" s="52"/>
      <c r="AC9" s="160"/>
      <c r="AD9" s="152"/>
      <c r="AE9" s="43"/>
      <c r="AF9" s="49"/>
      <c r="AG9" s="167">
        <f>$C$9</f>
        <v>31</v>
      </c>
      <c r="AH9" s="62"/>
      <c r="AI9" s="61" t="s">
        <v>6</v>
      </c>
      <c r="AJ9" s="62"/>
      <c r="AK9" s="168" t="str">
        <f>$G$9</f>
        <v>Solde au 31 Janvier 2024</v>
      </c>
      <c r="AL9" s="50"/>
      <c r="AM9" s="66"/>
      <c r="AN9" s="50"/>
      <c r="AO9" s="67"/>
      <c r="AP9" s="50"/>
      <c r="AQ9" s="66"/>
      <c r="AR9" s="68"/>
      <c r="AS9" s="67"/>
      <c r="AT9" s="69"/>
      <c r="AU9" s="66"/>
      <c r="AV9" s="70"/>
      <c r="AW9" s="177" t="str">
        <f t="shared" ref="AW9:AW26" si="0">IFERROR(IF(AND($AM9="",$AY9=""),"",SUM($AY9:$AY9)/SUM($AM9:$AM9)),"")</f>
        <v/>
      </c>
      <c r="AX9" s="70"/>
      <c r="AY9" s="178">
        <v>0</v>
      </c>
      <c r="AZ9" s="51"/>
      <c r="BB9" s="49"/>
      <c r="BC9" s="167">
        <f>$C$9</f>
        <v>31</v>
      </c>
      <c r="BD9" s="62"/>
      <c r="BE9" s="61" t="s">
        <v>6</v>
      </c>
      <c r="BF9" s="62"/>
      <c r="BG9" s="169" t="str">
        <f>$G$9</f>
        <v>Solde au 31 Janvier 2024</v>
      </c>
      <c r="BH9" s="50"/>
      <c r="BI9" s="67"/>
      <c r="BJ9" s="70"/>
      <c r="BK9" s="67"/>
      <c r="BL9" s="70"/>
      <c r="BM9" s="180">
        <v>0</v>
      </c>
      <c r="BN9" s="51"/>
      <c r="BU9" s="170" t="str">
        <f t="shared" ref="BU9:BU26" si="1">IFERROR(IF(AY9&gt;=1,AY9,""),"")</f>
        <v/>
      </c>
    </row>
    <row r="10" spans="1:82" x14ac:dyDescent="0.3">
      <c r="B10" s="49"/>
      <c r="C10" s="72"/>
      <c r="D10" s="52"/>
      <c r="E10" s="73"/>
      <c r="F10" s="52"/>
      <c r="G10" s="74"/>
      <c r="H10" s="52"/>
      <c r="I10" s="59"/>
      <c r="J10" s="60"/>
      <c r="K10" s="59"/>
      <c r="L10" s="60"/>
      <c r="M10" s="173" t="str">
        <f>IF(AND(I10="",K10=""),"",$M$9-SUM($I$10:$I10)+SUM($K$10:$K10))</f>
        <v/>
      </c>
      <c r="N10" s="51"/>
      <c r="P10" s="150"/>
      <c r="Q10" s="72"/>
      <c r="R10" s="63"/>
      <c r="S10" s="75"/>
      <c r="T10" s="63"/>
      <c r="U10" s="73"/>
      <c r="V10" s="63"/>
      <c r="W10" s="64"/>
      <c r="X10" s="65"/>
      <c r="Y10" s="59"/>
      <c r="Z10" s="63"/>
      <c r="AA10" s="171" t="str">
        <f>IF(AND(W10="",Y10=""),"",$AA$9-SUM($W$10:W10)+SUM($Y$10:Y10))</f>
        <v/>
      </c>
      <c r="AB10" s="52"/>
      <c r="AC10" s="172" t="str">
        <f t="shared" ref="AC10:AC41" si="2">IFERROR(IF(AND(Z10="",AA10=""),"",$AC$8+SUM($Z10)-SUM($AA10)),"")</f>
        <v/>
      </c>
      <c r="AD10" s="152"/>
      <c r="AE10" s="43"/>
      <c r="AF10" s="49"/>
      <c r="AG10" s="76"/>
      <c r="AH10" s="50"/>
      <c r="AI10" s="77"/>
      <c r="AJ10" s="50"/>
      <c r="AK10" s="78"/>
      <c r="AL10" s="50"/>
      <c r="AM10" s="79"/>
      <c r="AN10" s="50"/>
      <c r="AO10" s="174" t="str">
        <f>IFERROR(IF(AND(AM10=0,AQ10=0),"",$AN10+SUM($AQ10:$AQ10)/SUM($AM10:$AM10)),"Inscrire taux!")</f>
        <v/>
      </c>
      <c r="AP10" s="50"/>
      <c r="AQ10" s="79"/>
      <c r="AR10" s="68"/>
      <c r="AS10" s="175"/>
      <c r="AT10" s="81"/>
      <c r="AU10" s="176">
        <f t="shared" ref="AU10:AU73" si="3">IF($AT10=0,$AN10+SUM($AS10:$AS10)*SUM($AM10:$AM10),SUM($AT10:$AT10))</f>
        <v>0</v>
      </c>
      <c r="AV10" s="70"/>
      <c r="AW10" s="177" t="str">
        <f t="shared" si="0"/>
        <v/>
      </c>
      <c r="AX10" s="70"/>
      <c r="AY10" s="179" t="str">
        <f>IFERROR(IF(AND(AQ10=0,AU10=0),"",$AY$9-SUM($AQ$10:$AQ10)+SUM($AU$10:$AU10)),"")</f>
        <v/>
      </c>
      <c r="AZ10" s="51"/>
      <c r="BB10" s="49"/>
      <c r="BC10" s="76"/>
      <c r="BD10" s="50"/>
      <c r="BE10" s="77"/>
      <c r="BF10" s="50"/>
      <c r="BG10" s="78"/>
      <c r="BH10" s="50"/>
      <c r="BI10" s="80"/>
      <c r="BJ10" s="70"/>
      <c r="BK10" s="80"/>
      <c r="BL10" s="70"/>
      <c r="BM10" s="177" t="str">
        <f>IF(AND(BI10="",BK10=""),"",$BM$9-SUM($BI$10:BI10)+SUM($BK$10:BK10))</f>
        <v/>
      </c>
      <c r="BN10" s="51"/>
      <c r="BQ10" s="71"/>
      <c r="BR10" s="170">
        <f>SUM(AQ10)</f>
        <v>0</v>
      </c>
      <c r="BS10" s="71"/>
      <c r="BT10" s="170">
        <f>SUM(AU10)</f>
        <v>0</v>
      </c>
      <c r="BU10" s="170" t="str">
        <f t="shared" si="1"/>
        <v/>
      </c>
      <c r="CD10" s="82"/>
    </row>
    <row r="11" spans="1:82" x14ac:dyDescent="0.3">
      <c r="B11" s="49"/>
      <c r="C11" s="72"/>
      <c r="D11" s="52"/>
      <c r="E11" s="83"/>
      <c r="F11" s="52"/>
      <c r="G11" s="74"/>
      <c r="H11" s="52"/>
      <c r="I11" s="59"/>
      <c r="J11" s="60"/>
      <c r="K11" s="59"/>
      <c r="L11" s="60"/>
      <c r="M11" s="173" t="str">
        <f>IF(AND(I11="",K11=""),"",$M$9-SUM($I$10:$I11)+SUM($K$10:$K11))</f>
        <v/>
      </c>
      <c r="N11" s="51"/>
      <c r="P11" s="150"/>
      <c r="Q11" s="72"/>
      <c r="R11" s="63"/>
      <c r="S11" s="84"/>
      <c r="T11" s="63"/>
      <c r="U11" s="73"/>
      <c r="V11" s="63"/>
      <c r="W11" s="64"/>
      <c r="X11" s="65"/>
      <c r="Y11" s="59"/>
      <c r="Z11" s="63"/>
      <c r="AA11" s="171" t="str">
        <f>IF(AND(W11="",Y11=""),"",$AA$9-SUM($W$10:W11)+SUM($Y$10:Y11))</f>
        <v/>
      </c>
      <c r="AB11" s="52"/>
      <c r="AC11" s="172" t="str">
        <f t="shared" si="2"/>
        <v/>
      </c>
      <c r="AD11" s="152"/>
      <c r="AE11" s="43"/>
      <c r="AF11" s="49"/>
      <c r="AG11" s="85"/>
      <c r="AH11" s="50"/>
      <c r="AI11" s="86"/>
      <c r="AJ11" s="50"/>
      <c r="AK11" s="87"/>
      <c r="AL11" s="50"/>
      <c r="AM11" s="79"/>
      <c r="AN11" s="50"/>
      <c r="AO11" s="174" t="str">
        <f t="shared" ref="AO11:AO74" si="4">IFERROR(IF(AND(AM11=0,AQ11=0),"",$AN11+SUM($AQ11:$AQ11)/SUM($AM11:$AM11)),"Inscrire taux!")</f>
        <v/>
      </c>
      <c r="AP11" s="50"/>
      <c r="AQ11" s="66"/>
      <c r="AR11" s="68"/>
      <c r="AS11" s="175"/>
      <c r="AT11" s="81"/>
      <c r="AU11" s="176">
        <f t="shared" si="3"/>
        <v>0</v>
      </c>
      <c r="AV11" s="70"/>
      <c r="AW11" s="177" t="str">
        <f t="shared" si="0"/>
        <v/>
      </c>
      <c r="AX11" s="70"/>
      <c r="AY11" s="179" t="str">
        <f>IFERROR(IF(AND(AQ11=0,AU11=0),"",$AY$9-SUM($AQ$10:$AQ11)+SUM($AU$10:$AU11)),"")</f>
        <v/>
      </c>
      <c r="AZ11" s="51"/>
      <c r="BB11" s="49"/>
      <c r="BC11" s="85"/>
      <c r="BD11" s="50"/>
      <c r="BE11" s="86"/>
      <c r="BF11" s="50"/>
      <c r="BG11" s="87"/>
      <c r="BH11" s="50"/>
      <c r="BI11" s="67"/>
      <c r="BJ11" s="70"/>
      <c r="BK11" s="67"/>
      <c r="BL11" s="70"/>
      <c r="BM11" s="180" t="str">
        <f>IF(AND(BI11="",BK11=""),"",$BM$9-SUM($BI$10:BI11)+SUM($BK$10:BK11))</f>
        <v/>
      </c>
      <c r="BN11" s="51"/>
      <c r="BQ11" s="71"/>
      <c r="BR11" s="170">
        <f t="shared" ref="BR11:BR74" si="5">SUM(AQ11)</f>
        <v>0</v>
      </c>
      <c r="BS11" s="71"/>
      <c r="BT11" s="170">
        <f t="shared" ref="BT11:BT74" si="6">SUM(AU11)</f>
        <v>0</v>
      </c>
      <c r="BU11" s="170" t="str">
        <f t="shared" si="1"/>
        <v/>
      </c>
      <c r="CD11" s="82"/>
    </row>
    <row r="12" spans="1:82" x14ac:dyDescent="0.3">
      <c r="B12" s="49"/>
      <c r="C12" s="72"/>
      <c r="D12" s="52"/>
      <c r="E12" s="73"/>
      <c r="F12" s="52"/>
      <c r="G12" s="74"/>
      <c r="H12" s="52"/>
      <c r="I12" s="59"/>
      <c r="J12" s="60"/>
      <c r="K12" s="59"/>
      <c r="L12" s="60"/>
      <c r="M12" s="173" t="str">
        <f>IF(AND(I12="",K12=""),"",$M$9-SUM($I$10:$I12)+SUM($K$10:$K12))</f>
        <v/>
      </c>
      <c r="N12" s="51"/>
      <c r="P12" s="150"/>
      <c r="Q12" s="72"/>
      <c r="R12" s="63"/>
      <c r="S12" s="75"/>
      <c r="T12" s="63"/>
      <c r="U12" s="73"/>
      <c r="V12" s="63"/>
      <c r="W12" s="64"/>
      <c r="X12" s="65"/>
      <c r="Y12" s="59"/>
      <c r="Z12" s="63"/>
      <c r="AA12" s="171" t="str">
        <f>IF(AND(W12="",Y12=""),"",$AA$9-SUM($W$10:W12)+SUM($Y$10:Y12))</f>
        <v/>
      </c>
      <c r="AB12" s="52"/>
      <c r="AC12" s="172" t="str">
        <f t="shared" si="2"/>
        <v/>
      </c>
      <c r="AD12" s="152"/>
      <c r="AE12" s="43"/>
      <c r="AF12" s="49"/>
      <c r="AG12" s="76"/>
      <c r="AH12" s="50"/>
      <c r="AI12" s="77"/>
      <c r="AJ12" s="50"/>
      <c r="AK12" s="78"/>
      <c r="AL12" s="50"/>
      <c r="AM12" s="79"/>
      <c r="AN12" s="50"/>
      <c r="AO12" s="174" t="str">
        <f t="shared" si="4"/>
        <v/>
      </c>
      <c r="AP12" s="50"/>
      <c r="AQ12" s="79"/>
      <c r="AR12" s="68"/>
      <c r="AS12" s="175"/>
      <c r="AT12" s="81"/>
      <c r="AU12" s="176">
        <f t="shared" si="3"/>
        <v>0</v>
      </c>
      <c r="AV12" s="70"/>
      <c r="AW12" s="177" t="str">
        <f t="shared" si="0"/>
        <v/>
      </c>
      <c r="AX12" s="70"/>
      <c r="AY12" s="179" t="str">
        <f>IFERROR(IF(AND(AQ12=0,AU12=0),"",$AY$9-SUM($AQ$10:$AQ12)+SUM($AU$10:$AU12)),"")</f>
        <v/>
      </c>
      <c r="AZ12" s="51"/>
      <c r="BB12" s="49"/>
      <c r="BC12" s="76"/>
      <c r="BD12" s="50"/>
      <c r="BE12" s="77"/>
      <c r="BF12" s="50"/>
      <c r="BG12" s="78"/>
      <c r="BH12" s="50"/>
      <c r="BI12" s="80"/>
      <c r="BJ12" s="70"/>
      <c r="BK12" s="80"/>
      <c r="BL12" s="70"/>
      <c r="BM12" s="177" t="str">
        <f>IF(AND(BI12="",BK12=""),"",$BM$9-SUM($BI$10:BI12)+SUM($BK$10:BK12))</f>
        <v/>
      </c>
      <c r="BN12" s="51"/>
      <c r="BQ12" s="71"/>
      <c r="BR12" s="170">
        <f t="shared" si="5"/>
        <v>0</v>
      </c>
      <c r="BS12" s="71"/>
      <c r="BT12" s="170">
        <f t="shared" si="6"/>
        <v>0</v>
      </c>
      <c r="BU12" s="170" t="str">
        <f t="shared" si="1"/>
        <v/>
      </c>
      <c r="CA12" s="88"/>
      <c r="CD12" s="82"/>
    </row>
    <row r="13" spans="1:82" x14ac:dyDescent="0.3">
      <c r="B13" s="49"/>
      <c r="C13" s="72"/>
      <c r="D13" s="52"/>
      <c r="E13" s="83"/>
      <c r="F13" s="52"/>
      <c r="G13" s="74"/>
      <c r="H13" s="52"/>
      <c r="I13" s="59"/>
      <c r="J13" s="60"/>
      <c r="K13" s="59"/>
      <c r="L13" s="60"/>
      <c r="M13" s="173" t="str">
        <f>IF(AND(I13="",K13=""),"",$M$9-SUM($I$10:$I13)+SUM($K$10:$K13))</f>
        <v/>
      </c>
      <c r="N13" s="51"/>
      <c r="P13" s="150"/>
      <c r="Q13" s="72"/>
      <c r="R13" s="63"/>
      <c r="S13" s="84"/>
      <c r="T13" s="63"/>
      <c r="U13" s="73"/>
      <c r="V13" s="63"/>
      <c r="W13" s="64"/>
      <c r="X13" s="89"/>
      <c r="Y13" s="59"/>
      <c r="Z13" s="63"/>
      <c r="AA13" s="171" t="str">
        <f>IF(AND(W13="",Y13=""),"",$AA$9-SUM($W$10:W13)+SUM($Y$10:Y13))</f>
        <v/>
      </c>
      <c r="AB13" s="52"/>
      <c r="AC13" s="172" t="str">
        <f t="shared" si="2"/>
        <v/>
      </c>
      <c r="AD13" s="152"/>
      <c r="AE13" s="43"/>
      <c r="AF13" s="49"/>
      <c r="AG13" s="85"/>
      <c r="AH13" s="50"/>
      <c r="AI13" s="77"/>
      <c r="AJ13" s="50"/>
      <c r="AK13" s="78"/>
      <c r="AL13" s="50"/>
      <c r="AM13" s="79"/>
      <c r="AN13" s="50"/>
      <c r="AO13" s="174" t="str">
        <f t="shared" si="4"/>
        <v/>
      </c>
      <c r="AP13" s="50"/>
      <c r="AQ13" s="66"/>
      <c r="AR13" s="68"/>
      <c r="AS13" s="175"/>
      <c r="AT13" s="81"/>
      <c r="AU13" s="176">
        <f t="shared" si="3"/>
        <v>0</v>
      </c>
      <c r="AV13" s="70"/>
      <c r="AW13" s="177" t="str">
        <f t="shared" si="0"/>
        <v/>
      </c>
      <c r="AX13" s="70"/>
      <c r="AY13" s="179" t="str">
        <f>IFERROR(IF(AND(AQ13=0,AU13=0),"",$AY$9-SUM($AQ$10:$AQ13)+SUM($AU$10:$AU13)),"")</f>
        <v/>
      </c>
      <c r="AZ13" s="51"/>
      <c r="BB13" s="49"/>
      <c r="BC13" s="85"/>
      <c r="BD13" s="50"/>
      <c r="BE13" s="86"/>
      <c r="BF13" s="50"/>
      <c r="BG13" s="87"/>
      <c r="BH13" s="50"/>
      <c r="BI13" s="67"/>
      <c r="BJ13" s="70"/>
      <c r="BK13" s="67"/>
      <c r="BL13" s="70"/>
      <c r="BM13" s="180" t="str">
        <f>IF(AND(BI13="",BK13=""),"",$BM$9-SUM($BI$10:BI13)+SUM($BK$10:BK13))</f>
        <v/>
      </c>
      <c r="BN13" s="51"/>
      <c r="BQ13" s="71"/>
      <c r="BR13" s="71"/>
      <c r="BS13" s="71"/>
      <c r="BT13" s="170">
        <f t="shared" si="6"/>
        <v>0</v>
      </c>
      <c r="BU13" s="170" t="str">
        <f t="shared" si="1"/>
        <v/>
      </c>
      <c r="CA13" s="88"/>
      <c r="CD13" s="82"/>
    </row>
    <row r="14" spans="1:82" x14ac:dyDescent="0.3">
      <c r="B14" s="49"/>
      <c r="C14" s="72"/>
      <c r="D14" s="52"/>
      <c r="E14" s="73"/>
      <c r="F14" s="52"/>
      <c r="G14" s="74"/>
      <c r="H14" s="52"/>
      <c r="I14" s="59"/>
      <c r="J14" s="60"/>
      <c r="K14" s="59"/>
      <c r="L14" s="60"/>
      <c r="M14" s="173" t="str">
        <f>IF(AND(I14="",K14=""),"",$M$9-SUM($I$10:$I14)+SUM($K$10:$K14))</f>
        <v/>
      </c>
      <c r="N14" s="51"/>
      <c r="P14" s="150"/>
      <c r="Q14" s="72"/>
      <c r="R14" s="63"/>
      <c r="S14" s="75"/>
      <c r="T14" s="63"/>
      <c r="U14" s="73"/>
      <c r="V14" s="63"/>
      <c r="W14" s="64"/>
      <c r="X14" s="65"/>
      <c r="Y14" s="59"/>
      <c r="Z14" s="63"/>
      <c r="AA14" s="171" t="str">
        <f>IF(AND(W14="",Y14=""),"",$AA$9-SUM($W$10:W14)+SUM($Y$10:Y14))</f>
        <v/>
      </c>
      <c r="AB14" s="52"/>
      <c r="AC14" s="172" t="str">
        <f t="shared" si="2"/>
        <v/>
      </c>
      <c r="AD14" s="152"/>
      <c r="AE14" s="43"/>
      <c r="AF14" s="49"/>
      <c r="AG14" s="76"/>
      <c r="AH14" s="50"/>
      <c r="AI14" s="77"/>
      <c r="AJ14" s="50"/>
      <c r="AK14" s="78"/>
      <c r="AL14" s="50"/>
      <c r="AM14" s="79"/>
      <c r="AN14" s="50"/>
      <c r="AO14" s="174" t="str">
        <f t="shared" si="4"/>
        <v/>
      </c>
      <c r="AP14" s="50"/>
      <c r="AQ14" s="79"/>
      <c r="AR14" s="68"/>
      <c r="AS14" s="175"/>
      <c r="AT14" s="81"/>
      <c r="AU14" s="176">
        <f t="shared" si="3"/>
        <v>0</v>
      </c>
      <c r="AV14" s="70"/>
      <c r="AW14" s="177" t="str">
        <f t="shared" si="0"/>
        <v/>
      </c>
      <c r="AX14" s="70"/>
      <c r="AY14" s="179" t="str">
        <f>IFERROR(IF(AND(AQ14=0,AU14=0),"",$AY$9-SUM($AQ$10:$AQ14)+SUM($AU$10:$AU14)),"")</f>
        <v/>
      </c>
      <c r="AZ14" s="51"/>
      <c r="BB14" s="49"/>
      <c r="BC14" s="76"/>
      <c r="BD14" s="50"/>
      <c r="BE14" s="77"/>
      <c r="BF14" s="50"/>
      <c r="BG14" s="78"/>
      <c r="BH14" s="50"/>
      <c r="BI14" s="80"/>
      <c r="BJ14" s="70"/>
      <c r="BK14" s="80"/>
      <c r="BL14" s="70"/>
      <c r="BM14" s="177" t="str">
        <f>IF(AND(BI14="",BK14=""),"",$BM$9-SUM($BI$10:BI14)+SUM($BK$10:BK14))</f>
        <v/>
      </c>
      <c r="BN14" s="51"/>
      <c r="BQ14" s="71"/>
      <c r="BR14" s="71"/>
      <c r="BS14" s="71"/>
      <c r="BT14" s="170">
        <f t="shared" si="6"/>
        <v>0</v>
      </c>
      <c r="BU14" s="170" t="str">
        <f t="shared" si="1"/>
        <v/>
      </c>
      <c r="CA14" s="88"/>
    </row>
    <row r="15" spans="1:82" x14ac:dyDescent="0.3">
      <c r="B15" s="49"/>
      <c r="C15" s="72"/>
      <c r="D15" s="52"/>
      <c r="E15" s="83"/>
      <c r="F15" s="52"/>
      <c r="G15" s="74"/>
      <c r="H15" s="52"/>
      <c r="I15" s="59"/>
      <c r="J15" s="60"/>
      <c r="K15" s="59"/>
      <c r="L15" s="60"/>
      <c r="M15" s="173" t="str">
        <f>IF(AND(I15="",K15=""),"",$M$9-SUM($I$10:$I15)+SUM($K$10:$K15))</f>
        <v/>
      </c>
      <c r="N15" s="51"/>
      <c r="P15" s="150"/>
      <c r="Q15" s="72"/>
      <c r="R15" s="63"/>
      <c r="S15" s="84"/>
      <c r="T15" s="63"/>
      <c r="U15" s="73"/>
      <c r="V15" s="63"/>
      <c r="W15" s="64"/>
      <c r="X15" s="65"/>
      <c r="Y15" s="59"/>
      <c r="Z15" s="63"/>
      <c r="AA15" s="171" t="str">
        <f>IF(AND(W15="",Y15=""),"",$AA$9-SUM($W$10:W15)+SUM($Y$10:Y15))</f>
        <v/>
      </c>
      <c r="AB15" s="52"/>
      <c r="AC15" s="172" t="str">
        <f t="shared" si="2"/>
        <v/>
      </c>
      <c r="AD15" s="152"/>
      <c r="AE15" s="43"/>
      <c r="AF15" s="49"/>
      <c r="AG15" s="85"/>
      <c r="AH15" s="50"/>
      <c r="AI15" s="86"/>
      <c r="AJ15" s="50"/>
      <c r="AK15" s="87"/>
      <c r="AL15" s="50"/>
      <c r="AM15" s="79"/>
      <c r="AN15" s="50"/>
      <c r="AO15" s="174" t="str">
        <f t="shared" si="4"/>
        <v/>
      </c>
      <c r="AP15" s="50"/>
      <c r="AQ15" s="66"/>
      <c r="AR15" s="68"/>
      <c r="AS15" s="175">
        <f>IFERROR(IF(NOT(AT15=0),AT15/AM15,SUM(BS15)),"Inscrire taux!")</f>
        <v>0</v>
      </c>
      <c r="AT15" s="81"/>
      <c r="AU15" s="176">
        <f t="shared" si="3"/>
        <v>0</v>
      </c>
      <c r="AV15" s="70"/>
      <c r="AW15" s="177" t="str">
        <f t="shared" si="0"/>
        <v/>
      </c>
      <c r="AX15" s="70"/>
      <c r="AY15" s="179" t="str">
        <f>IFERROR(IF(AND(AQ15=0,AU15=0),"",$AY$9-SUM($AQ$10:$AQ15)+SUM($AU$10:$AU15)),"")</f>
        <v/>
      </c>
      <c r="AZ15" s="51"/>
      <c r="BB15" s="49"/>
      <c r="BC15" s="85"/>
      <c r="BD15" s="50"/>
      <c r="BE15" s="86"/>
      <c r="BF15" s="50"/>
      <c r="BG15" s="90"/>
      <c r="BH15" s="50"/>
      <c r="BI15" s="67"/>
      <c r="BJ15" s="70"/>
      <c r="BK15" s="67"/>
      <c r="BL15" s="70"/>
      <c r="BM15" s="180" t="str">
        <f>IF(AND(BI15="",BK15=""),"",$BM$9-SUM($BI$10:BI15)+SUM($BK$10:BK15))</f>
        <v/>
      </c>
      <c r="BN15" s="51"/>
      <c r="BQ15" s="71"/>
      <c r="BR15" s="170">
        <f t="shared" si="5"/>
        <v>0</v>
      </c>
      <c r="BS15" s="71"/>
      <c r="BT15" s="170">
        <f t="shared" si="6"/>
        <v>0</v>
      </c>
      <c r="BU15" s="170" t="str">
        <f t="shared" si="1"/>
        <v/>
      </c>
      <c r="CA15" s="88"/>
    </row>
    <row r="16" spans="1:82" x14ac:dyDescent="0.3">
      <c r="B16" s="49"/>
      <c r="C16" s="72"/>
      <c r="D16" s="52"/>
      <c r="E16" s="73"/>
      <c r="F16" s="52"/>
      <c r="G16" s="74"/>
      <c r="H16" s="52"/>
      <c r="I16" s="59"/>
      <c r="J16" s="60"/>
      <c r="K16" s="59"/>
      <c r="L16" s="60"/>
      <c r="M16" s="173" t="str">
        <f>IF(AND(I16="",K16=""),"",$M$9-SUM($I$10:$I16)+SUM($K$10:$K16))</f>
        <v/>
      </c>
      <c r="N16" s="51"/>
      <c r="P16" s="150"/>
      <c r="Q16" s="72"/>
      <c r="R16" s="63"/>
      <c r="S16" s="75"/>
      <c r="T16" s="63"/>
      <c r="U16" s="73"/>
      <c r="V16" s="63"/>
      <c r="W16" s="64"/>
      <c r="X16" s="65"/>
      <c r="Y16" s="59"/>
      <c r="Z16" s="63"/>
      <c r="AA16" s="171" t="str">
        <f>IF(AND(W16="",Y16=""),"",$AA$9-SUM($W$10:W16)+SUM($Y$10:Y16))</f>
        <v/>
      </c>
      <c r="AB16" s="52"/>
      <c r="AC16" s="172" t="str">
        <f t="shared" si="2"/>
        <v/>
      </c>
      <c r="AD16" s="152"/>
      <c r="AE16" s="43"/>
      <c r="AF16" s="49"/>
      <c r="AG16" s="76"/>
      <c r="AH16" s="50"/>
      <c r="AI16" s="77"/>
      <c r="AJ16" s="50"/>
      <c r="AK16" s="78"/>
      <c r="AL16" s="50"/>
      <c r="AM16" s="79"/>
      <c r="AN16" s="50"/>
      <c r="AO16" s="174" t="str">
        <f t="shared" si="4"/>
        <v/>
      </c>
      <c r="AP16" s="50"/>
      <c r="AQ16" s="79"/>
      <c r="AR16" s="68"/>
      <c r="AS16" s="175">
        <f t="shared" ref="AS11:AS74" si="7">IFERROR(IF(NOT(AT16=0),AT16/AM16,SUM(BS16)),"Inscrire taux!")</f>
        <v>0</v>
      </c>
      <c r="AT16" s="81"/>
      <c r="AU16" s="176">
        <f t="shared" si="3"/>
        <v>0</v>
      </c>
      <c r="AV16" s="70"/>
      <c r="AW16" s="177" t="str">
        <f t="shared" si="0"/>
        <v/>
      </c>
      <c r="AX16" s="70"/>
      <c r="AY16" s="179" t="str">
        <f>IFERROR(IF(AND(AQ16=0,AU16=0),"",$AY$9-SUM($AQ$10:$AQ16)+SUM($AU$10:$AU16)),"")</f>
        <v/>
      </c>
      <c r="AZ16" s="51"/>
      <c r="BB16" s="49"/>
      <c r="BC16" s="76"/>
      <c r="BD16" s="50"/>
      <c r="BE16" s="77"/>
      <c r="BF16" s="50"/>
      <c r="BG16" s="78"/>
      <c r="BH16" s="50"/>
      <c r="BI16" s="80"/>
      <c r="BJ16" s="70"/>
      <c r="BK16" s="80"/>
      <c r="BL16" s="70"/>
      <c r="BM16" s="177" t="str">
        <f>IF(AND(BI16="",BK16=""),"",$BM$9-SUM($BI$10:BI16)+SUM($BK$10:BK16))</f>
        <v/>
      </c>
      <c r="BN16" s="51"/>
      <c r="BQ16" s="71"/>
      <c r="BR16" s="170">
        <f t="shared" si="5"/>
        <v>0</v>
      </c>
      <c r="BS16" s="71"/>
      <c r="BT16" s="170">
        <f t="shared" si="6"/>
        <v>0</v>
      </c>
      <c r="BU16" s="170" t="str">
        <f t="shared" si="1"/>
        <v/>
      </c>
      <c r="CA16" s="88"/>
    </row>
    <row r="17" spans="2:83" x14ac:dyDescent="0.3">
      <c r="B17" s="49"/>
      <c r="C17" s="72"/>
      <c r="D17" s="52"/>
      <c r="E17" s="83"/>
      <c r="F17" s="52"/>
      <c r="G17" s="74"/>
      <c r="H17" s="52"/>
      <c r="I17" s="59"/>
      <c r="J17" s="60"/>
      <c r="K17" s="59"/>
      <c r="L17" s="60"/>
      <c r="M17" s="173" t="str">
        <f>IF(AND(I17="",K17=""),"",$M$9-SUM($I$10:$I17)+SUM($K$10:$K17))</f>
        <v/>
      </c>
      <c r="N17" s="51"/>
      <c r="P17" s="150"/>
      <c r="Q17" s="72"/>
      <c r="R17" s="63"/>
      <c r="S17" s="84"/>
      <c r="T17" s="63"/>
      <c r="U17" s="73"/>
      <c r="V17" s="63"/>
      <c r="W17" s="64"/>
      <c r="X17" s="65"/>
      <c r="Y17" s="59"/>
      <c r="Z17" s="63"/>
      <c r="AA17" s="171" t="str">
        <f>IF(AND(W17="",Y17=""),"",$AA$9-SUM($W$10:W17)+SUM($Y$10:Y17))</f>
        <v/>
      </c>
      <c r="AB17" s="52"/>
      <c r="AC17" s="172" t="str">
        <f t="shared" si="2"/>
        <v/>
      </c>
      <c r="AD17" s="152"/>
      <c r="AE17" s="43"/>
      <c r="AF17" s="49"/>
      <c r="AG17" s="85"/>
      <c r="AH17" s="50"/>
      <c r="AI17" s="86"/>
      <c r="AJ17" s="50"/>
      <c r="AK17" s="87"/>
      <c r="AL17" s="50"/>
      <c r="AM17" s="79"/>
      <c r="AN17" s="50"/>
      <c r="AO17" s="174" t="str">
        <f t="shared" si="4"/>
        <v/>
      </c>
      <c r="AP17" s="50"/>
      <c r="AQ17" s="66"/>
      <c r="AR17" s="68"/>
      <c r="AS17" s="175">
        <f t="shared" si="7"/>
        <v>0</v>
      </c>
      <c r="AT17" s="81"/>
      <c r="AU17" s="176">
        <f t="shared" si="3"/>
        <v>0</v>
      </c>
      <c r="AV17" s="70"/>
      <c r="AW17" s="177" t="str">
        <f t="shared" si="0"/>
        <v/>
      </c>
      <c r="AX17" s="70"/>
      <c r="AY17" s="179" t="str">
        <f>IFERROR(IF(AND(AQ17=0,AU17=0),"",$AY$9-SUM($AQ$10:$AQ17)+SUM($AU$10:$AU17)),"")</f>
        <v/>
      </c>
      <c r="AZ17" s="51"/>
      <c r="BB17" s="49"/>
      <c r="BC17" s="85"/>
      <c r="BD17" s="50"/>
      <c r="BE17" s="86"/>
      <c r="BF17" s="50"/>
      <c r="BG17" s="87"/>
      <c r="BH17" s="50"/>
      <c r="BI17" s="67"/>
      <c r="BJ17" s="70"/>
      <c r="BK17" s="67"/>
      <c r="BL17" s="70"/>
      <c r="BM17" s="180" t="str">
        <f>IF(AND(BI17="",BK17=""),"",$BM$9-SUM($BI$10:BI17)+SUM($BK$10:BK17))</f>
        <v/>
      </c>
      <c r="BN17" s="51"/>
      <c r="BQ17" s="71"/>
      <c r="BR17" s="170">
        <f t="shared" si="5"/>
        <v>0</v>
      </c>
      <c r="BS17" s="71"/>
      <c r="BT17" s="170">
        <f t="shared" si="6"/>
        <v>0</v>
      </c>
      <c r="BU17" s="170" t="str">
        <f t="shared" si="1"/>
        <v/>
      </c>
      <c r="CA17" s="88"/>
      <c r="CD17" s="82"/>
    </row>
    <row r="18" spans="2:83" x14ac:dyDescent="0.3">
      <c r="B18" s="49"/>
      <c r="C18" s="72"/>
      <c r="D18" s="52"/>
      <c r="E18" s="73"/>
      <c r="F18" s="52"/>
      <c r="G18" s="74"/>
      <c r="H18" s="52"/>
      <c r="I18" s="59"/>
      <c r="J18" s="60"/>
      <c r="K18" s="59"/>
      <c r="L18" s="60"/>
      <c r="M18" s="173" t="str">
        <f>IF(AND(I18="",K18=""),"",$M$9-SUM($I$10:$I18)+SUM($K$10:$K18))</f>
        <v/>
      </c>
      <c r="N18" s="51"/>
      <c r="P18" s="150"/>
      <c r="Q18" s="72"/>
      <c r="R18" s="63"/>
      <c r="S18" s="75"/>
      <c r="T18" s="63"/>
      <c r="U18" s="73"/>
      <c r="V18" s="63"/>
      <c r="W18" s="64"/>
      <c r="X18" s="65"/>
      <c r="Y18" s="59"/>
      <c r="Z18" s="63"/>
      <c r="AA18" s="171" t="str">
        <f>IF(AND(W18="",Y18=""),"",$AA$9-SUM($W$10:W18)+SUM($Y$10:Y18))</f>
        <v/>
      </c>
      <c r="AB18" s="52"/>
      <c r="AC18" s="172" t="str">
        <f t="shared" si="2"/>
        <v/>
      </c>
      <c r="AD18" s="152"/>
      <c r="AE18" s="43"/>
      <c r="AF18" s="49"/>
      <c r="AG18" s="76"/>
      <c r="AH18" s="50"/>
      <c r="AI18" s="77"/>
      <c r="AJ18" s="50"/>
      <c r="AK18" s="78"/>
      <c r="AL18" s="50"/>
      <c r="AM18" s="79"/>
      <c r="AN18" s="50"/>
      <c r="AO18" s="174" t="str">
        <f t="shared" si="4"/>
        <v/>
      </c>
      <c r="AP18" s="50"/>
      <c r="AQ18" s="79"/>
      <c r="AR18" s="68"/>
      <c r="AS18" s="175">
        <f t="shared" si="7"/>
        <v>0</v>
      </c>
      <c r="AT18" s="81"/>
      <c r="AU18" s="176">
        <f t="shared" si="3"/>
        <v>0</v>
      </c>
      <c r="AV18" s="70"/>
      <c r="AW18" s="177" t="str">
        <f t="shared" si="0"/>
        <v/>
      </c>
      <c r="AX18" s="70"/>
      <c r="AY18" s="179" t="str">
        <f>IFERROR(IF(AND(AQ18=0,AU18=0),"",$AY$9-SUM($AQ$10:$AQ18)+SUM($AU$10:$AU18)),"")</f>
        <v/>
      </c>
      <c r="AZ18" s="51"/>
      <c r="BB18" s="49"/>
      <c r="BC18" s="76"/>
      <c r="BD18" s="50"/>
      <c r="BE18" s="77"/>
      <c r="BF18" s="50"/>
      <c r="BG18" s="78"/>
      <c r="BH18" s="50"/>
      <c r="BI18" s="80"/>
      <c r="BJ18" s="70"/>
      <c r="BK18" s="80"/>
      <c r="BL18" s="70"/>
      <c r="BM18" s="177" t="str">
        <f>IF(AND(BI18="",BK18=""),"",$BM$9-SUM($BI$10:BI18)+SUM($BK$10:BK18))</f>
        <v/>
      </c>
      <c r="BN18" s="51"/>
      <c r="BQ18" s="71"/>
      <c r="BR18" s="170">
        <f t="shared" si="5"/>
        <v>0</v>
      </c>
      <c r="BS18" s="71"/>
      <c r="BT18" s="170">
        <f t="shared" si="6"/>
        <v>0</v>
      </c>
      <c r="BU18" s="170" t="str">
        <f t="shared" si="1"/>
        <v/>
      </c>
      <c r="CA18" s="88"/>
      <c r="CD18" s="82"/>
    </row>
    <row r="19" spans="2:83" x14ac:dyDescent="0.3">
      <c r="B19" s="49"/>
      <c r="C19" s="72"/>
      <c r="D19" s="52"/>
      <c r="E19" s="83"/>
      <c r="F19" s="52"/>
      <c r="G19" s="74"/>
      <c r="H19" s="52"/>
      <c r="I19" s="59"/>
      <c r="J19" s="60"/>
      <c r="K19" s="59"/>
      <c r="L19" s="60"/>
      <c r="M19" s="173" t="str">
        <f>IF(AND(I19="",K19=""),"",$M$9-SUM($I$10:$I19)+SUM($K$10:$K19))</f>
        <v/>
      </c>
      <c r="N19" s="51"/>
      <c r="P19" s="150"/>
      <c r="Q19" s="72"/>
      <c r="R19" s="63"/>
      <c r="S19" s="84"/>
      <c r="T19" s="63"/>
      <c r="U19" s="73"/>
      <c r="V19" s="63"/>
      <c r="W19" s="64"/>
      <c r="X19" s="65"/>
      <c r="Y19" s="59"/>
      <c r="Z19" s="63"/>
      <c r="AA19" s="171" t="str">
        <f>IF(AND(W19="",Y19=""),"",$AA$9-SUM($W$10:W19)+SUM($Y$10:Y19))</f>
        <v/>
      </c>
      <c r="AB19" s="52"/>
      <c r="AC19" s="172" t="str">
        <f t="shared" si="2"/>
        <v/>
      </c>
      <c r="AD19" s="152"/>
      <c r="AE19" s="43"/>
      <c r="AF19" s="49"/>
      <c r="AG19" s="85"/>
      <c r="AH19" s="50"/>
      <c r="AI19" s="86"/>
      <c r="AJ19" s="50"/>
      <c r="AK19" s="87"/>
      <c r="AL19" s="50"/>
      <c r="AM19" s="79"/>
      <c r="AN19" s="50"/>
      <c r="AO19" s="174" t="str">
        <f t="shared" si="4"/>
        <v/>
      </c>
      <c r="AP19" s="50"/>
      <c r="AQ19" s="66"/>
      <c r="AR19" s="68"/>
      <c r="AS19" s="175">
        <f t="shared" si="7"/>
        <v>0</v>
      </c>
      <c r="AT19" s="81"/>
      <c r="AU19" s="176">
        <f t="shared" si="3"/>
        <v>0</v>
      </c>
      <c r="AV19" s="70"/>
      <c r="AW19" s="177" t="str">
        <f t="shared" si="0"/>
        <v/>
      </c>
      <c r="AX19" s="70"/>
      <c r="AY19" s="179" t="str">
        <f>IFERROR(IF(AND(AQ19=0,AU19=0),"",$AY$9-SUM($AQ$10:$AQ19)+SUM($AU$10:$AU19)),"")</f>
        <v/>
      </c>
      <c r="AZ19" s="51"/>
      <c r="BB19" s="49"/>
      <c r="BC19" s="85"/>
      <c r="BD19" s="50"/>
      <c r="BE19" s="86"/>
      <c r="BF19" s="50"/>
      <c r="BG19" s="87"/>
      <c r="BH19" s="50"/>
      <c r="BI19" s="67"/>
      <c r="BJ19" s="70"/>
      <c r="BK19" s="67"/>
      <c r="BL19" s="70"/>
      <c r="BM19" s="180" t="str">
        <f>IF(AND(BI19="",BK19=""),"",$BM$9-SUM($BI$10:BI19)+SUM($BK$10:BK19))</f>
        <v/>
      </c>
      <c r="BN19" s="51"/>
      <c r="BQ19" s="71"/>
      <c r="BR19" s="170">
        <f t="shared" si="5"/>
        <v>0</v>
      </c>
      <c r="BS19" s="71"/>
      <c r="BT19" s="170">
        <f t="shared" si="6"/>
        <v>0</v>
      </c>
      <c r="BU19" s="170" t="str">
        <f t="shared" si="1"/>
        <v/>
      </c>
      <c r="CA19" s="88"/>
      <c r="CD19" s="82"/>
    </row>
    <row r="20" spans="2:83" x14ac:dyDescent="0.3">
      <c r="B20" s="49"/>
      <c r="C20" s="72"/>
      <c r="D20" s="52"/>
      <c r="E20" s="73"/>
      <c r="F20" s="52"/>
      <c r="G20" s="74"/>
      <c r="H20" s="52"/>
      <c r="I20" s="59"/>
      <c r="J20" s="60"/>
      <c r="K20" s="59"/>
      <c r="L20" s="60"/>
      <c r="M20" s="173" t="str">
        <f>IF(AND(I20="",K20=""),"",$M$9-SUM($I$10:$I20)+SUM($K$10:$K20))</f>
        <v/>
      </c>
      <c r="N20" s="51"/>
      <c r="P20" s="150"/>
      <c r="Q20" s="72"/>
      <c r="R20" s="63"/>
      <c r="S20" s="75"/>
      <c r="T20" s="63"/>
      <c r="U20" s="73"/>
      <c r="V20" s="63"/>
      <c r="W20" s="64"/>
      <c r="X20" s="65"/>
      <c r="Y20" s="59"/>
      <c r="Z20" s="63"/>
      <c r="AA20" s="171" t="str">
        <f>IF(AND(W20="",Y20=""),"",$AA$9-SUM($W$10:W20)+SUM($Y$10:Y20))</f>
        <v/>
      </c>
      <c r="AB20" s="52"/>
      <c r="AC20" s="172" t="str">
        <f t="shared" si="2"/>
        <v/>
      </c>
      <c r="AD20" s="152"/>
      <c r="AE20" s="43"/>
      <c r="AF20" s="49"/>
      <c r="AG20" s="76"/>
      <c r="AH20" s="50"/>
      <c r="AI20" s="77"/>
      <c r="AJ20" s="50"/>
      <c r="AK20" s="78"/>
      <c r="AL20" s="50"/>
      <c r="AM20" s="79"/>
      <c r="AN20" s="50"/>
      <c r="AO20" s="174" t="str">
        <f t="shared" si="4"/>
        <v/>
      </c>
      <c r="AP20" s="50"/>
      <c r="AQ20" s="79"/>
      <c r="AR20" s="68"/>
      <c r="AS20" s="175">
        <f t="shared" si="7"/>
        <v>0</v>
      </c>
      <c r="AT20" s="81"/>
      <c r="AU20" s="176">
        <f t="shared" si="3"/>
        <v>0</v>
      </c>
      <c r="AV20" s="70"/>
      <c r="AW20" s="177" t="str">
        <f t="shared" si="0"/>
        <v/>
      </c>
      <c r="AX20" s="70"/>
      <c r="AY20" s="179" t="str">
        <f>IFERROR(IF(AND(AQ20=0,AU20=0),"",$AY$9-SUM($AQ$10:$AQ20)+SUM($AU$10:$AU20)),"")</f>
        <v/>
      </c>
      <c r="AZ20" s="51"/>
      <c r="BB20" s="49"/>
      <c r="BC20" s="76"/>
      <c r="BD20" s="50"/>
      <c r="BE20" s="77"/>
      <c r="BF20" s="50"/>
      <c r="BG20" s="78"/>
      <c r="BH20" s="50"/>
      <c r="BI20" s="80"/>
      <c r="BJ20" s="70"/>
      <c r="BK20" s="80"/>
      <c r="BL20" s="70"/>
      <c r="BM20" s="177" t="str">
        <f>IF(AND(BI20="",BK20=""),"",$BM$9-SUM($BI$10:BI20)+SUM($BK$10:BK20))</f>
        <v/>
      </c>
      <c r="BN20" s="51"/>
      <c r="BQ20" s="71"/>
      <c r="BR20" s="170">
        <f t="shared" si="5"/>
        <v>0</v>
      </c>
      <c r="BS20" s="71"/>
      <c r="BT20" s="170">
        <f t="shared" si="6"/>
        <v>0</v>
      </c>
      <c r="BU20" s="170" t="str">
        <f t="shared" si="1"/>
        <v/>
      </c>
      <c r="CA20" s="88"/>
      <c r="CD20" s="82"/>
    </row>
    <row r="21" spans="2:83" x14ac:dyDescent="0.3">
      <c r="B21" s="49"/>
      <c r="C21" s="72"/>
      <c r="D21" s="52"/>
      <c r="E21" s="83"/>
      <c r="F21" s="52"/>
      <c r="G21" s="74"/>
      <c r="H21" s="52"/>
      <c r="I21" s="59"/>
      <c r="J21" s="60"/>
      <c r="K21" s="59"/>
      <c r="L21" s="60"/>
      <c r="M21" s="173" t="str">
        <f>IF(AND(I21="",K21=""),"",$M$9-SUM($I$10:$I21)+SUM($K$10:$K21))</f>
        <v/>
      </c>
      <c r="N21" s="51"/>
      <c r="P21" s="150"/>
      <c r="Q21" s="72"/>
      <c r="R21" s="63"/>
      <c r="S21" s="84"/>
      <c r="T21" s="63"/>
      <c r="U21" s="73"/>
      <c r="V21" s="63"/>
      <c r="W21" s="64"/>
      <c r="X21" s="65"/>
      <c r="Y21" s="59"/>
      <c r="Z21" s="63"/>
      <c r="AA21" s="171" t="str">
        <f>IF(AND(W21="",Y21=""),"",$AA$9-SUM($W$10:W21)+SUM($Y$10:Y21))</f>
        <v/>
      </c>
      <c r="AB21" s="52"/>
      <c r="AC21" s="172" t="str">
        <f t="shared" si="2"/>
        <v/>
      </c>
      <c r="AD21" s="152"/>
      <c r="AE21" s="43"/>
      <c r="AF21" s="49"/>
      <c r="AG21" s="85"/>
      <c r="AH21" s="50"/>
      <c r="AI21" s="86"/>
      <c r="AJ21" s="50"/>
      <c r="AK21" s="87"/>
      <c r="AL21" s="50"/>
      <c r="AM21" s="79"/>
      <c r="AN21" s="50"/>
      <c r="AO21" s="174" t="str">
        <f t="shared" si="4"/>
        <v/>
      </c>
      <c r="AP21" s="50"/>
      <c r="AQ21" s="66"/>
      <c r="AR21" s="68"/>
      <c r="AS21" s="175">
        <f t="shared" si="7"/>
        <v>0</v>
      </c>
      <c r="AT21" s="81"/>
      <c r="AU21" s="176">
        <f t="shared" si="3"/>
        <v>0</v>
      </c>
      <c r="AV21" s="70"/>
      <c r="AW21" s="177" t="str">
        <f t="shared" si="0"/>
        <v/>
      </c>
      <c r="AX21" s="70"/>
      <c r="AY21" s="179" t="str">
        <f>IFERROR(IF(AND(AQ21=0,AU21=0),"",$AY$9-SUM($AQ$10:$AQ21)+SUM($AU$10:$AU21)),"")</f>
        <v/>
      </c>
      <c r="AZ21" s="51"/>
      <c r="BB21" s="49"/>
      <c r="BC21" s="85"/>
      <c r="BD21" s="50"/>
      <c r="BE21" s="86"/>
      <c r="BF21" s="50"/>
      <c r="BG21" s="87"/>
      <c r="BH21" s="50"/>
      <c r="BI21" s="67"/>
      <c r="BJ21" s="70"/>
      <c r="BK21" s="67"/>
      <c r="BL21" s="70"/>
      <c r="BM21" s="180" t="str">
        <f>IF(AND(BI21="",BK21=""),"",$BM$9-SUM($BI$10:BI21)+SUM($BK$10:BK21))</f>
        <v/>
      </c>
      <c r="BN21" s="51"/>
      <c r="BQ21" s="71"/>
      <c r="BR21" s="170">
        <f t="shared" si="5"/>
        <v>0</v>
      </c>
      <c r="BS21" s="71"/>
      <c r="BT21" s="170">
        <f t="shared" si="6"/>
        <v>0</v>
      </c>
      <c r="BU21" s="170" t="str">
        <f t="shared" si="1"/>
        <v/>
      </c>
      <c r="CA21" s="88"/>
      <c r="CD21" s="82"/>
    </row>
    <row r="22" spans="2:83" x14ac:dyDescent="0.3">
      <c r="B22" s="49"/>
      <c r="C22" s="72"/>
      <c r="D22" s="52"/>
      <c r="E22" s="73"/>
      <c r="F22" s="52"/>
      <c r="G22" s="74"/>
      <c r="H22" s="52"/>
      <c r="I22" s="59"/>
      <c r="J22" s="60"/>
      <c r="K22" s="59"/>
      <c r="L22" s="60"/>
      <c r="M22" s="173" t="str">
        <f>IF(AND(I22="",K22=""),"",$M$9-SUM($I$10:$I22)+SUM($K$10:$K22))</f>
        <v/>
      </c>
      <c r="N22" s="51"/>
      <c r="P22" s="150"/>
      <c r="Q22" s="72"/>
      <c r="R22" s="63"/>
      <c r="S22" s="75"/>
      <c r="T22" s="63"/>
      <c r="U22" s="73"/>
      <c r="V22" s="63"/>
      <c r="W22" s="64"/>
      <c r="X22" s="65"/>
      <c r="Y22" s="59"/>
      <c r="Z22" s="63"/>
      <c r="AA22" s="171" t="str">
        <f>IF(AND(W22="",Y22=""),"",$AA$9-SUM($W$10:W22)+SUM($Y$10:Y22))</f>
        <v/>
      </c>
      <c r="AB22" s="52"/>
      <c r="AC22" s="172" t="str">
        <f t="shared" si="2"/>
        <v/>
      </c>
      <c r="AD22" s="152"/>
      <c r="AE22" s="43"/>
      <c r="AF22" s="49"/>
      <c r="AG22" s="76"/>
      <c r="AH22" s="50"/>
      <c r="AI22" s="77"/>
      <c r="AJ22" s="50"/>
      <c r="AK22" s="78"/>
      <c r="AL22" s="50"/>
      <c r="AM22" s="79"/>
      <c r="AN22" s="50"/>
      <c r="AO22" s="174" t="str">
        <f t="shared" si="4"/>
        <v/>
      </c>
      <c r="AP22" s="50"/>
      <c r="AQ22" s="79"/>
      <c r="AR22" s="68"/>
      <c r="AS22" s="175">
        <f t="shared" si="7"/>
        <v>0</v>
      </c>
      <c r="AT22" s="81"/>
      <c r="AU22" s="176">
        <f t="shared" si="3"/>
        <v>0</v>
      </c>
      <c r="AV22" s="70"/>
      <c r="AW22" s="177" t="str">
        <f t="shared" si="0"/>
        <v/>
      </c>
      <c r="AX22" s="70"/>
      <c r="AY22" s="179" t="str">
        <f>IFERROR(IF(AND(AQ22=0,AU22=0),"",$AY$9-SUM($AQ$10:$AQ22)+SUM($AU$10:$AU22)),"")</f>
        <v/>
      </c>
      <c r="AZ22" s="51"/>
      <c r="BB22" s="49"/>
      <c r="BC22" s="76"/>
      <c r="BD22" s="50"/>
      <c r="BE22" s="77"/>
      <c r="BF22" s="50"/>
      <c r="BG22" s="78"/>
      <c r="BH22" s="50"/>
      <c r="BI22" s="80"/>
      <c r="BJ22" s="70"/>
      <c r="BK22" s="80"/>
      <c r="BL22" s="70"/>
      <c r="BM22" s="177" t="str">
        <f>IF(AND(BI22="",BK22=""),"",$BM$9-SUM($BI$10:BI22)+SUM($BK$10:BK22))</f>
        <v/>
      </c>
      <c r="BN22" s="51"/>
      <c r="BQ22" s="71"/>
      <c r="BR22" s="170">
        <f t="shared" si="5"/>
        <v>0</v>
      </c>
      <c r="BS22" s="71"/>
      <c r="BT22" s="170">
        <f t="shared" si="6"/>
        <v>0</v>
      </c>
      <c r="BU22" s="170" t="str">
        <f t="shared" si="1"/>
        <v/>
      </c>
      <c r="CD22" s="82"/>
    </row>
    <row r="23" spans="2:83" x14ac:dyDescent="0.3">
      <c r="B23" s="49"/>
      <c r="C23" s="72"/>
      <c r="D23" s="52"/>
      <c r="E23" s="83"/>
      <c r="F23" s="52"/>
      <c r="G23" s="74"/>
      <c r="H23" s="52"/>
      <c r="I23" s="59"/>
      <c r="J23" s="60"/>
      <c r="K23" s="59"/>
      <c r="L23" s="60"/>
      <c r="M23" s="173" t="str">
        <f>IF(AND(I23="",K23=""),"",$M$9-SUM($I$10:$I23)+SUM($K$10:$K23))</f>
        <v/>
      </c>
      <c r="N23" s="51"/>
      <c r="P23" s="150"/>
      <c r="Q23" s="72"/>
      <c r="R23" s="63"/>
      <c r="S23" s="84"/>
      <c r="T23" s="63"/>
      <c r="U23" s="73"/>
      <c r="V23" s="63"/>
      <c r="W23" s="64"/>
      <c r="X23" s="65"/>
      <c r="Y23" s="59"/>
      <c r="Z23" s="63"/>
      <c r="AA23" s="171" t="str">
        <f>IF(AND(W23="",Y23=""),"",$AA$9-SUM($W$10:W23)+SUM($Y$10:Y23))</f>
        <v/>
      </c>
      <c r="AB23" s="52"/>
      <c r="AC23" s="172" t="str">
        <f t="shared" si="2"/>
        <v/>
      </c>
      <c r="AD23" s="152"/>
      <c r="AE23" s="43"/>
      <c r="AF23" s="49"/>
      <c r="AG23" s="85"/>
      <c r="AH23" s="50"/>
      <c r="AI23" s="86"/>
      <c r="AJ23" s="50"/>
      <c r="AK23" s="87"/>
      <c r="AL23" s="50"/>
      <c r="AM23" s="79"/>
      <c r="AN23" s="50"/>
      <c r="AO23" s="174" t="str">
        <f t="shared" si="4"/>
        <v/>
      </c>
      <c r="AP23" s="50"/>
      <c r="AQ23" s="66"/>
      <c r="AR23" s="68"/>
      <c r="AS23" s="175">
        <f t="shared" si="7"/>
        <v>0</v>
      </c>
      <c r="AT23" s="81"/>
      <c r="AU23" s="176">
        <f t="shared" si="3"/>
        <v>0</v>
      </c>
      <c r="AV23" s="70"/>
      <c r="AW23" s="177" t="str">
        <f t="shared" si="0"/>
        <v/>
      </c>
      <c r="AX23" s="70"/>
      <c r="AY23" s="179" t="str">
        <f>IFERROR(IF(AND(AQ23=0,AU23=0),"",$AY$9-SUM($AQ$10:$AQ23)+SUM($AU$10:$AU23)),"")</f>
        <v/>
      </c>
      <c r="AZ23" s="51"/>
      <c r="BB23" s="49"/>
      <c r="BC23" s="85"/>
      <c r="BD23" s="50"/>
      <c r="BE23" s="86"/>
      <c r="BF23" s="50"/>
      <c r="BG23" s="87"/>
      <c r="BH23" s="50"/>
      <c r="BI23" s="67"/>
      <c r="BJ23" s="70"/>
      <c r="BK23" s="67"/>
      <c r="BL23" s="70"/>
      <c r="BM23" s="180" t="str">
        <f>IF(AND(BI23="",BK23=""),"",$BM$9-SUM($BI$10:BI23)+SUM($BK$10:BK23))</f>
        <v/>
      </c>
      <c r="BN23" s="51"/>
      <c r="BQ23" s="71"/>
      <c r="BR23" s="170">
        <f t="shared" si="5"/>
        <v>0</v>
      </c>
      <c r="BS23" s="71"/>
      <c r="BT23" s="170">
        <f t="shared" si="6"/>
        <v>0</v>
      </c>
      <c r="BU23" s="170" t="str">
        <f t="shared" si="1"/>
        <v/>
      </c>
      <c r="CD23" s="82"/>
      <c r="CE23" s="91"/>
    </row>
    <row r="24" spans="2:83" x14ac:dyDescent="0.3">
      <c r="B24" s="49"/>
      <c r="C24" s="72"/>
      <c r="D24" s="52"/>
      <c r="E24" s="73"/>
      <c r="F24" s="52"/>
      <c r="G24" s="74"/>
      <c r="H24" s="52"/>
      <c r="I24" s="59"/>
      <c r="J24" s="60"/>
      <c r="K24" s="59"/>
      <c r="L24" s="60"/>
      <c r="M24" s="173" t="str">
        <f>IF(AND(I24="",K24=""),"",$M$9-SUM($I$10:$I24)+SUM($K$10:$K24))</f>
        <v/>
      </c>
      <c r="N24" s="51"/>
      <c r="P24" s="150"/>
      <c r="Q24" s="72"/>
      <c r="R24" s="63"/>
      <c r="S24" s="75"/>
      <c r="T24" s="63"/>
      <c r="U24" s="73"/>
      <c r="V24" s="63"/>
      <c r="W24" s="64"/>
      <c r="X24" s="65"/>
      <c r="Y24" s="59"/>
      <c r="Z24" s="63"/>
      <c r="AA24" s="171" t="str">
        <f>IF(AND(W24="",Y24=""),"",$AA$9-SUM($W$10:W24)+SUM($Y$10:Y24))</f>
        <v/>
      </c>
      <c r="AB24" s="52"/>
      <c r="AC24" s="172" t="str">
        <f t="shared" si="2"/>
        <v/>
      </c>
      <c r="AD24" s="152"/>
      <c r="AE24" s="43"/>
      <c r="AF24" s="49"/>
      <c r="AG24" s="76"/>
      <c r="AH24" s="50"/>
      <c r="AI24" s="77"/>
      <c r="AJ24" s="50"/>
      <c r="AK24" s="78"/>
      <c r="AL24" s="50"/>
      <c r="AM24" s="79"/>
      <c r="AN24" s="50"/>
      <c r="AO24" s="174" t="str">
        <f t="shared" si="4"/>
        <v/>
      </c>
      <c r="AP24" s="50"/>
      <c r="AQ24" s="79"/>
      <c r="AR24" s="68"/>
      <c r="AS24" s="175">
        <f t="shared" si="7"/>
        <v>0</v>
      </c>
      <c r="AT24" s="81"/>
      <c r="AU24" s="176">
        <f t="shared" si="3"/>
        <v>0</v>
      </c>
      <c r="AV24" s="70"/>
      <c r="AW24" s="177" t="str">
        <f t="shared" si="0"/>
        <v/>
      </c>
      <c r="AX24" s="70"/>
      <c r="AY24" s="179" t="str">
        <f>IFERROR(IF(AND(AQ24=0,AU24=0),"",$AY$9-SUM($AQ$10:$AQ24)+SUM($AU$10:$AU24)),"")</f>
        <v/>
      </c>
      <c r="AZ24" s="51"/>
      <c r="BB24" s="49"/>
      <c r="BC24" s="76"/>
      <c r="BD24" s="50"/>
      <c r="BE24" s="77"/>
      <c r="BF24" s="50"/>
      <c r="BG24" s="78"/>
      <c r="BH24" s="50"/>
      <c r="BI24" s="80"/>
      <c r="BJ24" s="70"/>
      <c r="BK24" s="80"/>
      <c r="BL24" s="70"/>
      <c r="BM24" s="177" t="str">
        <f>IF(AND(BI24="",BK24=""),"",$BM$9-SUM($BI$10:BI24)+SUM($BK$10:BK24))</f>
        <v/>
      </c>
      <c r="BN24" s="51"/>
      <c r="BQ24" s="71"/>
      <c r="BR24" s="170">
        <f t="shared" si="5"/>
        <v>0</v>
      </c>
      <c r="BS24" s="71"/>
      <c r="BT24" s="170">
        <f t="shared" si="6"/>
        <v>0</v>
      </c>
      <c r="BU24" s="170" t="str">
        <f t="shared" si="1"/>
        <v/>
      </c>
      <c r="CD24" s="82"/>
      <c r="CE24" s="91"/>
    </row>
    <row r="25" spans="2:83" x14ac:dyDescent="0.3">
      <c r="B25" s="49"/>
      <c r="C25" s="72"/>
      <c r="D25" s="52"/>
      <c r="E25" s="83"/>
      <c r="F25" s="52"/>
      <c r="G25" s="74"/>
      <c r="H25" s="52"/>
      <c r="I25" s="59"/>
      <c r="J25" s="60"/>
      <c r="K25" s="59"/>
      <c r="L25" s="60"/>
      <c r="M25" s="173" t="str">
        <f>IF(AND(I25="",K25=""),"",$M$9-SUM($I$10:$I25)+SUM($K$10:$K25))</f>
        <v/>
      </c>
      <c r="N25" s="51"/>
      <c r="P25" s="150"/>
      <c r="Q25" s="72"/>
      <c r="R25" s="63"/>
      <c r="S25" s="84"/>
      <c r="T25" s="63"/>
      <c r="U25" s="73"/>
      <c r="V25" s="63"/>
      <c r="W25" s="64"/>
      <c r="X25" s="65"/>
      <c r="Y25" s="59"/>
      <c r="Z25" s="63"/>
      <c r="AA25" s="171" t="str">
        <f>IF(AND(W25="",Y25=""),"",$AA$9-SUM($W$10:W25)+SUM($Y$10:Y25))</f>
        <v/>
      </c>
      <c r="AB25" s="52"/>
      <c r="AC25" s="172" t="str">
        <f t="shared" si="2"/>
        <v/>
      </c>
      <c r="AD25" s="152"/>
      <c r="AE25" s="43"/>
      <c r="AF25" s="49"/>
      <c r="AG25" s="85"/>
      <c r="AH25" s="50"/>
      <c r="AI25" s="86"/>
      <c r="AJ25" s="50"/>
      <c r="AK25" s="87"/>
      <c r="AL25" s="50"/>
      <c r="AM25" s="79"/>
      <c r="AN25" s="50"/>
      <c r="AO25" s="174" t="str">
        <f t="shared" si="4"/>
        <v/>
      </c>
      <c r="AP25" s="50"/>
      <c r="AQ25" s="66"/>
      <c r="AR25" s="68"/>
      <c r="AS25" s="175">
        <f t="shared" si="7"/>
        <v>0</v>
      </c>
      <c r="AT25" s="81"/>
      <c r="AU25" s="176">
        <f t="shared" si="3"/>
        <v>0</v>
      </c>
      <c r="AV25" s="70"/>
      <c r="AW25" s="177" t="str">
        <f t="shared" si="0"/>
        <v/>
      </c>
      <c r="AX25" s="70"/>
      <c r="AY25" s="179" t="str">
        <f>IFERROR(IF(AND(AQ25=0,AU25=0),"",$AY$9-SUM($AQ$10:$AQ25)+SUM($AU$10:$AU25)),"")</f>
        <v/>
      </c>
      <c r="AZ25" s="51"/>
      <c r="BB25" s="49"/>
      <c r="BC25" s="85"/>
      <c r="BD25" s="50"/>
      <c r="BE25" s="86"/>
      <c r="BF25" s="50"/>
      <c r="BG25" s="87"/>
      <c r="BH25" s="50"/>
      <c r="BI25" s="67"/>
      <c r="BJ25" s="70"/>
      <c r="BK25" s="67"/>
      <c r="BL25" s="70"/>
      <c r="BM25" s="180" t="str">
        <f>IF(AND(BI25="",BK25=""),"",$BM$9-SUM($BI$10:BI25)+SUM($BK$10:BK25))</f>
        <v/>
      </c>
      <c r="BN25" s="51"/>
      <c r="BQ25" s="71"/>
      <c r="BR25" s="170">
        <f t="shared" si="5"/>
        <v>0</v>
      </c>
      <c r="BS25" s="71"/>
      <c r="BT25" s="170">
        <f t="shared" si="6"/>
        <v>0</v>
      </c>
      <c r="BU25" s="170" t="str">
        <f t="shared" si="1"/>
        <v/>
      </c>
      <c r="CD25" s="82"/>
      <c r="CE25" s="92"/>
    </row>
    <row r="26" spans="2:83" x14ac:dyDescent="0.3">
      <c r="B26" s="49"/>
      <c r="C26" s="72"/>
      <c r="D26" s="52"/>
      <c r="E26" s="73"/>
      <c r="F26" s="52"/>
      <c r="G26" s="74"/>
      <c r="H26" s="52"/>
      <c r="I26" s="59"/>
      <c r="J26" s="60"/>
      <c r="K26" s="59"/>
      <c r="L26" s="60"/>
      <c r="M26" s="173" t="str">
        <f>IF(AND(I26="",K26=""),"",$M$9-SUM($I$10:$I26)+SUM($K$10:$K26))</f>
        <v/>
      </c>
      <c r="N26" s="51"/>
      <c r="P26" s="150"/>
      <c r="Q26" s="72"/>
      <c r="R26" s="63"/>
      <c r="S26" s="75"/>
      <c r="T26" s="63"/>
      <c r="U26" s="73"/>
      <c r="V26" s="63"/>
      <c r="W26" s="64"/>
      <c r="X26" s="65"/>
      <c r="Y26" s="59"/>
      <c r="Z26" s="63"/>
      <c r="AA26" s="171" t="str">
        <f>IF(AND(W26="",Y26=""),"",$AA$9-SUM($W$10:W26)+SUM($Y$10:Y26))</f>
        <v/>
      </c>
      <c r="AB26" s="52"/>
      <c r="AC26" s="172" t="str">
        <f t="shared" si="2"/>
        <v/>
      </c>
      <c r="AD26" s="152"/>
      <c r="AE26" s="43"/>
      <c r="AF26" s="49"/>
      <c r="AG26" s="76"/>
      <c r="AH26" s="50"/>
      <c r="AI26" s="77"/>
      <c r="AJ26" s="50"/>
      <c r="AK26" s="78"/>
      <c r="AL26" s="50"/>
      <c r="AM26" s="79"/>
      <c r="AN26" s="50"/>
      <c r="AO26" s="174" t="str">
        <f t="shared" si="4"/>
        <v/>
      </c>
      <c r="AP26" s="50"/>
      <c r="AQ26" s="79"/>
      <c r="AR26" s="68"/>
      <c r="AS26" s="175">
        <f t="shared" si="7"/>
        <v>0</v>
      </c>
      <c r="AT26" s="81"/>
      <c r="AU26" s="176">
        <f t="shared" si="3"/>
        <v>0</v>
      </c>
      <c r="AV26" s="70"/>
      <c r="AW26" s="177" t="str">
        <f t="shared" si="0"/>
        <v/>
      </c>
      <c r="AX26" s="70"/>
      <c r="AY26" s="179" t="str">
        <f>IFERROR(IF(AND(AQ26=0,AU26=0),"",$AY$9-SUM($AQ$10:$AQ26)+SUM($AU$10:$AU26)),"")</f>
        <v/>
      </c>
      <c r="AZ26" s="51"/>
      <c r="BB26" s="49"/>
      <c r="BC26" s="76"/>
      <c r="BD26" s="50"/>
      <c r="BE26" s="77"/>
      <c r="BF26" s="50"/>
      <c r="BG26" s="78"/>
      <c r="BH26" s="50"/>
      <c r="BI26" s="80"/>
      <c r="BJ26" s="70"/>
      <c r="BK26" s="80"/>
      <c r="BL26" s="70"/>
      <c r="BM26" s="177" t="str">
        <f>IF(AND(BI26="",BK26=""),"",$BM$9-SUM($BI$10:BI26)+SUM($BK$10:BK26))</f>
        <v/>
      </c>
      <c r="BN26" s="51"/>
      <c r="BQ26" s="71"/>
      <c r="BR26" s="170">
        <f t="shared" si="5"/>
        <v>0</v>
      </c>
      <c r="BS26" s="71"/>
      <c r="BT26" s="170">
        <f t="shared" si="6"/>
        <v>0</v>
      </c>
      <c r="BU26" s="170" t="str">
        <f t="shared" si="1"/>
        <v/>
      </c>
      <c r="CD26" s="82"/>
      <c r="CE26" s="92"/>
    </row>
    <row r="27" spans="2:83" x14ac:dyDescent="0.3">
      <c r="B27" s="49"/>
      <c r="C27" s="72"/>
      <c r="D27" s="52"/>
      <c r="E27" s="83"/>
      <c r="F27" s="52"/>
      <c r="G27" s="74"/>
      <c r="H27" s="52"/>
      <c r="I27" s="59"/>
      <c r="J27" s="60"/>
      <c r="K27" s="59"/>
      <c r="L27" s="60"/>
      <c r="M27" s="173" t="str">
        <f>IF(AND(I27="",K27=""),"",$M$9-SUM($I$10:$I27)+SUM($K$10:$K27))</f>
        <v/>
      </c>
      <c r="N27" s="51"/>
      <c r="P27" s="150"/>
      <c r="Q27" s="72"/>
      <c r="R27" s="63"/>
      <c r="S27" s="84"/>
      <c r="T27" s="63"/>
      <c r="U27" s="73"/>
      <c r="V27" s="63"/>
      <c r="W27" s="64"/>
      <c r="X27" s="65"/>
      <c r="Y27" s="59"/>
      <c r="Z27" s="63"/>
      <c r="AA27" s="171" t="str">
        <f>IF(AND(W27="",Y27=""),"",$AA$9-SUM($W$10:W27)+SUM($Y$10:Y27))</f>
        <v/>
      </c>
      <c r="AB27" s="52"/>
      <c r="AC27" s="172" t="str">
        <f t="shared" si="2"/>
        <v/>
      </c>
      <c r="AD27" s="152"/>
      <c r="AE27" s="43"/>
      <c r="AF27" s="49"/>
      <c r="AG27" s="85"/>
      <c r="AH27" s="50"/>
      <c r="AI27" s="86"/>
      <c r="AJ27" s="50"/>
      <c r="AK27" s="87"/>
      <c r="AL27" s="50"/>
      <c r="AM27" s="79"/>
      <c r="AN27" s="50"/>
      <c r="AO27" s="174" t="str">
        <f t="shared" si="4"/>
        <v/>
      </c>
      <c r="AP27" s="50"/>
      <c r="AQ27" s="66"/>
      <c r="AR27" s="68"/>
      <c r="AS27" s="175">
        <f t="shared" si="7"/>
        <v>0</v>
      </c>
      <c r="AT27" s="81"/>
      <c r="AU27" s="176">
        <f t="shared" si="3"/>
        <v>0</v>
      </c>
      <c r="AV27" s="70"/>
      <c r="AW27" s="177" t="str">
        <f t="shared" ref="AW27:AW73" si="8">IFERROR(IF(AND($AM27="",$AY27=""),"",SUM($AY27:$AY27)/SUM($AM27:$AM27)),"")</f>
        <v/>
      </c>
      <c r="AX27" s="70"/>
      <c r="AY27" s="179" t="str">
        <f>IFERROR(IF(AND(AQ27=0,AU27=0),"",$AY$9-SUM($AQ$10:$AQ27)+SUM($AU$10:$AU27)),"")</f>
        <v/>
      </c>
      <c r="AZ27" s="51"/>
      <c r="BB27" s="49"/>
      <c r="BC27" s="85"/>
      <c r="BD27" s="50"/>
      <c r="BE27" s="86"/>
      <c r="BF27" s="50"/>
      <c r="BG27" s="87"/>
      <c r="BH27" s="50"/>
      <c r="BI27" s="67"/>
      <c r="BJ27" s="70"/>
      <c r="BK27" s="67"/>
      <c r="BL27" s="70"/>
      <c r="BM27" s="180" t="str">
        <f>IF(AND(BI27="",BK27=""),"",$BM$9-SUM($BI$10:BI27)+SUM($BK$10:BK27))</f>
        <v/>
      </c>
      <c r="BN27" s="51"/>
      <c r="BQ27" s="71"/>
      <c r="BR27" s="170">
        <f t="shared" si="5"/>
        <v>0</v>
      </c>
      <c r="BS27" s="71"/>
      <c r="BT27" s="170">
        <f t="shared" si="6"/>
        <v>0</v>
      </c>
      <c r="BU27" s="170" t="str">
        <f t="shared" ref="BU27:BU73" si="9">IFERROR(IF(AY27&gt;=1,AY27,""),"")</f>
        <v/>
      </c>
      <c r="CD27" s="82"/>
      <c r="CE27" s="92"/>
    </row>
    <row r="28" spans="2:83" x14ac:dyDescent="0.3">
      <c r="B28" s="49"/>
      <c r="C28" s="72"/>
      <c r="D28" s="52"/>
      <c r="E28" s="73"/>
      <c r="F28" s="52"/>
      <c r="G28" s="74"/>
      <c r="H28" s="52"/>
      <c r="I28" s="59"/>
      <c r="J28" s="60"/>
      <c r="K28" s="59"/>
      <c r="L28" s="60"/>
      <c r="M28" s="173" t="str">
        <f>IF(AND(I28="",K28=""),"",$M$9-SUM($I$10:$I28)+SUM($K$10:$K28))</f>
        <v/>
      </c>
      <c r="N28" s="51"/>
      <c r="P28" s="150"/>
      <c r="Q28" s="72"/>
      <c r="R28" s="63"/>
      <c r="S28" s="75"/>
      <c r="T28" s="63"/>
      <c r="U28" s="73"/>
      <c r="V28" s="63"/>
      <c r="W28" s="64"/>
      <c r="X28" s="65"/>
      <c r="Y28" s="59"/>
      <c r="Z28" s="63"/>
      <c r="AA28" s="171" t="str">
        <f>IF(AND(W28="",Y28=""),"",$AA$9-SUM($W$10:W28)+SUM($Y$10:Y28))</f>
        <v/>
      </c>
      <c r="AB28" s="52"/>
      <c r="AC28" s="172" t="str">
        <f t="shared" si="2"/>
        <v/>
      </c>
      <c r="AD28" s="152"/>
      <c r="AE28" s="43"/>
      <c r="AF28" s="49"/>
      <c r="AG28" s="76"/>
      <c r="AH28" s="50"/>
      <c r="AI28" s="77"/>
      <c r="AJ28" s="50"/>
      <c r="AK28" s="78"/>
      <c r="AL28" s="50"/>
      <c r="AM28" s="66"/>
      <c r="AN28" s="50"/>
      <c r="AO28" s="174" t="str">
        <f t="shared" si="4"/>
        <v/>
      </c>
      <c r="AP28" s="50"/>
      <c r="AQ28" s="79"/>
      <c r="AR28" s="68"/>
      <c r="AS28" s="175">
        <f t="shared" si="7"/>
        <v>0</v>
      </c>
      <c r="AT28" s="81"/>
      <c r="AU28" s="176">
        <f t="shared" si="3"/>
        <v>0</v>
      </c>
      <c r="AV28" s="70"/>
      <c r="AW28" s="177" t="str">
        <f t="shared" ref="AW28:AW39" si="10">IFERROR(IF(AND($AM28="",$AY28=""),"",SUM($AY28:$AY28)/SUM($AM28:$AM28)),"")</f>
        <v/>
      </c>
      <c r="AX28" s="70"/>
      <c r="AY28" s="179" t="str">
        <f>IFERROR(IF(AND(AQ28=0,AU28=0),"",$AY$9-SUM($AQ$10:$AQ28)+SUM($AU$10:$AU28)),"")</f>
        <v/>
      </c>
      <c r="AZ28" s="51"/>
      <c r="BB28" s="49"/>
      <c r="BC28" s="76"/>
      <c r="BD28" s="50"/>
      <c r="BE28" s="77"/>
      <c r="BF28" s="50"/>
      <c r="BG28" s="78"/>
      <c r="BH28" s="50"/>
      <c r="BI28" s="80"/>
      <c r="BJ28" s="70"/>
      <c r="BK28" s="80"/>
      <c r="BL28" s="70"/>
      <c r="BM28" s="177" t="str">
        <f>IF(AND(BI28="",BK28=""),"",$BM$9-SUM($BI$10:BI28)+SUM($BK$10:BK28))</f>
        <v/>
      </c>
      <c r="BN28" s="51"/>
      <c r="BQ28" s="71"/>
      <c r="BR28" s="170">
        <f t="shared" si="5"/>
        <v>0</v>
      </c>
      <c r="BS28" s="71"/>
      <c r="BT28" s="170">
        <f t="shared" si="6"/>
        <v>0</v>
      </c>
      <c r="BU28" s="170" t="str">
        <f t="shared" ref="BU28:BU39" si="11">IFERROR(IF(AY28&gt;=1,AY28,""),"")</f>
        <v/>
      </c>
      <c r="CD28" s="82"/>
      <c r="CE28" s="92"/>
    </row>
    <row r="29" spans="2:83" x14ac:dyDescent="0.3">
      <c r="B29" s="49"/>
      <c r="C29" s="72"/>
      <c r="D29" s="52"/>
      <c r="E29" s="83"/>
      <c r="F29" s="52"/>
      <c r="G29" s="74"/>
      <c r="H29" s="52"/>
      <c r="I29" s="59"/>
      <c r="J29" s="60"/>
      <c r="K29" s="59"/>
      <c r="L29" s="60"/>
      <c r="M29" s="173" t="str">
        <f>IF(AND(I29="",K29=""),"",$M$9-SUM($I$10:$I29)+SUM($K$10:$K29))</f>
        <v/>
      </c>
      <c r="N29" s="51"/>
      <c r="P29" s="150"/>
      <c r="Q29" s="72"/>
      <c r="R29" s="63"/>
      <c r="S29" s="84"/>
      <c r="T29" s="63"/>
      <c r="U29" s="73"/>
      <c r="V29" s="63"/>
      <c r="W29" s="64"/>
      <c r="X29" s="65"/>
      <c r="Y29" s="59"/>
      <c r="Z29" s="63"/>
      <c r="AA29" s="171" t="str">
        <f>IF(AND(W29="",Y29=""),"",$AA$9-SUM($W$10:W29)+SUM($Y$10:Y29))</f>
        <v/>
      </c>
      <c r="AB29" s="52"/>
      <c r="AC29" s="172" t="str">
        <f t="shared" si="2"/>
        <v/>
      </c>
      <c r="AD29" s="152"/>
      <c r="AE29" s="43"/>
      <c r="AF29" s="49"/>
      <c r="AG29" s="85"/>
      <c r="AH29" s="50"/>
      <c r="AI29" s="86"/>
      <c r="AJ29" s="50"/>
      <c r="AK29" s="87"/>
      <c r="AL29" s="50"/>
      <c r="AM29" s="66"/>
      <c r="AN29" s="50"/>
      <c r="AO29" s="174" t="str">
        <f t="shared" si="4"/>
        <v/>
      </c>
      <c r="AP29" s="50"/>
      <c r="AQ29" s="66"/>
      <c r="AR29" s="68"/>
      <c r="AS29" s="175">
        <f t="shared" si="7"/>
        <v>0</v>
      </c>
      <c r="AT29" s="81"/>
      <c r="AU29" s="176">
        <f t="shared" si="3"/>
        <v>0</v>
      </c>
      <c r="AV29" s="70"/>
      <c r="AW29" s="177" t="str">
        <f t="shared" si="10"/>
        <v/>
      </c>
      <c r="AX29" s="70"/>
      <c r="AY29" s="179" t="str">
        <f>IFERROR(IF(AND(AQ29=0,AU29=0),"",$AY$9-SUM($AQ$10:$AQ29)+SUM($AU$10:$AU29)),"")</f>
        <v/>
      </c>
      <c r="AZ29" s="51"/>
      <c r="BB29" s="49"/>
      <c r="BC29" s="85"/>
      <c r="BD29" s="50"/>
      <c r="BE29" s="86"/>
      <c r="BF29" s="50"/>
      <c r="BG29" s="87"/>
      <c r="BH29" s="50"/>
      <c r="BI29" s="67"/>
      <c r="BJ29" s="70"/>
      <c r="BK29" s="67"/>
      <c r="BL29" s="70"/>
      <c r="BM29" s="180" t="str">
        <f>IF(AND(BI29="",BK29=""),"",$BM$9-SUM($BI$10:BI29)+SUM($BK$10:BK29))</f>
        <v/>
      </c>
      <c r="BN29" s="51"/>
      <c r="BQ29" s="71"/>
      <c r="BR29" s="170">
        <f t="shared" si="5"/>
        <v>0</v>
      </c>
      <c r="BS29" s="71"/>
      <c r="BT29" s="170">
        <f t="shared" si="6"/>
        <v>0</v>
      </c>
      <c r="BU29" s="170" t="str">
        <f t="shared" si="11"/>
        <v/>
      </c>
      <c r="CD29" s="82"/>
      <c r="CE29" s="92"/>
    </row>
    <row r="30" spans="2:83" x14ac:dyDescent="0.3">
      <c r="B30" s="49"/>
      <c r="C30" s="72"/>
      <c r="D30" s="52"/>
      <c r="E30" s="73"/>
      <c r="F30" s="52"/>
      <c r="G30" s="74"/>
      <c r="H30" s="52"/>
      <c r="I30" s="59"/>
      <c r="J30" s="60"/>
      <c r="K30" s="59"/>
      <c r="L30" s="60"/>
      <c r="M30" s="173" t="str">
        <f>IF(AND(I30="",K30=""),"",$M$9-SUM($I$10:$I30)+SUM($K$10:$K30))</f>
        <v/>
      </c>
      <c r="N30" s="51"/>
      <c r="P30" s="150"/>
      <c r="Q30" s="72"/>
      <c r="R30" s="63"/>
      <c r="S30" s="75"/>
      <c r="T30" s="63"/>
      <c r="U30" s="73"/>
      <c r="V30" s="63"/>
      <c r="W30" s="64"/>
      <c r="X30" s="65"/>
      <c r="Y30" s="59"/>
      <c r="Z30" s="63"/>
      <c r="AA30" s="171" t="str">
        <f>IF(AND(W30="",Y30=""),"",$AA$9-SUM($W$10:W30)+SUM($Y$10:Y30))</f>
        <v/>
      </c>
      <c r="AB30" s="52"/>
      <c r="AC30" s="172" t="str">
        <f t="shared" si="2"/>
        <v/>
      </c>
      <c r="AD30" s="152"/>
      <c r="AE30" s="43"/>
      <c r="AF30" s="49"/>
      <c r="AG30" s="85"/>
      <c r="AH30" s="50"/>
      <c r="AI30" s="86"/>
      <c r="AJ30" s="50"/>
      <c r="AK30" s="87"/>
      <c r="AL30" s="50"/>
      <c r="AM30" s="66"/>
      <c r="AN30" s="50"/>
      <c r="AO30" s="174" t="str">
        <f>IFERROR(IF(AND(AM30=0,AQ30=0),"",$AN30+SUM($AQ30:$AQ30)/SUM($AM30:$AM30)),"Inscrire taux!")</f>
        <v/>
      </c>
      <c r="AP30" s="50"/>
      <c r="AQ30" s="66"/>
      <c r="AR30" s="68"/>
      <c r="AS30" s="175">
        <f t="shared" si="7"/>
        <v>0</v>
      </c>
      <c r="AT30" s="81"/>
      <c r="AU30" s="176">
        <f t="shared" si="3"/>
        <v>0</v>
      </c>
      <c r="AV30" s="70"/>
      <c r="AW30" s="177" t="str">
        <f t="shared" si="10"/>
        <v/>
      </c>
      <c r="AX30" s="70"/>
      <c r="AY30" s="179" t="str">
        <f>IFERROR(IF(AND(AQ30=0,AU30=0),"",$AY$9-SUM($AQ$10:$AQ30)+SUM($AU$10:$AU30)),"")</f>
        <v/>
      </c>
      <c r="AZ30" s="51"/>
      <c r="BB30" s="49"/>
      <c r="BC30" s="76"/>
      <c r="BD30" s="50"/>
      <c r="BE30" s="77"/>
      <c r="BF30" s="50"/>
      <c r="BG30" s="78"/>
      <c r="BH30" s="50"/>
      <c r="BI30" s="80"/>
      <c r="BJ30" s="70"/>
      <c r="BK30" s="80"/>
      <c r="BL30" s="70"/>
      <c r="BM30" s="177" t="str">
        <f>IF(AND(BI30="",BK30=""),"",$BM$9-SUM($BI$10:BI30)+SUM($BK$10:BK30))</f>
        <v/>
      </c>
      <c r="BN30" s="51"/>
      <c r="BQ30" s="71"/>
      <c r="BR30" s="170">
        <f t="shared" si="5"/>
        <v>0</v>
      </c>
      <c r="BS30" s="71"/>
      <c r="BT30" s="170">
        <f t="shared" si="6"/>
        <v>0</v>
      </c>
      <c r="BU30" s="170" t="str">
        <f t="shared" si="11"/>
        <v/>
      </c>
      <c r="CB30" s="82"/>
      <c r="CD30" s="82"/>
      <c r="CE30" s="92"/>
    </row>
    <row r="31" spans="2:83" x14ac:dyDescent="0.3">
      <c r="B31" s="49"/>
      <c r="C31" s="72"/>
      <c r="D31" s="52"/>
      <c r="E31" s="83"/>
      <c r="F31" s="52"/>
      <c r="G31" s="74"/>
      <c r="H31" s="52"/>
      <c r="I31" s="59"/>
      <c r="J31" s="60"/>
      <c r="K31" s="59"/>
      <c r="L31" s="60"/>
      <c r="M31" s="173" t="str">
        <f>IF(AND(I31="",K31=""),"",$M$9-SUM($I$10:$I31)+SUM($K$10:$K31))</f>
        <v/>
      </c>
      <c r="N31" s="51"/>
      <c r="P31" s="150"/>
      <c r="Q31" s="72"/>
      <c r="R31" s="63"/>
      <c r="S31" s="84"/>
      <c r="T31" s="63"/>
      <c r="U31" s="73"/>
      <c r="V31" s="63"/>
      <c r="W31" s="64"/>
      <c r="X31" s="65"/>
      <c r="Y31" s="59"/>
      <c r="Z31" s="63"/>
      <c r="AA31" s="171" t="str">
        <f>IF(AND(W31="",Y31=""),"",$AA$9-SUM($W$10:W31)+SUM($Y$10:Y31))</f>
        <v/>
      </c>
      <c r="AB31" s="52"/>
      <c r="AC31" s="172" t="str">
        <f t="shared" si="2"/>
        <v/>
      </c>
      <c r="AD31" s="152"/>
      <c r="AE31" s="43"/>
      <c r="AF31" s="49"/>
      <c r="AG31" s="85"/>
      <c r="AH31" s="50"/>
      <c r="AI31" s="77"/>
      <c r="AJ31" s="50"/>
      <c r="AK31" s="78"/>
      <c r="AL31" s="50"/>
      <c r="AM31" s="66"/>
      <c r="AN31" s="50"/>
      <c r="AO31" s="174" t="str">
        <f>IFERROR(IF(AND(AM31=0,AQ31=0),"",$AN31+SUM($AQ31:$AQ31)/SUM($AM31:$AM31)),"Inscrire taux!")</f>
        <v/>
      </c>
      <c r="AP31" s="50"/>
      <c r="AQ31" s="79"/>
      <c r="AR31" s="68"/>
      <c r="AS31" s="175">
        <f t="shared" si="7"/>
        <v>0</v>
      </c>
      <c r="AT31" s="81"/>
      <c r="AU31" s="176">
        <f t="shared" si="3"/>
        <v>0</v>
      </c>
      <c r="AV31" s="70"/>
      <c r="AW31" s="177" t="str">
        <f t="shared" si="10"/>
        <v/>
      </c>
      <c r="AX31" s="70"/>
      <c r="AY31" s="179" t="str">
        <f>IFERROR(IF(AND(AQ31=0,AU31=0),"",$AY$9-SUM($AQ$10:$AQ31)+SUM($AU$10:$AU31)),"")</f>
        <v/>
      </c>
      <c r="AZ31" s="51"/>
      <c r="BB31" s="49"/>
      <c r="BC31" s="85"/>
      <c r="BD31" s="50"/>
      <c r="BE31" s="86"/>
      <c r="BF31" s="50"/>
      <c r="BG31" s="87"/>
      <c r="BH31" s="50"/>
      <c r="BI31" s="67"/>
      <c r="BJ31" s="70"/>
      <c r="BK31" s="67"/>
      <c r="BL31" s="70"/>
      <c r="BM31" s="180" t="str">
        <f>IF(AND(BI31="",BK31=""),"",$BM$9-SUM($BI$10:BI31)+SUM($BK$10:BK31))</f>
        <v/>
      </c>
      <c r="BN31" s="51"/>
      <c r="BQ31" s="71"/>
      <c r="BR31" s="170">
        <f t="shared" si="5"/>
        <v>0</v>
      </c>
      <c r="BS31" s="71"/>
      <c r="BT31" s="170">
        <f t="shared" si="6"/>
        <v>0</v>
      </c>
      <c r="BU31" s="170" t="str">
        <f t="shared" si="11"/>
        <v/>
      </c>
      <c r="CB31" s="82"/>
      <c r="CD31" s="82"/>
      <c r="CE31" s="92"/>
    </row>
    <row r="32" spans="2:83" x14ac:dyDescent="0.3">
      <c r="B32" s="49"/>
      <c r="C32" s="72"/>
      <c r="D32" s="52"/>
      <c r="E32" s="73"/>
      <c r="F32" s="52"/>
      <c r="G32" s="74"/>
      <c r="H32" s="52"/>
      <c r="I32" s="59"/>
      <c r="J32" s="60"/>
      <c r="K32" s="59"/>
      <c r="L32" s="60"/>
      <c r="M32" s="173" t="str">
        <f>IF(AND(I32="",K32=""),"",$M$9-SUM($I$10:$I32)+SUM($K$10:$K32))</f>
        <v/>
      </c>
      <c r="N32" s="51"/>
      <c r="P32" s="150"/>
      <c r="Q32" s="72"/>
      <c r="R32" s="63"/>
      <c r="S32" s="75"/>
      <c r="T32" s="63"/>
      <c r="U32" s="73"/>
      <c r="V32" s="63"/>
      <c r="W32" s="64"/>
      <c r="X32" s="65"/>
      <c r="Y32" s="59"/>
      <c r="Z32" s="63"/>
      <c r="AA32" s="171" t="str">
        <f>IF(AND(W32="",Y32=""),"",$AA$9-SUM($W$10:W32)+SUM($Y$10:Y32))</f>
        <v/>
      </c>
      <c r="AB32" s="52"/>
      <c r="AC32" s="172" t="str">
        <f t="shared" si="2"/>
        <v/>
      </c>
      <c r="AD32" s="152"/>
      <c r="AE32" s="43"/>
      <c r="AF32" s="49"/>
      <c r="AG32" s="76"/>
      <c r="AH32" s="50"/>
      <c r="AI32" s="86"/>
      <c r="AJ32" s="50"/>
      <c r="AK32" s="87"/>
      <c r="AL32" s="50"/>
      <c r="AM32" s="66"/>
      <c r="AN32" s="50"/>
      <c r="AO32" s="174" t="str">
        <f>IFERROR(IF(AND(AM32=0,AQ32=0),"",$AN32+SUM($AQ32:$AQ32)/SUM($AM32:$AM32)),"Inscrire taux!")</f>
        <v/>
      </c>
      <c r="AP32" s="50"/>
      <c r="AQ32" s="66"/>
      <c r="AR32" s="68"/>
      <c r="AS32" s="175">
        <f>IFERROR(IF(NOT(AT32=0),AT32/AM32,SUM(BS32)),"Inscrire taux!")</f>
        <v>0</v>
      </c>
      <c r="AT32" s="81"/>
      <c r="AU32" s="176">
        <f t="shared" si="3"/>
        <v>0</v>
      </c>
      <c r="AV32" s="70"/>
      <c r="AW32" s="177" t="str">
        <f t="shared" si="10"/>
        <v/>
      </c>
      <c r="AX32" s="70"/>
      <c r="AY32" s="179" t="str">
        <f>IFERROR(IF(AND(AQ32=0,AU32=0),"",$AY$9-SUM($AQ$10:$AQ32)+SUM($AU$10:$AU32)),"")</f>
        <v/>
      </c>
      <c r="AZ32" s="51"/>
      <c r="BB32" s="49"/>
      <c r="BC32" s="76"/>
      <c r="BD32" s="50"/>
      <c r="BE32" s="77"/>
      <c r="BF32" s="50"/>
      <c r="BG32" s="78"/>
      <c r="BH32" s="50"/>
      <c r="BI32" s="80"/>
      <c r="BJ32" s="70"/>
      <c r="BK32" s="80"/>
      <c r="BL32" s="70"/>
      <c r="BM32" s="177" t="str">
        <f>IF(AND(BI32="",BK32=""),"",$BM$9-SUM($BI$10:BI32)+SUM($BK$10:BK32))</f>
        <v/>
      </c>
      <c r="BN32" s="51"/>
      <c r="BQ32" s="71"/>
      <c r="BR32" s="170">
        <f t="shared" si="5"/>
        <v>0</v>
      </c>
      <c r="BS32" s="71"/>
      <c r="BT32" s="170">
        <f t="shared" si="6"/>
        <v>0</v>
      </c>
      <c r="BU32" s="170" t="str">
        <f t="shared" si="11"/>
        <v/>
      </c>
      <c r="CB32" s="82"/>
      <c r="CD32" s="82"/>
      <c r="CE32" s="92"/>
    </row>
    <row r="33" spans="2:83" x14ac:dyDescent="0.3">
      <c r="B33" s="49"/>
      <c r="C33" s="72"/>
      <c r="D33" s="52"/>
      <c r="E33" s="83"/>
      <c r="F33" s="52"/>
      <c r="G33" s="74"/>
      <c r="H33" s="52"/>
      <c r="I33" s="59"/>
      <c r="J33" s="60"/>
      <c r="K33" s="59"/>
      <c r="L33" s="60"/>
      <c r="M33" s="173" t="str">
        <f>IF(AND(I33="",K33=""),"",$M$9-SUM($I$10:$I33)+SUM($K$10:$K33))</f>
        <v/>
      </c>
      <c r="N33" s="51"/>
      <c r="P33" s="150"/>
      <c r="Q33" s="72"/>
      <c r="R33" s="63"/>
      <c r="S33" s="84"/>
      <c r="T33" s="63"/>
      <c r="U33" s="73"/>
      <c r="V33" s="63"/>
      <c r="W33" s="64"/>
      <c r="X33" s="65"/>
      <c r="Y33" s="59"/>
      <c r="Z33" s="63"/>
      <c r="AA33" s="171" t="str">
        <f>IF(AND(W33="",Y33=""),"",$AA$9-SUM($W$10:W33)+SUM($Y$10:Y33))</f>
        <v/>
      </c>
      <c r="AB33" s="52"/>
      <c r="AC33" s="172" t="str">
        <f t="shared" si="2"/>
        <v/>
      </c>
      <c r="AD33" s="152"/>
      <c r="AE33" s="43"/>
      <c r="AF33" s="49"/>
      <c r="AG33" s="85"/>
      <c r="AH33" s="50"/>
      <c r="AI33" s="86"/>
      <c r="AJ33" s="50"/>
      <c r="AK33" s="87"/>
      <c r="AL33" s="50"/>
      <c r="AM33" s="66"/>
      <c r="AN33" s="50"/>
      <c r="AO33" s="174" t="str">
        <f t="shared" si="4"/>
        <v/>
      </c>
      <c r="AP33" s="50"/>
      <c r="AQ33" s="66"/>
      <c r="AR33" s="68"/>
      <c r="AS33" s="175">
        <f t="shared" si="7"/>
        <v>0</v>
      </c>
      <c r="AT33" s="81"/>
      <c r="AU33" s="176">
        <f t="shared" si="3"/>
        <v>0</v>
      </c>
      <c r="AV33" s="70"/>
      <c r="AW33" s="177" t="str">
        <f t="shared" si="10"/>
        <v/>
      </c>
      <c r="AX33" s="70"/>
      <c r="AY33" s="179" t="str">
        <f>IFERROR(IF(AND(AQ33=0,AU33=0),"",$AY$9-SUM($AQ$10:$AQ33)+SUM($AU$10:$AU33)),"")</f>
        <v/>
      </c>
      <c r="AZ33" s="51"/>
      <c r="BB33" s="49"/>
      <c r="BC33" s="85"/>
      <c r="BD33" s="50"/>
      <c r="BE33" s="86"/>
      <c r="BF33" s="50"/>
      <c r="BG33" s="87"/>
      <c r="BH33" s="50"/>
      <c r="BI33" s="67"/>
      <c r="BJ33" s="70"/>
      <c r="BK33" s="67"/>
      <c r="BL33" s="70"/>
      <c r="BM33" s="180" t="str">
        <f>IF(AND(BI33="",BK33=""),"",$BM$9-SUM($BI$10:BI33)+SUM($BK$10:BK33))</f>
        <v/>
      </c>
      <c r="BN33" s="51"/>
      <c r="BQ33" s="71"/>
      <c r="BR33" s="170">
        <f t="shared" si="5"/>
        <v>0</v>
      </c>
      <c r="BS33" s="71"/>
      <c r="BT33" s="170">
        <f t="shared" si="6"/>
        <v>0</v>
      </c>
      <c r="BU33" s="170" t="str">
        <f t="shared" si="11"/>
        <v/>
      </c>
      <c r="CB33" s="82"/>
      <c r="CD33" s="82"/>
      <c r="CE33" s="92"/>
    </row>
    <row r="34" spans="2:83" x14ac:dyDescent="0.3">
      <c r="B34" s="49"/>
      <c r="C34" s="72"/>
      <c r="D34" s="52"/>
      <c r="E34" s="73"/>
      <c r="F34" s="52"/>
      <c r="G34" s="74"/>
      <c r="H34" s="52"/>
      <c r="I34" s="59"/>
      <c r="J34" s="60"/>
      <c r="K34" s="59"/>
      <c r="L34" s="60"/>
      <c r="M34" s="173" t="str">
        <f>IF(AND(I34="",K34=""),"",$M$9-SUM($I$10:$I34)+SUM($K$10:$K34))</f>
        <v/>
      </c>
      <c r="N34" s="51"/>
      <c r="P34" s="150"/>
      <c r="Q34" s="72"/>
      <c r="R34" s="63"/>
      <c r="S34" s="75"/>
      <c r="T34" s="63"/>
      <c r="U34" s="73"/>
      <c r="V34" s="63"/>
      <c r="W34" s="64"/>
      <c r="X34" s="65"/>
      <c r="Y34" s="59"/>
      <c r="Z34" s="63"/>
      <c r="AA34" s="171" t="str">
        <f>IF(AND(W34="",Y34=""),"",$AA$9-SUM($W$10:W34)+SUM($Y$10:Y34))</f>
        <v/>
      </c>
      <c r="AB34" s="52"/>
      <c r="AC34" s="172" t="str">
        <f t="shared" si="2"/>
        <v/>
      </c>
      <c r="AD34" s="152"/>
      <c r="AE34" s="43"/>
      <c r="AF34" s="49"/>
      <c r="AG34" s="76"/>
      <c r="AH34" s="50"/>
      <c r="AI34" s="77"/>
      <c r="AJ34" s="50"/>
      <c r="AK34" s="78"/>
      <c r="AL34" s="50"/>
      <c r="AM34" s="66"/>
      <c r="AN34" s="50"/>
      <c r="AO34" s="174" t="str">
        <f t="shared" si="4"/>
        <v/>
      </c>
      <c r="AP34" s="50"/>
      <c r="AQ34" s="79"/>
      <c r="AR34" s="68"/>
      <c r="AS34" s="175">
        <f t="shared" si="7"/>
        <v>0</v>
      </c>
      <c r="AT34" s="81"/>
      <c r="AU34" s="176">
        <f t="shared" si="3"/>
        <v>0</v>
      </c>
      <c r="AV34" s="70"/>
      <c r="AW34" s="177" t="str">
        <f t="shared" si="10"/>
        <v/>
      </c>
      <c r="AX34" s="70"/>
      <c r="AY34" s="179" t="str">
        <f>IFERROR(IF(AND(AQ34=0,AU34=0),"",$AY$9-SUM($AQ$10:$AQ34)+SUM($AU$10:$AU34)),"")</f>
        <v/>
      </c>
      <c r="AZ34" s="51"/>
      <c r="BB34" s="49"/>
      <c r="BC34" s="76"/>
      <c r="BD34" s="50"/>
      <c r="BE34" s="77"/>
      <c r="BF34" s="50"/>
      <c r="BG34" s="78"/>
      <c r="BH34" s="50"/>
      <c r="BI34" s="80"/>
      <c r="BJ34" s="70"/>
      <c r="BK34" s="80"/>
      <c r="BL34" s="70"/>
      <c r="BM34" s="177" t="str">
        <f>IF(AND(BI34="",BK34=""),"",$BM$9-SUM($BI$10:BI34)+SUM($BK$10:BK34))</f>
        <v/>
      </c>
      <c r="BN34" s="51"/>
      <c r="BQ34" s="71"/>
      <c r="BR34" s="170">
        <f t="shared" si="5"/>
        <v>0</v>
      </c>
      <c r="BS34" s="71"/>
      <c r="BT34" s="170">
        <f t="shared" si="6"/>
        <v>0</v>
      </c>
      <c r="BU34" s="170" t="str">
        <f t="shared" si="11"/>
        <v/>
      </c>
      <c r="CB34" s="82"/>
      <c r="CD34" s="82"/>
      <c r="CE34" s="92"/>
    </row>
    <row r="35" spans="2:83" x14ac:dyDescent="0.3">
      <c r="B35" s="49"/>
      <c r="C35" s="72"/>
      <c r="D35" s="52"/>
      <c r="E35" s="83"/>
      <c r="F35" s="52"/>
      <c r="G35" s="74"/>
      <c r="H35" s="52"/>
      <c r="I35" s="59"/>
      <c r="J35" s="60"/>
      <c r="K35" s="59"/>
      <c r="L35" s="60"/>
      <c r="M35" s="173" t="str">
        <f>IF(AND(I35="",K35=""),"",$M$9-SUM($I$10:$I35)+SUM($K$10:$K35))</f>
        <v/>
      </c>
      <c r="N35" s="51"/>
      <c r="P35" s="150"/>
      <c r="Q35" s="72"/>
      <c r="R35" s="63"/>
      <c r="S35" s="84"/>
      <c r="T35" s="63"/>
      <c r="U35" s="73"/>
      <c r="V35" s="63"/>
      <c r="W35" s="64"/>
      <c r="X35" s="65"/>
      <c r="Y35" s="59"/>
      <c r="Z35" s="63"/>
      <c r="AA35" s="171" t="str">
        <f>IF(AND(W35="",Y35=""),"",$AA$9-SUM($W$10:W35)+SUM($Y$10:Y35))</f>
        <v/>
      </c>
      <c r="AB35" s="52"/>
      <c r="AC35" s="172" t="str">
        <f t="shared" si="2"/>
        <v/>
      </c>
      <c r="AD35" s="152"/>
      <c r="AE35" s="43"/>
      <c r="AF35" s="49"/>
      <c r="AG35" s="85"/>
      <c r="AH35" s="50"/>
      <c r="AI35" s="86"/>
      <c r="AJ35" s="50"/>
      <c r="AK35" s="87"/>
      <c r="AL35" s="50"/>
      <c r="AM35" s="66"/>
      <c r="AN35" s="50"/>
      <c r="AO35" s="174" t="str">
        <f t="shared" si="4"/>
        <v/>
      </c>
      <c r="AP35" s="50"/>
      <c r="AQ35" s="66"/>
      <c r="AR35" s="68"/>
      <c r="AS35" s="175">
        <f t="shared" si="7"/>
        <v>0</v>
      </c>
      <c r="AT35" s="81"/>
      <c r="AU35" s="176">
        <f t="shared" si="3"/>
        <v>0</v>
      </c>
      <c r="AV35" s="70"/>
      <c r="AW35" s="177" t="str">
        <f t="shared" si="10"/>
        <v/>
      </c>
      <c r="AX35" s="70"/>
      <c r="AY35" s="179" t="str">
        <f>IFERROR(IF(AND(AQ35=0,AU35=0),"",$AY$9-SUM($AQ$10:$AQ35)+SUM($AU$10:$AU35)),"")</f>
        <v/>
      </c>
      <c r="AZ35" s="51"/>
      <c r="BB35" s="49"/>
      <c r="BC35" s="85"/>
      <c r="BD35" s="50"/>
      <c r="BE35" s="86"/>
      <c r="BF35" s="50"/>
      <c r="BG35" s="87"/>
      <c r="BH35" s="50"/>
      <c r="BI35" s="67"/>
      <c r="BJ35" s="70"/>
      <c r="BK35" s="67"/>
      <c r="BL35" s="70"/>
      <c r="BM35" s="180" t="str">
        <f>IF(AND(BI35="",BK35=""),"",$BM$9-SUM($BI$10:BI35)+SUM($BK$10:BK35))</f>
        <v/>
      </c>
      <c r="BN35" s="51"/>
      <c r="BQ35" s="71"/>
      <c r="BR35" s="170">
        <f t="shared" si="5"/>
        <v>0</v>
      </c>
      <c r="BS35" s="71"/>
      <c r="BT35" s="170">
        <f t="shared" si="6"/>
        <v>0</v>
      </c>
      <c r="BU35" s="170" t="str">
        <f t="shared" si="11"/>
        <v/>
      </c>
      <c r="CB35" s="82"/>
      <c r="CD35" s="82"/>
      <c r="CE35" s="92"/>
    </row>
    <row r="36" spans="2:83" x14ac:dyDescent="0.3">
      <c r="B36" s="49"/>
      <c r="C36" s="72"/>
      <c r="D36" s="52"/>
      <c r="E36" s="73"/>
      <c r="F36" s="52"/>
      <c r="G36" s="74"/>
      <c r="H36" s="52"/>
      <c r="I36" s="59"/>
      <c r="J36" s="60"/>
      <c r="K36" s="59"/>
      <c r="L36" s="60"/>
      <c r="M36" s="173" t="str">
        <f>IF(AND(I36="",K36=""),"",$M$9-SUM($I$10:$I36)+SUM($K$10:$K36))</f>
        <v/>
      </c>
      <c r="N36" s="51"/>
      <c r="P36" s="150"/>
      <c r="Q36" s="72"/>
      <c r="R36" s="63"/>
      <c r="S36" s="75"/>
      <c r="T36" s="63"/>
      <c r="U36" s="73"/>
      <c r="V36" s="63"/>
      <c r="W36" s="64"/>
      <c r="X36" s="65"/>
      <c r="Y36" s="59"/>
      <c r="Z36" s="63"/>
      <c r="AA36" s="171" t="str">
        <f>IF(AND(W36="",Y36=""),"",$AA$9-SUM($W$10:W36)+SUM($Y$10:Y36))</f>
        <v/>
      </c>
      <c r="AB36" s="52"/>
      <c r="AC36" s="172" t="str">
        <f t="shared" si="2"/>
        <v/>
      </c>
      <c r="AD36" s="152"/>
      <c r="AE36" s="43"/>
      <c r="AF36" s="49"/>
      <c r="AG36" s="76"/>
      <c r="AH36" s="50"/>
      <c r="AI36" s="86"/>
      <c r="AJ36" s="50"/>
      <c r="AK36" s="78"/>
      <c r="AL36" s="50"/>
      <c r="AM36" s="66"/>
      <c r="AN36" s="50"/>
      <c r="AO36" s="174" t="str">
        <f t="shared" si="4"/>
        <v/>
      </c>
      <c r="AP36" s="50"/>
      <c r="AQ36" s="79"/>
      <c r="AR36" s="68"/>
      <c r="AS36" s="175">
        <f t="shared" si="7"/>
        <v>0</v>
      </c>
      <c r="AT36" s="81"/>
      <c r="AU36" s="176">
        <f t="shared" si="3"/>
        <v>0</v>
      </c>
      <c r="AV36" s="70"/>
      <c r="AW36" s="177" t="str">
        <f t="shared" si="10"/>
        <v/>
      </c>
      <c r="AX36" s="70"/>
      <c r="AY36" s="179" t="str">
        <f>IFERROR(IF(AND(AQ36=0,AU36=0),"",$AY$9-SUM($AQ$10:$AQ36)+SUM($AU$10:$AU36)),"")</f>
        <v/>
      </c>
      <c r="AZ36" s="51"/>
      <c r="BB36" s="49"/>
      <c r="BC36" s="76"/>
      <c r="BD36" s="50"/>
      <c r="BE36" s="77"/>
      <c r="BF36" s="50"/>
      <c r="BG36" s="78"/>
      <c r="BH36" s="50"/>
      <c r="BI36" s="80"/>
      <c r="BJ36" s="70"/>
      <c r="BK36" s="80"/>
      <c r="BL36" s="70"/>
      <c r="BM36" s="177" t="str">
        <f>IF(AND(BI36="",BK36=""),"",$BM$9-SUM($BI$10:BI36)+SUM($BK$10:BK36))</f>
        <v/>
      </c>
      <c r="BN36" s="51"/>
      <c r="BQ36" s="71"/>
      <c r="BR36" s="170">
        <f t="shared" si="5"/>
        <v>0</v>
      </c>
      <c r="BS36" s="71"/>
      <c r="BT36" s="170">
        <f t="shared" si="6"/>
        <v>0</v>
      </c>
      <c r="BU36" s="170" t="str">
        <f t="shared" si="11"/>
        <v/>
      </c>
      <c r="CB36" s="82"/>
      <c r="CD36" s="82"/>
      <c r="CE36" s="92"/>
    </row>
    <row r="37" spans="2:83" x14ac:dyDescent="0.3">
      <c r="B37" s="49"/>
      <c r="C37" s="72"/>
      <c r="D37" s="52"/>
      <c r="E37" s="83"/>
      <c r="F37" s="52"/>
      <c r="G37" s="74"/>
      <c r="H37" s="52"/>
      <c r="I37" s="59"/>
      <c r="J37" s="60"/>
      <c r="K37" s="59"/>
      <c r="L37" s="60"/>
      <c r="M37" s="173" t="str">
        <f>IF(AND(I37="",K37=""),"",$M$9-SUM($I$10:$I37)+SUM($K$10:$K37))</f>
        <v/>
      </c>
      <c r="N37" s="51"/>
      <c r="P37" s="150"/>
      <c r="Q37" s="72"/>
      <c r="R37" s="63"/>
      <c r="S37" s="84"/>
      <c r="T37" s="63"/>
      <c r="U37" s="73"/>
      <c r="V37" s="63"/>
      <c r="W37" s="64"/>
      <c r="X37" s="65"/>
      <c r="Y37" s="59"/>
      <c r="Z37" s="63"/>
      <c r="AA37" s="171" t="str">
        <f>IF(AND(W37="",Y37=""),"",$AA$9-SUM($W$10:W37)+SUM($Y$10:Y37))</f>
        <v/>
      </c>
      <c r="AB37" s="52"/>
      <c r="AC37" s="172" t="str">
        <f t="shared" si="2"/>
        <v/>
      </c>
      <c r="AD37" s="152"/>
      <c r="AE37" s="43"/>
      <c r="AF37" s="49"/>
      <c r="AG37" s="85"/>
      <c r="AH37" s="50"/>
      <c r="AI37" s="86"/>
      <c r="AJ37" s="50"/>
      <c r="AK37" s="87"/>
      <c r="AL37" s="50"/>
      <c r="AM37" s="66"/>
      <c r="AN37" s="50"/>
      <c r="AO37" s="174" t="str">
        <f t="shared" si="4"/>
        <v/>
      </c>
      <c r="AP37" s="50"/>
      <c r="AQ37" s="66"/>
      <c r="AR37" s="68"/>
      <c r="AS37" s="175">
        <f t="shared" si="7"/>
        <v>0</v>
      </c>
      <c r="AT37" s="81"/>
      <c r="AU37" s="176">
        <f t="shared" si="3"/>
        <v>0</v>
      </c>
      <c r="AV37" s="70"/>
      <c r="AW37" s="177" t="str">
        <f t="shared" si="10"/>
        <v/>
      </c>
      <c r="AX37" s="70"/>
      <c r="AY37" s="179" t="str">
        <f>IFERROR(IF(AND(AQ37=0,AU37=0),"",$AY$9-SUM($AQ$10:$AQ37)+SUM($AU$10:$AU37)),"")</f>
        <v/>
      </c>
      <c r="AZ37" s="51"/>
      <c r="BB37" s="49"/>
      <c r="BC37" s="85"/>
      <c r="BD37" s="50"/>
      <c r="BE37" s="86"/>
      <c r="BF37" s="50"/>
      <c r="BG37" s="87"/>
      <c r="BH37" s="50"/>
      <c r="BI37" s="67"/>
      <c r="BJ37" s="70"/>
      <c r="BK37" s="67"/>
      <c r="BL37" s="70"/>
      <c r="BM37" s="180" t="str">
        <f>IF(AND(BI37="",BK37=""),"",$BM$9-SUM($BI$10:BI37)+SUM($BK$10:BK37))</f>
        <v/>
      </c>
      <c r="BN37" s="51"/>
      <c r="BQ37" s="71"/>
      <c r="BR37" s="170">
        <f t="shared" si="5"/>
        <v>0</v>
      </c>
      <c r="BS37" s="71"/>
      <c r="BT37" s="170">
        <f t="shared" si="6"/>
        <v>0</v>
      </c>
      <c r="BU37" s="170" t="str">
        <f t="shared" si="11"/>
        <v/>
      </c>
      <c r="CB37" s="82"/>
      <c r="CD37" s="82"/>
      <c r="CE37" s="92"/>
    </row>
    <row r="38" spans="2:83" x14ac:dyDescent="0.3">
      <c r="B38" s="49"/>
      <c r="C38" s="72"/>
      <c r="D38" s="52"/>
      <c r="E38" s="73"/>
      <c r="F38" s="52"/>
      <c r="G38" s="74"/>
      <c r="H38" s="52"/>
      <c r="I38" s="59"/>
      <c r="J38" s="60"/>
      <c r="K38" s="59"/>
      <c r="L38" s="60"/>
      <c r="M38" s="173" t="str">
        <f>IF(AND(I38="",K38=""),"",$M$9-SUM($I$10:$I38)+SUM($K$10:$K38))</f>
        <v/>
      </c>
      <c r="N38" s="51"/>
      <c r="P38" s="150"/>
      <c r="Q38" s="72"/>
      <c r="R38" s="63"/>
      <c r="S38" s="75"/>
      <c r="T38" s="63"/>
      <c r="U38" s="73"/>
      <c r="V38" s="63"/>
      <c r="W38" s="64"/>
      <c r="X38" s="65"/>
      <c r="Y38" s="59"/>
      <c r="Z38" s="63"/>
      <c r="AA38" s="171" t="str">
        <f>IF(AND(W38="",Y38=""),"",$AA$9-SUM($W$10:W38)+SUM($Y$10:Y38))</f>
        <v/>
      </c>
      <c r="AB38" s="52"/>
      <c r="AC38" s="172" t="str">
        <f t="shared" si="2"/>
        <v/>
      </c>
      <c r="AD38" s="152"/>
      <c r="AE38" s="43"/>
      <c r="AF38" s="49"/>
      <c r="AG38" s="76"/>
      <c r="AH38" s="50"/>
      <c r="AI38" s="77"/>
      <c r="AJ38" s="50"/>
      <c r="AK38" s="87"/>
      <c r="AL38" s="50"/>
      <c r="AM38" s="66"/>
      <c r="AN38" s="50"/>
      <c r="AO38" s="174" t="str">
        <f t="shared" si="4"/>
        <v/>
      </c>
      <c r="AP38" s="50"/>
      <c r="AQ38" s="79"/>
      <c r="AR38" s="68"/>
      <c r="AS38" s="175">
        <f t="shared" si="7"/>
        <v>0</v>
      </c>
      <c r="AT38" s="81"/>
      <c r="AU38" s="176">
        <f t="shared" si="3"/>
        <v>0</v>
      </c>
      <c r="AV38" s="70"/>
      <c r="AW38" s="177" t="str">
        <f t="shared" si="10"/>
        <v/>
      </c>
      <c r="AX38" s="70"/>
      <c r="AY38" s="179" t="str">
        <f>IFERROR(IF(AND(AQ38=0,AU38=0),"",$AY$9-SUM($AQ$10:$AQ38)+SUM($AU$10:$AU38)),"")</f>
        <v/>
      </c>
      <c r="AZ38" s="51"/>
      <c r="BB38" s="49"/>
      <c r="BC38" s="76"/>
      <c r="BD38" s="50"/>
      <c r="BE38" s="77"/>
      <c r="BF38" s="50"/>
      <c r="BG38" s="78"/>
      <c r="BH38" s="50"/>
      <c r="BI38" s="80"/>
      <c r="BJ38" s="70"/>
      <c r="BK38" s="80"/>
      <c r="BL38" s="70"/>
      <c r="BM38" s="177" t="str">
        <f>IF(AND(BI38="",BK38=""),"",$BM$9-SUM($BI$10:BI38)+SUM($BK$10:BK38))</f>
        <v/>
      </c>
      <c r="BN38" s="51"/>
      <c r="BQ38" s="71"/>
      <c r="BR38" s="170">
        <f t="shared" si="5"/>
        <v>0</v>
      </c>
      <c r="BS38" s="71"/>
      <c r="BT38" s="170">
        <f t="shared" si="6"/>
        <v>0</v>
      </c>
      <c r="BU38" s="170" t="str">
        <f t="shared" si="11"/>
        <v/>
      </c>
      <c r="CB38" s="82"/>
      <c r="CD38" s="82"/>
      <c r="CE38" s="92"/>
    </row>
    <row r="39" spans="2:83" x14ac:dyDescent="0.3">
      <c r="B39" s="49"/>
      <c r="C39" s="72"/>
      <c r="D39" s="52"/>
      <c r="E39" s="83"/>
      <c r="F39" s="52"/>
      <c r="G39" s="74"/>
      <c r="H39" s="52"/>
      <c r="I39" s="59"/>
      <c r="J39" s="60"/>
      <c r="K39" s="59"/>
      <c r="L39" s="60"/>
      <c r="M39" s="173" t="str">
        <f>IF(AND(I39="",K39=""),"",$M$9-SUM($I$10:$I39)+SUM($K$10:$K39))</f>
        <v/>
      </c>
      <c r="N39" s="51"/>
      <c r="P39" s="150"/>
      <c r="Q39" s="72"/>
      <c r="R39" s="63"/>
      <c r="S39" s="84"/>
      <c r="T39" s="63"/>
      <c r="U39" s="73"/>
      <c r="V39" s="63"/>
      <c r="W39" s="64"/>
      <c r="X39" s="65"/>
      <c r="Y39" s="59"/>
      <c r="Z39" s="63"/>
      <c r="AA39" s="171" t="str">
        <f>IF(AND(W39="",Y39=""),"",$AA$9-SUM($W$10:W39)+SUM($Y$10:Y39))</f>
        <v/>
      </c>
      <c r="AB39" s="52"/>
      <c r="AC39" s="172" t="str">
        <f t="shared" si="2"/>
        <v/>
      </c>
      <c r="AD39" s="152"/>
      <c r="AE39" s="43"/>
      <c r="AF39" s="49"/>
      <c r="AG39" s="85"/>
      <c r="AH39" s="50"/>
      <c r="AI39" s="86"/>
      <c r="AJ39" s="50"/>
      <c r="AK39" s="87"/>
      <c r="AL39" s="50"/>
      <c r="AM39" s="66"/>
      <c r="AN39" s="50"/>
      <c r="AO39" s="174" t="str">
        <f t="shared" si="4"/>
        <v/>
      </c>
      <c r="AP39" s="50"/>
      <c r="AQ39" s="66"/>
      <c r="AR39" s="68"/>
      <c r="AS39" s="175">
        <f t="shared" si="7"/>
        <v>0</v>
      </c>
      <c r="AT39" s="81"/>
      <c r="AU39" s="176">
        <f t="shared" si="3"/>
        <v>0</v>
      </c>
      <c r="AV39" s="70"/>
      <c r="AW39" s="177" t="str">
        <f t="shared" si="10"/>
        <v/>
      </c>
      <c r="AX39" s="70"/>
      <c r="AY39" s="179" t="str">
        <f>IFERROR(IF(AND(AQ39=0,AU39=0),"",$AY$9-SUM($AQ$10:$AQ39)+SUM($AU$10:$AU39)),"")</f>
        <v/>
      </c>
      <c r="AZ39" s="51"/>
      <c r="BB39" s="49"/>
      <c r="BC39" s="85"/>
      <c r="BD39" s="50"/>
      <c r="BE39" s="86"/>
      <c r="BF39" s="50"/>
      <c r="BG39" s="87"/>
      <c r="BH39" s="50"/>
      <c r="BI39" s="67"/>
      <c r="BJ39" s="70"/>
      <c r="BK39" s="67"/>
      <c r="BL39" s="70"/>
      <c r="BM39" s="180" t="str">
        <f>IF(AND(BI39="",BK39=""),"",$BM$9-SUM($BI$10:BI39)+SUM($BK$10:BK39))</f>
        <v/>
      </c>
      <c r="BN39" s="51"/>
      <c r="BQ39" s="71"/>
      <c r="BR39" s="170">
        <f t="shared" si="5"/>
        <v>0</v>
      </c>
      <c r="BS39" s="71"/>
      <c r="BT39" s="170">
        <f t="shared" si="6"/>
        <v>0</v>
      </c>
      <c r="BU39" s="170" t="str">
        <f t="shared" si="11"/>
        <v/>
      </c>
      <c r="CD39" s="82"/>
      <c r="CE39" s="92"/>
    </row>
    <row r="40" spans="2:83" x14ac:dyDescent="0.3">
      <c r="B40" s="49"/>
      <c r="C40" s="72"/>
      <c r="D40" s="52"/>
      <c r="E40" s="73"/>
      <c r="F40" s="52"/>
      <c r="G40" s="74"/>
      <c r="H40" s="52"/>
      <c r="I40" s="59"/>
      <c r="J40" s="60"/>
      <c r="K40" s="59"/>
      <c r="L40" s="60"/>
      <c r="M40" s="173" t="str">
        <f>IF(AND(I40="",K40=""),"",$M$9-SUM($I$10:$I40)+SUM($K$10:$K40))</f>
        <v/>
      </c>
      <c r="N40" s="51"/>
      <c r="P40" s="150"/>
      <c r="Q40" s="72"/>
      <c r="R40" s="63"/>
      <c r="S40" s="75"/>
      <c r="T40" s="63"/>
      <c r="U40" s="73"/>
      <c r="V40" s="63"/>
      <c r="W40" s="64"/>
      <c r="X40" s="65"/>
      <c r="Y40" s="59"/>
      <c r="Z40" s="63"/>
      <c r="AA40" s="171" t="str">
        <f>IF(AND(W40="",Y40=""),"",$AA$9-SUM($W$10:W40)+SUM($Y$10:Y40))</f>
        <v/>
      </c>
      <c r="AB40" s="52"/>
      <c r="AC40" s="172" t="str">
        <f t="shared" si="2"/>
        <v/>
      </c>
      <c r="AD40" s="152"/>
      <c r="AE40" s="43"/>
      <c r="AF40" s="49"/>
      <c r="AG40" s="76"/>
      <c r="AH40" s="50"/>
      <c r="AI40" s="77"/>
      <c r="AJ40" s="50"/>
      <c r="AK40" s="78"/>
      <c r="AL40" s="50"/>
      <c r="AM40" s="66"/>
      <c r="AN40" s="50"/>
      <c r="AO40" s="174" t="str">
        <f t="shared" si="4"/>
        <v/>
      </c>
      <c r="AP40" s="50"/>
      <c r="AQ40" s="79"/>
      <c r="AR40" s="68"/>
      <c r="AS40" s="175">
        <f t="shared" si="7"/>
        <v>0</v>
      </c>
      <c r="AT40" s="81"/>
      <c r="AU40" s="176">
        <f t="shared" si="3"/>
        <v>0</v>
      </c>
      <c r="AV40" s="70"/>
      <c r="AW40" s="177" t="str">
        <f t="shared" si="8"/>
        <v/>
      </c>
      <c r="AX40" s="70"/>
      <c r="AY40" s="179" t="str">
        <f>IFERROR(IF(AND(AQ40=0,AU40=0),"",$AY$9-SUM($AQ$10:$AQ40)+SUM($AU$10:$AU40)),"")</f>
        <v/>
      </c>
      <c r="AZ40" s="51"/>
      <c r="BB40" s="49"/>
      <c r="BC40" s="76"/>
      <c r="BD40" s="50"/>
      <c r="BE40" s="77"/>
      <c r="BF40" s="50"/>
      <c r="BG40" s="78"/>
      <c r="BH40" s="50"/>
      <c r="BI40" s="80"/>
      <c r="BJ40" s="70"/>
      <c r="BK40" s="80"/>
      <c r="BL40" s="70"/>
      <c r="BM40" s="177" t="str">
        <f>IF(AND(BI40="",BK40=""),"",$BM$9-SUM($BI$10:BI40)+SUM($BK$10:BK40))</f>
        <v/>
      </c>
      <c r="BN40" s="51"/>
      <c r="BQ40" s="71"/>
      <c r="BR40" s="170">
        <f t="shared" si="5"/>
        <v>0</v>
      </c>
      <c r="BS40" s="71"/>
      <c r="BT40" s="170">
        <f t="shared" si="6"/>
        <v>0</v>
      </c>
      <c r="BU40" s="170" t="str">
        <f t="shared" si="9"/>
        <v/>
      </c>
      <c r="CD40" s="82"/>
      <c r="CE40" s="92"/>
    </row>
    <row r="41" spans="2:83" x14ac:dyDescent="0.3">
      <c r="B41" s="49"/>
      <c r="C41" s="72"/>
      <c r="D41" s="52"/>
      <c r="E41" s="83"/>
      <c r="F41" s="52"/>
      <c r="G41" s="74"/>
      <c r="H41" s="52"/>
      <c r="I41" s="59"/>
      <c r="J41" s="60"/>
      <c r="K41" s="59"/>
      <c r="L41" s="60"/>
      <c r="M41" s="173" t="str">
        <f>IF(AND(I41="",K41=""),"",$M$9-SUM($I$10:$I41)+SUM($K$10:$K41))</f>
        <v/>
      </c>
      <c r="N41" s="51"/>
      <c r="P41" s="150"/>
      <c r="Q41" s="72"/>
      <c r="R41" s="63"/>
      <c r="S41" s="84"/>
      <c r="T41" s="63"/>
      <c r="U41" s="73"/>
      <c r="V41" s="63"/>
      <c r="W41" s="64"/>
      <c r="X41" s="65"/>
      <c r="Y41" s="59"/>
      <c r="Z41" s="63"/>
      <c r="AA41" s="171" t="str">
        <f>IF(AND(W41="",Y41=""),"",$AA$9-SUM($W$10:W41)+SUM($Y$10:Y41))</f>
        <v/>
      </c>
      <c r="AB41" s="52"/>
      <c r="AC41" s="172" t="str">
        <f t="shared" si="2"/>
        <v/>
      </c>
      <c r="AD41" s="152"/>
      <c r="AE41" s="43"/>
      <c r="AF41" s="49"/>
      <c r="AG41" s="85"/>
      <c r="AH41" s="50"/>
      <c r="AI41" s="86"/>
      <c r="AJ41" s="50"/>
      <c r="AK41" s="87"/>
      <c r="AL41" s="50"/>
      <c r="AM41" s="66"/>
      <c r="AN41" s="50"/>
      <c r="AO41" s="174" t="str">
        <f t="shared" si="4"/>
        <v/>
      </c>
      <c r="AP41" s="50"/>
      <c r="AQ41" s="66"/>
      <c r="AR41" s="68"/>
      <c r="AS41" s="175">
        <f t="shared" si="7"/>
        <v>0</v>
      </c>
      <c r="AT41" s="81"/>
      <c r="AU41" s="176">
        <f t="shared" si="3"/>
        <v>0</v>
      </c>
      <c r="AV41" s="70"/>
      <c r="AW41" s="177" t="str">
        <f t="shared" si="8"/>
        <v/>
      </c>
      <c r="AX41" s="70"/>
      <c r="AY41" s="179" t="str">
        <f>IFERROR(IF(AND(AQ41=0,AU41=0),"",$AY$9-SUM($AQ$10:$AQ41)+SUM($AU$10:$AU41)),"")</f>
        <v/>
      </c>
      <c r="AZ41" s="51"/>
      <c r="BB41" s="49"/>
      <c r="BC41" s="85"/>
      <c r="BD41" s="50"/>
      <c r="BE41" s="86"/>
      <c r="BF41" s="50"/>
      <c r="BG41" s="87"/>
      <c r="BH41" s="50"/>
      <c r="BI41" s="67"/>
      <c r="BJ41" s="70"/>
      <c r="BK41" s="67"/>
      <c r="BL41" s="70"/>
      <c r="BM41" s="180" t="str">
        <f>IF(AND(BI41="",BK41=""),"",$BM$9-SUM($BI$10:BI41)+SUM($BK$10:BK41))</f>
        <v/>
      </c>
      <c r="BN41" s="51"/>
      <c r="BQ41" s="71"/>
      <c r="BR41" s="170">
        <f t="shared" si="5"/>
        <v>0</v>
      </c>
      <c r="BS41" s="71"/>
      <c r="BT41" s="170">
        <f t="shared" si="6"/>
        <v>0</v>
      </c>
      <c r="BU41" s="170" t="str">
        <f t="shared" si="9"/>
        <v/>
      </c>
      <c r="CD41" s="82"/>
      <c r="CE41" s="92"/>
    </row>
    <row r="42" spans="2:83" x14ac:dyDescent="0.3">
      <c r="B42" s="49"/>
      <c r="C42" s="72"/>
      <c r="D42" s="52"/>
      <c r="E42" s="73"/>
      <c r="F42" s="52"/>
      <c r="G42" s="74"/>
      <c r="H42" s="52"/>
      <c r="I42" s="59"/>
      <c r="J42" s="60"/>
      <c r="K42" s="59"/>
      <c r="L42" s="60"/>
      <c r="M42" s="173" t="str">
        <f>IF(AND(I42="",K42=""),"",$M$9-SUM($I$10:$I42)+SUM($K$10:$K42))</f>
        <v/>
      </c>
      <c r="N42" s="51"/>
      <c r="P42" s="150"/>
      <c r="Q42" s="72"/>
      <c r="R42" s="63"/>
      <c r="S42" s="75"/>
      <c r="T42" s="63"/>
      <c r="U42" s="73"/>
      <c r="V42" s="63"/>
      <c r="W42" s="64"/>
      <c r="X42" s="65"/>
      <c r="Y42" s="59"/>
      <c r="Z42" s="63"/>
      <c r="AA42" s="171" t="str">
        <f>IF(AND(W42="",Y42=""),"",$AA$9-SUM($W$10:W42)+SUM($Y$10:Y42))</f>
        <v/>
      </c>
      <c r="AB42" s="52"/>
      <c r="AC42" s="172" t="str">
        <f t="shared" ref="AC42:AC73" si="12">IFERROR(IF(AND(Z42="",AA42=""),"",$AC$8+SUM($Z42)-SUM($AA42)),"")</f>
        <v/>
      </c>
      <c r="AD42" s="152"/>
      <c r="AE42" s="43"/>
      <c r="AF42" s="49"/>
      <c r="AG42" s="76"/>
      <c r="AH42" s="50"/>
      <c r="AI42" s="77"/>
      <c r="AJ42" s="50"/>
      <c r="AK42" s="78"/>
      <c r="AL42" s="50"/>
      <c r="AM42" s="66"/>
      <c r="AN42" s="50"/>
      <c r="AO42" s="174" t="str">
        <f t="shared" si="4"/>
        <v/>
      </c>
      <c r="AP42" s="50"/>
      <c r="AQ42" s="79"/>
      <c r="AR42" s="68"/>
      <c r="AS42" s="175">
        <f t="shared" si="7"/>
        <v>0</v>
      </c>
      <c r="AT42" s="81"/>
      <c r="AU42" s="176">
        <f t="shared" si="3"/>
        <v>0</v>
      </c>
      <c r="AV42" s="70"/>
      <c r="AW42" s="177" t="str">
        <f t="shared" si="8"/>
        <v/>
      </c>
      <c r="AX42" s="70"/>
      <c r="AY42" s="179" t="str">
        <f>IFERROR(IF(AND(AQ42=0,AU42=0),"",$AY$9-SUM($AQ$10:$AQ42)+SUM($AU$10:$AU42)),"")</f>
        <v/>
      </c>
      <c r="AZ42" s="51"/>
      <c r="BB42" s="49"/>
      <c r="BC42" s="76"/>
      <c r="BD42" s="50"/>
      <c r="BE42" s="77"/>
      <c r="BF42" s="50"/>
      <c r="BG42" s="78"/>
      <c r="BH42" s="50"/>
      <c r="BI42" s="80"/>
      <c r="BJ42" s="70"/>
      <c r="BK42" s="80"/>
      <c r="BL42" s="70"/>
      <c r="BM42" s="177" t="str">
        <f>IF(AND(BI42="",BK42=""),"",$BM$9-SUM($BI$10:BI42)+SUM($BK$10:BK42))</f>
        <v/>
      </c>
      <c r="BN42" s="51"/>
      <c r="BQ42" s="71"/>
      <c r="BR42" s="170">
        <f t="shared" si="5"/>
        <v>0</v>
      </c>
      <c r="BS42" s="71"/>
      <c r="BT42" s="170">
        <f t="shared" si="6"/>
        <v>0</v>
      </c>
      <c r="BU42" s="170" t="str">
        <f t="shared" si="9"/>
        <v/>
      </c>
      <c r="CD42" s="82"/>
      <c r="CE42" s="92"/>
    </row>
    <row r="43" spans="2:83" x14ac:dyDescent="0.3">
      <c r="B43" s="49"/>
      <c r="C43" s="72"/>
      <c r="D43" s="52"/>
      <c r="E43" s="83"/>
      <c r="F43" s="52"/>
      <c r="G43" s="74"/>
      <c r="H43" s="52"/>
      <c r="I43" s="59"/>
      <c r="J43" s="60"/>
      <c r="K43" s="59"/>
      <c r="L43" s="60"/>
      <c r="M43" s="173" t="str">
        <f>IF(AND(I43="",K43=""),"",$M$9-SUM($I$10:$I43)+SUM($K$10:$K43))</f>
        <v/>
      </c>
      <c r="N43" s="51"/>
      <c r="P43" s="150"/>
      <c r="Q43" s="72"/>
      <c r="R43" s="63"/>
      <c r="S43" s="84"/>
      <c r="T43" s="63"/>
      <c r="U43" s="73"/>
      <c r="V43" s="63"/>
      <c r="W43" s="64"/>
      <c r="X43" s="65"/>
      <c r="Y43" s="59"/>
      <c r="Z43" s="63"/>
      <c r="AA43" s="171" t="str">
        <f>IF(AND(W43="",Y43=""),"",$AA$9-SUM($W$10:W43)+SUM($Y$10:Y43))</f>
        <v/>
      </c>
      <c r="AB43" s="52"/>
      <c r="AC43" s="172" t="str">
        <f t="shared" si="12"/>
        <v/>
      </c>
      <c r="AD43" s="152"/>
      <c r="AE43" s="43"/>
      <c r="AF43" s="49"/>
      <c r="AG43" s="85"/>
      <c r="AH43" s="50"/>
      <c r="AI43" s="86"/>
      <c r="AJ43" s="50"/>
      <c r="AK43" s="87"/>
      <c r="AL43" s="50"/>
      <c r="AM43" s="66"/>
      <c r="AN43" s="50"/>
      <c r="AO43" s="174" t="str">
        <f t="shared" si="4"/>
        <v/>
      </c>
      <c r="AP43" s="50"/>
      <c r="AQ43" s="66"/>
      <c r="AR43" s="68"/>
      <c r="AS43" s="175">
        <f t="shared" si="7"/>
        <v>0</v>
      </c>
      <c r="AT43" s="81"/>
      <c r="AU43" s="176">
        <f t="shared" si="3"/>
        <v>0</v>
      </c>
      <c r="AV43" s="70"/>
      <c r="AW43" s="177" t="str">
        <f t="shared" si="8"/>
        <v/>
      </c>
      <c r="AX43" s="70"/>
      <c r="AY43" s="179" t="str">
        <f>IFERROR(IF(AND(AQ43=0,AU43=0),"",$AY$9-SUM($AQ$10:$AQ43)+SUM($AU$10:$AU43)),"")</f>
        <v/>
      </c>
      <c r="AZ43" s="51"/>
      <c r="BB43" s="49"/>
      <c r="BC43" s="85"/>
      <c r="BD43" s="50"/>
      <c r="BE43" s="86"/>
      <c r="BF43" s="50"/>
      <c r="BG43" s="87"/>
      <c r="BH43" s="50"/>
      <c r="BI43" s="67"/>
      <c r="BJ43" s="70"/>
      <c r="BK43" s="67"/>
      <c r="BL43" s="70"/>
      <c r="BM43" s="180" t="str">
        <f>IF(AND(BI43="",BK43=""),"",$BM$9-SUM($BI$10:BI43)+SUM($BK$10:BK43))</f>
        <v/>
      </c>
      <c r="BN43" s="51"/>
      <c r="BQ43" s="71"/>
      <c r="BR43" s="170">
        <f t="shared" si="5"/>
        <v>0</v>
      </c>
      <c r="BS43" s="71"/>
      <c r="BT43" s="170">
        <f t="shared" si="6"/>
        <v>0</v>
      </c>
      <c r="BU43" s="170" t="str">
        <f t="shared" si="9"/>
        <v/>
      </c>
      <c r="CD43" s="82"/>
      <c r="CE43" s="92"/>
    </row>
    <row r="44" spans="2:83" x14ac:dyDescent="0.3">
      <c r="B44" s="49"/>
      <c r="C44" s="72"/>
      <c r="D44" s="52"/>
      <c r="E44" s="73"/>
      <c r="F44" s="52"/>
      <c r="G44" s="74"/>
      <c r="H44" s="52"/>
      <c r="I44" s="59"/>
      <c r="J44" s="60"/>
      <c r="K44" s="59"/>
      <c r="L44" s="60"/>
      <c r="M44" s="173" t="str">
        <f>IF(AND(I44="",K44=""),"",$M$9-SUM($I$10:$I44)+SUM($K$10:$K44))</f>
        <v/>
      </c>
      <c r="N44" s="51"/>
      <c r="P44" s="150"/>
      <c r="Q44" s="72"/>
      <c r="R44" s="63"/>
      <c r="S44" s="75"/>
      <c r="T44" s="63"/>
      <c r="U44" s="73"/>
      <c r="V44" s="63"/>
      <c r="W44" s="64"/>
      <c r="X44" s="65"/>
      <c r="Y44" s="59"/>
      <c r="Z44" s="63"/>
      <c r="AA44" s="171" t="str">
        <f>IF(AND(W44="",Y44=""),"",$AA$9-SUM($W$10:W44)+SUM($Y$10:Y44))</f>
        <v/>
      </c>
      <c r="AB44" s="52"/>
      <c r="AC44" s="172" t="str">
        <f t="shared" si="12"/>
        <v/>
      </c>
      <c r="AD44" s="152"/>
      <c r="AE44" s="43"/>
      <c r="AF44" s="49"/>
      <c r="AG44" s="76"/>
      <c r="AH44" s="50"/>
      <c r="AI44" s="77"/>
      <c r="AJ44" s="50"/>
      <c r="AK44" s="78"/>
      <c r="AL44" s="50"/>
      <c r="AM44" s="66"/>
      <c r="AN44" s="50"/>
      <c r="AO44" s="174" t="str">
        <f t="shared" si="4"/>
        <v/>
      </c>
      <c r="AP44" s="50"/>
      <c r="AQ44" s="79"/>
      <c r="AR44" s="68"/>
      <c r="AS44" s="175">
        <f t="shared" si="7"/>
        <v>0</v>
      </c>
      <c r="AT44" s="81"/>
      <c r="AU44" s="176">
        <f t="shared" si="3"/>
        <v>0</v>
      </c>
      <c r="AV44" s="70"/>
      <c r="AW44" s="177" t="str">
        <f t="shared" si="8"/>
        <v/>
      </c>
      <c r="AX44" s="70"/>
      <c r="AY44" s="179" t="str">
        <f>IFERROR(IF(AND(AQ44=0,AU44=0),"",$AY$9-SUM($AQ$10:$AQ44)+SUM($AU$10:$AU44)),"")</f>
        <v/>
      </c>
      <c r="AZ44" s="51"/>
      <c r="BB44" s="49"/>
      <c r="BC44" s="76"/>
      <c r="BD44" s="50"/>
      <c r="BE44" s="77"/>
      <c r="BF44" s="50"/>
      <c r="BG44" s="78"/>
      <c r="BH44" s="50"/>
      <c r="BI44" s="80"/>
      <c r="BJ44" s="70"/>
      <c r="BK44" s="80"/>
      <c r="BL44" s="70"/>
      <c r="BM44" s="177" t="str">
        <f>IF(AND(BI44="",BK44=""),"",$BM$9-SUM($BI$10:BI44)+SUM($BK$10:BK44))</f>
        <v/>
      </c>
      <c r="BN44" s="51"/>
      <c r="BQ44" s="71"/>
      <c r="BR44" s="170">
        <f t="shared" si="5"/>
        <v>0</v>
      </c>
      <c r="BS44" s="71"/>
      <c r="BT44" s="170">
        <f t="shared" si="6"/>
        <v>0</v>
      </c>
      <c r="BU44" s="170" t="str">
        <f t="shared" si="9"/>
        <v/>
      </c>
    </row>
    <row r="45" spans="2:83" x14ac:dyDescent="0.3">
      <c r="B45" s="49"/>
      <c r="C45" s="72"/>
      <c r="D45" s="52"/>
      <c r="E45" s="83"/>
      <c r="F45" s="52"/>
      <c r="G45" s="74"/>
      <c r="H45" s="52"/>
      <c r="I45" s="59"/>
      <c r="J45" s="60"/>
      <c r="K45" s="59"/>
      <c r="L45" s="60"/>
      <c r="M45" s="173" t="str">
        <f>IF(AND(I45="",K45=""),"",$M$9-SUM($I$10:$I45)+SUM($K$10:$K45))</f>
        <v/>
      </c>
      <c r="N45" s="51"/>
      <c r="P45" s="150"/>
      <c r="Q45" s="72"/>
      <c r="R45" s="63"/>
      <c r="S45" s="84"/>
      <c r="T45" s="63"/>
      <c r="U45" s="73"/>
      <c r="V45" s="63"/>
      <c r="W45" s="64"/>
      <c r="X45" s="65"/>
      <c r="Y45" s="59"/>
      <c r="Z45" s="63"/>
      <c r="AA45" s="171" t="str">
        <f>IF(AND(W45="",Y45=""),"",$AA$9-SUM($W$10:W45)+SUM($Y$10:Y45))</f>
        <v/>
      </c>
      <c r="AB45" s="52"/>
      <c r="AC45" s="172" t="str">
        <f t="shared" si="12"/>
        <v/>
      </c>
      <c r="AD45" s="152"/>
      <c r="AE45" s="43"/>
      <c r="AF45" s="49"/>
      <c r="AG45" s="85"/>
      <c r="AH45" s="50"/>
      <c r="AI45" s="86"/>
      <c r="AJ45" s="50"/>
      <c r="AK45" s="87"/>
      <c r="AL45" s="50"/>
      <c r="AM45" s="66"/>
      <c r="AN45" s="50"/>
      <c r="AO45" s="174" t="str">
        <f t="shared" si="4"/>
        <v/>
      </c>
      <c r="AP45" s="50"/>
      <c r="AQ45" s="66"/>
      <c r="AR45" s="68"/>
      <c r="AS45" s="175">
        <f t="shared" si="7"/>
        <v>0</v>
      </c>
      <c r="AT45" s="81"/>
      <c r="AU45" s="176">
        <f t="shared" si="3"/>
        <v>0</v>
      </c>
      <c r="AV45" s="70"/>
      <c r="AW45" s="177" t="str">
        <f t="shared" si="8"/>
        <v/>
      </c>
      <c r="AX45" s="70"/>
      <c r="AY45" s="179" t="str">
        <f>IFERROR(IF(AND(AQ45=0,AU45=0),"",$AY$9-SUM($AQ$10:$AQ45)+SUM($AU$10:$AU45)),"")</f>
        <v/>
      </c>
      <c r="AZ45" s="51"/>
      <c r="BB45" s="49"/>
      <c r="BC45" s="85"/>
      <c r="BD45" s="50"/>
      <c r="BE45" s="86"/>
      <c r="BF45" s="50"/>
      <c r="BG45" s="87"/>
      <c r="BH45" s="50"/>
      <c r="BI45" s="67"/>
      <c r="BJ45" s="70"/>
      <c r="BK45" s="67"/>
      <c r="BL45" s="70"/>
      <c r="BM45" s="180" t="str">
        <f>IF(AND(BI45="",BK45=""),"",$BM$9-SUM($BI$10:BI45)+SUM($BK$10:BK45))</f>
        <v/>
      </c>
      <c r="BN45" s="51"/>
      <c r="BQ45" s="71"/>
      <c r="BR45" s="170">
        <f t="shared" si="5"/>
        <v>0</v>
      </c>
      <c r="BS45" s="71"/>
      <c r="BT45" s="170">
        <f t="shared" si="6"/>
        <v>0</v>
      </c>
      <c r="BU45" s="170" t="str">
        <f t="shared" si="9"/>
        <v/>
      </c>
    </row>
    <row r="46" spans="2:83" x14ac:dyDescent="0.3">
      <c r="B46" s="49"/>
      <c r="C46" s="72"/>
      <c r="D46" s="52"/>
      <c r="E46" s="73"/>
      <c r="F46" s="52"/>
      <c r="G46" s="74"/>
      <c r="H46" s="52"/>
      <c r="I46" s="59"/>
      <c r="J46" s="60"/>
      <c r="K46" s="59"/>
      <c r="L46" s="60"/>
      <c r="M46" s="173" t="str">
        <f>IF(AND(I46="",K46=""),"",$M$9-SUM($I$10:$I46)+SUM($K$10:$K46))</f>
        <v/>
      </c>
      <c r="N46" s="51"/>
      <c r="P46" s="150"/>
      <c r="Q46" s="72"/>
      <c r="R46" s="63"/>
      <c r="S46" s="75"/>
      <c r="T46" s="63"/>
      <c r="U46" s="73"/>
      <c r="V46" s="63"/>
      <c r="W46" s="64"/>
      <c r="X46" s="65"/>
      <c r="Y46" s="59"/>
      <c r="Z46" s="63"/>
      <c r="AA46" s="171" t="str">
        <f>IF(AND(W46="",Y46=""),"",$AA$9-SUM($W$10:W46)+SUM($Y$10:Y46))</f>
        <v/>
      </c>
      <c r="AB46" s="52"/>
      <c r="AC46" s="172" t="str">
        <f t="shared" si="12"/>
        <v/>
      </c>
      <c r="AD46" s="152"/>
      <c r="AE46" s="43"/>
      <c r="AF46" s="49"/>
      <c r="AG46" s="76"/>
      <c r="AH46" s="50"/>
      <c r="AI46" s="77"/>
      <c r="AJ46" s="50"/>
      <c r="AK46" s="78"/>
      <c r="AL46" s="50"/>
      <c r="AM46" s="66"/>
      <c r="AN46" s="50"/>
      <c r="AO46" s="174" t="str">
        <f t="shared" si="4"/>
        <v/>
      </c>
      <c r="AP46" s="50"/>
      <c r="AQ46" s="79"/>
      <c r="AR46" s="68"/>
      <c r="AS46" s="175">
        <f t="shared" si="7"/>
        <v>0</v>
      </c>
      <c r="AT46" s="81"/>
      <c r="AU46" s="176">
        <f t="shared" si="3"/>
        <v>0</v>
      </c>
      <c r="AV46" s="70"/>
      <c r="AW46" s="177" t="str">
        <f t="shared" si="8"/>
        <v/>
      </c>
      <c r="AX46" s="70"/>
      <c r="AY46" s="179" t="str">
        <f>IFERROR(IF(AND(AQ46=0,AU46=0),"",$AY$9-SUM($AQ$10:$AQ46)+SUM($AU$10:$AU46)),"")</f>
        <v/>
      </c>
      <c r="AZ46" s="51"/>
      <c r="BB46" s="49"/>
      <c r="BC46" s="76"/>
      <c r="BD46" s="50"/>
      <c r="BE46" s="77"/>
      <c r="BF46" s="50"/>
      <c r="BG46" s="78"/>
      <c r="BH46" s="50"/>
      <c r="BI46" s="80"/>
      <c r="BJ46" s="70"/>
      <c r="BK46" s="80"/>
      <c r="BL46" s="70"/>
      <c r="BM46" s="177" t="str">
        <f>IF(AND(BI46="",BK46=""),"",$BM$9-SUM($BI$10:BI46)+SUM($BK$10:BK46))</f>
        <v/>
      </c>
      <c r="BN46" s="51"/>
      <c r="BQ46" s="71"/>
      <c r="BR46" s="170">
        <f t="shared" si="5"/>
        <v>0</v>
      </c>
      <c r="BS46" s="71"/>
      <c r="BT46" s="170">
        <f t="shared" si="6"/>
        <v>0</v>
      </c>
      <c r="BU46" s="170" t="str">
        <f t="shared" si="9"/>
        <v/>
      </c>
    </row>
    <row r="47" spans="2:83" x14ac:dyDescent="0.3">
      <c r="B47" s="49"/>
      <c r="C47" s="72"/>
      <c r="D47" s="52"/>
      <c r="E47" s="83"/>
      <c r="F47" s="52"/>
      <c r="G47" s="74"/>
      <c r="H47" s="52"/>
      <c r="I47" s="59"/>
      <c r="J47" s="60"/>
      <c r="K47" s="59"/>
      <c r="L47" s="60"/>
      <c r="M47" s="173" t="str">
        <f>IF(AND(I47="",K47=""),"",$M$9-SUM($I$10:$I47)+SUM($K$10:$K47))</f>
        <v/>
      </c>
      <c r="N47" s="51"/>
      <c r="P47" s="150"/>
      <c r="Q47" s="72"/>
      <c r="R47" s="63"/>
      <c r="S47" s="84"/>
      <c r="T47" s="63"/>
      <c r="U47" s="73"/>
      <c r="V47" s="63"/>
      <c r="W47" s="64"/>
      <c r="X47" s="65"/>
      <c r="Y47" s="59"/>
      <c r="Z47" s="63"/>
      <c r="AA47" s="171" t="str">
        <f>IF(AND(W47="",Y47=""),"",$AA$9-SUM($W$10:W47)+SUM($Y$10:Y47))</f>
        <v/>
      </c>
      <c r="AB47" s="52"/>
      <c r="AC47" s="172" t="str">
        <f t="shared" si="12"/>
        <v/>
      </c>
      <c r="AD47" s="152"/>
      <c r="AE47" s="43"/>
      <c r="AF47" s="49"/>
      <c r="AG47" s="85"/>
      <c r="AH47" s="50"/>
      <c r="AI47" s="86"/>
      <c r="AJ47" s="50"/>
      <c r="AK47" s="87"/>
      <c r="AL47" s="50"/>
      <c r="AM47" s="66"/>
      <c r="AN47" s="50"/>
      <c r="AO47" s="174" t="str">
        <f t="shared" si="4"/>
        <v/>
      </c>
      <c r="AP47" s="50"/>
      <c r="AQ47" s="66"/>
      <c r="AR47" s="68"/>
      <c r="AS47" s="175">
        <f t="shared" si="7"/>
        <v>0</v>
      </c>
      <c r="AT47" s="81"/>
      <c r="AU47" s="176">
        <f t="shared" si="3"/>
        <v>0</v>
      </c>
      <c r="AV47" s="70"/>
      <c r="AW47" s="177" t="str">
        <f t="shared" si="8"/>
        <v/>
      </c>
      <c r="AX47" s="70"/>
      <c r="AY47" s="179" t="str">
        <f>IFERROR(IF(AND(AQ47=0,AU47=0),"",$AY$9-SUM($AQ$10:$AQ47)+SUM($AU$10:$AU47)),"")</f>
        <v/>
      </c>
      <c r="AZ47" s="51"/>
      <c r="BB47" s="49"/>
      <c r="BC47" s="85"/>
      <c r="BD47" s="50"/>
      <c r="BE47" s="86"/>
      <c r="BF47" s="50"/>
      <c r="BG47" s="87"/>
      <c r="BH47" s="50"/>
      <c r="BI47" s="67"/>
      <c r="BJ47" s="70"/>
      <c r="BK47" s="67"/>
      <c r="BL47" s="70"/>
      <c r="BM47" s="180" t="str">
        <f>IF(AND(BI47="",BK47=""),"",$BM$9-SUM($BI$10:BI47)+SUM($BK$10:BK47))</f>
        <v/>
      </c>
      <c r="BN47" s="51"/>
      <c r="BQ47" s="71"/>
      <c r="BR47" s="170">
        <f t="shared" si="5"/>
        <v>0</v>
      </c>
      <c r="BS47" s="71"/>
      <c r="BT47" s="170">
        <f t="shared" si="6"/>
        <v>0</v>
      </c>
      <c r="BU47" s="170" t="str">
        <f t="shared" si="9"/>
        <v/>
      </c>
    </row>
    <row r="48" spans="2:83" x14ac:dyDescent="0.3">
      <c r="B48" s="49"/>
      <c r="C48" s="72"/>
      <c r="D48" s="52"/>
      <c r="E48" s="73"/>
      <c r="F48" s="52"/>
      <c r="G48" s="74"/>
      <c r="H48" s="52"/>
      <c r="I48" s="59"/>
      <c r="J48" s="60"/>
      <c r="K48" s="59"/>
      <c r="L48" s="60"/>
      <c r="M48" s="173" t="str">
        <f>IF(AND(I48="",K48=""),"",$M$9-SUM($I$10:$I48)+SUM($K$10:$K48))</f>
        <v/>
      </c>
      <c r="N48" s="51"/>
      <c r="P48" s="150"/>
      <c r="Q48" s="72"/>
      <c r="R48" s="63"/>
      <c r="S48" s="75"/>
      <c r="T48" s="63"/>
      <c r="U48" s="73"/>
      <c r="V48" s="63"/>
      <c r="W48" s="64"/>
      <c r="X48" s="65"/>
      <c r="Y48" s="59"/>
      <c r="Z48" s="63"/>
      <c r="AA48" s="171" t="str">
        <f>IF(AND(W48="",Y48=""),"",$AA$9-SUM($W$10:W48)+SUM($Y$10:Y48))</f>
        <v/>
      </c>
      <c r="AB48" s="52"/>
      <c r="AC48" s="172" t="str">
        <f t="shared" si="12"/>
        <v/>
      </c>
      <c r="AD48" s="152"/>
      <c r="AE48" s="43"/>
      <c r="AF48" s="49"/>
      <c r="AG48" s="76"/>
      <c r="AH48" s="50"/>
      <c r="AI48" s="77"/>
      <c r="AJ48" s="50"/>
      <c r="AK48" s="78"/>
      <c r="AL48" s="50"/>
      <c r="AM48" s="66"/>
      <c r="AN48" s="50"/>
      <c r="AO48" s="174" t="str">
        <f t="shared" si="4"/>
        <v/>
      </c>
      <c r="AP48" s="50"/>
      <c r="AQ48" s="79"/>
      <c r="AR48" s="68"/>
      <c r="AS48" s="175">
        <f t="shared" si="7"/>
        <v>0</v>
      </c>
      <c r="AT48" s="81"/>
      <c r="AU48" s="176">
        <f t="shared" si="3"/>
        <v>0</v>
      </c>
      <c r="AV48" s="70"/>
      <c r="AW48" s="177" t="str">
        <f t="shared" si="8"/>
        <v/>
      </c>
      <c r="AX48" s="70"/>
      <c r="AY48" s="179" t="str">
        <f>IFERROR(IF(AND(AQ48=0,AU48=0),"",$AY$9-SUM($AQ$10:$AQ48)+SUM($AU$10:$AU48)),"")</f>
        <v/>
      </c>
      <c r="AZ48" s="51"/>
      <c r="BB48" s="49"/>
      <c r="BC48" s="76"/>
      <c r="BD48" s="50"/>
      <c r="BE48" s="77"/>
      <c r="BF48" s="50"/>
      <c r="BG48" s="78"/>
      <c r="BH48" s="50"/>
      <c r="BI48" s="80"/>
      <c r="BJ48" s="70"/>
      <c r="BK48" s="80"/>
      <c r="BL48" s="70"/>
      <c r="BM48" s="177" t="str">
        <f>IF(AND(BI48="",BK48=""),"",$BM$9-SUM($BI$10:BI48)+SUM($BK$10:BK48))</f>
        <v/>
      </c>
      <c r="BN48" s="51"/>
      <c r="BQ48" s="71"/>
      <c r="BR48" s="170">
        <f t="shared" si="5"/>
        <v>0</v>
      </c>
      <c r="BS48" s="71"/>
      <c r="BT48" s="170">
        <f t="shared" si="6"/>
        <v>0</v>
      </c>
      <c r="BU48" s="170" t="str">
        <f t="shared" si="9"/>
        <v/>
      </c>
    </row>
    <row r="49" spans="2:73" x14ac:dyDescent="0.3">
      <c r="B49" s="49"/>
      <c r="C49" s="72"/>
      <c r="D49" s="52"/>
      <c r="E49" s="83"/>
      <c r="F49" s="52"/>
      <c r="G49" s="74"/>
      <c r="H49" s="52"/>
      <c r="I49" s="59"/>
      <c r="J49" s="60"/>
      <c r="K49" s="59"/>
      <c r="L49" s="60"/>
      <c r="M49" s="173" t="str">
        <f>IF(AND(I49="",K49=""),"",$M$9-SUM($I$10:$I49)+SUM($K$10:$K49))</f>
        <v/>
      </c>
      <c r="N49" s="51"/>
      <c r="P49" s="150"/>
      <c r="Q49" s="72"/>
      <c r="R49" s="63"/>
      <c r="S49" s="84"/>
      <c r="T49" s="63"/>
      <c r="U49" s="73"/>
      <c r="V49" s="63"/>
      <c r="W49" s="64"/>
      <c r="X49" s="65"/>
      <c r="Y49" s="59"/>
      <c r="Z49" s="63"/>
      <c r="AA49" s="171" t="str">
        <f>IF(AND(W49="",Y49=""),"",$AA$9-SUM($W$10:W49)+SUM($Y$10:Y49))</f>
        <v/>
      </c>
      <c r="AB49" s="52"/>
      <c r="AC49" s="172" t="str">
        <f t="shared" si="12"/>
        <v/>
      </c>
      <c r="AD49" s="152"/>
      <c r="AE49" s="43"/>
      <c r="AF49" s="49"/>
      <c r="AG49" s="85"/>
      <c r="AH49" s="50"/>
      <c r="AI49" s="86"/>
      <c r="AJ49" s="50"/>
      <c r="AK49" s="87"/>
      <c r="AL49" s="50"/>
      <c r="AM49" s="66"/>
      <c r="AN49" s="50"/>
      <c r="AO49" s="174" t="str">
        <f t="shared" si="4"/>
        <v/>
      </c>
      <c r="AP49" s="50"/>
      <c r="AQ49" s="66"/>
      <c r="AR49" s="68"/>
      <c r="AS49" s="175">
        <f t="shared" si="7"/>
        <v>0</v>
      </c>
      <c r="AT49" s="81"/>
      <c r="AU49" s="176">
        <f t="shared" si="3"/>
        <v>0</v>
      </c>
      <c r="AV49" s="70"/>
      <c r="AW49" s="177" t="str">
        <f t="shared" si="8"/>
        <v/>
      </c>
      <c r="AX49" s="70"/>
      <c r="AY49" s="179" t="str">
        <f>IFERROR(IF(AND(AQ49=0,AU49=0),"",$AY$9-SUM($AQ$10:$AQ49)+SUM($AU$10:$AU49)),"")</f>
        <v/>
      </c>
      <c r="AZ49" s="51"/>
      <c r="BB49" s="49"/>
      <c r="BC49" s="85"/>
      <c r="BD49" s="50"/>
      <c r="BE49" s="86"/>
      <c r="BF49" s="50"/>
      <c r="BG49" s="87"/>
      <c r="BH49" s="50"/>
      <c r="BI49" s="67"/>
      <c r="BJ49" s="70"/>
      <c r="BK49" s="67"/>
      <c r="BL49" s="70"/>
      <c r="BM49" s="180" t="str">
        <f>IF(AND(BI49="",BK49=""),"",$BM$9-SUM($BI$10:BI49)+SUM($BK$10:BK49))</f>
        <v/>
      </c>
      <c r="BN49" s="51"/>
      <c r="BQ49" s="71"/>
      <c r="BR49" s="170">
        <f t="shared" si="5"/>
        <v>0</v>
      </c>
      <c r="BS49" s="71"/>
      <c r="BT49" s="170">
        <f t="shared" si="6"/>
        <v>0</v>
      </c>
      <c r="BU49" s="170" t="str">
        <f t="shared" si="9"/>
        <v/>
      </c>
    </row>
    <row r="50" spans="2:73" x14ac:dyDescent="0.3">
      <c r="B50" s="49"/>
      <c r="C50" s="72"/>
      <c r="D50" s="52"/>
      <c r="E50" s="73"/>
      <c r="F50" s="52"/>
      <c r="G50" s="74"/>
      <c r="H50" s="52"/>
      <c r="I50" s="59"/>
      <c r="J50" s="60"/>
      <c r="K50" s="59"/>
      <c r="L50" s="60"/>
      <c r="M50" s="173" t="str">
        <f>IF(AND(I50="",K50=""),"",$M$9-SUM($I$10:$I50)+SUM($K$10:$K50))</f>
        <v/>
      </c>
      <c r="N50" s="51"/>
      <c r="P50" s="150"/>
      <c r="Q50" s="72"/>
      <c r="R50" s="63"/>
      <c r="S50" s="75"/>
      <c r="T50" s="63"/>
      <c r="U50" s="73"/>
      <c r="V50" s="63"/>
      <c r="W50" s="64"/>
      <c r="X50" s="65"/>
      <c r="Y50" s="59"/>
      <c r="Z50" s="63"/>
      <c r="AA50" s="171" t="str">
        <f>IF(AND(W50="",Y50=""),"",$AA$9-SUM($W$10:W50)+SUM($Y$10:Y50))</f>
        <v/>
      </c>
      <c r="AB50" s="52"/>
      <c r="AC50" s="172" t="str">
        <f t="shared" si="12"/>
        <v/>
      </c>
      <c r="AD50" s="152"/>
      <c r="AE50" s="43"/>
      <c r="AF50" s="49"/>
      <c r="AG50" s="76"/>
      <c r="AH50" s="50"/>
      <c r="AI50" s="77"/>
      <c r="AJ50" s="50"/>
      <c r="AK50" s="78"/>
      <c r="AL50" s="50"/>
      <c r="AM50" s="66"/>
      <c r="AN50" s="50"/>
      <c r="AO50" s="174" t="str">
        <f t="shared" si="4"/>
        <v/>
      </c>
      <c r="AP50" s="50"/>
      <c r="AQ50" s="79"/>
      <c r="AR50" s="68"/>
      <c r="AS50" s="175">
        <f t="shared" si="7"/>
        <v>0</v>
      </c>
      <c r="AT50" s="81"/>
      <c r="AU50" s="176">
        <f t="shared" si="3"/>
        <v>0</v>
      </c>
      <c r="AV50" s="70"/>
      <c r="AW50" s="177" t="str">
        <f t="shared" si="8"/>
        <v/>
      </c>
      <c r="AX50" s="70"/>
      <c r="AY50" s="179" t="str">
        <f>IFERROR(IF(AND(AQ50=0,AU50=0),"",$AY$9-SUM($AQ$10:$AQ50)+SUM($AU$10:$AU50)),"")</f>
        <v/>
      </c>
      <c r="AZ50" s="51"/>
      <c r="BB50" s="49"/>
      <c r="BC50" s="76"/>
      <c r="BD50" s="50"/>
      <c r="BE50" s="77"/>
      <c r="BF50" s="50"/>
      <c r="BG50" s="78"/>
      <c r="BH50" s="50"/>
      <c r="BI50" s="80"/>
      <c r="BJ50" s="70"/>
      <c r="BK50" s="80"/>
      <c r="BL50" s="70"/>
      <c r="BM50" s="177" t="str">
        <f>IF(AND(BI50="",BK50=""),"",$BM$9-SUM($BI$10:BI50)+SUM($BK$10:BK50))</f>
        <v/>
      </c>
      <c r="BN50" s="51"/>
      <c r="BQ50" s="71"/>
      <c r="BR50" s="170">
        <f t="shared" si="5"/>
        <v>0</v>
      </c>
      <c r="BS50" s="71"/>
      <c r="BT50" s="170">
        <f t="shared" si="6"/>
        <v>0</v>
      </c>
      <c r="BU50" s="170" t="str">
        <f t="shared" si="9"/>
        <v/>
      </c>
    </row>
    <row r="51" spans="2:73" x14ac:dyDescent="0.3">
      <c r="B51" s="49"/>
      <c r="C51" s="72"/>
      <c r="D51" s="52"/>
      <c r="E51" s="83"/>
      <c r="F51" s="52"/>
      <c r="G51" s="74"/>
      <c r="H51" s="52"/>
      <c r="I51" s="59"/>
      <c r="J51" s="60"/>
      <c r="K51" s="59"/>
      <c r="L51" s="60"/>
      <c r="M51" s="173" t="str">
        <f>IF(AND(I51="",K51=""),"",$M$9-SUM($I$10:$I51)+SUM($K$10:$K51))</f>
        <v/>
      </c>
      <c r="N51" s="51"/>
      <c r="P51" s="150"/>
      <c r="Q51" s="72"/>
      <c r="R51" s="63"/>
      <c r="S51" s="84"/>
      <c r="T51" s="63"/>
      <c r="U51" s="73"/>
      <c r="V51" s="63"/>
      <c r="W51" s="64"/>
      <c r="X51" s="65"/>
      <c r="Y51" s="59"/>
      <c r="Z51" s="63"/>
      <c r="AA51" s="171" t="str">
        <f>IF(AND(W51="",Y51=""),"",$AA$9-SUM($W$10:W51)+SUM($Y$10:Y51))</f>
        <v/>
      </c>
      <c r="AB51" s="52"/>
      <c r="AC51" s="172" t="str">
        <f t="shared" si="12"/>
        <v/>
      </c>
      <c r="AD51" s="152"/>
      <c r="AE51" s="43"/>
      <c r="AF51" s="49"/>
      <c r="AG51" s="85"/>
      <c r="AH51" s="50"/>
      <c r="AI51" s="86"/>
      <c r="AJ51" s="50"/>
      <c r="AK51" s="87"/>
      <c r="AL51" s="50"/>
      <c r="AM51" s="66"/>
      <c r="AN51" s="50"/>
      <c r="AO51" s="174" t="str">
        <f t="shared" si="4"/>
        <v/>
      </c>
      <c r="AP51" s="50"/>
      <c r="AQ51" s="66"/>
      <c r="AR51" s="68"/>
      <c r="AS51" s="175">
        <f t="shared" si="7"/>
        <v>0</v>
      </c>
      <c r="AT51" s="81"/>
      <c r="AU51" s="176">
        <f t="shared" si="3"/>
        <v>0</v>
      </c>
      <c r="AV51" s="70"/>
      <c r="AW51" s="177" t="str">
        <f t="shared" si="8"/>
        <v/>
      </c>
      <c r="AX51" s="70"/>
      <c r="AY51" s="179" t="str">
        <f>IFERROR(IF(AND(AQ51=0,AU51=0),"",$AY$9-SUM($AQ$10:$AQ51)+SUM($AU$10:$AU51)),"")</f>
        <v/>
      </c>
      <c r="AZ51" s="51"/>
      <c r="BB51" s="49"/>
      <c r="BC51" s="85"/>
      <c r="BD51" s="50"/>
      <c r="BE51" s="86"/>
      <c r="BF51" s="50"/>
      <c r="BG51" s="87"/>
      <c r="BH51" s="50"/>
      <c r="BI51" s="67"/>
      <c r="BJ51" s="70"/>
      <c r="BK51" s="67"/>
      <c r="BL51" s="70"/>
      <c r="BM51" s="180" t="str">
        <f>IF(AND(BI51="",BK51=""),"",$BM$9-SUM($BI$10:BI51)+SUM($BK$10:BK51))</f>
        <v/>
      </c>
      <c r="BN51" s="51"/>
      <c r="BQ51" s="71"/>
      <c r="BR51" s="170">
        <f t="shared" si="5"/>
        <v>0</v>
      </c>
      <c r="BS51" s="71"/>
      <c r="BT51" s="170">
        <f t="shared" si="6"/>
        <v>0</v>
      </c>
      <c r="BU51" s="170" t="str">
        <f t="shared" si="9"/>
        <v/>
      </c>
    </row>
    <row r="52" spans="2:73" x14ac:dyDescent="0.3">
      <c r="B52" s="49"/>
      <c r="C52" s="72"/>
      <c r="D52" s="52"/>
      <c r="E52" s="73"/>
      <c r="F52" s="52"/>
      <c r="G52" s="74"/>
      <c r="H52" s="52"/>
      <c r="I52" s="59"/>
      <c r="J52" s="60"/>
      <c r="K52" s="59"/>
      <c r="L52" s="60"/>
      <c r="M52" s="173" t="str">
        <f>IF(AND(I52="",K52=""),"",$M$9-SUM($I$10:$I52)+SUM($K$10:$K52))</f>
        <v/>
      </c>
      <c r="N52" s="51"/>
      <c r="P52" s="150"/>
      <c r="Q52" s="72"/>
      <c r="R52" s="63"/>
      <c r="S52" s="75"/>
      <c r="T52" s="63"/>
      <c r="U52" s="73"/>
      <c r="V52" s="63"/>
      <c r="W52" s="64"/>
      <c r="X52" s="65"/>
      <c r="Y52" s="59"/>
      <c r="Z52" s="63"/>
      <c r="AA52" s="171" t="str">
        <f>IF(AND(W52="",Y52=""),"",$AA$9-SUM($W$10:W52)+SUM($Y$10:Y52))</f>
        <v/>
      </c>
      <c r="AB52" s="52"/>
      <c r="AC52" s="172" t="str">
        <f t="shared" si="12"/>
        <v/>
      </c>
      <c r="AD52" s="152"/>
      <c r="AE52" s="43"/>
      <c r="AF52" s="49"/>
      <c r="AG52" s="76"/>
      <c r="AH52" s="50"/>
      <c r="AI52" s="77"/>
      <c r="AJ52" s="50"/>
      <c r="AK52" s="78"/>
      <c r="AL52" s="50"/>
      <c r="AM52" s="66"/>
      <c r="AN52" s="50"/>
      <c r="AO52" s="174" t="str">
        <f t="shared" si="4"/>
        <v/>
      </c>
      <c r="AP52" s="50"/>
      <c r="AQ52" s="79"/>
      <c r="AR52" s="68"/>
      <c r="AS52" s="175">
        <f t="shared" si="7"/>
        <v>0</v>
      </c>
      <c r="AT52" s="81"/>
      <c r="AU52" s="176">
        <f t="shared" si="3"/>
        <v>0</v>
      </c>
      <c r="AV52" s="70"/>
      <c r="AW52" s="177" t="str">
        <f t="shared" si="8"/>
        <v/>
      </c>
      <c r="AX52" s="70"/>
      <c r="AY52" s="179" t="str">
        <f>IFERROR(IF(AND(AQ52=0,AU52=0),"",$AY$9-SUM($AQ$10:$AQ52)+SUM($AU$10:$AU52)),"")</f>
        <v/>
      </c>
      <c r="AZ52" s="51"/>
      <c r="BB52" s="49"/>
      <c r="BC52" s="76"/>
      <c r="BD52" s="50"/>
      <c r="BE52" s="77"/>
      <c r="BF52" s="50"/>
      <c r="BG52" s="78"/>
      <c r="BH52" s="50"/>
      <c r="BI52" s="80"/>
      <c r="BJ52" s="70"/>
      <c r="BK52" s="80"/>
      <c r="BL52" s="70"/>
      <c r="BM52" s="177" t="str">
        <f>IF(AND(BI52="",BK52=""),"",$BM$9-SUM($BI$10:BI52)+SUM($BK$10:BK52))</f>
        <v/>
      </c>
      <c r="BN52" s="51"/>
      <c r="BQ52" s="71"/>
      <c r="BR52" s="170">
        <f t="shared" si="5"/>
        <v>0</v>
      </c>
      <c r="BS52" s="71"/>
      <c r="BT52" s="170">
        <f t="shared" si="6"/>
        <v>0</v>
      </c>
      <c r="BU52" s="170" t="str">
        <f t="shared" si="9"/>
        <v/>
      </c>
    </row>
    <row r="53" spans="2:73" x14ac:dyDescent="0.3">
      <c r="B53" s="49"/>
      <c r="C53" s="72"/>
      <c r="D53" s="52"/>
      <c r="E53" s="83"/>
      <c r="F53" s="52"/>
      <c r="G53" s="74"/>
      <c r="H53" s="52"/>
      <c r="I53" s="59"/>
      <c r="J53" s="60"/>
      <c r="K53" s="59"/>
      <c r="L53" s="60"/>
      <c r="M53" s="173" t="str">
        <f>IF(AND(I53="",K53=""),"",$M$9-SUM($I$10:$I53)+SUM($K$10:$K53))</f>
        <v/>
      </c>
      <c r="N53" s="51"/>
      <c r="P53" s="150"/>
      <c r="Q53" s="72"/>
      <c r="R53" s="63"/>
      <c r="S53" s="84"/>
      <c r="T53" s="63"/>
      <c r="U53" s="73"/>
      <c r="V53" s="63"/>
      <c r="W53" s="64"/>
      <c r="X53" s="65"/>
      <c r="Y53" s="59"/>
      <c r="Z53" s="63"/>
      <c r="AA53" s="171" t="str">
        <f>IF(AND(W53="",Y53=""),"",$AA$9-SUM($W$10:W53)+SUM($Y$10:Y53))</f>
        <v/>
      </c>
      <c r="AB53" s="52"/>
      <c r="AC53" s="172" t="str">
        <f t="shared" si="12"/>
        <v/>
      </c>
      <c r="AD53" s="152"/>
      <c r="AE53" s="43"/>
      <c r="AF53" s="49"/>
      <c r="AG53" s="85"/>
      <c r="AH53" s="50"/>
      <c r="AI53" s="86"/>
      <c r="AJ53" s="50"/>
      <c r="AK53" s="87"/>
      <c r="AL53" s="50"/>
      <c r="AM53" s="66"/>
      <c r="AN53" s="50"/>
      <c r="AO53" s="174" t="str">
        <f t="shared" si="4"/>
        <v/>
      </c>
      <c r="AP53" s="50"/>
      <c r="AQ53" s="66"/>
      <c r="AR53" s="68"/>
      <c r="AS53" s="175">
        <f t="shared" si="7"/>
        <v>0</v>
      </c>
      <c r="AT53" s="81"/>
      <c r="AU53" s="176">
        <f t="shared" si="3"/>
        <v>0</v>
      </c>
      <c r="AV53" s="70"/>
      <c r="AW53" s="177" t="str">
        <f t="shared" si="8"/>
        <v/>
      </c>
      <c r="AX53" s="70"/>
      <c r="AY53" s="179" t="str">
        <f>IFERROR(IF(AND(AQ53=0,AU53=0),"",$AY$9-SUM($AQ$10:$AQ53)+SUM($AU$10:$AU53)),"")</f>
        <v/>
      </c>
      <c r="AZ53" s="51"/>
      <c r="BB53" s="49"/>
      <c r="BC53" s="85"/>
      <c r="BD53" s="50"/>
      <c r="BE53" s="86"/>
      <c r="BF53" s="50"/>
      <c r="BG53" s="87"/>
      <c r="BH53" s="50"/>
      <c r="BI53" s="67"/>
      <c r="BJ53" s="70"/>
      <c r="BK53" s="67"/>
      <c r="BL53" s="70"/>
      <c r="BM53" s="180" t="str">
        <f>IF(AND(BI53="",BK53=""),"",$BM$9-SUM($BI$10:BI53)+SUM($BK$10:BK53))</f>
        <v/>
      </c>
      <c r="BN53" s="51"/>
      <c r="BQ53" s="71"/>
      <c r="BR53" s="170">
        <f t="shared" si="5"/>
        <v>0</v>
      </c>
      <c r="BS53" s="71"/>
      <c r="BT53" s="170">
        <f t="shared" si="6"/>
        <v>0</v>
      </c>
      <c r="BU53" s="170" t="str">
        <f t="shared" si="9"/>
        <v/>
      </c>
    </row>
    <row r="54" spans="2:73" x14ac:dyDescent="0.3">
      <c r="B54" s="49"/>
      <c r="C54" s="72"/>
      <c r="D54" s="52"/>
      <c r="E54" s="73"/>
      <c r="F54" s="52"/>
      <c r="G54" s="74"/>
      <c r="H54" s="52"/>
      <c r="I54" s="59"/>
      <c r="J54" s="60"/>
      <c r="K54" s="59"/>
      <c r="L54" s="60"/>
      <c r="M54" s="173" t="str">
        <f>IF(AND(I54="",K54=""),"",$M$9-SUM($I$10:$I54)+SUM($K$10:$K54))</f>
        <v/>
      </c>
      <c r="N54" s="51"/>
      <c r="P54" s="150"/>
      <c r="Q54" s="72"/>
      <c r="R54" s="63"/>
      <c r="S54" s="75"/>
      <c r="T54" s="63"/>
      <c r="U54" s="73"/>
      <c r="V54" s="63"/>
      <c r="W54" s="64"/>
      <c r="X54" s="65"/>
      <c r="Y54" s="59"/>
      <c r="Z54" s="63"/>
      <c r="AA54" s="171" t="str">
        <f>IF(AND(W54="",Y54=""),"",$AA$9-SUM($W$10:W54)+SUM($Y$10:Y54))</f>
        <v/>
      </c>
      <c r="AB54" s="52"/>
      <c r="AC54" s="172" t="str">
        <f t="shared" si="12"/>
        <v/>
      </c>
      <c r="AD54" s="152"/>
      <c r="AE54" s="43"/>
      <c r="AF54" s="49"/>
      <c r="AG54" s="76"/>
      <c r="AH54" s="50"/>
      <c r="AI54" s="77"/>
      <c r="AJ54" s="50"/>
      <c r="AK54" s="78"/>
      <c r="AL54" s="50"/>
      <c r="AM54" s="66"/>
      <c r="AN54" s="50"/>
      <c r="AO54" s="174" t="str">
        <f t="shared" si="4"/>
        <v/>
      </c>
      <c r="AP54" s="50"/>
      <c r="AQ54" s="79"/>
      <c r="AR54" s="68"/>
      <c r="AS54" s="175">
        <f t="shared" si="7"/>
        <v>0</v>
      </c>
      <c r="AT54" s="81"/>
      <c r="AU54" s="176">
        <f t="shared" si="3"/>
        <v>0</v>
      </c>
      <c r="AV54" s="70"/>
      <c r="AW54" s="177" t="str">
        <f t="shared" si="8"/>
        <v/>
      </c>
      <c r="AX54" s="70"/>
      <c r="AY54" s="179" t="str">
        <f>IFERROR(IF(AND(AQ54=0,AU54=0),"",$AY$9-SUM($AQ$10:$AQ54)+SUM($AU$10:$AU54)),"")</f>
        <v/>
      </c>
      <c r="AZ54" s="51"/>
      <c r="BB54" s="49"/>
      <c r="BC54" s="76"/>
      <c r="BD54" s="50"/>
      <c r="BE54" s="77"/>
      <c r="BF54" s="50"/>
      <c r="BG54" s="78"/>
      <c r="BH54" s="50"/>
      <c r="BI54" s="80"/>
      <c r="BJ54" s="70"/>
      <c r="BK54" s="80"/>
      <c r="BL54" s="70"/>
      <c r="BM54" s="177" t="str">
        <f>IF(AND(BI54="",BK54=""),"",$BM$9-SUM($BI$10:BI54)+SUM($BK$10:BK54))</f>
        <v/>
      </c>
      <c r="BN54" s="51"/>
      <c r="BQ54" s="71"/>
      <c r="BR54" s="170">
        <f t="shared" si="5"/>
        <v>0</v>
      </c>
      <c r="BS54" s="71"/>
      <c r="BT54" s="170">
        <f t="shared" si="6"/>
        <v>0</v>
      </c>
      <c r="BU54" s="170" t="str">
        <f t="shared" si="9"/>
        <v/>
      </c>
    </row>
    <row r="55" spans="2:73" x14ac:dyDescent="0.3">
      <c r="B55" s="49"/>
      <c r="C55" s="72"/>
      <c r="D55" s="52"/>
      <c r="E55" s="83"/>
      <c r="F55" s="52"/>
      <c r="G55" s="74"/>
      <c r="H55" s="52"/>
      <c r="I55" s="59"/>
      <c r="J55" s="60"/>
      <c r="K55" s="59"/>
      <c r="L55" s="60"/>
      <c r="M55" s="173" t="str">
        <f>IF(AND(I55="",K55=""),"",$M$9-SUM($I$10:$I55)+SUM($K$10:$K55))</f>
        <v/>
      </c>
      <c r="N55" s="51"/>
      <c r="P55" s="150"/>
      <c r="Q55" s="72"/>
      <c r="R55" s="63"/>
      <c r="S55" s="84"/>
      <c r="T55" s="63"/>
      <c r="U55" s="73"/>
      <c r="V55" s="63"/>
      <c r="W55" s="64"/>
      <c r="X55" s="65"/>
      <c r="Y55" s="59"/>
      <c r="Z55" s="63"/>
      <c r="AA55" s="171" t="str">
        <f>IF(AND(W55="",Y55=""),"",$AA$9-SUM($W$10:W55)+SUM($Y$10:Y55))</f>
        <v/>
      </c>
      <c r="AB55" s="52"/>
      <c r="AC55" s="172" t="str">
        <f t="shared" si="12"/>
        <v/>
      </c>
      <c r="AD55" s="152"/>
      <c r="AE55" s="43"/>
      <c r="AF55" s="49"/>
      <c r="AG55" s="85"/>
      <c r="AH55" s="50"/>
      <c r="AI55" s="86"/>
      <c r="AJ55" s="50"/>
      <c r="AK55" s="87"/>
      <c r="AL55" s="50"/>
      <c r="AM55" s="66"/>
      <c r="AN55" s="50"/>
      <c r="AO55" s="174" t="str">
        <f t="shared" si="4"/>
        <v/>
      </c>
      <c r="AP55" s="50"/>
      <c r="AQ55" s="66"/>
      <c r="AR55" s="68"/>
      <c r="AS55" s="175">
        <f t="shared" si="7"/>
        <v>0</v>
      </c>
      <c r="AT55" s="81"/>
      <c r="AU55" s="176">
        <f t="shared" si="3"/>
        <v>0</v>
      </c>
      <c r="AV55" s="70"/>
      <c r="AW55" s="177" t="str">
        <f t="shared" si="8"/>
        <v/>
      </c>
      <c r="AX55" s="70"/>
      <c r="AY55" s="179" t="str">
        <f>IFERROR(IF(AND(AQ55=0,AU55=0),"",$AY$9-SUM($AQ$10:$AQ55)+SUM($AU$10:$AU55)),"")</f>
        <v/>
      </c>
      <c r="AZ55" s="51"/>
      <c r="BB55" s="49"/>
      <c r="BC55" s="85"/>
      <c r="BD55" s="50"/>
      <c r="BE55" s="86"/>
      <c r="BF55" s="50"/>
      <c r="BG55" s="87"/>
      <c r="BH55" s="50"/>
      <c r="BI55" s="67"/>
      <c r="BJ55" s="70"/>
      <c r="BK55" s="67"/>
      <c r="BL55" s="70"/>
      <c r="BM55" s="180" t="str">
        <f>IF(AND(BI55="",BK55=""),"",$BM$9-SUM($BI$10:BI55)+SUM($BK$10:BK55))</f>
        <v/>
      </c>
      <c r="BN55" s="51"/>
      <c r="BQ55" s="71"/>
      <c r="BR55" s="170">
        <f t="shared" si="5"/>
        <v>0</v>
      </c>
      <c r="BS55" s="71"/>
      <c r="BT55" s="170">
        <f t="shared" si="6"/>
        <v>0</v>
      </c>
      <c r="BU55" s="170" t="str">
        <f t="shared" si="9"/>
        <v/>
      </c>
    </row>
    <row r="56" spans="2:73" x14ac:dyDescent="0.3">
      <c r="B56" s="49"/>
      <c r="C56" s="72"/>
      <c r="D56" s="52"/>
      <c r="E56" s="73"/>
      <c r="F56" s="52"/>
      <c r="G56" s="74"/>
      <c r="H56" s="52"/>
      <c r="I56" s="59"/>
      <c r="J56" s="60"/>
      <c r="K56" s="59"/>
      <c r="L56" s="60"/>
      <c r="M56" s="173" t="str">
        <f>IF(AND(I56="",K56=""),"",$M$9-SUM($I$10:$I56)+SUM($K$10:$K56))</f>
        <v/>
      </c>
      <c r="N56" s="51"/>
      <c r="P56" s="150"/>
      <c r="Q56" s="72"/>
      <c r="R56" s="63"/>
      <c r="S56" s="75"/>
      <c r="T56" s="63"/>
      <c r="U56" s="73"/>
      <c r="V56" s="63"/>
      <c r="W56" s="64"/>
      <c r="X56" s="65"/>
      <c r="Y56" s="59"/>
      <c r="Z56" s="63"/>
      <c r="AA56" s="171" t="str">
        <f>IF(AND(W56="",Y56=""),"",$AA$9-SUM($W$10:W56)+SUM($Y$10:Y56))</f>
        <v/>
      </c>
      <c r="AB56" s="52"/>
      <c r="AC56" s="172" t="str">
        <f t="shared" si="12"/>
        <v/>
      </c>
      <c r="AD56" s="152"/>
      <c r="AE56" s="43"/>
      <c r="AF56" s="49"/>
      <c r="AG56" s="76"/>
      <c r="AH56" s="50"/>
      <c r="AI56" s="77"/>
      <c r="AJ56" s="50"/>
      <c r="AK56" s="78"/>
      <c r="AL56" s="50"/>
      <c r="AM56" s="66"/>
      <c r="AN56" s="50"/>
      <c r="AO56" s="174" t="str">
        <f t="shared" si="4"/>
        <v/>
      </c>
      <c r="AP56" s="50"/>
      <c r="AQ56" s="79"/>
      <c r="AR56" s="68"/>
      <c r="AS56" s="175">
        <f t="shared" si="7"/>
        <v>0</v>
      </c>
      <c r="AT56" s="81"/>
      <c r="AU56" s="176">
        <f t="shared" si="3"/>
        <v>0</v>
      </c>
      <c r="AV56" s="70"/>
      <c r="AW56" s="177" t="str">
        <f t="shared" si="8"/>
        <v/>
      </c>
      <c r="AX56" s="70"/>
      <c r="AY56" s="179" t="str">
        <f>IFERROR(IF(AND(AQ56=0,AU56=0),"",$AY$9-SUM($AQ$10:$AQ56)+SUM($AU$10:$AU56)),"")</f>
        <v/>
      </c>
      <c r="AZ56" s="51"/>
      <c r="BB56" s="49"/>
      <c r="BC56" s="76"/>
      <c r="BD56" s="50"/>
      <c r="BE56" s="77"/>
      <c r="BF56" s="50"/>
      <c r="BG56" s="78"/>
      <c r="BH56" s="50"/>
      <c r="BI56" s="80"/>
      <c r="BJ56" s="70"/>
      <c r="BK56" s="80"/>
      <c r="BL56" s="70"/>
      <c r="BM56" s="177" t="str">
        <f>IF(AND(BI56="",BK56=""),"",$BM$9-SUM($BI$10:BI56)+SUM($BK$10:BK56))</f>
        <v/>
      </c>
      <c r="BN56" s="51"/>
      <c r="BQ56" s="71"/>
      <c r="BR56" s="170">
        <f t="shared" si="5"/>
        <v>0</v>
      </c>
      <c r="BS56" s="71"/>
      <c r="BT56" s="170">
        <f t="shared" si="6"/>
        <v>0</v>
      </c>
      <c r="BU56" s="170" t="str">
        <f t="shared" si="9"/>
        <v/>
      </c>
    </row>
    <row r="57" spans="2:73" x14ac:dyDescent="0.3">
      <c r="B57" s="49"/>
      <c r="C57" s="72"/>
      <c r="D57" s="52"/>
      <c r="E57" s="83"/>
      <c r="F57" s="52"/>
      <c r="G57" s="74"/>
      <c r="H57" s="52"/>
      <c r="I57" s="59"/>
      <c r="J57" s="60"/>
      <c r="K57" s="59"/>
      <c r="L57" s="60"/>
      <c r="M57" s="173" t="str">
        <f>IF(AND(I57="",K57=""),"",$M$9-SUM($I$10:$I57)+SUM($K$10:$K57))</f>
        <v/>
      </c>
      <c r="N57" s="51"/>
      <c r="P57" s="150"/>
      <c r="Q57" s="72"/>
      <c r="R57" s="63"/>
      <c r="S57" s="84"/>
      <c r="T57" s="63"/>
      <c r="U57" s="73"/>
      <c r="V57" s="63"/>
      <c r="W57" s="64"/>
      <c r="X57" s="65"/>
      <c r="Y57" s="59"/>
      <c r="Z57" s="63"/>
      <c r="AA57" s="171" t="str">
        <f>IF(AND(W57="",Y57=""),"",$AA$9-SUM($W$10:W57)+SUM($Y$10:Y57))</f>
        <v/>
      </c>
      <c r="AB57" s="52"/>
      <c r="AC57" s="172" t="str">
        <f t="shared" si="12"/>
        <v/>
      </c>
      <c r="AD57" s="152"/>
      <c r="AE57" s="43"/>
      <c r="AF57" s="49"/>
      <c r="AG57" s="85"/>
      <c r="AH57" s="50"/>
      <c r="AI57" s="86"/>
      <c r="AJ57" s="50"/>
      <c r="AK57" s="87"/>
      <c r="AL57" s="50"/>
      <c r="AM57" s="66"/>
      <c r="AN57" s="50"/>
      <c r="AO57" s="174" t="str">
        <f t="shared" si="4"/>
        <v/>
      </c>
      <c r="AP57" s="50"/>
      <c r="AQ57" s="66"/>
      <c r="AR57" s="68"/>
      <c r="AS57" s="175">
        <f t="shared" si="7"/>
        <v>0</v>
      </c>
      <c r="AT57" s="81"/>
      <c r="AU57" s="176">
        <f t="shared" si="3"/>
        <v>0</v>
      </c>
      <c r="AV57" s="70"/>
      <c r="AW57" s="177" t="str">
        <f t="shared" si="8"/>
        <v/>
      </c>
      <c r="AX57" s="70"/>
      <c r="AY57" s="179" t="str">
        <f>IFERROR(IF(AND(AQ57=0,AU57=0),"",$AY$9-SUM($AQ$10:$AQ57)+SUM($AU$10:$AU57)),"")</f>
        <v/>
      </c>
      <c r="AZ57" s="51"/>
      <c r="BB57" s="49"/>
      <c r="BC57" s="85"/>
      <c r="BD57" s="50"/>
      <c r="BE57" s="86"/>
      <c r="BF57" s="50"/>
      <c r="BG57" s="87"/>
      <c r="BH57" s="50"/>
      <c r="BI57" s="67"/>
      <c r="BJ57" s="70"/>
      <c r="BK57" s="67"/>
      <c r="BL57" s="70"/>
      <c r="BM57" s="180" t="str">
        <f>IF(AND(BI57="",BK57=""),"",$BM$9-SUM($BI$10:BI57)+SUM($BK$10:BK57))</f>
        <v/>
      </c>
      <c r="BN57" s="51"/>
      <c r="BQ57" s="71"/>
      <c r="BR57" s="170">
        <f t="shared" si="5"/>
        <v>0</v>
      </c>
      <c r="BS57" s="71"/>
      <c r="BT57" s="170">
        <f t="shared" si="6"/>
        <v>0</v>
      </c>
      <c r="BU57" s="170" t="str">
        <f t="shared" si="9"/>
        <v/>
      </c>
    </row>
    <row r="58" spans="2:73" x14ac:dyDescent="0.3">
      <c r="B58" s="49"/>
      <c r="C58" s="72"/>
      <c r="D58" s="52"/>
      <c r="E58" s="73"/>
      <c r="F58" s="52"/>
      <c r="G58" s="74"/>
      <c r="H58" s="52"/>
      <c r="I58" s="59"/>
      <c r="J58" s="60"/>
      <c r="K58" s="59"/>
      <c r="L58" s="60"/>
      <c r="M58" s="173" t="str">
        <f>IF(AND(I58="",K58=""),"",$M$9-SUM($I$10:$I58)+SUM($K$10:$K58))</f>
        <v/>
      </c>
      <c r="N58" s="51"/>
      <c r="P58" s="150"/>
      <c r="Q58" s="72"/>
      <c r="R58" s="63"/>
      <c r="S58" s="75"/>
      <c r="T58" s="63"/>
      <c r="U58" s="73"/>
      <c r="V58" s="63"/>
      <c r="W58" s="64"/>
      <c r="X58" s="65"/>
      <c r="Y58" s="59"/>
      <c r="Z58" s="63"/>
      <c r="AA58" s="171" t="str">
        <f>IF(AND(W58="",Y58=""),"",$AA$9-SUM($W$10:W58)+SUM($Y$10:Y58))</f>
        <v/>
      </c>
      <c r="AB58" s="52"/>
      <c r="AC58" s="172" t="str">
        <f t="shared" si="12"/>
        <v/>
      </c>
      <c r="AD58" s="152"/>
      <c r="AE58" s="43"/>
      <c r="AF58" s="49"/>
      <c r="AG58" s="76"/>
      <c r="AH58" s="50"/>
      <c r="AI58" s="77"/>
      <c r="AJ58" s="50"/>
      <c r="AK58" s="78"/>
      <c r="AL58" s="50"/>
      <c r="AM58" s="66"/>
      <c r="AN58" s="50"/>
      <c r="AO58" s="174" t="str">
        <f t="shared" si="4"/>
        <v/>
      </c>
      <c r="AP58" s="50"/>
      <c r="AQ58" s="79"/>
      <c r="AR58" s="68"/>
      <c r="AS58" s="175">
        <f t="shared" si="7"/>
        <v>0</v>
      </c>
      <c r="AT58" s="81"/>
      <c r="AU58" s="176">
        <f t="shared" si="3"/>
        <v>0</v>
      </c>
      <c r="AV58" s="70"/>
      <c r="AW58" s="177" t="str">
        <f t="shared" si="8"/>
        <v/>
      </c>
      <c r="AX58" s="70"/>
      <c r="AY58" s="179" t="str">
        <f>IFERROR(IF(AND(AQ58=0,AU58=0),"",$AY$9-SUM($AQ$10:$AQ58)+SUM($AU$10:$AU58)),"")</f>
        <v/>
      </c>
      <c r="AZ58" s="51"/>
      <c r="BB58" s="49"/>
      <c r="BC58" s="76"/>
      <c r="BD58" s="50"/>
      <c r="BE58" s="77"/>
      <c r="BF58" s="50"/>
      <c r="BG58" s="78"/>
      <c r="BH58" s="50"/>
      <c r="BI58" s="80"/>
      <c r="BJ58" s="70"/>
      <c r="BK58" s="80"/>
      <c r="BL58" s="70"/>
      <c r="BM58" s="177" t="str">
        <f>IF(AND(BI58="",BK58=""),"",$BM$9-SUM($BI$10:BI58)+SUM($BK$10:BK58))</f>
        <v/>
      </c>
      <c r="BN58" s="51"/>
      <c r="BQ58" s="71"/>
      <c r="BR58" s="170">
        <f t="shared" si="5"/>
        <v>0</v>
      </c>
      <c r="BS58" s="71"/>
      <c r="BT58" s="170">
        <f t="shared" si="6"/>
        <v>0</v>
      </c>
      <c r="BU58" s="170" t="str">
        <f t="shared" si="9"/>
        <v/>
      </c>
    </row>
    <row r="59" spans="2:73" x14ac:dyDescent="0.3">
      <c r="B59" s="49"/>
      <c r="C59" s="72"/>
      <c r="D59" s="52"/>
      <c r="E59" s="83"/>
      <c r="F59" s="52"/>
      <c r="G59" s="74"/>
      <c r="H59" s="52"/>
      <c r="I59" s="59"/>
      <c r="J59" s="60"/>
      <c r="K59" s="59"/>
      <c r="L59" s="60"/>
      <c r="M59" s="173" t="str">
        <f>IF(AND(I59="",K59=""),"",$M$9-SUM($I$10:$I59)+SUM($K$10:$K59))</f>
        <v/>
      </c>
      <c r="N59" s="51"/>
      <c r="P59" s="150"/>
      <c r="Q59" s="72"/>
      <c r="R59" s="63"/>
      <c r="S59" s="84"/>
      <c r="T59" s="63"/>
      <c r="U59" s="73"/>
      <c r="V59" s="63"/>
      <c r="W59" s="64"/>
      <c r="X59" s="65"/>
      <c r="Y59" s="59"/>
      <c r="Z59" s="63"/>
      <c r="AA59" s="171" t="str">
        <f>IF(AND(W59="",Y59=""),"",$AA$9-SUM($W$10:W59)+SUM($Y$10:Y59))</f>
        <v/>
      </c>
      <c r="AB59" s="52"/>
      <c r="AC59" s="172" t="str">
        <f t="shared" si="12"/>
        <v/>
      </c>
      <c r="AD59" s="152"/>
      <c r="AE59" s="43"/>
      <c r="AF59" s="49"/>
      <c r="AG59" s="85"/>
      <c r="AH59" s="50"/>
      <c r="AI59" s="86"/>
      <c r="AJ59" s="50"/>
      <c r="AK59" s="87"/>
      <c r="AL59" s="50"/>
      <c r="AM59" s="66"/>
      <c r="AN59" s="50"/>
      <c r="AO59" s="174" t="str">
        <f t="shared" si="4"/>
        <v/>
      </c>
      <c r="AP59" s="50"/>
      <c r="AQ59" s="66"/>
      <c r="AR59" s="68"/>
      <c r="AS59" s="175">
        <f t="shared" si="7"/>
        <v>0</v>
      </c>
      <c r="AT59" s="81"/>
      <c r="AU59" s="176">
        <f t="shared" si="3"/>
        <v>0</v>
      </c>
      <c r="AV59" s="70"/>
      <c r="AW59" s="177" t="str">
        <f t="shared" si="8"/>
        <v/>
      </c>
      <c r="AX59" s="70"/>
      <c r="AY59" s="179" t="str">
        <f>IFERROR(IF(AND(AQ59=0,AU59=0),"",$AY$9-SUM($AQ$10:$AQ59)+SUM($AU$10:$AU59)),"")</f>
        <v/>
      </c>
      <c r="AZ59" s="51"/>
      <c r="BB59" s="49"/>
      <c r="BC59" s="85"/>
      <c r="BD59" s="50"/>
      <c r="BE59" s="86"/>
      <c r="BF59" s="50"/>
      <c r="BG59" s="87"/>
      <c r="BH59" s="50"/>
      <c r="BI59" s="67"/>
      <c r="BJ59" s="70"/>
      <c r="BK59" s="67"/>
      <c r="BL59" s="70"/>
      <c r="BM59" s="180" t="str">
        <f>IF(AND(BI59="",BK59=""),"",$BM$9-SUM($BI$10:BI59)+SUM($BK$10:BK59))</f>
        <v/>
      </c>
      <c r="BN59" s="51"/>
      <c r="BQ59" s="71"/>
      <c r="BR59" s="170">
        <f t="shared" si="5"/>
        <v>0</v>
      </c>
      <c r="BS59" s="71"/>
      <c r="BT59" s="170">
        <f t="shared" si="6"/>
        <v>0</v>
      </c>
      <c r="BU59" s="170" t="str">
        <f t="shared" si="9"/>
        <v/>
      </c>
    </row>
    <row r="60" spans="2:73" x14ac:dyDescent="0.3">
      <c r="B60" s="49"/>
      <c r="C60" s="72"/>
      <c r="D60" s="52"/>
      <c r="E60" s="73"/>
      <c r="F60" s="52"/>
      <c r="G60" s="74"/>
      <c r="H60" s="52"/>
      <c r="I60" s="59"/>
      <c r="J60" s="60"/>
      <c r="K60" s="59"/>
      <c r="L60" s="60"/>
      <c r="M60" s="173" t="str">
        <f>IF(AND(I60="",K60=""),"",$M$9-SUM($I$10:$I60)+SUM($K$10:$K60))</f>
        <v/>
      </c>
      <c r="N60" s="51"/>
      <c r="P60" s="150"/>
      <c r="Q60" s="72"/>
      <c r="R60" s="63"/>
      <c r="S60" s="75"/>
      <c r="T60" s="63"/>
      <c r="U60" s="73"/>
      <c r="V60" s="63"/>
      <c r="W60" s="64"/>
      <c r="X60" s="65"/>
      <c r="Y60" s="59"/>
      <c r="Z60" s="63"/>
      <c r="AA60" s="171" t="str">
        <f>IF(AND(W60="",Y60=""),"",$AA$9-SUM($W$10:W60)+SUM($Y$10:Y60))</f>
        <v/>
      </c>
      <c r="AB60" s="52"/>
      <c r="AC60" s="172" t="str">
        <f t="shared" si="12"/>
        <v/>
      </c>
      <c r="AD60" s="152"/>
      <c r="AE60" s="43"/>
      <c r="AF60" s="49"/>
      <c r="AG60" s="76"/>
      <c r="AH60" s="50"/>
      <c r="AI60" s="77"/>
      <c r="AJ60" s="50"/>
      <c r="AK60" s="78"/>
      <c r="AL60" s="50"/>
      <c r="AM60" s="66"/>
      <c r="AN60" s="50"/>
      <c r="AO60" s="174" t="str">
        <f t="shared" si="4"/>
        <v/>
      </c>
      <c r="AP60" s="50"/>
      <c r="AQ60" s="79"/>
      <c r="AR60" s="68"/>
      <c r="AS60" s="175">
        <f t="shared" si="7"/>
        <v>0</v>
      </c>
      <c r="AT60" s="81"/>
      <c r="AU60" s="176">
        <f t="shared" si="3"/>
        <v>0</v>
      </c>
      <c r="AV60" s="70"/>
      <c r="AW60" s="177" t="str">
        <f t="shared" si="8"/>
        <v/>
      </c>
      <c r="AX60" s="70"/>
      <c r="AY60" s="179" t="str">
        <f>IFERROR(IF(AND(AQ60=0,AU60=0),"",$AY$9-SUM($AQ$10:$AQ60)+SUM($AU$10:$AU60)),"")</f>
        <v/>
      </c>
      <c r="AZ60" s="51"/>
      <c r="BB60" s="49"/>
      <c r="BC60" s="76"/>
      <c r="BD60" s="50"/>
      <c r="BE60" s="77"/>
      <c r="BF60" s="50"/>
      <c r="BG60" s="78"/>
      <c r="BH60" s="50"/>
      <c r="BI60" s="80"/>
      <c r="BJ60" s="70"/>
      <c r="BK60" s="80"/>
      <c r="BL60" s="70"/>
      <c r="BM60" s="177" t="str">
        <f>IF(AND(BI60="",BK60=""),"",$BM$9-SUM($BI$10:BI60)+SUM($BK$10:BK60))</f>
        <v/>
      </c>
      <c r="BN60" s="51"/>
      <c r="BQ60" s="71"/>
      <c r="BR60" s="170">
        <f t="shared" si="5"/>
        <v>0</v>
      </c>
      <c r="BS60" s="71"/>
      <c r="BT60" s="170">
        <f t="shared" si="6"/>
        <v>0</v>
      </c>
      <c r="BU60" s="170" t="str">
        <f t="shared" si="9"/>
        <v/>
      </c>
    </row>
    <row r="61" spans="2:73" x14ac:dyDescent="0.3">
      <c r="B61" s="49"/>
      <c r="C61" s="72"/>
      <c r="D61" s="52"/>
      <c r="E61" s="83"/>
      <c r="F61" s="52"/>
      <c r="G61" s="74"/>
      <c r="H61" s="52"/>
      <c r="I61" s="59"/>
      <c r="J61" s="60"/>
      <c r="K61" s="59"/>
      <c r="L61" s="60"/>
      <c r="M61" s="173" t="str">
        <f>IF(AND(I61="",K61=""),"",$M$9-SUM($I$10:$I61)+SUM($K$10:$K61))</f>
        <v/>
      </c>
      <c r="N61" s="51"/>
      <c r="P61" s="150"/>
      <c r="Q61" s="72"/>
      <c r="R61" s="63"/>
      <c r="S61" s="84"/>
      <c r="T61" s="63"/>
      <c r="U61" s="73"/>
      <c r="V61" s="63"/>
      <c r="W61" s="64"/>
      <c r="X61" s="65"/>
      <c r="Y61" s="59"/>
      <c r="Z61" s="63"/>
      <c r="AA61" s="171" t="str">
        <f>IF(AND(W61="",Y61=""),"",$AA$9-SUM($W$10:W61)+SUM($Y$10:Y61))</f>
        <v/>
      </c>
      <c r="AB61" s="52"/>
      <c r="AC61" s="172" t="str">
        <f t="shared" si="12"/>
        <v/>
      </c>
      <c r="AD61" s="152"/>
      <c r="AE61" s="43"/>
      <c r="AF61" s="49"/>
      <c r="AG61" s="85"/>
      <c r="AH61" s="50"/>
      <c r="AI61" s="86"/>
      <c r="AJ61" s="50"/>
      <c r="AK61" s="87"/>
      <c r="AL61" s="50"/>
      <c r="AM61" s="66"/>
      <c r="AN61" s="50"/>
      <c r="AO61" s="174" t="str">
        <f t="shared" si="4"/>
        <v/>
      </c>
      <c r="AP61" s="50"/>
      <c r="AQ61" s="66"/>
      <c r="AR61" s="68"/>
      <c r="AS61" s="175">
        <f t="shared" si="7"/>
        <v>0</v>
      </c>
      <c r="AT61" s="81"/>
      <c r="AU61" s="176">
        <f t="shared" si="3"/>
        <v>0</v>
      </c>
      <c r="AV61" s="70"/>
      <c r="AW61" s="177" t="str">
        <f t="shared" si="8"/>
        <v/>
      </c>
      <c r="AX61" s="70"/>
      <c r="AY61" s="179" t="str">
        <f>IFERROR(IF(AND(AQ61=0,AU61=0),"",$AY$9-SUM($AQ$10:$AQ61)+SUM($AU$10:$AU61)),"")</f>
        <v/>
      </c>
      <c r="AZ61" s="51"/>
      <c r="BB61" s="49"/>
      <c r="BC61" s="85"/>
      <c r="BD61" s="50"/>
      <c r="BE61" s="86"/>
      <c r="BF61" s="50"/>
      <c r="BG61" s="87"/>
      <c r="BH61" s="50"/>
      <c r="BI61" s="67"/>
      <c r="BJ61" s="70"/>
      <c r="BK61" s="67"/>
      <c r="BL61" s="70"/>
      <c r="BM61" s="180" t="str">
        <f>IF(AND(BI61="",BK61=""),"",$BM$9-SUM($BI$10:BI61)+SUM($BK$10:BK61))</f>
        <v/>
      </c>
      <c r="BN61" s="51"/>
      <c r="BQ61" s="71"/>
      <c r="BR61" s="170">
        <f t="shared" si="5"/>
        <v>0</v>
      </c>
      <c r="BS61" s="71"/>
      <c r="BT61" s="170">
        <f t="shared" si="6"/>
        <v>0</v>
      </c>
      <c r="BU61" s="170" t="str">
        <f t="shared" si="9"/>
        <v/>
      </c>
    </row>
    <row r="62" spans="2:73" x14ac:dyDescent="0.3">
      <c r="B62" s="49"/>
      <c r="C62" s="72"/>
      <c r="D62" s="52"/>
      <c r="E62" s="73"/>
      <c r="F62" s="52"/>
      <c r="G62" s="74"/>
      <c r="H62" s="52"/>
      <c r="I62" s="59"/>
      <c r="J62" s="60"/>
      <c r="K62" s="59"/>
      <c r="L62" s="60"/>
      <c r="M62" s="173" t="str">
        <f>IF(AND(I62="",K62=""),"",$M$9-SUM($I$10:$I62)+SUM($K$10:$K62))</f>
        <v/>
      </c>
      <c r="N62" s="51"/>
      <c r="P62" s="150"/>
      <c r="Q62" s="72"/>
      <c r="R62" s="63"/>
      <c r="S62" s="75"/>
      <c r="T62" s="63"/>
      <c r="U62" s="73"/>
      <c r="V62" s="63"/>
      <c r="W62" s="64"/>
      <c r="X62" s="65"/>
      <c r="Y62" s="59"/>
      <c r="Z62" s="63"/>
      <c r="AA62" s="171" t="str">
        <f>IF(AND(W62="",Y62=""),"",$AA$9-SUM($W$10:W62)+SUM($Y$10:Y62))</f>
        <v/>
      </c>
      <c r="AB62" s="52"/>
      <c r="AC62" s="172" t="str">
        <f t="shared" si="12"/>
        <v/>
      </c>
      <c r="AD62" s="152"/>
      <c r="AE62" s="43"/>
      <c r="AF62" s="49"/>
      <c r="AG62" s="76"/>
      <c r="AH62" s="50"/>
      <c r="AI62" s="77"/>
      <c r="AJ62" s="50"/>
      <c r="AK62" s="78"/>
      <c r="AL62" s="50"/>
      <c r="AM62" s="66"/>
      <c r="AN62" s="50"/>
      <c r="AO62" s="174" t="str">
        <f t="shared" si="4"/>
        <v/>
      </c>
      <c r="AP62" s="50"/>
      <c r="AQ62" s="79"/>
      <c r="AR62" s="68"/>
      <c r="AS62" s="175">
        <f t="shared" si="7"/>
        <v>0</v>
      </c>
      <c r="AT62" s="81"/>
      <c r="AU62" s="176">
        <f t="shared" si="3"/>
        <v>0</v>
      </c>
      <c r="AV62" s="70"/>
      <c r="AW62" s="177" t="str">
        <f t="shared" si="8"/>
        <v/>
      </c>
      <c r="AX62" s="70"/>
      <c r="AY62" s="179" t="str">
        <f>IFERROR(IF(AND(AQ62=0,AU62=0),"",$AY$9-SUM($AQ$10:$AQ62)+SUM($AU$10:$AU62)),"")</f>
        <v/>
      </c>
      <c r="AZ62" s="51"/>
      <c r="BB62" s="49"/>
      <c r="BC62" s="76"/>
      <c r="BD62" s="50"/>
      <c r="BE62" s="77"/>
      <c r="BF62" s="50"/>
      <c r="BG62" s="78"/>
      <c r="BH62" s="50"/>
      <c r="BI62" s="80"/>
      <c r="BJ62" s="70"/>
      <c r="BK62" s="80"/>
      <c r="BL62" s="70"/>
      <c r="BM62" s="177" t="str">
        <f>IF(AND(BI62="",BK62=""),"",$BM$9-SUM($BI$10:BI62)+SUM($BK$10:BK62))</f>
        <v/>
      </c>
      <c r="BN62" s="51"/>
      <c r="BQ62" s="71"/>
      <c r="BR62" s="170">
        <f t="shared" si="5"/>
        <v>0</v>
      </c>
      <c r="BS62" s="71"/>
      <c r="BT62" s="170">
        <f t="shared" si="6"/>
        <v>0</v>
      </c>
      <c r="BU62" s="170" t="str">
        <f t="shared" si="9"/>
        <v/>
      </c>
    </row>
    <row r="63" spans="2:73" x14ac:dyDescent="0.3">
      <c r="B63" s="49"/>
      <c r="C63" s="72"/>
      <c r="D63" s="52"/>
      <c r="E63" s="83"/>
      <c r="F63" s="52"/>
      <c r="G63" s="74"/>
      <c r="H63" s="52"/>
      <c r="I63" s="59"/>
      <c r="J63" s="60"/>
      <c r="K63" s="59"/>
      <c r="L63" s="60"/>
      <c r="M63" s="173" t="str">
        <f>IF(AND(I63="",K63=""),"",$M$9-SUM($I$10:$I63)+SUM($K$10:$K63))</f>
        <v/>
      </c>
      <c r="N63" s="51"/>
      <c r="P63" s="150"/>
      <c r="Q63" s="72"/>
      <c r="R63" s="63"/>
      <c r="S63" s="84"/>
      <c r="T63" s="63"/>
      <c r="U63" s="73"/>
      <c r="V63" s="63"/>
      <c r="W63" s="64"/>
      <c r="X63" s="65"/>
      <c r="Y63" s="59"/>
      <c r="Z63" s="63"/>
      <c r="AA63" s="171" t="str">
        <f>IF(AND(W63="",Y63=""),"",$AA$9-SUM($W$10:W63)+SUM($Y$10:Y63))</f>
        <v/>
      </c>
      <c r="AB63" s="52"/>
      <c r="AC63" s="172" t="str">
        <f t="shared" si="12"/>
        <v/>
      </c>
      <c r="AD63" s="152"/>
      <c r="AE63" s="43"/>
      <c r="AF63" s="49"/>
      <c r="AG63" s="85"/>
      <c r="AH63" s="50"/>
      <c r="AI63" s="86"/>
      <c r="AJ63" s="50"/>
      <c r="AK63" s="87"/>
      <c r="AL63" s="50"/>
      <c r="AM63" s="66"/>
      <c r="AN63" s="50"/>
      <c r="AO63" s="174" t="str">
        <f t="shared" si="4"/>
        <v/>
      </c>
      <c r="AP63" s="50"/>
      <c r="AQ63" s="66"/>
      <c r="AR63" s="68"/>
      <c r="AS63" s="175">
        <f t="shared" si="7"/>
        <v>0</v>
      </c>
      <c r="AT63" s="81"/>
      <c r="AU63" s="176">
        <f t="shared" si="3"/>
        <v>0</v>
      </c>
      <c r="AV63" s="70"/>
      <c r="AW63" s="177" t="str">
        <f t="shared" si="8"/>
        <v/>
      </c>
      <c r="AX63" s="70"/>
      <c r="AY63" s="179" t="str">
        <f>IFERROR(IF(AND(AQ63=0,AU63=0),"",$AY$9-SUM($AQ$10:$AQ63)+SUM($AU$10:$AU63)),"")</f>
        <v/>
      </c>
      <c r="AZ63" s="51"/>
      <c r="BB63" s="49"/>
      <c r="BC63" s="85"/>
      <c r="BD63" s="50"/>
      <c r="BE63" s="86"/>
      <c r="BF63" s="50"/>
      <c r="BG63" s="87"/>
      <c r="BH63" s="50"/>
      <c r="BI63" s="67"/>
      <c r="BJ63" s="70"/>
      <c r="BK63" s="67"/>
      <c r="BL63" s="70"/>
      <c r="BM63" s="180" t="str">
        <f>IF(AND(BI63="",BK63=""),"",$BM$9-SUM($BI$10:BI63)+SUM($BK$10:BK63))</f>
        <v/>
      </c>
      <c r="BN63" s="51"/>
      <c r="BQ63" s="71"/>
      <c r="BR63" s="170">
        <f t="shared" si="5"/>
        <v>0</v>
      </c>
      <c r="BS63" s="71"/>
      <c r="BT63" s="170">
        <f t="shared" si="6"/>
        <v>0</v>
      </c>
      <c r="BU63" s="170" t="str">
        <f t="shared" si="9"/>
        <v/>
      </c>
    </row>
    <row r="64" spans="2:73" x14ac:dyDescent="0.3">
      <c r="B64" s="49"/>
      <c r="C64" s="72"/>
      <c r="D64" s="52"/>
      <c r="E64" s="73"/>
      <c r="F64" s="52"/>
      <c r="G64" s="74"/>
      <c r="H64" s="52"/>
      <c r="I64" s="59"/>
      <c r="J64" s="60"/>
      <c r="K64" s="59"/>
      <c r="L64" s="60"/>
      <c r="M64" s="173" t="str">
        <f>IF(AND(I64="",K64=""),"",$M$9-SUM($I$10:$I64)+SUM($K$10:$K64))</f>
        <v/>
      </c>
      <c r="N64" s="51"/>
      <c r="P64" s="150"/>
      <c r="Q64" s="72"/>
      <c r="R64" s="63"/>
      <c r="S64" s="75"/>
      <c r="T64" s="63"/>
      <c r="U64" s="73"/>
      <c r="V64" s="63"/>
      <c r="W64" s="64"/>
      <c r="X64" s="65"/>
      <c r="Y64" s="59"/>
      <c r="Z64" s="63"/>
      <c r="AA64" s="171" t="str">
        <f>IF(AND(W64="",Y64=""),"",$AA$9-SUM($W$10:W64)+SUM($Y$10:Y64))</f>
        <v/>
      </c>
      <c r="AB64" s="52"/>
      <c r="AC64" s="172" t="str">
        <f t="shared" si="12"/>
        <v/>
      </c>
      <c r="AD64" s="152"/>
      <c r="AE64" s="43"/>
      <c r="AF64" s="49"/>
      <c r="AG64" s="76"/>
      <c r="AH64" s="50"/>
      <c r="AI64" s="77"/>
      <c r="AJ64" s="50"/>
      <c r="AK64" s="78"/>
      <c r="AL64" s="50"/>
      <c r="AM64" s="66"/>
      <c r="AN64" s="50"/>
      <c r="AO64" s="174" t="str">
        <f t="shared" si="4"/>
        <v/>
      </c>
      <c r="AP64" s="50"/>
      <c r="AQ64" s="79"/>
      <c r="AR64" s="68"/>
      <c r="AS64" s="175">
        <f t="shared" si="7"/>
        <v>0</v>
      </c>
      <c r="AT64" s="81"/>
      <c r="AU64" s="176">
        <f t="shared" si="3"/>
        <v>0</v>
      </c>
      <c r="AV64" s="70"/>
      <c r="AW64" s="177" t="str">
        <f t="shared" si="8"/>
        <v/>
      </c>
      <c r="AX64" s="70"/>
      <c r="AY64" s="179" t="str">
        <f>IFERROR(IF(AND(AQ64=0,AU64=0),"",$AY$9-SUM($AQ$10:$AQ64)+SUM($AU$10:$AU64)),"")</f>
        <v/>
      </c>
      <c r="AZ64" s="51"/>
      <c r="BB64" s="49"/>
      <c r="BC64" s="76"/>
      <c r="BD64" s="50"/>
      <c r="BE64" s="77"/>
      <c r="BF64" s="50"/>
      <c r="BG64" s="78"/>
      <c r="BH64" s="50"/>
      <c r="BI64" s="80"/>
      <c r="BJ64" s="70"/>
      <c r="BK64" s="80"/>
      <c r="BL64" s="70"/>
      <c r="BM64" s="177" t="str">
        <f>IF(AND(BI64="",BK64=""),"",$BM$9-SUM($BI$10:BI64)+SUM($BK$10:BK64))</f>
        <v/>
      </c>
      <c r="BN64" s="51"/>
      <c r="BQ64" s="71"/>
      <c r="BR64" s="170">
        <f t="shared" si="5"/>
        <v>0</v>
      </c>
      <c r="BS64" s="71"/>
      <c r="BT64" s="170">
        <f t="shared" si="6"/>
        <v>0</v>
      </c>
      <c r="BU64" s="170" t="str">
        <f t="shared" si="9"/>
        <v/>
      </c>
    </row>
    <row r="65" spans="2:80" x14ac:dyDescent="0.3">
      <c r="B65" s="49"/>
      <c r="C65" s="72"/>
      <c r="D65" s="52"/>
      <c r="E65" s="83"/>
      <c r="F65" s="52"/>
      <c r="G65" s="74"/>
      <c r="H65" s="52"/>
      <c r="I65" s="59"/>
      <c r="J65" s="60"/>
      <c r="K65" s="59"/>
      <c r="L65" s="60"/>
      <c r="M65" s="173" t="str">
        <f>IF(AND(I65="",K65=""),"",$M$9-SUM($I$10:$I65)+SUM($K$10:$K65))</f>
        <v/>
      </c>
      <c r="N65" s="51"/>
      <c r="P65" s="150"/>
      <c r="Q65" s="72"/>
      <c r="R65" s="63"/>
      <c r="S65" s="84"/>
      <c r="T65" s="63"/>
      <c r="U65" s="73"/>
      <c r="V65" s="63"/>
      <c r="W65" s="64"/>
      <c r="X65" s="65"/>
      <c r="Y65" s="59"/>
      <c r="Z65" s="63"/>
      <c r="AA65" s="171" t="str">
        <f>IF(AND(W65="",Y65=""),"",$AA$9-SUM($W$10:W65)+SUM($Y$10:Y65))</f>
        <v/>
      </c>
      <c r="AB65" s="52"/>
      <c r="AC65" s="172" t="str">
        <f t="shared" si="12"/>
        <v/>
      </c>
      <c r="AD65" s="152"/>
      <c r="AE65" s="43"/>
      <c r="AF65" s="49"/>
      <c r="AG65" s="85"/>
      <c r="AH65" s="50"/>
      <c r="AI65" s="86"/>
      <c r="AJ65" s="50"/>
      <c r="AK65" s="87"/>
      <c r="AL65" s="50"/>
      <c r="AM65" s="66"/>
      <c r="AN65" s="50"/>
      <c r="AO65" s="174" t="str">
        <f t="shared" si="4"/>
        <v/>
      </c>
      <c r="AP65" s="50"/>
      <c r="AQ65" s="66"/>
      <c r="AR65" s="68"/>
      <c r="AS65" s="175">
        <f t="shared" si="7"/>
        <v>0</v>
      </c>
      <c r="AT65" s="81"/>
      <c r="AU65" s="176">
        <f t="shared" si="3"/>
        <v>0</v>
      </c>
      <c r="AV65" s="70"/>
      <c r="AW65" s="177" t="str">
        <f t="shared" si="8"/>
        <v/>
      </c>
      <c r="AX65" s="70"/>
      <c r="AY65" s="179" t="str">
        <f>IFERROR(IF(AND(AQ65=0,AU65=0),"",$AY$9-SUM($AQ$10:$AQ65)+SUM($AU$10:$AU65)),"")</f>
        <v/>
      </c>
      <c r="AZ65" s="51"/>
      <c r="BB65" s="49"/>
      <c r="BC65" s="85"/>
      <c r="BD65" s="50"/>
      <c r="BE65" s="86"/>
      <c r="BF65" s="50"/>
      <c r="BG65" s="87"/>
      <c r="BH65" s="50"/>
      <c r="BI65" s="67"/>
      <c r="BJ65" s="70"/>
      <c r="BK65" s="67"/>
      <c r="BL65" s="70"/>
      <c r="BM65" s="180" t="str">
        <f>IF(AND(BI65="",BK65=""),"",$BM$9-SUM($BI$10:BI65)+SUM($BK$10:BK65))</f>
        <v/>
      </c>
      <c r="BN65" s="51"/>
      <c r="BQ65" s="71"/>
      <c r="BR65" s="170">
        <f t="shared" si="5"/>
        <v>0</v>
      </c>
      <c r="BS65" s="71"/>
      <c r="BT65" s="170">
        <f t="shared" si="6"/>
        <v>0</v>
      </c>
      <c r="BU65" s="170" t="str">
        <f t="shared" si="9"/>
        <v/>
      </c>
    </row>
    <row r="66" spans="2:80" x14ac:dyDescent="0.3">
      <c r="B66" s="49"/>
      <c r="C66" s="72"/>
      <c r="D66" s="52"/>
      <c r="E66" s="73"/>
      <c r="F66" s="52"/>
      <c r="G66" s="74"/>
      <c r="H66" s="52"/>
      <c r="I66" s="59"/>
      <c r="J66" s="60"/>
      <c r="K66" s="59"/>
      <c r="L66" s="60"/>
      <c r="M66" s="173" t="str">
        <f>IF(AND(I66="",K66=""),"",$M$9-SUM($I$10:$I66)+SUM($K$10:$K66))</f>
        <v/>
      </c>
      <c r="N66" s="51"/>
      <c r="P66" s="150"/>
      <c r="Q66" s="72"/>
      <c r="R66" s="63"/>
      <c r="S66" s="75"/>
      <c r="T66" s="63"/>
      <c r="U66" s="73"/>
      <c r="V66" s="63"/>
      <c r="W66" s="64"/>
      <c r="X66" s="65"/>
      <c r="Y66" s="59"/>
      <c r="Z66" s="63"/>
      <c r="AA66" s="171" t="str">
        <f>IF(AND(W66="",Y66=""),"",$AA$9-SUM($W$10:W66)+SUM($Y$10:Y66))</f>
        <v/>
      </c>
      <c r="AB66" s="52"/>
      <c r="AC66" s="172" t="str">
        <f t="shared" si="12"/>
        <v/>
      </c>
      <c r="AD66" s="152"/>
      <c r="AE66" s="43"/>
      <c r="AF66" s="49"/>
      <c r="AG66" s="76"/>
      <c r="AH66" s="50"/>
      <c r="AI66" s="77"/>
      <c r="AJ66" s="50"/>
      <c r="AK66" s="78"/>
      <c r="AL66" s="50"/>
      <c r="AM66" s="79"/>
      <c r="AN66" s="50"/>
      <c r="AO66" s="174" t="str">
        <f t="shared" si="4"/>
        <v/>
      </c>
      <c r="AP66" s="50"/>
      <c r="AQ66" s="79"/>
      <c r="AR66" s="68"/>
      <c r="AS66" s="175">
        <f t="shared" si="7"/>
        <v>0</v>
      </c>
      <c r="AT66" s="81"/>
      <c r="AU66" s="176">
        <f t="shared" si="3"/>
        <v>0</v>
      </c>
      <c r="AV66" s="70"/>
      <c r="AW66" s="177" t="str">
        <f t="shared" si="8"/>
        <v/>
      </c>
      <c r="AX66" s="70"/>
      <c r="AY66" s="179" t="str">
        <f>IFERROR(IF(AND(AQ66=0,AU66=0),"",$AY$9-SUM($AQ$10:$AQ66)+SUM($AU$10:$AU66)),"")</f>
        <v/>
      </c>
      <c r="AZ66" s="51"/>
      <c r="BB66" s="49"/>
      <c r="BC66" s="76"/>
      <c r="BD66" s="50"/>
      <c r="BE66" s="77"/>
      <c r="BF66" s="50"/>
      <c r="BG66" s="78"/>
      <c r="BH66" s="50"/>
      <c r="BI66" s="80"/>
      <c r="BJ66" s="70"/>
      <c r="BK66" s="80"/>
      <c r="BL66" s="70"/>
      <c r="BM66" s="177" t="str">
        <f>IF(AND(BI66="",BK66=""),"",$BM$9-SUM($BI$10:BI66)+SUM($BK$10:BK66))</f>
        <v/>
      </c>
      <c r="BN66" s="51"/>
      <c r="BQ66" s="71"/>
      <c r="BR66" s="170">
        <f t="shared" si="5"/>
        <v>0</v>
      </c>
      <c r="BS66" s="71"/>
      <c r="BT66" s="170">
        <f t="shared" si="6"/>
        <v>0</v>
      </c>
      <c r="BU66" s="170" t="str">
        <f t="shared" si="9"/>
        <v/>
      </c>
    </row>
    <row r="67" spans="2:80" x14ac:dyDescent="0.3">
      <c r="B67" s="49"/>
      <c r="C67" s="72"/>
      <c r="D67" s="52"/>
      <c r="E67" s="83"/>
      <c r="F67" s="52"/>
      <c r="G67" s="74"/>
      <c r="H67" s="52"/>
      <c r="I67" s="59"/>
      <c r="J67" s="60"/>
      <c r="K67" s="59"/>
      <c r="L67" s="60"/>
      <c r="M67" s="173" t="str">
        <f>IF(AND(I67="",K67=""),"",$M$9-SUM($I$10:$I67)+SUM($K$10:$K67))</f>
        <v/>
      </c>
      <c r="N67" s="51"/>
      <c r="P67" s="150"/>
      <c r="Q67" s="72"/>
      <c r="R67" s="63"/>
      <c r="S67" s="84"/>
      <c r="T67" s="63"/>
      <c r="U67" s="73"/>
      <c r="V67" s="63"/>
      <c r="W67" s="64"/>
      <c r="X67" s="65"/>
      <c r="Y67" s="59"/>
      <c r="Z67" s="63"/>
      <c r="AA67" s="171" t="str">
        <f>IF(AND(W67="",Y67=""),"",$AA$9-SUM($W$10:W67)+SUM($Y$10:Y67))</f>
        <v/>
      </c>
      <c r="AB67" s="52"/>
      <c r="AC67" s="172" t="str">
        <f t="shared" si="12"/>
        <v/>
      </c>
      <c r="AD67" s="152"/>
      <c r="AE67" s="43"/>
      <c r="AF67" s="49"/>
      <c r="AG67" s="85"/>
      <c r="AH67" s="50"/>
      <c r="AI67" s="86"/>
      <c r="AJ67" s="50"/>
      <c r="AK67" s="87"/>
      <c r="AL67" s="50"/>
      <c r="AM67" s="79"/>
      <c r="AN67" s="50"/>
      <c r="AO67" s="174" t="str">
        <f t="shared" si="4"/>
        <v/>
      </c>
      <c r="AP67" s="50"/>
      <c r="AQ67" s="66"/>
      <c r="AR67" s="68"/>
      <c r="AS67" s="175">
        <f t="shared" si="7"/>
        <v>0</v>
      </c>
      <c r="AT67" s="81"/>
      <c r="AU67" s="176">
        <f t="shared" si="3"/>
        <v>0</v>
      </c>
      <c r="AV67" s="70"/>
      <c r="AW67" s="177" t="str">
        <f t="shared" si="8"/>
        <v/>
      </c>
      <c r="AX67" s="70"/>
      <c r="AY67" s="179" t="str">
        <f>IFERROR(IF(AND(AQ67=0,AU67=0),"",$AY$9-SUM($AQ$10:$AQ67)+SUM($AU$10:$AU67)),"")</f>
        <v/>
      </c>
      <c r="AZ67" s="51"/>
      <c r="BB67" s="49"/>
      <c r="BC67" s="85"/>
      <c r="BD67" s="50"/>
      <c r="BE67" s="86"/>
      <c r="BF67" s="50"/>
      <c r="BG67" s="87"/>
      <c r="BH67" s="50"/>
      <c r="BI67" s="67"/>
      <c r="BJ67" s="70"/>
      <c r="BK67" s="67"/>
      <c r="BL67" s="70"/>
      <c r="BM67" s="180" t="str">
        <f>IF(AND(BI67="",BK67=""),"",$BM$9-SUM($BI$10:BI67)+SUM($BK$10:BK67))</f>
        <v/>
      </c>
      <c r="BN67" s="51"/>
      <c r="BQ67" s="71"/>
      <c r="BR67" s="170">
        <f t="shared" si="5"/>
        <v>0</v>
      </c>
      <c r="BS67" s="71"/>
      <c r="BT67" s="170">
        <f t="shared" si="6"/>
        <v>0</v>
      </c>
      <c r="BU67" s="170" t="str">
        <f t="shared" si="9"/>
        <v/>
      </c>
    </row>
    <row r="68" spans="2:80" x14ac:dyDescent="0.3">
      <c r="B68" s="49"/>
      <c r="C68" s="72"/>
      <c r="D68" s="52"/>
      <c r="E68" s="73"/>
      <c r="F68" s="52"/>
      <c r="G68" s="74"/>
      <c r="H68" s="52"/>
      <c r="I68" s="59"/>
      <c r="J68" s="60"/>
      <c r="K68" s="59"/>
      <c r="L68" s="60"/>
      <c r="M68" s="173" t="str">
        <f>IF(AND(I68="",K68=""),"",$M$9-SUM($I$10:$I68)+SUM($K$10:$K68))</f>
        <v/>
      </c>
      <c r="N68" s="51"/>
      <c r="P68" s="150"/>
      <c r="Q68" s="72"/>
      <c r="R68" s="63"/>
      <c r="S68" s="75"/>
      <c r="T68" s="63"/>
      <c r="U68" s="73"/>
      <c r="V68" s="63"/>
      <c r="W68" s="64"/>
      <c r="X68" s="65"/>
      <c r="Y68" s="59"/>
      <c r="Z68" s="63"/>
      <c r="AA68" s="171" t="str">
        <f>IF(AND(W68="",Y68=""),"",$AA$9-SUM($W$10:W68)+SUM($Y$10:Y68))</f>
        <v/>
      </c>
      <c r="AB68" s="52"/>
      <c r="AC68" s="172" t="str">
        <f t="shared" si="12"/>
        <v/>
      </c>
      <c r="AD68" s="152"/>
      <c r="AE68" s="43"/>
      <c r="AF68" s="49"/>
      <c r="AG68" s="76"/>
      <c r="AH68" s="50"/>
      <c r="AI68" s="77"/>
      <c r="AJ68" s="50"/>
      <c r="AK68" s="78"/>
      <c r="AL68" s="50"/>
      <c r="AM68" s="79"/>
      <c r="AN68" s="50"/>
      <c r="AO68" s="174" t="str">
        <f t="shared" si="4"/>
        <v/>
      </c>
      <c r="AP68" s="50"/>
      <c r="AQ68" s="79"/>
      <c r="AR68" s="68"/>
      <c r="AS68" s="175">
        <f t="shared" si="7"/>
        <v>0</v>
      </c>
      <c r="AT68" s="81"/>
      <c r="AU68" s="176">
        <f t="shared" si="3"/>
        <v>0</v>
      </c>
      <c r="AV68" s="70"/>
      <c r="AW68" s="177" t="str">
        <f t="shared" si="8"/>
        <v/>
      </c>
      <c r="AX68" s="70"/>
      <c r="AY68" s="179" t="str">
        <f>IFERROR(IF(AND(AQ68=0,AU68=0),"",$AY$9-SUM($AQ$10:$AQ68)+SUM($AU$10:$AU68)),"")</f>
        <v/>
      </c>
      <c r="AZ68" s="51"/>
      <c r="BB68" s="49"/>
      <c r="BC68" s="76"/>
      <c r="BD68" s="50"/>
      <c r="BE68" s="77"/>
      <c r="BF68" s="50"/>
      <c r="BG68" s="78"/>
      <c r="BH68" s="50"/>
      <c r="BI68" s="80"/>
      <c r="BJ68" s="70"/>
      <c r="BK68" s="80"/>
      <c r="BL68" s="70"/>
      <c r="BM68" s="177" t="str">
        <f>IF(AND(BI68="",BK68=""),"",$BM$9-SUM($BI$10:BI68)+SUM($BK$10:BK68))</f>
        <v/>
      </c>
      <c r="BN68" s="51"/>
      <c r="BQ68" s="71"/>
      <c r="BR68" s="170">
        <f t="shared" si="5"/>
        <v>0</v>
      </c>
      <c r="BS68" s="71"/>
      <c r="BT68" s="170">
        <f t="shared" si="6"/>
        <v>0</v>
      </c>
      <c r="BU68" s="170" t="str">
        <f t="shared" si="9"/>
        <v/>
      </c>
    </row>
    <row r="69" spans="2:80" x14ac:dyDescent="0.3">
      <c r="B69" s="49"/>
      <c r="C69" s="72"/>
      <c r="D69" s="52"/>
      <c r="E69" s="83"/>
      <c r="F69" s="52"/>
      <c r="G69" s="74"/>
      <c r="H69" s="52"/>
      <c r="I69" s="59"/>
      <c r="J69" s="60"/>
      <c r="K69" s="59"/>
      <c r="L69" s="60"/>
      <c r="M69" s="173" t="str">
        <f>IF(AND(I69="",K69=""),"",$M$9-SUM($I$10:$I69)+SUM($K$10:$K69))</f>
        <v/>
      </c>
      <c r="N69" s="51"/>
      <c r="P69" s="150"/>
      <c r="Q69" s="72"/>
      <c r="R69" s="63"/>
      <c r="S69" s="84"/>
      <c r="T69" s="63"/>
      <c r="U69" s="73"/>
      <c r="V69" s="63"/>
      <c r="W69" s="64"/>
      <c r="X69" s="65"/>
      <c r="Y69" s="59"/>
      <c r="Z69" s="63"/>
      <c r="AA69" s="171" t="str">
        <f>IF(AND(W69="",Y69=""),"",$AA$9-SUM($W$10:W69)+SUM($Y$10:Y69))</f>
        <v/>
      </c>
      <c r="AB69" s="52"/>
      <c r="AC69" s="172" t="str">
        <f t="shared" si="12"/>
        <v/>
      </c>
      <c r="AD69" s="152"/>
      <c r="AE69" s="43"/>
      <c r="AF69" s="49"/>
      <c r="AG69" s="85"/>
      <c r="AH69" s="50"/>
      <c r="AI69" s="86"/>
      <c r="AJ69" s="50"/>
      <c r="AK69" s="87"/>
      <c r="AL69" s="50"/>
      <c r="AM69" s="79"/>
      <c r="AN69" s="50"/>
      <c r="AO69" s="174" t="str">
        <f t="shared" si="4"/>
        <v/>
      </c>
      <c r="AP69" s="50"/>
      <c r="AQ69" s="66"/>
      <c r="AR69" s="68"/>
      <c r="AS69" s="175">
        <f t="shared" si="7"/>
        <v>0</v>
      </c>
      <c r="AT69" s="81"/>
      <c r="AU69" s="176">
        <f t="shared" si="3"/>
        <v>0</v>
      </c>
      <c r="AV69" s="70"/>
      <c r="AW69" s="177" t="str">
        <f t="shared" si="8"/>
        <v/>
      </c>
      <c r="AX69" s="70"/>
      <c r="AY69" s="179" t="str">
        <f>IFERROR(IF(AND(AQ69=0,AU69=0),"",$AY$9-SUM($AQ$10:$AQ69)+SUM($AU$10:$AU69)),"")</f>
        <v/>
      </c>
      <c r="AZ69" s="51"/>
      <c r="BB69" s="49"/>
      <c r="BC69" s="85"/>
      <c r="BD69" s="50"/>
      <c r="BE69" s="86"/>
      <c r="BF69" s="50"/>
      <c r="BG69" s="87"/>
      <c r="BH69" s="50"/>
      <c r="BI69" s="67"/>
      <c r="BJ69" s="70"/>
      <c r="BK69" s="67"/>
      <c r="BL69" s="70"/>
      <c r="BM69" s="180" t="str">
        <f>IF(AND(BI69="",BK69=""),"",$BM$9-SUM($BI$10:BI69)+SUM($BK$10:BK69))</f>
        <v/>
      </c>
      <c r="BN69" s="51"/>
      <c r="BQ69" s="71"/>
      <c r="BR69" s="170">
        <f t="shared" si="5"/>
        <v>0</v>
      </c>
      <c r="BS69" s="71"/>
      <c r="BT69" s="170">
        <f t="shared" si="6"/>
        <v>0</v>
      </c>
      <c r="BU69" s="170" t="str">
        <f t="shared" si="9"/>
        <v/>
      </c>
    </row>
    <row r="70" spans="2:80" x14ac:dyDescent="0.3">
      <c r="B70" s="49"/>
      <c r="C70" s="72"/>
      <c r="D70" s="52"/>
      <c r="E70" s="73"/>
      <c r="F70" s="52"/>
      <c r="G70" s="74"/>
      <c r="H70" s="52"/>
      <c r="I70" s="59"/>
      <c r="J70" s="60"/>
      <c r="K70" s="59"/>
      <c r="L70" s="60"/>
      <c r="M70" s="173" t="str">
        <f>IF(AND(I70="",K70=""),"",$M$9-SUM($I$10:$I70)+SUM($K$10:$K70))</f>
        <v/>
      </c>
      <c r="N70" s="51"/>
      <c r="P70" s="150"/>
      <c r="Q70" s="72"/>
      <c r="R70" s="63"/>
      <c r="S70" s="75"/>
      <c r="T70" s="63"/>
      <c r="U70" s="73"/>
      <c r="V70" s="63"/>
      <c r="W70" s="64"/>
      <c r="X70" s="65"/>
      <c r="Y70" s="59"/>
      <c r="Z70" s="63"/>
      <c r="AA70" s="171" t="str">
        <f>IF(AND(W70="",Y70=""),"",$AA$9-SUM($W$10:W70)+SUM($Y$10:Y70))</f>
        <v/>
      </c>
      <c r="AB70" s="52"/>
      <c r="AC70" s="172" t="str">
        <f t="shared" si="12"/>
        <v/>
      </c>
      <c r="AD70" s="152"/>
      <c r="AE70" s="43"/>
      <c r="AF70" s="49"/>
      <c r="AG70" s="76"/>
      <c r="AH70" s="50"/>
      <c r="AI70" s="77"/>
      <c r="AJ70" s="50"/>
      <c r="AK70" s="78"/>
      <c r="AL70" s="50"/>
      <c r="AM70" s="79"/>
      <c r="AN70" s="50"/>
      <c r="AO70" s="174" t="str">
        <f t="shared" si="4"/>
        <v/>
      </c>
      <c r="AP70" s="50"/>
      <c r="AQ70" s="79"/>
      <c r="AR70" s="68"/>
      <c r="AS70" s="175">
        <f t="shared" si="7"/>
        <v>0</v>
      </c>
      <c r="AT70" s="81"/>
      <c r="AU70" s="176">
        <f t="shared" si="3"/>
        <v>0</v>
      </c>
      <c r="AV70" s="70"/>
      <c r="AW70" s="177" t="str">
        <f t="shared" si="8"/>
        <v/>
      </c>
      <c r="AX70" s="70"/>
      <c r="AY70" s="179" t="str">
        <f>IFERROR(IF(AND(AQ70=0,AU70=0),"",$AY$9-SUM($AQ$10:$AQ70)+SUM($AU$10:$AU70)),"")</f>
        <v/>
      </c>
      <c r="AZ70" s="51"/>
      <c r="BB70" s="49"/>
      <c r="BC70" s="76"/>
      <c r="BD70" s="50"/>
      <c r="BE70" s="77"/>
      <c r="BF70" s="50"/>
      <c r="BG70" s="78"/>
      <c r="BH70" s="50"/>
      <c r="BI70" s="80"/>
      <c r="BJ70" s="70"/>
      <c r="BK70" s="80"/>
      <c r="BL70" s="70"/>
      <c r="BM70" s="177" t="str">
        <f>IF(AND(BI70="",BK70=""),"",$BM$9-SUM($BI$10:BI70)+SUM($BK$10:BK70))</f>
        <v/>
      </c>
      <c r="BN70" s="51"/>
      <c r="BQ70" s="71"/>
      <c r="BR70" s="170">
        <f t="shared" si="5"/>
        <v>0</v>
      </c>
      <c r="BS70" s="71"/>
      <c r="BT70" s="170">
        <f t="shared" si="6"/>
        <v>0</v>
      </c>
      <c r="BU70" s="170" t="str">
        <f t="shared" si="9"/>
        <v/>
      </c>
      <c r="BZ70" s="93"/>
      <c r="CA70" s="82"/>
      <c r="CB70" s="92"/>
    </row>
    <row r="71" spans="2:80" x14ac:dyDescent="0.3">
      <c r="B71" s="49"/>
      <c r="C71" s="72"/>
      <c r="D71" s="52"/>
      <c r="E71" s="83"/>
      <c r="F71" s="52"/>
      <c r="G71" s="74"/>
      <c r="H71" s="52"/>
      <c r="I71" s="59"/>
      <c r="J71" s="60"/>
      <c r="K71" s="59"/>
      <c r="L71" s="60"/>
      <c r="M71" s="173" t="str">
        <f>IF(AND(I71="",K71=""),"",$M$9-SUM($I$10:$I71)+SUM($K$10:$K71))</f>
        <v/>
      </c>
      <c r="N71" s="51"/>
      <c r="P71" s="150"/>
      <c r="Q71" s="72"/>
      <c r="R71" s="63"/>
      <c r="S71" s="84"/>
      <c r="T71" s="63"/>
      <c r="U71" s="73"/>
      <c r="V71" s="63"/>
      <c r="W71" s="64"/>
      <c r="X71" s="65"/>
      <c r="Y71" s="59"/>
      <c r="Z71" s="63"/>
      <c r="AA71" s="171" t="str">
        <f>IF(AND(W71="",Y71=""),"",$AA$9-SUM($W$10:W71)+SUM($Y$10:Y71))</f>
        <v/>
      </c>
      <c r="AB71" s="52"/>
      <c r="AC71" s="172" t="str">
        <f t="shared" si="12"/>
        <v/>
      </c>
      <c r="AD71" s="152"/>
      <c r="AE71" s="43"/>
      <c r="AF71" s="49"/>
      <c r="AG71" s="85"/>
      <c r="AH71" s="50"/>
      <c r="AI71" s="86"/>
      <c r="AJ71" s="50"/>
      <c r="AK71" s="87"/>
      <c r="AL71" s="50"/>
      <c r="AM71" s="79"/>
      <c r="AN71" s="50"/>
      <c r="AO71" s="174" t="str">
        <f t="shared" si="4"/>
        <v/>
      </c>
      <c r="AP71" s="50"/>
      <c r="AQ71" s="66"/>
      <c r="AR71" s="68"/>
      <c r="AS71" s="175">
        <f t="shared" si="7"/>
        <v>0</v>
      </c>
      <c r="AT71" s="81"/>
      <c r="AU71" s="176">
        <f t="shared" si="3"/>
        <v>0</v>
      </c>
      <c r="AV71" s="70"/>
      <c r="AW71" s="177" t="str">
        <f t="shared" si="8"/>
        <v/>
      </c>
      <c r="AX71" s="70"/>
      <c r="AY71" s="179" t="str">
        <f>IFERROR(IF(AND(AQ71=0,AU71=0),"",$AY$9-SUM($AQ$10:$AQ71)+SUM($AU$10:$AU71)),"")</f>
        <v/>
      </c>
      <c r="AZ71" s="51"/>
      <c r="BB71" s="49"/>
      <c r="BC71" s="85"/>
      <c r="BD71" s="50"/>
      <c r="BE71" s="86"/>
      <c r="BF71" s="50"/>
      <c r="BG71" s="87"/>
      <c r="BH71" s="50"/>
      <c r="BI71" s="67"/>
      <c r="BJ71" s="70"/>
      <c r="BK71" s="67"/>
      <c r="BL71" s="70"/>
      <c r="BM71" s="180" t="str">
        <f>IF(AND(BI71="",BK71=""),"",$BM$9-SUM($BI$10:BI71)+SUM($BK$10:BK71))</f>
        <v/>
      </c>
      <c r="BN71" s="51"/>
      <c r="BQ71" s="71"/>
      <c r="BR71" s="170">
        <f t="shared" si="5"/>
        <v>0</v>
      </c>
      <c r="BS71" s="71"/>
      <c r="BT71" s="170">
        <f t="shared" si="6"/>
        <v>0</v>
      </c>
      <c r="BU71" s="170" t="str">
        <f t="shared" si="9"/>
        <v/>
      </c>
      <c r="BZ71" s="93"/>
      <c r="CA71" s="82"/>
      <c r="CB71" s="92"/>
    </row>
    <row r="72" spans="2:80" x14ac:dyDescent="0.3">
      <c r="B72" s="49"/>
      <c r="C72" s="72"/>
      <c r="D72" s="52"/>
      <c r="E72" s="73"/>
      <c r="F72" s="52"/>
      <c r="G72" s="74"/>
      <c r="H72" s="52"/>
      <c r="I72" s="59"/>
      <c r="J72" s="60"/>
      <c r="K72" s="59"/>
      <c r="L72" s="60"/>
      <c r="M72" s="173" t="str">
        <f>IF(AND(I72="",K72=""),"",$M$9-SUM($I$10:$I72)+SUM($K$10:$K72))</f>
        <v/>
      </c>
      <c r="N72" s="51"/>
      <c r="P72" s="150"/>
      <c r="Q72" s="72"/>
      <c r="R72" s="63"/>
      <c r="S72" s="75"/>
      <c r="T72" s="63"/>
      <c r="U72" s="73"/>
      <c r="V72" s="63"/>
      <c r="W72" s="64"/>
      <c r="X72" s="65"/>
      <c r="Y72" s="59"/>
      <c r="Z72" s="63"/>
      <c r="AA72" s="171" t="str">
        <f>IF(AND(W72="",Y72=""),"",$AA$9-SUM($W$10:W72)+SUM($Y$10:Y72))</f>
        <v/>
      </c>
      <c r="AB72" s="52"/>
      <c r="AC72" s="172" t="str">
        <f t="shared" si="12"/>
        <v/>
      </c>
      <c r="AD72" s="152"/>
      <c r="AE72" s="43"/>
      <c r="AF72" s="49"/>
      <c r="AG72" s="76"/>
      <c r="AH72" s="50"/>
      <c r="AI72" s="77"/>
      <c r="AJ72" s="50"/>
      <c r="AK72" s="78"/>
      <c r="AL72" s="50"/>
      <c r="AM72" s="79"/>
      <c r="AN72" s="50"/>
      <c r="AO72" s="174" t="str">
        <f t="shared" si="4"/>
        <v/>
      </c>
      <c r="AP72" s="50"/>
      <c r="AQ72" s="79"/>
      <c r="AR72" s="68"/>
      <c r="AS72" s="175">
        <f t="shared" si="7"/>
        <v>0</v>
      </c>
      <c r="AT72" s="81"/>
      <c r="AU72" s="176">
        <f t="shared" si="3"/>
        <v>0</v>
      </c>
      <c r="AV72" s="70"/>
      <c r="AW72" s="177" t="str">
        <f t="shared" si="8"/>
        <v/>
      </c>
      <c r="AX72" s="70"/>
      <c r="AY72" s="179" t="str">
        <f>IFERROR(IF(AND(AQ72=0,AU72=0),"",$AY$9-SUM($AQ$10:$AQ72)+SUM($AU$10:$AU72)),"")</f>
        <v/>
      </c>
      <c r="AZ72" s="51"/>
      <c r="BB72" s="49"/>
      <c r="BC72" s="76"/>
      <c r="BD72" s="50"/>
      <c r="BE72" s="77"/>
      <c r="BF72" s="50"/>
      <c r="BG72" s="78"/>
      <c r="BH72" s="50"/>
      <c r="BI72" s="80"/>
      <c r="BJ72" s="70"/>
      <c r="BK72" s="80"/>
      <c r="BL72" s="70"/>
      <c r="BM72" s="177" t="str">
        <f>IF(AND(BI72="",BK72=""),"",$BM$9-SUM($BI$10:BI72)+SUM($BK$10:BK72))</f>
        <v/>
      </c>
      <c r="BN72" s="51"/>
      <c r="BQ72" s="71"/>
      <c r="BR72" s="170">
        <f t="shared" si="5"/>
        <v>0</v>
      </c>
      <c r="BS72" s="71"/>
      <c r="BT72" s="170">
        <f t="shared" si="6"/>
        <v>0</v>
      </c>
      <c r="BU72" s="170" t="str">
        <f t="shared" si="9"/>
        <v/>
      </c>
      <c r="BZ72" s="93"/>
      <c r="CA72" s="82"/>
      <c r="CB72" s="92"/>
    </row>
    <row r="73" spans="2:80" x14ac:dyDescent="0.3">
      <c r="B73" s="49"/>
      <c r="C73" s="72"/>
      <c r="D73" s="52"/>
      <c r="E73" s="83"/>
      <c r="F73" s="52"/>
      <c r="G73" s="74"/>
      <c r="H73" s="52"/>
      <c r="I73" s="59"/>
      <c r="J73" s="60"/>
      <c r="K73" s="59"/>
      <c r="L73" s="60"/>
      <c r="M73" s="173" t="str">
        <f>IF(AND(I73="",K73=""),"",$M$9-SUM($I$10:$I73)+SUM($K$10:$K73))</f>
        <v/>
      </c>
      <c r="N73" s="51"/>
      <c r="P73" s="150"/>
      <c r="Q73" s="72"/>
      <c r="R73" s="63"/>
      <c r="S73" s="84"/>
      <c r="T73" s="63"/>
      <c r="U73" s="73"/>
      <c r="V73" s="63"/>
      <c r="W73" s="64"/>
      <c r="X73" s="65"/>
      <c r="Y73" s="59"/>
      <c r="Z73" s="63"/>
      <c r="AA73" s="171" t="str">
        <f>IF(AND(W73="",Y73=""),"",$AA$9-SUM($W$10:W73)+SUM($Y$10:Y73))</f>
        <v/>
      </c>
      <c r="AB73" s="52"/>
      <c r="AC73" s="172" t="str">
        <f t="shared" si="12"/>
        <v/>
      </c>
      <c r="AD73" s="152"/>
      <c r="AE73" s="43"/>
      <c r="AF73" s="49"/>
      <c r="AG73" s="85"/>
      <c r="AH73" s="50"/>
      <c r="AI73" s="86"/>
      <c r="AJ73" s="50"/>
      <c r="AK73" s="87"/>
      <c r="AL73" s="50"/>
      <c r="AM73" s="79"/>
      <c r="AN73" s="50"/>
      <c r="AO73" s="174" t="str">
        <f t="shared" si="4"/>
        <v/>
      </c>
      <c r="AP73" s="50"/>
      <c r="AQ73" s="66"/>
      <c r="AR73" s="68"/>
      <c r="AS73" s="175">
        <f t="shared" si="7"/>
        <v>0</v>
      </c>
      <c r="AT73" s="81"/>
      <c r="AU73" s="176">
        <f t="shared" si="3"/>
        <v>0</v>
      </c>
      <c r="AV73" s="70"/>
      <c r="AW73" s="177" t="str">
        <f t="shared" si="8"/>
        <v/>
      </c>
      <c r="AX73" s="70"/>
      <c r="AY73" s="179" t="str">
        <f>IFERROR(IF(AND(AQ73=0,AU73=0),"",$AY$9-SUM($AQ$10:$AQ73)+SUM($AU$10:$AU73)),"")</f>
        <v/>
      </c>
      <c r="AZ73" s="51"/>
      <c r="BB73" s="49"/>
      <c r="BC73" s="85"/>
      <c r="BD73" s="50"/>
      <c r="BE73" s="86"/>
      <c r="BF73" s="50"/>
      <c r="BG73" s="87"/>
      <c r="BH73" s="50"/>
      <c r="BI73" s="67"/>
      <c r="BJ73" s="70"/>
      <c r="BK73" s="67"/>
      <c r="BL73" s="70"/>
      <c r="BM73" s="180" t="str">
        <f>IF(AND(BI73="",BK73=""),"",$BM$9-SUM($BI$10:BI73)+SUM($BK$10:BK73))</f>
        <v/>
      </c>
      <c r="BN73" s="51"/>
      <c r="BQ73" s="71"/>
      <c r="BR73" s="170">
        <f t="shared" si="5"/>
        <v>0</v>
      </c>
      <c r="BS73" s="71"/>
      <c r="BT73" s="170">
        <f t="shared" si="6"/>
        <v>0</v>
      </c>
      <c r="BU73" s="170" t="str">
        <f t="shared" si="9"/>
        <v/>
      </c>
      <c r="BZ73" s="93"/>
      <c r="CA73" s="82"/>
      <c r="CB73" s="92"/>
    </row>
    <row r="74" spans="2:80" x14ac:dyDescent="0.3">
      <c r="B74" s="49"/>
      <c r="C74" s="72"/>
      <c r="D74" s="52"/>
      <c r="E74" s="73"/>
      <c r="F74" s="52"/>
      <c r="G74" s="74"/>
      <c r="H74" s="52"/>
      <c r="I74" s="59"/>
      <c r="J74" s="60"/>
      <c r="K74" s="59"/>
      <c r="L74" s="60"/>
      <c r="M74" s="173" t="str">
        <f>IF(AND(I74="",K74=""),"",$M$9-SUM($I$10:$I74)+SUM($K$10:$K74))</f>
        <v/>
      </c>
      <c r="N74" s="51"/>
      <c r="P74" s="150"/>
      <c r="Q74" s="72"/>
      <c r="R74" s="63"/>
      <c r="S74" s="75"/>
      <c r="T74" s="63"/>
      <c r="U74" s="73"/>
      <c r="V74" s="63"/>
      <c r="W74" s="64"/>
      <c r="X74" s="65"/>
      <c r="Y74" s="59"/>
      <c r="Z74" s="63"/>
      <c r="AA74" s="171" t="str">
        <f>IF(AND(W74="",Y74=""),"",$AA$9-SUM($W$10:W74)+SUM($Y$10:Y74))</f>
        <v/>
      </c>
      <c r="AB74" s="52"/>
      <c r="AC74" s="172" t="str">
        <f t="shared" ref="AC74:AC92" si="13">IFERROR(IF(AND(Z74="",AA74=""),"",$AC$8+SUM($Z74)-SUM($AA74)),"")</f>
        <v/>
      </c>
      <c r="AD74" s="152"/>
      <c r="AE74" s="43"/>
      <c r="AF74" s="49"/>
      <c r="AG74" s="76"/>
      <c r="AH74" s="50"/>
      <c r="AI74" s="77"/>
      <c r="AJ74" s="50"/>
      <c r="AK74" s="78"/>
      <c r="AL74" s="50"/>
      <c r="AM74" s="79"/>
      <c r="AN74" s="50"/>
      <c r="AO74" s="174" t="str">
        <f t="shared" si="4"/>
        <v/>
      </c>
      <c r="AP74" s="50"/>
      <c r="AQ74" s="79"/>
      <c r="AR74" s="68"/>
      <c r="AS74" s="175">
        <f t="shared" si="7"/>
        <v>0</v>
      </c>
      <c r="AT74" s="81"/>
      <c r="AU74" s="176">
        <f t="shared" ref="AU74:AU105" si="14">IF($AT74=0,$AN74+SUM($AS74:$AS74)*SUM($AM74:$AM74),SUM($AT74:$AT74))</f>
        <v>0</v>
      </c>
      <c r="AV74" s="70"/>
      <c r="AW74" s="177" t="str">
        <f t="shared" ref="AW74:AW105" si="15">IFERROR(IF(AND($AM74="",$AY74=""),"",SUM($AY74:$AY74)/SUM($AM74:$AM74)),"")</f>
        <v/>
      </c>
      <c r="AX74" s="70"/>
      <c r="AY74" s="179" t="str">
        <f>IFERROR(IF(AND(AQ74=0,AU74=0),"",$AY$9-SUM($AQ$10:$AQ74)+SUM($AU$10:$AU74)),"")</f>
        <v/>
      </c>
      <c r="AZ74" s="51"/>
      <c r="BB74" s="49"/>
      <c r="BC74" s="76"/>
      <c r="BD74" s="50"/>
      <c r="BE74" s="77"/>
      <c r="BF74" s="50"/>
      <c r="BG74" s="78"/>
      <c r="BH74" s="50"/>
      <c r="BI74" s="80"/>
      <c r="BJ74" s="70"/>
      <c r="BK74" s="80"/>
      <c r="BL74" s="70"/>
      <c r="BM74" s="177" t="str">
        <f>IF(AND(BI74="",BK74=""),"",$BM$9-SUM($BI$10:BI74)+SUM($BK$10:BK74))</f>
        <v/>
      </c>
      <c r="BN74" s="51"/>
      <c r="BQ74" s="71"/>
      <c r="BR74" s="170">
        <f t="shared" si="5"/>
        <v>0</v>
      </c>
      <c r="BS74" s="71"/>
      <c r="BT74" s="170">
        <f t="shared" si="6"/>
        <v>0</v>
      </c>
      <c r="BU74" s="170" t="str">
        <f t="shared" ref="BU74:BU105" si="16">IFERROR(IF(AY74&gt;=1,AY74,""),"")</f>
        <v/>
      </c>
      <c r="BZ74" s="93"/>
      <c r="CA74" s="82"/>
      <c r="CB74" s="92"/>
    </row>
    <row r="75" spans="2:80" x14ac:dyDescent="0.3">
      <c r="B75" s="49"/>
      <c r="C75" s="72"/>
      <c r="D75" s="52"/>
      <c r="E75" s="83"/>
      <c r="F75" s="52"/>
      <c r="G75" s="74"/>
      <c r="H75" s="52"/>
      <c r="I75" s="59"/>
      <c r="J75" s="60"/>
      <c r="K75" s="59"/>
      <c r="L75" s="60"/>
      <c r="M75" s="173" t="str">
        <f>IF(AND(I75="",K75=""),"",$M$9-SUM($I$10:$I75)+SUM($K$10:$K75))</f>
        <v/>
      </c>
      <c r="N75" s="51"/>
      <c r="P75" s="150"/>
      <c r="Q75" s="72"/>
      <c r="R75" s="63"/>
      <c r="S75" s="84"/>
      <c r="T75" s="63"/>
      <c r="U75" s="73"/>
      <c r="V75" s="63"/>
      <c r="W75" s="64"/>
      <c r="X75" s="65"/>
      <c r="Y75" s="59"/>
      <c r="Z75" s="63"/>
      <c r="AA75" s="171" t="str">
        <f>IF(AND(W75="",Y75=""),"",$AA$9-SUM($W$10:W75)+SUM($Y$10:Y75))</f>
        <v/>
      </c>
      <c r="AB75" s="52"/>
      <c r="AC75" s="172" t="str">
        <f t="shared" si="13"/>
        <v/>
      </c>
      <c r="AD75" s="152"/>
      <c r="AE75" s="43"/>
      <c r="AF75" s="49"/>
      <c r="AG75" s="85"/>
      <c r="AH75" s="50"/>
      <c r="AI75" s="86"/>
      <c r="AJ75" s="50"/>
      <c r="AK75" s="87"/>
      <c r="AL75" s="50"/>
      <c r="AM75" s="79"/>
      <c r="AN75" s="50"/>
      <c r="AO75" s="174" t="str">
        <f t="shared" ref="AO75:AO105" si="17">IFERROR(IF(AND(AM75=0,AQ75=0),"",$AN75+SUM($AQ75:$AQ75)/SUM($AM75:$AM75)),"Inscrire taux!")</f>
        <v/>
      </c>
      <c r="AP75" s="50"/>
      <c r="AQ75" s="66"/>
      <c r="AR75" s="68"/>
      <c r="AS75" s="175">
        <f t="shared" ref="AS75:AS105" si="18">IFERROR(IF(NOT(AT75=0),AT75/AM75,SUM(BS75)),"Inscrire taux!")</f>
        <v>0</v>
      </c>
      <c r="AT75" s="81"/>
      <c r="AU75" s="176">
        <f t="shared" si="14"/>
        <v>0</v>
      </c>
      <c r="AV75" s="70"/>
      <c r="AW75" s="177" t="str">
        <f t="shared" si="15"/>
        <v/>
      </c>
      <c r="AX75" s="70"/>
      <c r="AY75" s="179" t="str">
        <f>IFERROR(IF(AND(AQ75=0,AU75=0),"",$AY$9-SUM($AQ$10:$AQ75)+SUM($AU$10:$AU75)),"")</f>
        <v/>
      </c>
      <c r="AZ75" s="51"/>
      <c r="BB75" s="49"/>
      <c r="BC75" s="85"/>
      <c r="BD75" s="50"/>
      <c r="BE75" s="86"/>
      <c r="BF75" s="50"/>
      <c r="BG75" s="87"/>
      <c r="BH75" s="50"/>
      <c r="BI75" s="67"/>
      <c r="BJ75" s="70"/>
      <c r="BK75" s="67"/>
      <c r="BL75" s="70"/>
      <c r="BM75" s="180" t="str">
        <f>IF(AND(BI75="",BK75=""),"",$BM$9-SUM($BI$10:BI75)+SUM($BK$10:BK75))</f>
        <v/>
      </c>
      <c r="BN75" s="51"/>
      <c r="BQ75" s="71"/>
      <c r="BR75" s="170">
        <f t="shared" ref="BR75:BR105" si="19">SUM(AQ75)</f>
        <v>0</v>
      </c>
      <c r="BS75" s="71"/>
      <c r="BT75" s="170">
        <f t="shared" ref="BT75:BT105" si="20">SUM(AU75)</f>
        <v>0</v>
      </c>
      <c r="BU75" s="170" t="str">
        <f t="shared" si="16"/>
        <v/>
      </c>
      <c r="BZ75" s="93"/>
      <c r="CA75" s="82"/>
      <c r="CB75" s="92"/>
    </row>
    <row r="76" spans="2:80" x14ac:dyDescent="0.3">
      <c r="B76" s="49"/>
      <c r="C76" s="72"/>
      <c r="D76" s="52"/>
      <c r="E76" s="73"/>
      <c r="F76" s="52"/>
      <c r="G76" s="74"/>
      <c r="H76" s="52"/>
      <c r="I76" s="59"/>
      <c r="J76" s="60"/>
      <c r="K76" s="59"/>
      <c r="L76" s="60"/>
      <c r="M76" s="173" t="str">
        <f>IF(AND(I76="",K76=""),"",$M$9-SUM($I$10:$I76)+SUM($K$10:$K76))</f>
        <v/>
      </c>
      <c r="N76" s="51"/>
      <c r="P76" s="150"/>
      <c r="Q76" s="72"/>
      <c r="R76" s="63"/>
      <c r="S76" s="75"/>
      <c r="T76" s="63"/>
      <c r="U76" s="73"/>
      <c r="V76" s="63"/>
      <c r="W76" s="64"/>
      <c r="X76" s="65"/>
      <c r="Y76" s="59"/>
      <c r="Z76" s="63"/>
      <c r="AA76" s="171" t="str">
        <f>IF(AND(W76="",Y76=""),"",$AA$9-SUM($W$10:W76)+SUM($Y$10:Y76))</f>
        <v/>
      </c>
      <c r="AB76" s="52"/>
      <c r="AC76" s="172" t="str">
        <f t="shared" si="13"/>
        <v/>
      </c>
      <c r="AD76" s="152"/>
      <c r="AE76" s="43"/>
      <c r="AF76" s="49"/>
      <c r="AG76" s="76"/>
      <c r="AH76" s="50"/>
      <c r="AI76" s="77"/>
      <c r="AJ76" s="50"/>
      <c r="AK76" s="78"/>
      <c r="AL76" s="50"/>
      <c r="AM76" s="79"/>
      <c r="AN76" s="50"/>
      <c r="AO76" s="174" t="str">
        <f t="shared" si="17"/>
        <v/>
      </c>
      <c r="AP76" s="50"/>
      <c r="AQ76" s="79"/>
      <c r="AR76" s="68"/>
      <c r="AS76" s="175">
        <f t="shared" si="18"/>
        <v>0</v>
      </c>
      <c r="AT76" s="81"/>
      <c r="AU76" s="176">
        <f t="shared" si="14"/>
        <v>0</v>
      </c>
      <c r="AV76" s="70"/>
      <c r="AW76" s="177" t="str">
        <f t="shared" si="15"/>
        <v/>
      </c>
      <c r="AX76" s="70"/>
      <c r="AY76" s="179" t="str">
        <f>IFERROR(IF(AND(AQ76=0,AU76=0),"",$AY$9-SUM($AQ$10:$AQ76)+SUM($AU$10:$AU76)),"")</f>
        <v/>
      </c>
      <c r="AZ76" s="51"/>
      <c r="BB76" s="49"/>
      <c r="BC76" s="76"/>
      <c r="BD76" s="50"/>
      <c r="BE76" s="77"/>
      <c r="BF76" s="50"/>
      <c r="BG76" s="78"/>
      <c r="BH76" s="50"/>
      <c r="BI76" s="80"/>
      <c r="BJ76" s="70"/>
      <c r="BK76" s="80"/>
      <c r="BL76" s="70"/>
      <c r="BM76" s="177" t="str">
        <f>IF(AND(BI76="",BK76=""),"",$BM$9-SUM($BI$10:BI76)+SUM($BK$10:BK76))</f>
        <v/>
      </c>
      <c r="BN76" s="51"/>
      <c r="BQ76" s="71"/>
      <c r="BR76" s="170">
        <f t="shared" si="19"/>
        <v>0</v>
      </c>
      <c r="BS76" s="71"/>
      <c r="BT76" s="170">
        <f t="shared" si="20"/>
        <v>0</v>
      </c>
      <c r="BU76" s="170" t="str">
        <f t="shared" si="16"/>
        <v/>
      </c>
      <c r="BZ76" s="93"/>
      <c r="CA76" s="82"/>
      <c r="CB76" s="92"/>
    </row>
    <row r="77" spans="2:80" x14ac:dyDescent="0.3">
      <c r="B77" s="49"/>
      <c r="C77" s="72"/>
      <c r="D77" s="52"/>
      <c r="E77" s="83"/>
      <c r="F77" s="52"/>
      <c r="G77" s="74"/>
      <c r="H77" s="52"/>
      <c r="I77" s="59"/>
      <c r="J77" s="60"/>
      <c r="K77" s="59"/>
      <c r="L77" s="60"/>
      <c r="M77" s="173" t="str">
        <f>IF(AND(I77="",K77=""),"",$M$9-SUM($I$10:$I77)+SUM($K$10:$K77))</f>
        <v/>
      </c>
      <c r="N77" s="51"/>
      <c r="P77" s="150"/>
      <c r="Q77" s="72"/>
      <c r="R77" s="63"/>
      <c r="S77" s="84"/>
      <c r="T77" s="63"/>
      <c r="U77" s="73"/>
      <c r="V77" s="63"/>
      <c r="W77" s="64"/>
      <c r="X77" s="65"/>
      <c r="Y77" s="59"/>
      <c r="Z77" s="63"/>
      <c r="AA77" s="171" t="str">
        <f>IF(AND(W77="",Y77=""),"",$AA$9-SUM($W$10:W77)+SUM($Y$10:Y77))</f>
        <v/>
      </c>
      <c r="AB77" s="52"/>
      <c r="AC77" s="172" t="str">
        <f t="shared" si="13"/>
        <v/>
      </c>
      <c r="AD77" s="152"/>
      <c r="AE77" s="43"/>
      <c r="AF77" s="49"/>
      <c r="AG77" s="85"/>
      <c r="AH77" s="50"/>
      <c r="AI77" s="86"/>
      <c r="AJ77" s="50"/>
      <c r="AK77" s="87"/>
      <c r="AL77" s="50"/>
      <c r="AM77" s="66"/>
      <c r="AN77" s="50"/>
      <c r="AO77" s="174" t="str">
        <f t="shared" si="17"/>
        <v/>
      </c>
      <c r="AP77" s="50"/>
      <c r="AQ77" s="66"/>
      <c r="AR77" s="68"/>
      <c r="AS77" s="175">
        <f t="shared" si="18"/>
        <v>0</v>
      </c>
      <c r="AT77" s="81"/>
      <c r="AU77" s="176">
        <f t="shared" si="14"/>
        <v>0</v>
      </c>
      <c r="AV77" s="70"/>
      <c r="AW77" s="177" t="str">
        <f t="shared" si="15"/>
        <v/>
      </c>
      <c r="AX77" s="70"/>
      <c r="AY77" s="179" t="str">
        <f>IFERROR(IF(AND(AQ77=0,AU77=0),"",$AY$9-SUM($AQ$10:$AQ77)+SUM($AU$10:$AU77)),"")</f>
        <v/>
      </c>
      <c r="AZ77" s="51"/>
      <c r="BB77" s="49"/>
      <c r="BC77" s="85"/>
      <c r="BD77" s="50"/>
      <c r="BE77" s="86"/>
      <c r="BF77" s="50"/>
      <c r="BG77" s="87"/>
      <c r="BH77" s="50"/>
      <c r="BI77" s="67"/>
      <c r="BJ77" s="70"/>
      <c r="BK77" s="67"/>
      <c r="BL77" s="70"/>
      <c r="BM77" s="180" t="str">
        <f>IF(AND(BI77="",BK77=""),"",$BM$9-SUM($BI$10:BI77)+SUM($BK$10:BK77))</f>
        <v/>
      </c>
      <c r="BN77" s="51"/>
      <c r="BQ77" s="71"/>
      <c r="BR77" s="170">
        <f t="shared" si="19"/>
        <v>0</v>
      </c>
      <c r="BS77" s="71"/>
      <c r="BT77" s="170">
        <f t="shared" si="20"/>
        <v>0</v>
      </c>
      <c r="BU77" s="170" t="str">
        <f t="shared" si="16"/>
        <v/>
      </c>
      <c r="BZ77" s="93"/>
      <c r="CA77" s="82"/>
      <c r="CB77" s="92"/>
    </row>
    <row r="78" spans="2:80" x14ac:dyDescent="0.3">
      <c r="B78" s="49"/>
      <c r="C78" s="72"/>
      <c r="D78" s="52"/>
      <c r="E78" s="73"/>
      <c r="F78" s="52"/>
      <c r="G78" s="74"/>
      <c r="H78" s="52"/>
      <c r="I78" s="59"/>
      <c r="J78" s="60"/>
      <c r="K78" s="59"/>
      <c r="L78" s="60"/>
      <c r="M78" s="173" t="str">
        <f>IF(AND(I78="",K78=""),"",$M$9-SUM($I$10:$I78)+SUM($K$10:$K78))</f>
        <v/>
      </c>
      <c r="N78" s="51"/>
      <c r="P78" s="150"/>
      <c r="Q78" s="72"/>
      <c r="R78" s="63"/>
      <c r="S78" s="75"/>
      <c r="T78" s="63"/>
      <c r="U78" s="73"/>
      <c r="V78" s="63"/>
      <c r="W78" s="64"/>
      <c r="X78" s="65"/>
      <c r="Y78" s="59"/>
      <c r="Z78" s="63"/>
      <c r="AA78" s="171" t="str">
        <f>IF(AND(W78="",Y78=""),"",$AA$9-SUM($W$10:W78)+SUM($Y$10:Y78))</f>
        <v/>
      </c>
      <c r="AB78" s="52"/>
      <c r="AC78" s="172" t="str">
        <f t="shared" si="13"/>
        <v/>
      </c>
      <c r="AD78" s="152"/>
      <c r="AE78" s="43"/>
      <c r="AF78" s="49"/>
      <c r="AG78" s="76"/>
      <c r="AH78" s="50"/>
      <c r="AI78" s="77"/>
      <c r="AJ78" s="50"/>
      <c r="AK78" s="78"/>
      <c r="AL78" s="50"/>
      <c r="AM78" s="79"/>
      <c r="AN78" s="50"/>
      <c r="AO78" s="174" t="str">
        <f t="shared" si="17"/>
        <v/>
      </c>
      <c r="AP78" s="50"/>
      <c r="AQ78" s="79"/>
      <c r="AR78" s="68"/>
      <c r="AS78" s="175">
        <f t="shared" si="18"/>
        <v>0</v>
      </c>
      <c r="AT78" s="81"/>
      <c r="AU78" s="176">
        <f t="shared" si="14"/>
        <v>0</v>
      </c>
      <c r="AV78" s="70"/>
      <c r="AW78" s="177" t="str">
        <f t="shared" si="15"/>
        <v/>
      </c>
      <c r="AX78" s="70"/>
      <c r="AY78" s="179" t="str">
        <f>IFERROR(IF(AND(AQ78=0,AU78=0),"",$AY$9-SUM($AQ$10:$AQ78)+SUM($AU$10:$AU78)),"")</f>
        <v/>
      </c>
      <c r="AZ78" s="51"/>
      <c r="BB78" s="49"/>
      <c r="BC78" s="76"/>
      <c r="BD78" s="50"/>
      <c r="BE78" s="77"/>
      <c r="BF78" s="50"/>
      <c r="BG78" s="78"/>
      <c r="BH78" s="50"/>
      <c r="BI78" s="80"/>
      <c r="BJ78" s="70"/>
      <c r="BK78" s="80"/>
      <c r="BL78" s="70"/>
      <c r="BM78" s="177" t="str">
        <f>IF(AND(BI78="",BK78=""),"",$BM$9-SUM($BI$10:BI78)+SUM($BK$10:BK78))</f>
        <v/>
      </c>
      <c r="BN78" s="51"/>
      <c r="BQ78" s="71"/>
      <c r="BR78" s="170">
        <f t="shared" si="19"/>
        <v>0</v>
      </c>
      <c r="BS78" s="71"/>
      <c r="BT78" s="170">
        <f t="shared" si="20"/>
        <v>0</v>
      </c>
      <c r="BU78" s="170" t="str">
        <f t="shared" si="16"/>
        <v/>
      </c>
      <c r="BZ78" s="93"/>
      <c r="CA78" s="82"/>
      <c r="CB78" s="92"/>
    </row>
    <row r="79" spans="2:80" x14ac:dyDescent="0.3">
      <c r="B79" s="49"/>
      <c r="C79" s="72"/>
      <c r="D79" s="52"/>
      <c r="E79" s="83"/>
      <c r="F79" s="52"/>
      <c r="G79" s="74"/>
      <c r="H79" s="52"/>
      <c r="I79" s="59"/>
      <c r="J79" s="60"/>
      <c r="K79" s="59"/>
      <c r="L79" s="60"/>
      <c r="M79" s="173" t="str">
        <f>IF(AND(I79="",K79=""),"",$M$9-SUM($I$10:$I79)+SUM($K$10:$K79))</f>
        <v/>
      </c>
      <c r="N79" s="51"/>
      <c r="P79" s="150"/>
      <c r="Q79" s="72"/>
      <c r="R79" s="63"/>
      <c r="S79" s="84"/>
      <c r="T79" s="63"/>
      <c r="U79" s="73"/>
      <c r="V79" s="63"/>
      <c r="W79" s="64"/>
      <c r="X79" s="65"/>
      <c r="Y79" s="59"/>
      <c r="Z79" s="63"/>
      <c r="AA79" s="171" t="str">
        <f>IF(AND(W79="",Y79=""),"",$AA$9-SUM($W$10:W79)+SUM($Y$10:Y79))</f>
        <v/>
      </c>
      <c r="AB79" s="52"/>
      <c r="AC79" s="172" t="str">
        <f t="shared" si="13"/>
        <v/>
      </c>
      <c r="AD79" s="152"/>
      <c r="AE79" s="43"/>
      <c r="AF79" s="49"/>
      <c r="AG79" s="85"/>
      <c r="AH79" s="50"/>
      <c r="AI79" s="86"/>
      <c r="AJ79" s="50"/>
      <c r="AK79" s="87"/>
      <c r="AL79" s="50"/>
      <c r="AM79" s="66"/>
      <c r="AN79" s="50"/>
      <c r="AO79" s="174" t="str">
        <f t="shared" si="17"/>
        <v/>
      </c>
      <c r="AP79" s="50"/>
      <c r="AQ79" s="66"/>
      <c r="AR79" s="68"/>
      <c r="AS79" s="175">
        <f t="shared" si="18"/>
        <v>0</v>
      </c>
      <c r="AT79" s="81"/>
      <c r="AU79" s="176">
        <f t="shared" si="14"/>
        <v>0</v>
      </c>
      <c r="AV79" s="70"/>
      <c r="AW79" s="177" t="str">
        <f t="shared" si="15"/>
        <v/>
      </c>
      <c r="AX79" s="70"/>
      <c r="AY79" s="179" t="str">
        <f>IFERROR(IF(AND(AQ79=0,AU79=0),"",$AY$9-SUM($AQ$10:$AQ79)+SUM($AU$10:$AU79)),"")</f>
        <v/>
      </c>
      <c r="AZ79" s="51"/>
      <c r="BB79" s="49"/>
      <c r="BC79" s="85"/>
      <c r="BD79" s="50"/>
      <c r="BE79" s="86"/>
      <c r="BF79" s="50"/>
      <c r="BG79" s="87"/>
      <c r="BH79" s="50"/>
      <c r="BI79" s="67"/>
      <c r="BJ79" s="70"/>
      <c r="BK79" s="67"/>
      <c r="BL79" s="70"/>
      <c r="BM79" s="180" t="str">
        <f>IF(AND(BI79="",BK79=""),"",$BM$9-SUM($BI$10:BI79)+SUM($BK$10:BK79))</f>
        <v/>
      </c>
      <c r="BN79" s="51"/>
      <c r="BQ79" s="71"/>
      <c r="BR79" s="170">
        <f t="shared" si="19"/>
        <v>0</v>
      </c>
      <c r="BS79" s="71"/>
      <c r="BT79" s="170">
        <f t="shared" si="20"/>
        <v>0</v>
      </c>
      <c r="BU79" s="170" t="str">
        <f t="shared" si="16"/>
        <v/>
      </c>
      <c r="BZ79" s="93"/>
      <c r="CA79" s="82"/>
      <c r="CB79" s="92"/>
    </row>
    <row r="80" spans="2:80" x14ac:dyDescent="0.3">
      <c r="B80" s="49"/>
      <c r="C80" s="72"/>
      <c r="D80" s="52"/>
      <c r="E80" s="73"/>
      <c r="F80" s="52"/>
      <c r="G80" s="74"/>
      <c r="H80" s="52"/>
      <c r="I80" s="59"/>
      <c r="J80" s="60"/>
      <c r="K80" s="59"/>
      <c r="L80" s="60"/>
      <c r="M80" s="173" t="str">
        <f>IF(AND(I80="",K80=""),"",$M$9-SUM($I$10:$I80)+SUM($K$10:$K80))</f>
        <v/>
      </c>
      <c r="N80" s="51"/>
      <c r="P80" s="150"/>
      <c r="Q80" s="72"/>
      <c r="R80" s="63"/>
      <c r="S80" s="75"/>
      <c r="T80" s="63"/>
      <c r="U80" s="73"/>
      <c r="V80" s="63"/>
      <c r="W80" s="64"/>
      <c r="X80" s="65"/>
      <c r="Y80" s="59"/>
      <c r="Z80" s="63"/>
      <c r="AA80" s="171" t="str">
        <f>IF(AND(W80="",Y80=""),"",$AA$9-SUM($W$10:W80)+SUM($Y$10:Y80))</f>
        <v/>
      </c>
      <c r="AB80" s="52"/>
      <c r="AC80" s="172" t="str">
        <f t="shared" si="13"/>
        <v/>
      </c>
      <c r="AD80" s="152"/>
      <c r="AE80" s="43"/>
      <c r="AF80" s="49"/>
      <c r="AG80" s="76"/>
      <c r="AH80" s="50"/>
      <c r="AI80" s="77"/>
      <c r="AJ80" s="50"/>
      <c r="AK80" s="78"/>
      <c r="AL80" s="50"/>
      <c r="AM80" s="79"/>
      <c r="AN80" s="50"/>
      <c r="AO80" s="174" t="str">
        <f t="shared" si="17"/>
        <v/>
      </c>
      <c r="AP80" s="50"/>
      <c r="AQ80" s="79"/>
      <c r="AR80" s="68"/>
      <c r="AS80" s="175">
        <f t="shared" si="18"/>
        <v>0</v>
      </c>
      <c r="AT80" s="81"/>
      <c r="AU80" s="176">
        <f t="shared" si="14"/>
        <v>0</v>
      </c>
      <c r="AV80" s="70"/>
      <c r="AW80" s="177" t="str">
        <f t="shared" si="15"/>
        <v/>
      </c>
      <c r="AX80" s="70"/>
      <c r="AY80" s="179" t="str">
        <f>IFERROR(IF(AND(AQ80=0,AU80=0),"",$AY$9-SUM($AQ$10:$AQ80)+SUM($AU$10:$AU80)),"")</f>
        <v/>
      </c>
      <c r="AZ80" s="51"/>
      <c r="BB80" s="49"/>
      <c r="BC80" s="76"/>
      <c r="BD80" s="50"/>
      <c r="BE80" s="77"/>
      <c r="BF80" s="50"/>
      <c r="BG80" s="78"/>
      <c r="BH80" s="50"/>
      <c r="BI80" s="80"/>
      <c r="BJ80" s="70"/>
      <c r="BK80" s="80"/>
      <c r="BL80" s="70"/>
      <c r="BM80" s="177" t="str">
        <f>IF(AND(BI80="",BK80=""),"",$BM$9-SUM($BI$10:BI80)+SUM($BK$10:BK80))</f>
        <v/>
      </c>
      <c r="BN80" s="51"/>
      <c r="BQ80" s="71"/>
      <c r="BR80" s="170">
        <f t="shared" si="19"/>
        <v>0</v>
      </c>
      <c r="BS80" s="71"/>
      <c r="BT80" s="170">
        <f t="shared" si="20"/>
        <v>0</v>
      </c>
      <c r="BU80" s="170" t="str">
        <f t="shared" si="16"/>
        <v/>
      </c>
      <c r="BZ80" s="93"/>
      <c r="CA80" s="82"/>
      <c r="CB80" s="92"/>
    </row>
    <row r="81" spans="2:80" x14ac:dyDescent="0.3">
      <c r="B81" s="49"/>
      <c r="C81" s="72"/>
      <c r="D81" s="52"/>
      <c r="E81" s="83"/>
      <c r="F81" s="52"/>
      <c r="G81" s="74"/>
      <c r="H81" s="52"/>
      <c r="I81" s="59"/>
      <c r="J81" s="60"/>
      <c r="K81" s="59"/>
      <c r="L81" s="60"/>
      <c r="M81" s="173" t="str">
        <f>IF(AND(I81="",K81=""),"",$M$9-SUM($I$10:$I81)+SUM($K$10:$K81))</f>
        <v/>
      </c>
      <c r="N81" s="51"/>
      <c r="P81" s="150"/>
      <c r="Q81" s="72"/>
      <c r="R81" s="63"/>
      <c r="S81" s="84"/>
      <c r="T81" s="63"/>
      <c r="U81" s="73"/>
      <c r="V81" s="63"/>
      <c r="W81" s="64"/>
      <c r="X81" s="65"/>
      <c r="Y81" s="59"/>
      <c r="Z81" s="63"/>
      <c r="AA81" s="171" t="str">
        <f>IF(AND(W81="",Y81=""),"",$AA$9-SUM($W$10:W81)+SUM($Y$10:Y81))</f>
        <v/>
      </c>
      <c r="AB81" s="52"/>
      <c r="AC81" s="172" t="str">
        <f t="shared" si="13"/>
        <v/>
      </c>
      <c r="AD81" s="152"/>
      <c r="AE81" s="43"/>
      <c r="AF81" s="49"/>
      <c r="AG81" s="85"/>
      <c r="AH81" s="50"/>
      <c r="AI81" s="86"/>
      <c r="AJ81" s="50"/>
      <c r="AK81" s="87"/>
      <c r="AL81" s="50"/>
      <c r="AM81" s="66"/>
      <c r="AN81" s="50"/>
      <c r="AO81" s="174" t="str">
        <f t="shared" si="17"/>
        <v/>
      </c>
      <c r="AP81" s="50"/>
      <c r="AQ81" s="66"/>
      <c r="AR81" s="68"/>
      <c r="AS81" s="175">
        <f t="shared" si="18"/>
        <v>0</v>
      </c>
      <c r="AT81" s="81"/>
      <c r="AU81" s="176">
        <f t="shared" si="14"/>
        <v>0</v>
      </c>
      <c r="AV81" s="70"/>
      <c r="AW81" s="177" t="str">
        <f t="shared" si="15"/>
        <v/>
      </c>
      <c r="AX81" s="70"/>
      <c r="AY81" s="179" t="str">
        <f>IFERROR(IF(AND(AQ81=0,AU81=0),"",$AY$9-SUM($AQ$10:$AQ81)+SUM($AU$10:$AU81)),"")</f>
        <v/>
      </c>
      <c r="AZ81" s="51"/>
      <c r="BB81" s="49"/>
      <c r="BC81" s="85"/>
      <c r="BD81" s="50"/>
      <c r="BE81" s="86"/>
      <c r="BF81" s="50"/>
      <c r="BG81" s="87"/>
      <c r="BH81" s="50"/>
      <c r="BI81" s="67"/>
      <c r="BJ81" s="70"/>
      <c r="BK81" s="67"/>
      <c r="BL81" s="70"/>
      <c r="BM81" s="180" t="str">
        <f>IF(AND(BI81="",BK81=""),"",$BM$9-SUM($BI$10:BI81)+SUM($BK$10:BK81))</f>
        <v/>
      </c>
      <c r="BN81" s="51"/>
      <c r="BQ81" s="71"/>
      <c r="BR81" s="170">
        <f t="shared" si="19"/>
        <v>0</v>
      </c>
      <c r="BS81" s="71"/>
      <c r="BT81" s="170">
        <f t="shared" si="20"/>
        <v>0</v>
      </c>
      <c r="BU81" s="170" t="str">
        <f t="shared" si="16"/>
        <v/>
      </c>
      <c r="BZ81" s="93"/>
      <c r="CA81" s="82"/>
      <c r="CB81" s="92"/>
    </row>
    <row r="82" spans="2:80" x14ac:dyDescent="0.3">
      <c r="B82" s="49"/>
      <c r="C82" s="72"/>
      <c r="D82" s="52"/>
      <c r="E82" s="73"/>
      <c r="F82" s="52"/>
      <c r="G82" s="74"/>
      <c r="H82" s="52"/>
      <c r="I82" s="59"/>
      <c r="J82" s="60"/>
      <c r="K82" s="59"/>
      <c r="L82" s="60"/>
      <c r="M82" s="173" t="str">
        <f>IF(AND(I82="",K82=""),"",$M$9-SUM($I$10:$I82)+SUM($K$10:$K82))</f>
        <v/>
      </c>
      <c r="N82" s="51"/>
      <c r="P82" s="150"/>
      <c r="Q82" s="72"/>
      <c r="R82" s="63"/>
      <c r="S82" s="75"/>
      <c r="T82" s="63"/>
      <c r="U82" s="73"/>
      <c r="V82" s="63"/>
      <c r="W82" s="64"/>
      <c r="X82" s="65"/>
      <c r="Y82" s="59"/>
      <c r="Z82" s="63"/>
      <c r="AA82" s="171" t="str">
        <f>IF(AND(W82="",Y82=""),"",$AA$9-SUM($W$10:W82)+SUM($Y$10:Y82))</f>
        <v/>
      </c>
      <c r="AB82" s="52"/>
      <c r="AC82" s="172" t="str">
        <f t="shared" si="13"/>
        <v/>
      </c>
      <c r="AD82" s="152"/>
      <c r="AE82" s="43"/>
      <c r="AF82" s="49"/>
      <c r="AG82" s="76"/>
      <c r="AH82" s="50"/>
      <c r="AI82" s="77"/>
      <c r="AJ82" s="50"/>
      <c r="AK82" s="78"/>
      <c r="AL82" s="50"/>
      <c r="AM82" s="79"/>
      <c r="AN82" s="50"/>
      <c r="AO82" s="174" t="str">
        <f t="shared" si="17"/>
        <v/>
      </c>
      <c r="AP82" s="50"/>
      <c r="AQ82" s="79"/>
      <c r="AR82" s="68"/>
      <c r="AS82" s="175">
        <f t="shared" si="18"/>
        <v>0</v>
      </c>
      <c r="AT82" s="81"/>
      <c r="AU82" s="176">
        <f t="shared" si="14"/>
        <v>0</v>
      </c>
      <c r="AV82" s="70"/>
      <c r="AW82" s="177" t="str">
        <f t="shared" si="15"/>
        <v/>
      </c>
      <c r="AX82" s="70"/>
      <c r="AY82" s="179" t="str">
        <f>IFERROR(IF(AND(AQ82=0,AU82=0),"",$AY$9-SUM($AQ$10:$AQ82)+SUM($AU$10:$AU82)),"")</f>
        <v/>
      </c>
      <c r="AZ82" s="51"/>
      <c r="BB82" s="49"/>
      <c r="BC82" s="76"/>
      <c r="BD82" s="50"/>
      <c r="BE82" s="77"/>
      <c r="BF82" s="50"/>
      <c r="BG82" s="78"/>
      <c r="BH82" s="50"/>
      <c r="BI82" s="80"/>
      <c r="BJ82" s="70"/>
      <c r="BK82" s="80"/>
      <c r="BL82" s="70"/>
      <c r="BM82" s="177" t="str">
        <f>IF(AND(BI82="",BK82=""),"",$BM$9-SUM($BI$10:BI82)+SUM($BK$10:BK82))</f>
        <v/>
      </c>
      <c r="BN82" s="51"/>
      <c r="BQ82" s="71"/>
      <c r="BR82" s="170">
        <f t="shared" si="19"/>
        <v>0</v>
      </c>
      <c r="BS82" s="71"/>
      <c r="BT82" s="170">
        <f t="shared" si="20"/>
        <v>0</v>
      </c>
      <c r="BU82" s="170" t="str">
        <f t="shared" si="16"/>
        <v/>
      </c>
      <c r="BZ82" s="93"/>
      <c r="CA82" s="82"/>
      <c r="CB82" s="92"/>
    </row>
    <row r="83" spans="2:80" x14ac:dyDescent="0.3">
      <c r="B83" s="49"/>
      <c r="C83" s="72"/>
      <c r="D83" s="52"/>
      <c r="E83" s="83"/>
      <c r="F83" s="52"/>
      <c r="G83" s="74"/>
      <c r="H83" s="52"/>
      <c r="I83" s="59"/>
      <c r="J83" s="60"/>
      <c r="K83" s="59"/>
      <c r="L83" s="60"/>
      <c r="M83" s="173" t="str">
        <f>IF(AND(I83="",K83=""),"",$M$9-SUM($I$10:$I83)+SUM($K$10:$K83))</f>
        <v/>
      </c>
      <c r="N83" s="51"/>
      <c r="P83" s="150"/>
      <c r="Q83" s="72"/>
      <c r="R83" s="63"/>
      <c r="S83" s="84"/>
      <c r="T83" s="63"/>
      <c r="U83" s="73"/>
      <c r="V83" s="63"/>
      <c r="W83" s="64"/>
      <c r="X83" s="65"/>
      <c r="Y83" s="59"/>
      <c r="Z83" s="63"/>
      <c r="AA83" s="171" t="str">
        <f>IF(AND(W83="",Y83=""),"",$AA$9-SUM($W$10:W83)+SUM($Y$10:Y83))</f>
        <v/>
      </c>
      <c r="AB83" s="52"/>
      <c r="AC83" s="172" t="str">
        <f t="shared" si="13"/>
        <v/>
      </c>
      <c r="AD83" s="152"/>
      <c r="AE83" s="43"/>
      <c r="AF83" s="49"/>
      <c r="AG83" s="85"/>
      <c r="AH83" s="50"/>
      <c r="AI83" s="86"/>
      <c r="AJ83" s="50"/>
      <c r="AK83" s="87"/>
      <c r="AL83" s="50"/>
      <c r="AM83" s="66"/>
      <c r="AN83" s="50"/>
      <c r="AO83" s="174" t="str">
        <f t="shared" si="17"/>
        <v/>
      </c>
      <c r="AP83" s="50"/>
      <c r="AQ83" s="66"/>
      <c r="AR83" s="68"/>
      <c r="AS83" s="175">
        <f t="shared" si="18"/>
        <v>0</v>
      </c>
      <c r="AT83" s="81"/>
      <c r="AU83" s="176">
        <f t="shared" si="14"/>
        <v>0</v>
      </c>
      <c r="AV83" s="70"/>
      <c r="AW83" s="177" t="str">
        <f t="shared" si="15"/>
        <v/>
      </c>
      <c r="AX83" s="70"/>
      <c r="AY83" s="179" t="str">
        <f>IFERROR(IF(AND(AQ83=0,AU83=0),"",$AY$9-SUM($AQ$10:$AQ83)+SUM($AU$10:$AU83)),"")</f>
        <v/>
      </c>
      <c r="AZ83" s="51"/>
      <c r="BB83" s="49"/>
      <c r="BC83" s="85"/>
      <c r="BD83" s="50"/>
      <c r="BE83" s="86"/>
      <c r="BF83" s="50"/>
      <c r="BG83" s="87"/>
      <c r="BH83" s="50"/>
      <c r="BI83" s="67"/>
      <c r="BJ83" s="70"/>
      <c r="BK83" s="67"/>
      <c r="BL83" s="70"/>
      <c r="BM83" s="180" t="str">
        <f>IF(AND(BI83="",BK83=""),"",$BM$9-SUM($BI$10:BI83)+SUM($BK$10:BK83))</f>
        <v/>
      </c>
      <c r="BN83" s="51"/>
      <c r="BQ83" s="71"/>
      <c r="BR83" s="170">
        <f t="shared" si="19"/>
        <v>0</v>
      </c>
      <c r="BS83" s="71"/>
      <c r="BT83" s="170">
        <f t="shared" si="20"/>
        <v>0</v>
      </c>
      <c r="BU83" s="170" t="str">
        <f t="shared" si="16"/>
        <v/>
      </c>
      <c r="BZ83" s="93"/>
      <c r="CA83" s="82"/>
      <c r="CB83" s="92"/>
    </row>
    <row r="84" spans="2:80" x14ac:dyDescent="0.3">
      <c r="B84" s="49"/>
      <c r="C84" s="72"/>
      <c r="D84" s="52"/>
      <c r="E84" s="73"/>
      <c r="F84" s="52"/>
      <c r="G84" s="74"/>
      <c r="H84" s="52"/>
      <c r="I84" s="59"/>
      <c r="J84" s="60"/>
      <c r="K84" s="59"/>
      <c r="L84" s="60"/>
      <c r="M84" s="173" t="str">
        <f>IF(AND(I84="",K84=""),"",$M$9-SUM($I$10:$I84)+SUM($K$10:$K84))</f>
        <v/>
      </c>
      <c r="N84" s="51"/>
      <c r="P84" s="150"/>
      <c r="Q84" s="72"/>
      <c r="R84" s="63"/>
      <c r="S84" s="75"/>
      <c r="T84" s="63"/>
      <c r="U84" s="73"/>
      <c r="V84" s="63"/>
      <c r="W84" s="64"/>
      <c r="X84" s="65"/>
      <c r="Y84" s="59"/>
      <c r="Z84" s="63"/>
      <c r="AA84" s="171" t="str">
        <f>IF(AND(W84="",Y84=""),"",$AA$9-SUM($W$10:W84)+SUM($Y$10:Y84))</f>
        <v/>
      </c>
      <c r="AB84" s="52"/>
      <c r="AC84" s="172" t="str">
        <f t="shared" si="13"/>
        <v/>
      </c>
      <c r="AD84" s="152"/>
      <c r="AE84" s="43"/>
      <c r="AF84" s="49"/>
      <c r="AG84" s="76"/>
      <c r="AH84" s="50"/>
      <c r="AI84" s="77"/>
      <c r="AJ84" s="50"/>
      <c r="AK84" s="78"/>
      <c r="AL84" s="50"/>
      <c r="AM84" s="79"/>
      <c r="AN84" s="50"/>
      <c r="AO84" s="174" t="str">
        <f t="shared" si="17"/>
        <v/>
      </c>
      <c r="AP84" s="50"/>
      <c r="AQ84" s="79"/>
      <c r="AR84" s="68"/>
      <c r="AS84" s="175">
        <f t="shared" si="18"/>
        <v>0</v>
      </c>
      <c r="AT84" s="81"/>
      <c r="AU84" s="176">
        <f t="shared" si="14"/>
        <v>0</v>
      </c>
      <c r="AV84" s="70"/>
      <c r="AW84" s="177" t="str">
        <f t="shared" si="15"/>
        <v/>
      </c>
      <c r="AX84" s="70"/>
      <c r="AY84" s="179" t="str">
        <f>IFERROR(IF(AND(AQ84=0,AU84=0),"",$AY$9-SUM($AQ$10:$AQ84)+SUM($AU$10:$AU84)),"")</f>
        <v/>
      </c>
      <c r="AZ84" s="51"/>
      <c r="BB84" s="49"/>
      <c r="BC84" s="76"/>
      <c r="BD84" s="50"/>
      <c r="BE84" s="77"/>
      <c r="BF84" s="50"/>
      <c r="BG84" s="78"/>
      <c r="BH84" s="50"/>
      <c r="BI84" s="80"/>
      <c r="BJ84" s="70"/>
      <c r="BK84" s="80"/>
      <c r="BL84" s="70"/>
      <c r="BM84" s="177" t="str">
        <f>IF(AND(BI84="",BK84=""),"",$BM$9-SUM($BI$10:BI84)+SUM($BK$10:BK84))</f>
        <v/>
      </c>
      <c r="BN84" s="51"/>
      <c r="BQ84" s="71"/>
      <c r="BR84" s="170">
        <f t="shared" si="19"/>
        <v>0</v>
      </c>
      <c r="BS84" s="71"/>
      <c r="BT84" s="170">
        <f t="shared" si="20"/>
        <v>0</v>
      </c>
      <c r="BU84" s="170" t="str">
        <f t="shared" si="16"/>
        <v/>
      </c>
    </row>
    <row r="85" spans="2:80" x14ac:dyDescent="0.3">
      <c r="B85" s="49"/>
      <c r="C85" s="72"/>
      <c r="D85" s="52"/>
      <c r="E85" s="83"/>
      <c r="F85" s="52"/>
      <c r="G85" s="74"/>
      <c r="H85" s="52"/>
      <c r="I85" s="59"/>
      <c r="J85" s="60"/>
      <c r="K85" s="59"/>
      <c r="L85" s="60"/>
      <c r="M85" s="173" t="str">
        <f>IF(AND(I85="",K85=""),"",$M$9-SUM($I$10:$I85)+SUM($K$10:$K85))</f>
        <v/>
      </c>
      <c r="N85" s="51"/>
      <c r="P85" s="150"/>
      <c r="Q85" s="72"/>
      <c r="R85" s="63"/>
      <c r="S85" s="84"/>
      <c r="T85" s="63"/>
      <c r="U85" s="73"/>
      <c r="V85" s="63"/>
      <c r="W85" s="64"/>
      <c r="X85" s="65"/>
      <c r="Y85" s="59"/>
      <c r="Z85" s="63"/>
      <c r="AA85" s="171" t="str">
        <f>IF(AND(W85="",Y85=""),"",$AA$9-SUM($W$10:W85)+SUM($Y$10:Y85))</f>
        <v/>
      </c>
      <c r="AB85" s="52"/>
      <c r="AC85" s="172" t="str">
        <f t="shared" si="13"/>
        <v/>
      </c>
      <c r="AD85" s="152"/>
      <c r="AE85" s="43"/>
      <c r="AF85" s="49"/>
      <c r="AG85" s="85"/>
      <c r="AH85" s="50"/>
      <c r="AI85" s="86"/>
      <c r="AJ85" s="50"/>
      <c r="AK85" s="87"/>
      <c r="AL85" s="50"/>
      <c r="AM85" s="66"/>
      <c r="AN85" s="50"/>
      <c r="AO85" s="174" t="str">
        <f t="shared" si="17"/>
        <v/>
      </c>
      <c r="AP85" s="50"/>
      <c r="AQ85" s="66"/>
      <c r="AR85" s="68"/>
      <c r="AS85" s="175">
        <f t="shared" si="18"/>
        <v>0</v>
      </c>
      <c r="AT85" s="81"/>
      <c r="AU85" s="176">
        <f t="shared" si="14"/>
        <v>0</v>
      </c>
      <c r="AV85" s="70"/>
      <c r="AW85" s="177" t="str">
        <f t="shared" si="15"/>
        <v/>
      </c>
      <c r="AX85" s="70"/>
      <c r="AY85" s="179" t="str">
        <f>IFERROR(IF(AND(AQ85=0,AU85=0),"",$AY$9-SUM($AQ$10:$AQ85)+SUM($AU$10:$AU85)),"")</f>
        <v/>
      </c>
      <c r="AZ85" s="51"/>
      <c r="BB85" s="49"/>
      <c r="BC85" s="85"/>
      <c r="BD85" s="50"/>
      <c r="BE85" s="86"/>
      <c r="BF85" s="50"/>
      <c r="BG85" s="87"/>
      <c r="BH85" s="50"/>
      <c r="BI85" s="67"/>
      <c r="BJ85" s="70"/>
      <c r="BK85" s="67"/>
      <c r="BL85" s="70"/>
      <c r="BM85" s="180" t="str">
        <f>IF(AND(BI85="",BK85=""),"",$BM$9-SUM($BI$10:BI85)+SUM($BK$10:BK85))</f>
        <v/>
      </c>
      <c r="BN85" s="51"/>
      <c r="BQ85" s="71"/>
      <c r="BR85" s="170">
        <f t="shared" si="19"/>
        <v>0</v>
      </c>
      <c r="BS85" s="71"/>
      <c r="BT85" s="170">
        <f t="shared" si="20"/>
        <v>0</v>
      </c>
      <c r="BU85" s="170" t="str">
        <f t="shared" si="16"/>
        <v/>
      </c>
    </row>
    <row r="86" spans="2:80" x14ac:dyDescent="0.3">
      <c r="B86" s="49"/>
      <c r="C86" s="72"/>
      <c r="D86" s="52"/>
      <c r="E86" s="73"/>
      <c r="F86" s="52"/>
      <c r="G86" s="74"/>
      <c r="H86" s="52"/>
      <c r="I86" s="59"/>
      <c r="J86" s="60"/>
      <c r="K86" s="59"/>
      <c r="L86" s="60"/>
      <c r="M86" s="173" t="str">
        <f>IF(AND(I86="",K86=""),"",$M$9-SUM($I$10:$I86)+SUM($K$10:$K86))</f>
        <v/>
      </c>
      <c r="N86" s="51"/>
      <c r="P86" s="150"/>
      <c r="Q86" s="72"/>
      <c r="R86" s="63"/>
      <c r="S86" s="75"/>
      <c r="T86" s="63"/>
      <c r="U86" s="73"/>
      <c r="V86" s="63"/>
      <c r="W86" s="64"/>
      <c r="X86" s="65"/>
      <c r="Y86" s="59"/>
      <c r="Z86" s="63"/>
      <c r="AA86" s="171" t="str">
        <f>IF(AND(W86="",Y86=""),"",$AA$9-SUM($W$10:W86)+SUM($Y$10:Y86))</f>
        <v/>
      </c>
      <c r="AB86" s="52"/>
      <c r="AC86" s="172" t="str">
        <f t="shared" si="13"/>
        <v/>
      </c>
      <c r="AD86" s="152"/>
      <c r="AE86" s="43"/>
      <c r="AF86" s="49"/>
      <c r="AG86" s="76"/>
      <c r="AH86" s="50"/>
      <c r="AI86" s="77"/>
      <c r="AJ86" s="50"/>
      <c r="AK86" s="78"/>
      <c r="AL86" s="50"/>
      <c r="AM86" s="79"/>
      <c r="AN86" s="50"/>
      <c r="AO86" s="174" t="str">
        <f t="shared" si="17"/>
        <v/>
      </c>
      <c r="AP86" s="50"/>
      <c r="AQ86" s="79"/>
      <c r="AR86" s="68"/>
      <c r="AS86" s="175">
        <f t="shared" si="18"/>
        <v>0</v>
      </c>
      <c r="AT86" s="81"/>
      <c r="AU86" s="176">
        <f t="shared" si="14"/>
        <v>0</v>
      </c>
      <c r="AV86" s="70"/>
      <c r="AW86" s="177" t="str">
        <f t="shared" si="15"/>
        <v/>
      </c>
      <c r="AX86" s="70"/>
      <c r="AY86" s="179" t="str">
        <f>IFERROR(IF(AND(AQ86=0,AU86=0),"",$AY$9-SUM($AQ$10:$AQ86)+SUM($AU$10:$AU86)),"")</f>
        <v/>
      </c>
      <c r="AZ86" s="51"/>
      <c r="BB86" s="49"/>
      <c r="BC86" s="76"/>
      <c r="BD86" s="50"/>
      <c r="BE86" s="77"/>
      <c r="BF86" s="50"/>
      <c r="BG86" s="78"/>
      <c r="BH86" s="50"/>
      <c r="BI86" s="80"/>
      <c r="BJ86" s="70"/>
      <c r="BK86" s="80"/>
      <c r="BL86" s="70"/>
      <c r="BM86" s="177" t="str">
        <f>IF(AND(BI86="",BK86=""),"",$BM$9-SUM($BI$10:BI86)+SUM($BK$10:BK86))</f>
        <v/>
      </c>
      <c r="BN86" s="51"/>
      <c r="BQ86" s="71"/>
      <c r="BR86" s="170">
        <f t="shared" si="19"/>
        <v>0</v>
      </c>
      <c r="BS86" s="71"/>
      <c r="BT86" s="170">
        <f t="shared" si="20"/>
        <v>0</v>
      </c>
      <c r="BU86" s="170" t="str">
        <f t="shared" si="16"/>
        <v/>
      </c>
    </row>
    <row r="87" spans="2:80" x14ac:dyDescent="0.3">
      <c r="B87" s="49"/>
      <c r="C87" s="72"/>
      <c r="D87" s="52"/>
      <c r="E87" s="83"/>
      <c r="F87" s="52"/>
      <c r="G87" s="74"/>
      <c r="H87" s="52"/>
      <c r="I87" s="59"/>
      <c r="J87" s="60"/>
      <c r="K87" s="59"/>
      <c r="L87" s="60"/>
      <c r="M87" s="173" t="str">
        <f>IF(AND(I87="",K87=""),"",$M$9-SUM($I$10:$I87)+SUM($K$10:$K87))</f>
        <v/>
      </c>
      <c r="N87" s="51"/>
      <c r="P87" s="150"/>
      <c r="Q87" s="72"/>
      <c r="R87" s="63"/>
      <c r="S87" s="84"/>
      <c r="T87" s="63"/>
      <c r="U87" s="73"/>
      <c r="V87" s="63"/>
      <c r="W87" s="64"/>
      <c r="X87" s="65"/>
      <c r="Y87" s="59"/>
      <c r="Z87" s="63"/>
      <c r="AA87" s="171" t="str">
        <f>IF(AND(W87="",Y87=""),"",$AA$9-SUM($W$10:W87)+SUM($Y$10:Y87))</f>
        <v/>
      </c>
      <c r="AB87" s="52"/>
      <c r="AC87" s="172" t="str">
        <f t="shared" si="13"/>
        <v/>
      </c>
      <c r="AD87" s="152"/>
      <c r="AE87" s="43"/>
      <c r="AF87" s="49"/>
      <c r="AG87" s="85"/>
      <c r="AH87" s="50"/>
      <c r="AI87" s="86"/>
      <c r="AJ87" s="50"/>
      <c r="AK87" s="87"/>
      <c r="AL87" s="50"/>
      <c r="AM87" s="66"/>
      <c r="AN87" s="50"/>
      <c r="AO87" s="174" t="str">
        <f t="shared" si="17"/>
        <v/>
      </c>
      <c r="AP87" s="50"/>
      <c r="AQ87" s="66"/>
      <c r="AR87" s="68"/>
      <c r="AS87" s="175">
        <f t="shared" si="18"/>
        <v>0</v>
      </c>
      <c r="AT87" s="81"/>
      <c r="AU87" s="176">
        <f t="shared" si="14"/>
        <v>0</v>
      </c>
      <c r="AV87" s="70"/>
      <c r="AW87" s="177" t="str">
        <f t="shared" si="15"/>
        <v/>
      </c>
      <c r="AX87" s="70"/>
      <c r="AY87" s="179" t="str">
        <f>IFERROR(IF(AND(AQ87=0,AU87=0),"",$AY$9-SUM($AQ$10:$AQ87)+SUM($AU$10:$AU87)),"")</f>
        <v/>
      </c>
      <c r="AZ87" s="51"/>
      <c r="BB87" s="49"/>
      <c r="BC87" s="85"/>
      <c r="BD87" s="50"/>
      <c r="BE87" s="86"/>
      <c r="BF87" s="50"/>
      <c r="BG87" s="87"/>
      <c r="BH87" s="50"/>
      <c r="BI87" s="67"/>
      <c r="BJ87" s="70"/>
      <c r="BK87" s="67"/>
      <c r="BL87" s="70"/>
      <c r="BM87" s="180" t="str">
        <f>IF(AND(BI87="",BK87=""),"",$BM$9-SUM($BI$10:BI87)+SUM($BK$10:BK87))</f>
        <v/>
      </c>
      <c r="BN87" s="51"/>
      <c r="BQ87" s="71"/>
      <c r="BR87" s="170">
        <f t="shared" si="19"/>
        <v>0</v>
      </c>
      <c r="BS87" s="71"/>
      <c r="BT87" s="170">
        <f t="shared" si="20"/>
        <v>0</v>
      </c>
      <c r="BU87" s="170" t="str">
        <f t="shared" si="16"/>
        <v/>
      </c>
    </row>
    <row r="88" spans="2:80" x14ac:dyDescent="0.3">
      <c r="B88" s="49"/>
      <c r="C88" s="72"/>
      <c r="D88" s="52"/>
      <c r="E88" s="73"/>
      <c r="F88" s="52"/>
      <c r="G88" s="74"/>
      <c r="H88" s="52"/>
      <c r="I88" s="59"/>
      <c r="J88" s="60"/>
      <c r="K88" s="59"/>
      <c r="L88" s="60"/>
      <c r="M88" s="173" t="str">
        <f>IF(AND(I88="",K88=""),"",$M$9-SUM($I$10:$I88)+SUM($K$10:$K88))</f>
        <v/>
      </c>
      <c r="N88" s="51"/>
      <c r="P88" s="150"/>
      <c r="Q88" s="72"/>
      <c r="R88" s="63"/>
      <c r="S88" s="75"/>
      <c r="T88" s="63"/>
      <c r="U88" s="73"/>
      <c r="V88" s="63"/>
      <c r="W88" s="64"/>
      <c r="X88" s="65"/>
      <c r="Y88" s="59"/>
      <c r="Z88" s="63"/>
      <c r="AA88" s="171" t="str">
        <f>IF(AND(W88="",Y88=""),"",$AA$9-SUM($W$10:W88)+SUM($Y$10:Y88))</f>
        <v/>
      </c>
      <c r="AB88" s="52"/>
      <c r="AC88" s="172" t="str">
        <f t="shared" si="13"/>
        <v/>
      </c>
      <c r="AD88" s="152"/>
      <c r="AE88" s="43"/>
      <c r="AF88" s="49"/>
      <c r="AG88" s="76"/>
      <c r="AH88" s="50"/>
      <c r="AI88" s="77"/>
      <c r="AJ88" s="50"/>
      <c r="AK88" s="78"/>
      <c r="AL88" s="50"/>
      <c r="AM88" s="79"/>
      <c r="AN88" s="50"/>
      <c r="AO88" s="174" t="str">
        <f t="shared" si="17"/>
        <v/>
      </c>
      <c r="AP88" s="50"/>
      <c r="AQ88" s="79"/>
      <c r="AR88" s="68"/>
      <c r="AS88" s="175">
        <f t="shared" si="18"/>
        <v>0</v>
      </c>
      <c r="AT88" s="81"/>
      <c r="AU88" s="176">
        <f t="shared" si="14"/>
        <v>0</v>
      </c>
      <c r="AV88" s="70"/>
      <c r="AW88" s="177" t="str">
        <f t="shared" si="15"/>
        <v/>
      </c>
      <c r="AX88" s="70"/>
      <c r="AY88" s="179" t="str">
        <f>IFERROR(IF(AND(AQ88=0,AU88=0),"",$AY$9-SUM($AQ$10:$AQ88)+SUM($AU$10:$AU88)),"")</f>
        <v/>
      </c>
      <c r="AZ88" s="51"/>
      <c r="BB88" s="49"/>
      <c r="BC88" s="76"/>
      <c r="BD88" s="50"/>
      <c r="BE88" s="77"/>
      <c r="BF88" s="50"/>
      <c r="BG88" s="78"/>
      <c r="BH88" s="50"/>
      <c r="BI88" s="80"/>
      <c r="BJ88" s="70"/>
      <c r="BK88" s="80"/>
      <c r="BL88" s="70"/>
      <c r="BM88" s="177" t="str">
        <f>IF(AND(BI88="",BK88=""),"",$BM$9-SUM($BI$10:BI88)+SUM($BK$10:BK88))</f>
        <v/>
      </c>
      <c r="BN88" s="51"/>
      <c r="BQ88" s="71"/>
      <c r="BR88" s="170">
        <f t="shared" si="19"/>
        <v>0</v>
      </c>
      <c r="BS88" s="71"/>
      <c r="BT88" s="170">
        <f t="shared" si="20"/>
        <v>0</v>
      </c>
      <c r="BU88" s="170" t="str">
        <f t="shared" si="16"/>
        <v/>
      </c>
    </row>
    <row r="89" spans="2:80" x14ac:dyDescent="0.3">
      <c r="B89" s="49"/>
      <c r="C89" s="72"/>
      <c r="D89" s="52"/>
      <c r="E89" s="83"/>
      <c r="F89" s="52"/>
      <c r="G89" s="74"/>
      <c r="H89" s="52"/>
      <c r="I89" s="59"/>
      <c r="J89" s="60"/>
      <c r="K89" s="59"/>
      <c r="L89" s="60"/>
      <c r="M89" s="173" t="str">
        <f>IF(AND(I89="",K89=""),"",$M$9-SUM($I$10:$I89)+SUM($K$10:$K89))</f>
        <v/>
      </c>
      <c r="N89" s="51"/>
      <c r="P89" s="150"/>
      <c r="Q89" s="72"/>
      <c r="R89" s="63"/>
      <c r="S89" s="84"/>
      <c r="T89" s="63"/>
      <c r="U89" s="73"/>
      <c r="V89" s="63"/>
      <c r="W89" s="64"/>
      <c r="X89" s="65"/>
      <c r="Y89" s="59"/>
      <c r="Z89" s="63"/>
      <c r="AA89" s="171" t="str">
        <f>IF(AND(W89="",Y89=""),"",$AA$9-SUM($W$10:W89)+SUM($Y$10:Y89))</f>
        <v/>
      </c>
      <c r="AB89" s="52"/>
      <c r="AC89" s="172" t="str">
        <f t="shared" si="13"/>
        <v/>
      </c>
      <c r="AD89" s="152"/>
      <c r="AE89" s="43"/>
      <c r="AF89" s="49"/>
      <c r="AG89" s="85"/>
      <c r="AH89" s="50"/>
      <c r="AI89" s="86"/>
      <c r="AJ89" s="50"/>
      <c r="AK89" s="87"/>
      <c r="AL89" s="50"/>
      <c r="AM89" s="66"/>
      <c r="AN89" s="50"/>
      <c r="AO89" s="174" t="str">
        <f t="shared" si="17"/>
        <v/>
      </c>
      <c r="AP89" s="50"/>
      <c r="AQ89" s="66"/>
      <c r="AR89" s="68"/>
      <c r="AS89" s="175">
        <f t="shared" si="18"/>
        <v>0</v>
      </c>
      <c r="AT89" s="81"/>
      <c r="AU89" s="176">
        <f t="shared" si="14"/>
        <v>0</v>
      </c>
      <c r="AV89" s="70"/>
      <c r="AW89" s="177" t="str">
        <f t="shared" si="15"/>
        <v/>
      </c>
      <c r="AX89" s="70"/>
      <c r="AY89" s="179" t="str">
        <f>IFERROR(IF(AND(AQ89=0,AU89=0),"",$AY$9-SUM($AQ$10:$AQ89)+SUM($AU$10:$AU89)),"")</f>
        <v/>
      </c>
      <c r="AZ89" s="51"/>
      <c r="BB89" s="49"/>
      <c r="BC89" s="85"/>
      <c r="BD89" s="50"/>
      <c r="BE89" s="86"/>
      <c r="BF89" s="50"/>
      <c r="BG89" s="87"/>
      <c r="BH89" s="50"/>
      <c r="BI89" s="67"/>
      <c r="BJ89" s="70"/>
      <c r="BK89" s="67"/>
      <c r="BL89" s="70"/>
      <c r="BM89" s="180" t="str">
        <f>IF(AND(BI89="",BK89=""),"",$BM$9-SUM($BI$10:BI89)+SUM($BK$10:BK89))</f>
        <v/>
      </c>
      <c r="BN89" s="51"/>
      <c r="BQ89" s="71"/>
      <c r="BR89" s="170">
        <f t="shared" si="19"/>
        <v>0</v>
      </c>
      <c r="BS89" s="71"/>
      <c r="BT89" s="170">
        <f t="shared" si="20"/>
        <v>0</v>
      </c>
      <c r="BU89" s="170" t="str">
        <f t="shared" si="16"/>
        <v/>
      </c>
    </row>
    <row r="90" spans="2:80" x14ac:dyDescent="0.3">
      <c r="B90" s="49"/>
      <c r="C90" s="72"/>
      <c r="D90" s="52"/>
      <c r="E90" s="73"/>
      <c r="F90" s="52"/>
      <c r="G90" s="74"/>
      <c r="H90" s="52"/>
      <c r="I90" s="59"/>
      <c r="J90" s="60"/>
      <c r="K90" s="59"/>
      <c r="L90" s="60"/>
      <c r="M90" s="173" t="str">
        <f>IF(AND(I90="",K90=""),"",$M$9-SUM($I$10:$I90)+SUM($K$10:$K90))</f>
        <v/>
      </c>
      <c r="N90" s="51"/>
      <c r="P90" s="150"/>
      <c r="Q90" s="72"/>
      <c r="R90" s="63"/>
      <c r="S90" s="75"/>
      <c r="T90" s="63"/>
      <c r="U90" s="73"/>
      <c r="V90" s="63"/>
      <c r="W90" s="64"/>
      <c r="X90" s="65"/>
      <c r="Y90" s="59"/>
      <c r="Z90" s="63"/>
      <c r="AA90" s="171" t="str">
        <f>IF(AND(W90="",Y90=""),"",$AA$9-SUM($W$10:W90)+SUM($Y$10:Y90))</f>
        <v/>
      </c>
      <c r="AB90" s="52"/>
      <c r="AC90" s="172" t="str">
        <f t="shared" si="13"/>
        <v/>
      </c>
      <c r="AD90" s="152"/>
      <c r="AE90" s="43"/>
      <c r="AF90" s="49"/>
      <c r="AG90" s="76"/>
      <c r="AH90" s="50"/>
      <c r="AI90" s="77"/>
      <c r="AJ90" s="50"/>
      <c r="AK90" s="78"/>
      <c r="AL90" s="50"/>
      <c r="AM90" s="79"/>
      <c r="AN90" s="50"/>
      <c r="AO90" s="174" t="str">
        <f t="shared" si="17"/>
        <v/>
      </c>
      <c r="AP90" s="50"/>
      <c r="AQ90" s="79"/>
      <c r="AR90" s="68"/>
      <c r="AS90" s="175">
        <f t="shared" si="18"/>
        <v>0</v>
      </c>
      <c r="AT90" s="81"/>
      <c r="AU90" s="176">
        <f t="shared" si="14"/>
        <v>0</v>
      </c>
      <c r="AV90" s="70"/>
      <c r="AW90" s="177" t="str">
        <f t="shared" si="15"/>
        <v/>
      </c>
      <c r="AX90" s="70"/>
      <c r="AY90" s="179" t="str">
        <f>IFERROR(IF(AND(AQ90=0,AU90=0),"",$AY$9-SUM($AQ$10:$AQ90)+SUM($AU$10:$AU90)),"")</f>
        <v/>
      </c>
      <c r="AZ90" s="51"/>
      <c r="BB90" s="49"/>
      <c r="BC90" s="76"/>
      <c r="BD90" s="50"/>
      <c r="BE90" s="77"/>
      <c r="BF90" s="50"/>
      <c r="BG90" s="78"/>
      <c r="BH90" s="50"/>
      <c r="BI90" s="80"/>
      <c r="BJ90" s="70"/>
      <c r="BK90" s="80"/>
      <c r="BL90" s="70"/>
      <c r="BM90" s="177" t="str">
        <f>IF(AND(BI90="",BK90=""),"",$BM$9-SUM($BI$10:BI90)+SUM($BK$10:BK90))</f>
        <v/>
      </c>
      <c r="BN90" s="51"/>
      <c r="BQ90" s="71"/>
      <c r="BR90" s="170">
        <f t="shared" si="19"/>
        <v>0</v>
      </c>
      <c r="BS90" s="71"/>
      <c r="BT90" s="170">
        <f t="shared" si="20"/>
        <v>0</v>
      </c>
      <c r="BU90" s="170" t="str">
        <f t="shared" si="16"/>
        <v/>
      </c>
    </row>
    <row r="91" spans="2:80" x14ac:dyDescent="0.3">
      <c r="B91" s="49"/>
      <c r="C91" s="72"/>
      <c r="D91" s="52"/>
      <c r="E91" s="83"/>
      <c r="F91" s="52"/>
      <c r="G91" s="74"/>
      <c r="H91" s="52"/>
      <c r="I91" s="59"/>
      <c r="J91" s="60"/>
      <c r="K91" s="59"/>
      <c r="L91" s="60"/>
      <c r="M91" s="173" t="str">
        <f>IF(AND(I91="",K91=""),"",$M$9-SUM($I$10:$I91)+SUM($K$10:$K91))</f>
        <v/>
      </c>
      <c r="N91" s="51"/>
      <c r="P91" s="150"/>
      <c r="Q91" s="72"/>
      <c r="R91" s="63"/>
      <c r="S91" s="84"/>
      <c r="T91" s="63"/>
      <c r="U91" s="73"/>
      <c r="V91" s="63"/>
      <c r="W91" s="64"/>
      <c r="X91" s="65"/>
      <c r="Y91" s="59"/>
      <c r="Z91" s="63"/>
      <c r="AA91" s="171" t="str">
        <f>IF(AND(W91="",Y91=""),"",$AA$9-SUM($W$10:W91)+SUM($Y$10:Y91))</f>
        <v/>
      </c>
      <c r="AB91" s="52"/>
      <c r="AC91" s="172" t="str">
        <f t="shared" si="13"/>
        <v/>
      </c>
      <c r="AD91" s="152"/>
      <c r="AE91" s="43"/>
      <c r="AF91" s="49"/>
      <c r="AG91" s="85"/>
      <c r="AH91" s="50"/>
      <c r="AI91" s="86"/>
      <c r="AJ91" s="50"/>
      <c r="AK91" s="87"/>
      <c r="AL91" s="50"/>
      <c r="AM91" s="66"/>
      <c r="AN91" s="50"/>
      <c r="AO91" s="174" t="str">
        <f t="shared" si="17"/>
        <v/>
      </c>
      <c r="AP91" s="50"/>
      <c r="AQ91" s="66"/>
      <c r="AR91" s="68"/>
      <c r="AS91" s="175">
        <f t="shared" si="18"/>
        <v>0</v>
      </c>
      <c r="AT91" s="81"/>
      <c r="AU91" s="176">
        <f t="shared" si="14"/>
        <v>0</v>
      </c>
      <c r="AV91" s="70"/>
      <c r="AW91" s="177" t="str">
        <f t="shared" si="15"/>
        <v/>
      </c>
      <c r="AX91" s="70"/>
      <c r="AY91" s="179" t="str">
        <f>IFERROR(IF(AND(AQ91=0,AU91=0),"",$AY$9-SUM($AQ$10:$AQ91)+SUM($AU$10:$AU91)),"")</f>
        <v/>
      </c>
      <c r="AZ91" s="51"/>
      <c r="BB91" s="49"/>
      <c r="BC91" s="85"/>
      <c r="BD91" s="50"/>
      <c r="BE91" s="86"/>
      <c r="BF91" s="50"/>
      <c r="BG91" s="87"/>
      <c r="BH91" s="50"/>
      <c r="BI91" s="67"/>
      <c r="BJ91" s="70"/>
      <c r="BK91" s="67"/>
      <c r="BL91" s="70"/>
      <c r="BM91" s="180" t="str">
        <f>IF(AND(BI91="",BK91=""),"",$BM$9-SUM($BI$10:BI91)+SUM($BK$10:BK91))</f>
        <v/>
      </c>
      <c r="BN91" s="51"/>
      <c r="BQ91" s="71"/>
      <c r="BR91" s="170">
        <f t="shared" si="19"/>
        <v>0</v>
      </c>
      <c r="BS91" s="71"/>
      <c r="BT91" s="170">
        <f t="shared" si="20"/>
        <v>0</v>
      </c>
      <c r="BU91" s="170" t="str">
        <f t="shared" si="16"/>
        <v/>
      </c>
    </row>
    <row r="92" spans="2:80" x14ac:dyDescent="0.3">
      <c r="B92" s="49"/>
      <c r="C92" s="72"/>
      <c r="D92" s="52"/>
      <c r="E92" s="73"/>
      <c r="F92" s="52"/>
      <c r="G92" s="74"/>
      <c r="H92" s="52"/>
      <c r="I92" s="59"/>
      <c r="J92" s="60"/>
      <c r="K92" s="59"/>
      <c r="L92" s="60"/>
      <c r="M92" s="173" t="str">
        <f>IF(AND(I92="",K92=""),"",$M$9-SUM($I$10:$I92)+SUM($K$10:$K92))</f>
        <v/>
      </c>
      <c r="N92" s="51"/>
      <c r="P92" s="150"/>
      <c r="Q92" s="72"/>
      <c r="R92" s="63"/>
      <c r="S92" s="75"/>
      <c r="T92" s="63"/>
      <c r="U92" s="73"/>
      <c r="V92" s="63"/>
      <c r="W92" s="64"/>
      <c r="X92" s="65"/>
      <c r="Y92" s="59"/>
      <c r="Z92" s="63"/>
      <c r="AA92" s="171" t="str">
        <f>IF(AND(W92="",Y92=""),"",$AA$9-SUM($W$10:W92)+SUM($Y$10:Y92))</f>
        <v/>
      </c>
      <c r="AB92" s="52"/>
      <c r="AC92" s="172" t="str">
        <f t="shared" si="13"/>
        <v/>
      </c>
      <c r="AD92" s="152"/>
      <c r="AE92" s="43"/>
      <c r="AF92" s="49"/>
      <c r="AG92" s="76"/>
      <c r="AH92" s="50"/>
      <c r="AI92" s="77"/>
      <c r="AJ92" s="50"/>
      <c r="AK92" s="78"/>
      <c r="AL92" s="50"/>
      <c r="AM92" s="79"/>
      <c r="AN92" s="50"/>
      <c r="AO92" s="174" t="str">
        <f t="shared" si="17"/>
        <v/>
      </c>
      <c r="AP92" s="50"/>
      <c r="AQ92" s="79"/>
      <c r="AR92" s="68"/>
      <c r="AS92" s="175">
        <f t="shared" si="18"/>
        <v>0</v>
      </c>
      <c r="AT92" s="81"/>
      <c r="AU92" s="176">
        <f t="shared" si="14"/>
        <v>0</v>
      </c>
      <c r="AV92" s="70"/>
      <c r="AW92" s="177" t="str">
        <f t="shared" si="15"/>
        <v/>
      </c>
      <c r="AX92" s="70"/>
      <c r="AY92" s="179" t="str">
        <f>IFERROR(IF(AND(AQ92=0,AU92=0),"",$AY$9-SUM($AQ$10:$AQ92)+SUM($AU$10:$AU92)),"")</f>
        <v/>
      </c>
      <c r="AZ92" s="51"/>
      <c r="BB92" s="49"/>
      <c r="BC92" s="76"/>
      <c r="BD92" s="50"/>
      <c r="BE92" s="77"/>
      <c r="BF92" s="50"/>
      <c r="BG92" s="78"/>
      <c r="BH92" s="50"/>
      <c r="BI92" s="80"/>
      <c r="BJ92" s="70"/>
      <c r="BK92" s="80"/>
      <c r="BL92" s="70"/>
      <c r="BM92" s="177" t="str">
        <f>IF(AND(BI92="",BK92=""),"",$BM$9-SUM($BI$10:BI92)+SUM($BK$10:BK92))</f>
        <v/>
      </c>
      <c r="BN92" s="51"/>
      <c r="BQ92" s="71"/>
      <c r="BR92" s="170">
        <f t="shared" si="19"/>
        <v>0</v>
      </c>
      <c r="BS92" s="71"/>
      <c r="BT92" s="170">
        <f t="shared" si="20"/>
        <v>0</v>
      </c>
      <c r="BU92" s="170" t="str">
        <f t="shared" si="16"/>
        <v/>
      </c>
    </row>
    <row r="93" spans="2:80" x14ac:dyDescent="0.3">
      <c r="B93" s="49"/>
      <c r="C93" s="72"/>
      <c r="D93" s="52"/>
      <c r="E93" s="83"/>
      <c r="F93" s="52"/>
      <c r="G93" s="74"/>
      <c r="H93" s="52"/>
      <c r="I93" s="59"/>
      <c r="J93" s="60"/>
      <c r="K93" s="59"/>
      <c r="L93" s="60"/>
      <c r="M93" s="173" t="str">
        <f>IF(AND(I93="",K93=""),"",$M$9-SUM($I$10:$I93)+SUM($K$10:$K93))</f>
        <v/>
      </c>
      <c r="N93" s="51"/>
      <c r="P93" s="150"/>
      <c r="Q93" s="72"/>
      <c r="R93" s="63"/>
      <c r="S93" s="84"/>
      <c r="T93" s="63"/>
      <c r="U93" s="73"/>
      <c r="V93" s="63"/>
      <c r="W93" s="64"/>
      <c r="X93" s="65"/>
      <c r="Y93" s="59"/>
      <c r="Z93" s="63"/>
      <c r="AA93" s="137"/>
      <c r="AB93" s="52"/>
      <c r="AC93" s="160"/>
      <c r="AD93" s="152"/>
      <c r="AE93" s="43"/>
      <c r="AF93" s="49"/>
      <c r="AG93" s="85"/>
      <c r="AH93" s="50"/>
      <c r="AI93" s="86"/>
      <c r="AJ93" s="50"/>
      <c r="AK93" s="87"/>
      <c r="AL93" s="50"/>
      <c r="AM93" s="66"/>
      <c r="AN93" s="50"/>
      <c r="AO93" s="174" t="str">
        <f t="shared" si="17"/>
        <v/>
      </c>
      <c r="AP93" s="50"/>
      <c r="AQ93" s="66"/>
      <c r="AR93" s="68"/>
      <c r="AS93" s="175">
        <f t="shared" si="18"/>
        <v>0</v>
      </c>
      <c r="AT93" s="81"/>
      <c r="AU93" s="176">
        <f t="shared" si="14"/>
        <v>0</v>
      </c>
      <c r="AV93" s="70"/>
      <c r="AW93" s="177" t="str">
        <f t="shared" si="15"/>
        <v/>
      </c>
      <c r="AX93" s="70"/>
      <c r="AY93" s="179" t="str">
        <f>IFERROR(IF(AND(AQ93=0,AU93=0),"",$AY$9-SUM($AQ$10:$AQ93)+SUM($AU$10:$AU93)),"")</f>
        <v/>
      </c>
      <c r="AZ93" s="51"/>
      <c r="BB93" s="49"/>
      <c r="BC93" s="85"/>
      <c r="BD93" s="50"/>
      <c r="BE93" s="86"/>
      <c r="BF93" s="50"/>
      <c r="BG93" s="87"/>
      <c r="BH93" s="50"/>
      <c r="BI93" s="67"/>
      <c r="BJ93" s="70"/>
      <c r="BK93" s="67"/>
      <c r="BL93" s="70"/>
      <c r="BM93" s="180" t="str">
        <f>IF(AND(BI93="",BK93=""),"",$BM$9-SUM($BI$10:BI93)+SUM($BK$10:BK93))</f>
        <v/>
      </c>
      <c r="BN93" s="51"/>
      <c r="BQ93" s="71"/>
      <c r="BR93" s="170">
        <f t="shared" si="19"/>
        <v>0</v>
      </c>
      <c r="BS93" s="71"/>
      <c r="BT93" s="170">
        <f t="shared" si="20"/>
        <v>0</v>
      </c>
      <c r="BU93" s="170" t="str">
        <f t="shared" si="16"/>
        <v/>
      </c>
    </row>
    <row r="94" spans="2:80" x14ac:dyDescent="0.3">
      <c r="B94" s="49"/>
      <c r="C94" s="72"/>
      <c r="D94" s="52"/>
      <c r="E94" s="73"/>
      <c r="F94" s="52"/>
      <c r="G94" s="74"/>
      <c r="H94" s="52"/>
      <c r="I94" s="59"/>
      <c r="J94" s="60"/>
      <c r="K94" s="59"/>
      <c r="L94" s="60"/>
      <c r="M94" s="173" t="str">
        <f>IF(AND(I94="",K94=""),"",$M$9-SUM($I$10:$I94)+SUM($K$10:$K94))</f>
        <v/>
      </c>
      <c r="N94" s="51"/>
      <c r="P94" s="150"/>
      <c r="Q94" s="72"/>
      <c r="R94" s="63"/>
      <c r="S94" s="75"/>
      <c r="T94" s="63"/>
      <c r="U94" s="73"/>
      <c r="V94" s="63"/>
      <c r="W94" s="64"/>
      <c r="X94" s="65"/>
      <c r="Y94" s="59"/>
      <c r="Z94" s="63"/>
      <c r="AA94" s="137"/>
      <c r="AB94" s="52"/>
      <c r="AC94" s="160"/>
      <c r="AD94" s="152"/>
      <c r="AE94" s="43"/>
      <c r="AF94" s="49"/>
      <c r="AG94" s="76"/>
      <c r="AH94" s="50"/>
      <c r="AI94" s="77"/>
      <c r="AJ94" s="50"/>
      <c r="AK94" s="78"/>
      <c r="AL94" s="50"/>
      <c r="AM94" s="79"/>
      <c r="AN94" s="50"/>
      <c r="AO94" s="174" t="str">
        <f t="shared" si="17"/>
        <v/>
      </c>
      <c r="AP94" s="50"/>
      <c r="AQ94" s="79"/>
      <c r="AR94" s="68"/>
      <c r="AS94" s="175">
        <f t="shared" si="18"/>
        <v>0</v>
      </c>
      <c r="AT94" s="81"/>
      <c r="AU94" s="176">
        <f t="shared" si="14"/>
        <v>0</v>
      </c>
      <c r="AV94" s="70"/>
      <c r="AW94" s="177" t="str">
        <f t="shared" si="15"/>
        <v/>
      </c>
      <c r="AX94" s="70"/>
      <c r="AY94" s="179" t="str">
        <f>IFERROR(IF(AND(AQ94=0,AU94=0),"",$AY$9-SUM($AQ$10:$AQ94)+SUM($AU$10:$AU94)),"")</f>
        <v/>
      </c>
      <c r="AZ94" s="51"/>
      <c r="BB94" s="49"/>
      <c r="BC94" s="76"/>
      <c r="BD94" s="50"/>
      <c r="BE94" s="77"/>
      <c r="BF94" s="50"/>
      <c r="BG94" s="78"/>
      <c r="BH94" s="50"/>
      <c r="BI94" s="80"/>
      <c r="BJ94" s="70"/>
      <c r="BK94" s="80"/>
      <c r="BL94" s="70"/>
      <c r="BM94" s="177" t="str">
        <f>IF(AND(BI94="",BK94=""),"",$BM$9-SUM($BI$10:BI94)+SUM($BK$10:BK94))</f>
        <v/>
      </c>
      <c r="BN94" s="51"/>
      <c r="BQ94" s="71"/>
      <c r="BR94" s="170">
        <f t="shared" si="19"/>
        <v>0</v>
      </c>
      <c r="BS94" s="71"/>
      <c r="BT94" s="170">
        <f t="shared" si="20"/>
        <v>0</v>
      </c>
      <c r="BU94" s="170" t="str">
        <f t="shared" si="16"/>
        <v/>
      </c>
    </row>
    <row r="95" spans="2:80" x14ac:dyDescent="0.3">
      <c r="B95" s="49"/>
      <c r="C95" s="72"/>
      <c r="D95" s="52"/>
      <c r="E95" s="83"/>
      <c r="F95" s="52"/>
      <c r="G95" s="74"/>
      <c r="H95" s="52"/>
      <c r="I95" s="59"/>
      <c r="J95" s="60"/>
      <c r="K95" s="59"/>
      <c r="L95" s="60"/>
      <c r="M95" s="173" t="str">
        <f>IF(AND(I95="",K95=""),"",$M$9-SUM($I$10:$I95)+SUM($K$10:$K95))</f>
        <v/>
      </c>
      <c r="N95" s="51"/>
      <c r="P95" s="150"/>
      <c r="Q95" s="72"/>
      <c r="R95" s="63"/>
      <c r="S95" s="84"/>
      <c r="T95" s="63"/>
      <c r="U95" s="73"/>
      <c r="V95" s="63"/>
      <c r="W95" s="64"/>
      <c r="X95" s="65"/>
      <c r="Y95" s="59"/>
      <c r="Z95" s="63"/>
      <c r="AA95" s="137"/>
      <c r="AB95" s="52"/>
      <c r="AC95" s="160"/>
      <c r="AD95" s="152"/>
      <c r="AE95" s="43"/>
      <c r="AF95" s="49"/>
      <c r="AG95" s="85"/>
      <c r="AH95" s="50"/>
      <c r="AI95" s="86"/>
      <c r="AJ95" s="50"/>
      <c r="AK95" s="87"/>
      <c r="AL95" s="50"/>
      <c r="AM95" s="66"/>
      <c r="AN95" s="50"/>
      <c r="AO95" s="174" t="str">
        <f t="shared" si="17"/>
        <v/>
      </c>
      <c r="AP95" s="50"/>
      <c r="AQ95" s="66"/>
      <c r="AR95" s="68"/>
      <c r="AS95" s="175">
        <f t="shared" si="18"/>
        <v>0</v>
      </c>
      <c r="AT95" s="81"/>
      <c r="AU95" s="176">
        <f t="shared" si="14"/>
        <v>0</v>
      </c>
      <c r="AV95" s="70"/>
      <c r="AW95" s="177" t="str">
        <f t="shared" si="15"/>
        <v/>
      </c>
      <c r="AX95" s="70"/>
      <c r="AY95" s="179" t="str">
        <f>IFERROR(IF(AND(AQ95=0,AU95=0),"",$AY$9-SUM($AQ$10:$AQ95)+SUM($AU$10:$AU95)),"")</f>
        <v/>
      </c>
      <c r="AZ95" s="51"/>
      <c r="BB95" s="49"/>
      <c r="BC95" s="85"/>
      <c r="BD95" s="50"/>
      <c r="BE95" s="86"/>
      <c r="BF95" s="50"/>
      <c r="BG95" s="87"/>
      <c r="BH95" s="50"/>
      <c r="BI95" s="67"/>
      <c r="BJ95" s="70"/>
      <c r="BK95" s="67"/>
      <c r="BL95" s="70"/>
      <c r="BM95" s="180" t="str">
        <f>IF(AND(BI95="",BK95=""),"",$BM$9-SUM($BI$10:BI95)+SUM($BK$10:BK95))</f>
        <v/>
      </c>
      <c r="BN95" s="51"/>
      <c r="BQ95" s="71"/>
      <c r="BR95" s="170">
        <f t="shared" si="19"/>
        <v>0</v>
      </c>
      <c r="BS95" s="71"/>
      <c r="BT95" s="170">
        <f t="shared" si="20"/>
        <v>0</v>
      </c>
      <c r="BU95" s="170" t="str">
        <f t="shared" si="16"/>
        <v/>
      </c>
    </row>
    <row r="96" spans="2:80" x14ac:dyDescent="0.3">
      <c r="B96" s="49"/>
      <c r="C96" s="72"/>
      <c r="D96" s="52"/>
      <c r="E96" s="73"/>
      <c r="F96" s="52"/>
      <c r="G96" s="74"/>
      <c r="H96" s="52"/>
      <c r="I96" s="59"/>
      <c r="J96" s="60"/>
      <c r="K96" s="59"/>
      <c r="L96" s="60"/>
      <c r="M96" s="173" t="str">
        <f>IF(AND(I96="",K96=""),"",$M$9-SUM($I$10:$I96)+SUM($K$10:$K96))</f>
        <v/>
      </c>
      <c r="N96" s="51"/>
      <c r="P96" s="150"/>
      <c r="Q96" s="72"/>
      <c r="R96" s="63"/>
      <c r="S96" s="75"/>
      <c r="T96" s="63"/>
      <c r="U96" s="73"/>
      <c r="V96" s="63"/>
      <c r="W96" s="64"/>
      <c r="X96" s="65"/>
      <c r="Y96" s="59"/>
      <c r="Z96" s="63"/>
      <c r="AA96" s="137"/>
      <c r="AB96" s="52"/>
      <c r="AC96" s="160"/>
      <c r="AD96" s="152"/>
      <c r="AE96" s="43"/>
      <c r="AF96" s="49"/>
      <c r="AG96" s="76"/>
      <c r="AH96" s="50"/>
      <c r="AI96" s="77"/>
      <c r="AJ96" s="50"/>
      <c r="AK96" s="78"/>
      <c r="AL96" s="50"/>
      <c r="AM96" s="79"/>
      <c r="AN96" s="50"/>
      <c r="AO96" s="174" t="str">
        <f t="shared" si="17"/>
        <v/>
      </c>
      <c r="AP96" s="50"/>
      <c r="AQ96" s="79"/>
      <c r="AR96" s="68"/>
      <c r="AS96" s="175">
        <f t="shared" si="18"/>
        <v>0</v>
      </c>
      <c r="AT96" s="81"/>
      <c r="AU96" s="176">
        <f t="shared" si="14"/>
        <v>0</v>
      </c>
      <c r="AV96" s="70"/>
      <c r="AW96" s="177" t="str">
        <f t="shared" si="15"/>
        <v/>
      </c>
      <c r="AX96" s="70"/>
      <c r="AY96" s="179" t="str">
        <f>IFERROR(IF(AND(AQ96=0,AU96=0),"",$AY$9-SUM($AQ$10:$AQ96)+SUM($AU$10:$AU96)),"")</f>
        <v/>
      </c>
      <c r="AZ96" s="51"/>
      <c r="BB96" s="49"/>
      <c r="BC96" s="76"/>
      <c r="BD96" s="50"/>
      <c r="BE96" s="77"/>
      <c r="BF96" s="50"/>
      <c r="BG96" s="78"/>
      <c r="BH96" s="50"/>
      <c r="BI96" s="80"/>
      <c r="BJ96" s="70"/>
      <c r="BK96" s="80"/>
      <c r="BL96" s="70"/>
      <c r="BM96" s="177" t="str">
        <f>IF(AND(BI96="",BK96=""),"",$BM$9-SUM($BI$10:BI96)+SUM($BK$10:BK96))</f>
        <v/>
      </c>
      <c r="BN96" s="51"/>
      <c r="BQ96" s="71"/>
      <c r="BR96" s="170">
        <f t="shared" si="19"/>
        <v>0</v>
      </c>
      <c r="BS96" s="71"/>
      <c r="BT96" s="170">
        <f t="shared" si="20"/>
        <v>0</v>
      </c>
      <c r="BU96" s="170" t="str">
        <f t="shared" si="16"/>
        <v/>
      </c>
    </row>
    <row r="97" spans="2:73" x14ac:dyDescent="0.3">
      <c r="B97" s="49"/>
      <c r="C97" s="72"/>
      <c r="D97" s="52"/>
      <c r="E97" s="83"/>
      <c r="F97" s="52"/>
      <c r="G97" s="74"/>
      <c r="H97" s="52"/>
      <c r="I97" s="59"/>
      <c r="J97" s="60"/>
      <c r="K97" s="59"/>
      <c r="L97" s="60"/>
      <c r="M97" s="173" t="str">
        <f>IF(AND(I97="",K97=""),"",$M$9-SUM($I$10:$I97)+SUM($K$10:$K97))</f>
        <v/>
      </c>
      <c r="N97" s="51"/>
      <c r="P97" s="150"/>
      <c r="Q97" s="72"/>
      <c r="R97" s="63"/>
      <c r="S97" s="84"/>
      <c r="T97" s="63"/>
      <c r="U97" s="73"/>
      <c r="V97" s="63"/>
      <c r="W97" s="64"/>
      <c r="X97" s="65"/>
      <c r="Y97" s="59"/>
      <c r="Z97" s="63"/>
      <c r="AA97" s="137"/>
      <c r="AB97" s="52"/>
      <c r="AC97" s="160"/>
      <c r="AD97" s="152"/>
      <c r="AE97" s="43"/>
      <c r="AF97" s="49"/>
      <c r="AG97" s="85"/>
      <c r="AH97" s="50"/>
      <c r="AI97" s="86"/>
      <c r="AJ97" s="50"/>
      <c r="AK97" s="87"/>
      <c r="AL97" s="50"/>
      <c r="AM97" s="66"/>
      <c r="AN97" s="50"/>
      <c r="AO97" s="174" t="str">
        <f t="shared" si="17"/>
        <v/>
      </c>
      <c r="AP97" s="50"/>
      <c r="AQ97" s="66"/>
      <c r="AR97" s="68"/>
      <c r="AS97" s="175">
        <f t="shared" si="18"/>
        <v>0</v>
      </c>
      <c r="AT97" s="81"/>
      <c r="AU97" s="176">
        <f t="shared" si="14"/>
        <v>0</v>
      </c>
      <c r="AV97" s="70"/>
      <c r="AW97" s="177" t="str">
        <f t="shared" si="15"/>
        <v/>
      </c>
      <c r="AX97" s="70"/>
      <c r="AY97" s="179" t="str">
        <f>IFERROR(IF(AND(AQ97=0,AU97=0),"",$AY$9-SUM($AQ$10:$AQ97)+SUM($AU$10:$AU97)),"")</f>
        <v/>
      </c>
      <c r="AZ97" s="51"/>
      <c r="BB97" s="49"/>
      <c r="BC97" s="85"/>
      <c r="BD97" s="50"/>
      <c r="BE97" s="86"/>
      <c r="BF97" s="50"/>
      <c r="BG97" s="87"/>
      <c r="BH97" s="50"/>
      <c r="BI97" s="67"/>
      <c r="BJ97" s="70"/>
      <c r="BK97" s="67"/>
      <c r="BL97" s="70"/>
      <c r="BM97" s="180" t="str">
        <f>IF(AND(BI97="",BK97=""),"",$BM$9-SUM($BI$10:BI97)+SUM($BK$10:BK97))</f>
        <v/>
      </c>
      <c r="BN97" s="51"/>
      <c r="BQ97" s="71"/>
      <c r="BR97" s="170">
        <f t="shared" si="19"/>
        <v>0</v>
      </c>
      <c r="BS97" s="71"/>
      <c r="BT97" s="170">
        <f t="shared" si="20"/>
        <v>0</v>
      </c>
      <c r="BU97" s="170" t="str">
        <f t="shared" si="16"/>
        <v/>
      </c>
    </row>
    <row r="98" spans="2:73" x14ac:dyDescent="0.3">
      <c r="B98" s="49"/>
      <c r="C98" s="72"/>
      <c r="D98" s="52"/>
      <c r="E98" s="73"/>
      <c r="F98" s="52"/>
      <c r="G98" s="74"/>
      <c r="H98" s="52"/>
      <c r="I98" s="59"/>
      <c r="J98" s="60"/>
      <c r="K98" s="59"/>
      <c r="L98" s="60"/>
      <c r="M98" s="173" t="str">
        <f>IF(AND(I98="",K98=""),"",$M$9-SUM($I$10:$I98)+SUM($K$10:$K98))</f>
        <v/>
      </c>
      <c r="N98" s="51"/>
      <c r="P98" s="150"/>
      <c r="Q98" s="72"/>
      <c r="R98" s="63"/>
      <c r="S98" s="75"/>
      <c r="T98" s="63"/>
      <c r="U98" s="73"/>
      <c r="V98" s="63"/>
      <c r="W98" s="64"/>
      <c r="X98" s="65"/>
      <c r="Y98" s="59"/>
      <c r="Z98" s="63"/>
      <c r="AA98" s="137"/>
      <c r="AB98" s="52"/>
      <c r="AC98" s="160"/>
      <c r="AD98" s="152"/>
      <c r="AE98" s="43"/>
      <c r="AF98" s="49"/>
      <c r="AG98" s="76"/>
      <c r="AH98" s="50"/>
      <c r="AI98" s="77"/>
      <c r="AJ98" s="50"/>
      <c r="AK98" s="78"/>
      <c r="AL98" s="50"/>
      <c r="AM98" s="79"/>
      <c r="AN98" s="50"/>
      <c r="AO98" s="174" t="str">
        <f t="shared" si="17"/>
        <v/>
      </c>
      <c r="AP98" s="50"/>
      <c r="AQ98" s="79"/>
      <c r="AR98" s="68"/>
      <c r="AS98" s="175">
        <f t="shared" si="18"/>
        <v>0</v>
      </c>
      <c r="AT98" s="81"/>
      <c r="AU98" s="176">
        <f t="shared" si="14"/>
        <v>0</v>
      </c>
      <c r="AV98" s="70"/>
      <c r="AW98" s="177" t="str">
        <f t="shared" si="15"/>
        <v/>
      </c>
      <c r="AX98" s="70"/>
      <c r="AY98" s="179" t="str">
        <f>IFERROR(IF(AND(AQ98=0,AU98=0),"",$AY$9-SUM($AQ$10:$AQ98)+SUM($AU$10:$AU98)),"")</f>
        <v/>
      </c>
      <c r="AZ98" s="51"/>
      <c r="BB98" s="49"/>
      <c r="BC98" s="76"/>
      <c r="BD98" s="50"/>
      <c r="BE98" s="77"/>
      <c r="BF98" s="50"/>
      <c r="BG98" s="78"/>
      <c r="BH98" s="50"/>
      <c r="BI98" s="80"/>
      <c r="BJ98" s="70"/>
      <c r="BK98" s="80"/>
      <c r="BL98" s="70"/>
      <c r="BM98" s="177" t="str">
        <f>IF(AND(BI98="",BK98=""),"",$BM$9-SUM($BI$10:BI98)+SUM($BK$10:BK98))</f>
        <v/>
      </c>
      <c r="BN98" s="51"/>
      <c r="BQ98" s="71"/>
      <c r="BR98" s="170">
        <f t="shared" si="19"/>
        <v>0</v>
      </c>
      <c r="BS98" s="71"/>
      <c r="BT98" s="170">
        <f t="shared" si="20"/>
        <v>0</v>
      </c>
      <c r="BU98" s="170" t="str">
        <f t="shared" si="16"/>
        <v/>
      </c>
    </row>
    <row r="99" spans="2:73" x14ac:dyDescent="0.3">
      <c r="B99" s="49"/>
      <c r="C99" s="72"/>
      <c r="D99" s="52"/>
      <c r="E99" s="83"/>
      <c r="F99" s="52"/>
      <c r="G99" s="74"/>
      <c r="H99" s="52"/>
      <c r="I99" s="59"/>
      <c r="J99" s="60"/>
      <c r="K99" s="59"/>
      <c r="L99" s="60"/>
      <c r="M99" s="173" t="str">
        <f>IF(AND(I99="",K99=""),"",$M$9-SUM($I$10:$I99)+SUM($K$10:$K99))</f>
        <v/>
      </c>
      <c r="N99" s="51"/>
      <c r="P99" s="150"/>
      <c r="Q99" s="72"/>
      <c r="R99" s="63"/>
      <c r="S99" s="84"/>
      <c r="T99" s="63"/>
      <c r="U99" s="73"/>
      <c r="V99" s="63"/>
      <c r="W99" s="64"/>
      <c r="X99" s="65"/>
      <c r="Y99" s="59"/>
      <c r="Z99" s="63"/>
      <c r="AA99" s="137"/>
      <c r="AB99" s="52"/>
      <c r="AC99" s="160"/>
      <c r="AD99" s="152"/>
      <c r="AE99" s="43"/>
      <c r="AF99" s="49"/>
      <c r="AG99" s="85"/>
      <c r="AH99" s="50"/>
      <c r="AI99" s="86"/>
      <c r="AJ99" s="50"/>
      <c r="AK99" s="87"/>
      <c r="AL99" s="50"/>
      <c r="AM99" s="66"/>
      <c r="AN99" s="50"/>
      <c r="AO99" s="174" t="str">
        <f t="shared" si="17"/>
        <v/>
      </c>
      <c r="AP99" s="50"/>
      <c r="AQ99" s="66"/>
      <c r="AR99" s="68"/>
      <c r="AS99" s="175">
        <f t="shared" si="18"/>
        <v>0</v>
      </c>
      <c r="AT99" s="81"/>
      <c r="AU99" s="176">
        <f t="shared" si="14"/>
        <v>0</v>
      </c>
      <c r="AV99" s="70"/>
      <c r="AW99" s="177" t="str">
        <f t="shared" si="15"/>
        <v/>
      </c>
      <c r="AX99" s="70"/>
      <c r="AY99" s="179" t="str">
        <f>IFERROR(IF(AND(AQ99=0,AU99=0),"",$AY$9-SUM($AQ$10:$AQ99)+SUM($AU$10:$AU99)),"")</f>
        <v/>
      </c>
      <c r="AZ99" s="51"/>
      <c r="BB99" s="49"/>
      <c r="BC99" s="85"/>
      <c r="BD99" s="50"/>
      <c r="BE99" s="86"/>
      <c r="BF99" s="50"/>
      <c r="BG99" s="87"/>
      <c r="BH99" s="50"/>
      <c r="BI99" s="67"/>
      <c r="BJ99" s="70"/>
      <c r="BK99" s="67"/>
      <c r="BL99" s="70"/>
      <c r="BM99" s="180" t="str">
        <f>IF(AND(BI99="",BK99=""),"",$BM$9-SUM($BI$10:BI99)+SUM($BK$10:BK99))</f>
        <v/>
      </c>
      <c r="BN99" s="51"/>
      <c r="BQ99" s="71"/>
      <c r="BR99" s="170">
        <f t="shared" si="19"/>
        <v>0</v>
      </c>
      <c r="BS99" s="71"/>
      <c r="BT99" s="170">
        <f t="shared" si="20"/>
        <v>0</v>
      </c>
      <c r="BU99" s="170" t="str">
        <f t="shared" si="16"/>
        <v/>
      </c>
    </row>
    <row r="100" spans="2:73" x14ac:dyDescent="0.3">
      <c r="B100" s="49"/>
      <c r="C100" s="72"/>
      <c r="D100" s="52"/>
      <c r="E100" s="73"/>
      <c r="F100" s="52"/>
      <c r="G100" s="74"/>
      <c r="H100" s="52"/>
      <c r="I100" s="59"/>
      <c r="J100" s="60"/>
      <c r="K100" s="59"/>
      <c r="L100" s="60"/>
      <c r="M100" s="173" t="str">
        <f>IF(AND(I100="",K100=""),"",$M$9-SUM($I$10:$I100)+SUM($K$10:$K100))</f>
        <v/>
      </c>
      <c r="N100" s="51"/>
      <c r="P100" s="150"/>
      <c r="Q100" s="72"/>
      <c r="R100" s="63"/>
      <c r="S100" s="75"/>
      <c r="T100" s="63"/>
      <c r="U100" s="73"/>
      <c r="V100" s="63"/>
      <c r="W100" s="64"/>
      <c r="X100" s="65"/>
      <c r="Y100" s="59"/>
      <c r="Z100" s="63"/>
      <c r="AA100" s="137"/>
      <c r="AB100" s="52"/>
      <c r="AC100" s="160"/>
      <c r="AD100" s="152"/>
      <c r="AE100" s="43"/>
      <c r="AF100" s="49"/>
      <c r="AG100" s="76"/>
      <c r="AH100" s="50"/>
      <c r="AI100" s="77"/>
      <c r="AJ100" s="50"/>
      <c r="AK100" s="78"/>
      <c r="AL100" s="50"/>
      <c r="AM100" s="79"/>
      <c r="AN100" s="50"/>
      <c r="AO100" s="174" t="str">
        <f t="shared" si="17"/>
        <v/>
      </c>
      <c r="AP100" s="50"/>
      <c r="AQ100" s="79"/>
      <c r="AR100" s="68"/>
      <c r="AS100" s="175">
        <f t="shared" si="18"/>
        <v>0</v>
      </c>
      <c r="AT100" s="81"/>
      <c r="AU100" s="176">
        <f t="shared" si="14"/>
        <v>0</v>
      </c>
      <c r="AV100" s="70"/>
      <c r="AW100" s="177" t="str">
        <f t="shared" si="15"/>
        <v/>
      </c>
      <c r="AX100" s="70"/>
      <c r="AY100" s="179" t="str">
        <f>IFERROR(IF(AND(AQ100=0,AU100=0),"",$AY$9-SUM($AQ$10:$AQ100)+SUM($AU$10:$AU100)),"")</f>
        <v/>
      </c>
      <c r="AZ100" s="51"/>
      <c r="BB100" s="49"/>
      <c r="BC100" s="76"/>
      <c r="BD100" s="50"/>
      <c r="BE100" s="77"/>
      <c r="BF100" s="50"/>
      <c r="BG100" s="78"/>
      <c r="BH100" s="50"/>
      <c r="BI100" s="80"/>
      <c r="BJ100" s="70"/>
      <c r="BK100" s="80"/>
      <c r="BL100" s="70"/>
      <c r="BM100" s="177" t="str">
        <f>IF(AND(BI100="",BK100=""),"",$BM$9-SUM($BI$10:BI100)+SUM($BK$10:BK100))</f>
        <v/>
      </c>
      <c r="BN100" s="51"/>
      <c r="BQ100" s="71"/>
      <c r="BR100" s="170">
        <f t="shared" si="19"/>
        <v>0</v>
      </c>
      <c r="BS100" s="71"/>
      <c r="BT100" s="170">
        <f t="shared" si="20"/>
        <v>0</v>
      </c>
      <c r="BU100" s="170" t="str">
        <f t="shared" si="16"/>
        <v/>
      </c>
    </row>
    <row r="101" spans="2:73" x14ac:dyDescent="0.3">
      <c r="B101" s="49"/>
      <c r="C101" s="72"/>
      <c r="D101" s="52"/>
      <c r="E101" s="83"/>
      <c r="F101" s="52"/>
      <c r="G101" s="74"/>
      <c r="H101" s="52"/>
      <c r="I101" s="59"/>
      <c r="J101" s="60"/>
      <c r="K101" s="59"/>
      <c r="L101" s="60"/>
      <c r="M101" s="173" t="str">
        <f>IF(AND(I101="",K101=""),"",$M$9-SUM($I$10:$I101)+SUM($K$10:$K101))</f>
        <v/>
      </c>
      <c r="N101" s="51"/>
      <c r="P101" s="150"/>
      <c r="Q101" s="72"/>
      <c r="R101" s="63"/>
      <c r="S101" s="84"/>
      <c r="T101" s="63"/>
      <c r="U101" s="73"/>
      <c r="V101" s="63"/>
      <c r="W101" s="64"/>
      <c r="X101" s="65"/>
      <c r="Y101" s="59"/>
      <c r="Z101" s="63"/>
      <c r="AA101" s="137"/>
      <c r="AB101" s="52"/>
      <c r="AC101" s="160"/>
      <c r="AD101" s="152"/>
      <c r="AE101" s="43"/>
      <c r="AF101" s="49"/>
      <c r="AG101" s="85"/>
      <c r="AH101" s="50"/>
      <c r="AI101" s="86"/>
      <c r="AJ101" s="50"/>
      <c r="AK101" s="87"/>
      <c r="AL101" s="50"/>
      <c r="AM101" s="66"/>
      <c r="AN101" s="50"/>
      <c r="AO101" s="174" t="str">
        <f t="shared" si="17"/>
        <v/>
      </c>
      <c r="AP101" s="50"/>
      <c r="AQ101" s="66"/>
      <c r="AR101" s="68"/>
      <c r="AS101" s="175">
        <f t="shared" si="18"/>
        <v>0</v>
      </c>
      <c r="AT101" s="81"/>
      <c r="AU101" s="176">
        <f t="shared" si="14"/>
        <v>0</v>
      </c>
      <c r="AV101" s="70"/>
      <c r="AW101" s="177" t="str">
        <f t="shared" si="15"/>
        <v/>
      </c>
      <c r="AX101" s="70"/>
      <c r="AY101" s="179" t="str">
        <f>IFERROR(IF(AND(AQ101=0,AU101=0),"",$AY$9-SUM($AQ$10:$AQ101)+SUM($AU$10:$AU101)),"")</f>
        <v/>
      </c>
      <c r="AZ101" s="51"/>
      <c r="BB101" s="49"/>
      <c r="BC101" s="85"/>
      <c r="BD101" s="50"/>
      <c r="BE101" s="86"/>
      <c r="BF101" s="50"/>
      <c r="BG101" s="87"/>
      <c r="BH101" s="50"/>
      <c r="BI101" s="67"/>
      <c r="BJ101" s="70"/>
      <c r="BK101" s="67"/>
      <c r="BL101" s="70"/>
      <c r="BM101" s="180" t="str">
        <f>IF(AND(BI101="",BK101=""),"",$BM$9-SUM($BI$10:BI101)+SUM($BK$10:BK101))</f>
        <v/>
      </c>
      <c r="BN101" s="51"/>
      <c r="BQ101" s="71"/>
      <c r="BR101" s="170">
        <f t="shared" si="19"/>
        <v>0</v>
      </c>
      <c r="BS101" s="71"/>
      <c r="BT101" s="170">
        <f t="shared" si="20"/>
        <v>0</v>
      </c>
      <c r="BU101" s="170" t="str">
        <f t="shared" si="16"/>
        <v/>
      </c>
    </row>
    <row r="102" spans="2:73" x14ac:dyDescent="0.3">
      <c r="B102" s="49"/>
      <c r="C102" s="72"/>
      <c r="D102" s="52"/>
      <c r="E102" s="73"/>
      <c r="F102" s="52"/>
      <c r="G102" s="74"/>
      <c r="H102" s="52"/>
      <c r="I102" s="59"/>
      <c r="J102" s="60"/>
      <c r="K102" s="59"/>
      <c r="L102" s="60"/>
      <c r="M102" s="173" t="str">
        <f>IF(AND(I102="",K102=""),"",$M$9-SUM($I$10:$I102)+SUM($K$10:$K102))</f>
        <v/>
      </c>
      <c r="N102" s="51"/>
      <c r="P102" s="150"/>
      <c r="Q102" s="72"/>
      <c r="R102" s="63"/>
      <c r="S102" s="75"/>
      <c r="T102" s="63"/>
      <c r="U102" s="73"/>
      <c r="V102" s="63"/>
      <c r="W102" s="64"/>
      <c r="X102" s="65"/>
      <c r="Y102" s="59"/>
      <c r="Z102" s="63"/>
      <c r="AA102" s="137"/>
      <c r="AB102" s="52"/>
      <c r="AC102" s="160"/>
      <c r="AD102" s="152"/>
      <c r="AE102" s="43"/>
      <c r="AF102" s="49"/>
      <c r="AG102" s="76"/>
      <c r="AH102" s="50"/>
      <c r="AI102" s="77"/>
      <c r="AJ102" s="50"/>
      <c r="AK102" s="78"/>
      <c r="AL102" s="50"/>
      <c r="AM102" s="79"/>
      <c r="AN102" s="50"/>
      <c r="AO102" s="174" t="str">
        <f t="shared" si="17"/>
        <v/>
      </c>
      <c r="AP102" s="50"/>
      <c r="AQ102" s="79"/>
      <c r="AR102" s="68"/>
      <c r="AS102" s="175">
        <f t="shared" si="18"/>
        <v>0</v>
      </c>
      <c r="AT102" s="81"/>
      <c r="AU102" s="176">
        <f t="shared" si="14"/>
        <v>0</v>
      </c>
      <c r="AV102" s="70"/>
      <c r="AW102" s="177" t="str">
        <f t="shared" si="15"/>
        <v/>
      </c>
      <c r="AX102" s="70"/>
      <c r="AY102" s="179" t="str">
        <f>IFERROR(IF(AND(AQ102=0,AU102=0),"",$AY$9-SUM($AQ$10:$AQ102)+SUM($AU$10:$AU102)),"")</f>
        <v/>
      </c>
      <c r="AZ102" s="51"/>
      <c r="BB102" s="49"/>
      <c r="BC102" s="76"/>
      <c r="BD102" s="50"/>
      <c r="BE102" s="77"/>
      <c r="BF102" s="50"/>
      <c r="BG102" s="78"/>
      <c r="BH102" s="50"/>
      <c r="BI102" s="80"/>
      <c r="BJ102" s="70"/>
      <c r="BK102" s="80"/>
      <c r="BL102" s="70"/>
      <c r="BM102" s="177" t="str">
        <f>IF(AND(BI102="",BK102=""),"",$BM$9-SUM($BI$10:BI102)+SUM($BK$10:BK102))</f>
        <v/>
      </c>
      <c r="BN102" s="51"/>
      <c r="BQ102" s="71"/>
      <c r="BR102" s="170">
        <f t="shared" si="19"/>
        <v>0</v>
      </c>
      <c r="BS102" s="71"/>
      <c r="BT102" s="170">
        <f t="shared" si="20"/>
        <v>0</v>
      </c>
      <c r="BU102" s="170" t="str">
        <f t="shared" si="16"/>
        <v/>
      </c>
    </row>
    <row r="103" spans="2:73" x14ac:dyDescent="0.3">
      <c r="B103" s="49"/>
      <c r="C103" s="72"/>
      <c r="D103" s="52"/>
      <c r="E103" s="83"/>
      <c r="F103" s="52"/>
      <c r="G103" s="74"/>
      <c r="H103" s="52"/>
      <c r="I103" s="59"/>
      <c r="J103" s="60"/>
      <c r="K103" s="59"/>
      <c r="L103" s="60"/>
      <c r="M103" s="173" t="str">
        <f>IF(AND(I103="",K103=""),"",$M$9-SUM($I$10:$I103)+SUM($K$10:$K103))</f>
        <v/>
      </c>
      <c r="N103" s="51"/>
      <c r="P103" s="150"/>
      <c r="Q103" s="72"/>
      <c r="R103" s="63"/>
      <c r="S103" s="84"/>
      <c r="T103" s="63"/>
      <c r="U103" s="73"/>
      <c r="V103" s="63"/>
      <c r="W103" s="64"/>
      <c r="X103" s="65"/>
      <c r="Y103" s="59"/>
      <c r="Z103" s="63"/>
      <c r="AA103" s="171" t="str">
        <f>IF(AND(W103="",Y103=""),"",$AA$9-SUM($W$10:W103)+SUM($Y$10:Y103))</f>
        <v/>
      </c>
      <c r="AB103" s="52"/>
      <c r="AC103" s="172" t="str">
        <f>IFERROR(IF(AND(Z103="",AA103=""),"",$AC$8+SUM($Z103)-SUM($AA103)),"")</f>
        <v/>
      </c>
      <c r="AD103" s="152"/>
      <c r="AE103" s="43"/>
      <c r="AF103" s="49"/>
      <c r="AG103" s="85"/>
      <c r="AH103" s="50"/>
      <c r="AI103" s="86"/>
      <c r="AJ103" s="50"/>
      <c r="AK103" s="87"/>
      <c r="AL103" s="50"/>
      <c r="AM103" s="66"/>
      <c r="AN103" s="50"/>
      <c r="AO103" s="174" t="str">
        <f t="shared" si="17"/>
        <v/>
      </c>
      <c r="AP103" s="50"/>
      <c r="AQ103" s="66"/>
      <c r="AR103" s="68"/>
      <c r="AS103" s="175">
        <f t="shared" si="18"/>
        <v>0</v>
      </c>
      <c r="AT103" s="81"/>
      <c r="AU103" s="176">
        <f t="shared" si="14"/>
        <v>0</v>
      </c>
      <c r="AV103" s="70"/>
      <c r="AW103" s="177" t="str">
        <f t="shared" si="15"/>
        <v/>
      </c>
      <c r="AX103" s="70"/>
      <c r="AY103" s="179" t="str">
        <f>IFERROR(IF(AND(AQ103=0,AU103=0),"",$AY$9-SUM($AQ$10:$AQ103)+SUM($AU$10:$AU103)),"")</f>
        <v/>
      </c>
      <c r="AZ103" s="51"/>
      <c r="BB103" s="49"/>
      <c r="BC103" s="85"/>
      <c r="BD103" s="50"/>
      <c r="BE103" s="86"/>
      <c r="BF103" s="50"/>
      <c r="BG103" s="87"/>
      <c r="BH103" s="50"/>
      <c r="BI103" s="67"/>
      <c r="BJ103" s="70"/>
      <c r="BK103" s="67"/>
      <c r="BL103" s="70"/>
      <c r="BM103" s="180" t="str">
        <f>IF(AND(BI103="",BK103=""),"",$BM$9-SUM($BI$10:BI103)+SUM($BK$10:BK103))</f>
        <v/>
      </c>
      <c r="BN103" s="51"/>
      <c r="BQ103" s="71"/>
      <c r="BR103" s="170">
        <f t="shared" si="19"/>
        <v>0</v>
      </c>
      <c r="BS103" s="71"/>
      <c r="BT103" s="170">
        <f t="shared" si="20"/>
        <v>0</v>
      </c>
      <c r="BU103" s="170" t="str">
        <f t="shared" si="16"/>
        <v/>
      </c>
    </row>
    <row r="104" spans="2:73" x14ac:dyDescent="0.3">
      <c r="B104" s="49"/>
      <c r="C104" s="94"/>
      <c r="D104" s="95"/>
      <c r="E104" s="96"/>
      <c r="F104" s="95"/>
      <c r="G104" s="97"/>
      <c r="H104" s="95"/>
      <c r="I104" s="98"/>
      <c r="J104" s="60"/>
      <c r="K104" s="59"/>
      <c r="L104" s="60"/>
      <c r="M104" s="173" t="str">
        <f>IF(AND(I104="",K104=""),"",$M$9-SUM($I$10:$I104)+SUM($K$10:$K104))</f>
        <v/>
      </c>
      <c r="N104" s="51"/>
      <c r="P104" s="150"/>
      <c r="Q104" s="72"/>
      <c r="R104" s="63"/>
      <c r="S104" s="99"/>
      <c r="T104" s="63"/>
      <c r="U104" s="73"/>
      <c r="V104" s="63"/>
      <c r="W104" s="64"/>
      <c r="X104" s="65"/>
      <c r="Y104" s="59"/>
      <c r="Z104" s="63"/>
      <c r="AA104" s="171" t="str">
        <f>IF(AND(W104="",Y104=""),"",$AA$9-SUM($W$10:W104)+SUM($Y$10:Y104))</f>
        <v/>
      </c>
      <c r="AB104" s="52"/>
      <c r="AC104" s="172" t="str">
        <f>IFERROR(IF(AND(Z104="",AA104=""),"",$AC$8+SUM($Z104)-SUM($AA104)),"")</f>
        <v/>
      </c>
      <c r="AD104" s="152"/>
      <c r="AE104" s="43"/>
      <c r="AF104" s="49"/>
      <c r="AG104" s="76"/>
      <c r="AH104" s="50"/>
      <c r="AI104" s="77"/>
      <c r="AJ104" s="50"/>
      <c r="AK104" s="78"/>
      <c r="AL104" s="50"/>
      <c r="AM104" s="79"/>
      <c r="AN104" s="50"/>
      <c r="AO104" s="174" t="str">
        <f t="shared" si="17"/>
        <v/>
      </c>
      <c r="AP104" s="50"/>
      <c r="AQ104" s="79"/>
      <c r="AR104" s="68"/>
      <c r="AS104" s="175">
        <f t="shared" si="18"/>
        <v>0</v>
      </c>
      <c r="AT104" s="81"/>
      <c r="AU104" s="176">
        <f t="shared" si="14"/>
        <v>0</v>
      </c>
      <c r="AV104" s="70"/>
      <c r="AW104" s="177" t="str">
        <f t="shared" si="15"/>
        <v/>
      </c>
      <c r="AX104" s="70"/>
      <c r="AY104" s="179" t="str">
        <f>IFERROR(IF(AND(AQ104=0,AU104=0),"",$AY$9-SUM($AQ$10:$AQ104)+SUM($AU$10:$AU104)),"")</f>
        <v/>
      </c>
      <c r="AZ104" s="51"/>
      <c r="BB104" s="49"/>
      <c r="BC104" s="76"/>
      <c r="BD104" s="50"/>
      <c r="BE104" s="77"/>
      <c r="BF104" s="50"/>
      <c r="BG104" s="78"/>
      <c r="BH104" s="50"/>
      <c r="BI104" s="80"/>
      <c r="BJ104" s="70"/>
      <c r="BK104" s="80"/>
      <c r="BL104" s="70"/>
      <c r="BM104" s="177" t="str">
        <f>IF(AND(BI104="",BK104=""),"",$BM$9-SUM($BI$10:BI104)+SUM($BK$10:BK104))</f>
        <v/>
      </c>
      <c r="BN104" s="51"/>
      <c r="BQ104" s="71"/>
      <c r="BR104" s="170">
        <f t="shared" si="19"/>
        <v>0</v>
      </c>
      <c r="BS104" s="71"/>
      <c r="BT104" s="170">
        <f t="shared" si="20"/>
        <v>0</v>
      </c>
      <c r="BU104" s="170" t="str">
        <f t="shared" si="16"/>
        <v/>
      </c>
    </row>
    <row r="105" spans="2:73" x14ac:dyDescent="0.3">
      <c r="B105" s="49"/>
      <c r="C105" s="94"/>
      <c r="D105" s="95"/>
      <c r="E105" s="100"/>
      <c r="F105" s="95"/>
      <c r="G105" s="97"/>
      <c r="H105" s="95"/>
      <c r="I105" s="98"/>
      <c r="J105" s="60"/>
      <c r="K105" s="59"/>
      <c r="L105" s="60"/>
      <c r="M105" s="173" t="str">
        <f>IF(AND(I105="",K105=""),"",$M$9-SUM($I$10:$I105)+SUM($K$10:$K105))</f>
        <v/>
      </c>
      <c r="N105" s="51"/>
      <c r="P105" s="150"/>
      <c r="Q105" s="72"/>
      <c r="R105" s="63"/>
      <c r="S105" s="101"/>
      <c r="T105" s="63"/>
      <c r="U105" s="73"/>
      <c r="V105" s="63"/>
      <c r="W105" s="64"/>
      <c r="X105" s="65"/>
      <c r="Y105" s="59"/>
      <c r="Z105" s="63"/>
      <c r="AA105" s="171" t="str">
        <f>IF(AND(W105="",Y105=""),"",$AA$9-SUM($W$10:W105)+SUM($Y$10:Y105))</f>
        <v/>
      </c>
      <c r="AB105" s="52"/>
      <c r="AC105" s="172" t="str">
        <f>IFERROR(IF(AND(Z105="",AA105=""),"",$AC$8+SUM($Z105)-SUM($AA105)),"")</f>
        <v/>
      </c>
      <c r="AD105" s="152"/>
      <c r="AE105" s="43"/>
      <c r="AF105" s="49"/>
      <c r="AG105" s="85"/>
      <c r="AH105" s="50"/>
      <c r="AI105" s="86"/>
      <c r="AJ105" s="50"/>
      <c r="AK105" s="87"/>
      <c r="AL105" s="50"/>
      <c r="AM105" s="66"/>
      <c r="AN105" s="50"/>
      <c r="AO105" s="174" t="str">
        <f t="shared" si="17"/>
        <v/>
      </c>
      <c r="AP105" s="50"/>
      <c r="AQ105" s="66"/>
      <c r="AR105" s="68"/>
      <c r="AS105" s="175">
        <f t="shared" si="18"/>
        <v>0</v>
      </c>
      <c r="AT105" s="81"/>
      <c r="AU105" s="176">
        <f t="shared" si="14"/>
        <v>0</v>
      </c>
      <c r="AV105" s="70"/>
      <c r="AW105" s="177" t="str">
        <f t="shared" si="15"/>
        <v/>
      </c>
      <c r="AX105" s="70"/>
      <c r="AY105" s="179" t="str">
        <f>IFERROR(IF(AND(AQ105=0,AU105=0),"",$AY$9-SUM($AQ$10:$AQ105)+SUM($AU$10:$AU105)),"")</f>
        <v/>
      </c>
      <c r="AZ105" s="51"/>
      <c r="BB105" s="49"/>
      <c r="BC105" s="85"/>
      <c r="BD105" s="50"/>
      <c r="BE105" s="86"/>
      <c r="BF105" s="50"/>
      <c r="BG105" s="87"/>
      <c r="BH105" s="50"/>
      <c r="BI105" s="67"/>
      <c r="BJ105" s="70"/>
      <c r="BK105" s="67"/>
      <c r="BL105" s="70"/>
      <c r="BM105" s="180" t="str">
        <f>IF(AND(BI105="",BK105=""),"",$BM$9-SUM($BI$10:BI105)+SUM($BK$10:BK105))</f>
        <v/>
      </c>
      <c r="BN105" s="51"/>
      <c r="BQ105" s="71"/>
      <c r="BR105" s="170">
        <f t="shared" si="19"/>
        <v>0</v>
      </c>
      <c r="BS105" s="71"/>
      <c r="BT105" s="170">
        <f t="shared" si="20"/>
        <v>0</v>
      </c>
      <c r="BU105" s="170" t="str">
        <f t="shared" si="16"/>
        <v/>
      </c>
    </row>
    <row r="106" spans="2:73" ht="4.95" customHeight="1" thickBot="1" x14ac:dyDescent="0.35">
      <c r="B106" s="49"/>
      <c r="C106" s="102"/>
      <c r="D106" s="102"/>
      <c r="E106" s="102"/>
      <c r="F106" s="102"/>
      <c r="G106" s="102"/>
      <c r="H106" s="102"/>
      <c r="I106" s="102"/>
      <c r="J106" s="50"/>
      <c r="K106" s="50"/>
      <c r="L106" s="50"/>
      <c r="M106" s="50"/>
      <c r="N106" s="51"/>
      <c r="P106" s="150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152"/>
      <c r="AE106" s="43"/>
      <c r="AF106" s="49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103"/>
      <c r="AV106" s="50"/>
      <c r="AW106" s="50"/>
      <c r="AX106" s="50"/>
      <c r="AY106" s="50"/>
      <c r="AZ106" s="51"/>
      <c r="BB106" s="49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104"/>
      <c r="BN106" s="51"/>
      <c r="BS106" s="71"/>
    </row>
    <row r="107" spans="2:73" ht="15" thickBot="1" x14ac:dyDescent="0.35">
      <c r="B107" s="49"/>
      <c r="C107" s="198" t="s">
        <v>25</v>
      </c>
      <c r="D107" s="199"/>
      <c r="E107" s="199"/>
      <c r="F107" s="199"/>
      <c r="G107" s="200"/>
      <c r="H107" s="102"/>
      <c r="I107" s="181">
        <f>SUM(I9:I105)</f>
        <v>0</v>
      </c>
      <c r="J107" s="50"/>
      <c r="K107" s="181">
        <f>SUM(K9:K105)</f>
        <v>0</v>
      </c>
      <c r="L107" s="50"/>
      <c r="M107" s="182">
        <f>IFERROR(LOOKUP(9^9,M9:M105),"0,00 $")</f>
        <v>100</v>
      </c>
      <c r="N107" s="51"/>
      <c r="P107" s="150"/>
      <c r="Q107" s="201" t="s">
        <v>25</v>
      </c>
      <c r="R107" s="202"/>
      <c r="S107" s="202"/>
      <c r="T107" s="202"/>
      <c r="U107" s="203"/>
      <c r="V107" s="154"/>
      <c r="W107" s="183">
        <f>SUM(W9:W105)</f>
        <v>0</v>
      </c>
      <c r="X107" s="155"/>
      <c r="Y107" s="183">
        <f>SUM(Y9:Y105)</f>
        <v>0</v>
      </c>
      <c r="Z107" s="52"/>
      <c r="AA107" s="184">
        <f>IFERROR(LOOKUP(9^9,AA9:AA105),"0,00 $")</f>
        <v>0</v>
      </c>
      <c r="AB107" s="52"/>
      <c r="AC107" s="52"/>
      <c r="AD107" s="152"/>
      <c r="AE107" s="43"/>
      <c r="AF107" s="49"/>
      <c r="AG107" s="204" t="s">
        <v>25</v>
      </c>
      <c r="AH107" s="205"/>
      <c r="AI107" s="205"/>
      <c r="AJ107" s="205"/>
      <c r="AK107" s="206"/>
      <c r="AL107" s="50"/>
      <c r="AM107" s="185" t="str">
        <f>IFERROR(AVERAGE(AM9:AM105),"")</f>
        <v/>
      </c>
      <c r="AN107" s="50"/>
      <c r="AO107" s="186">
        <f>SUM(AO9:AO105)</f>
        <v>0</v>
      </c>
      <c r="AP107" s="50"/>
      <c r="AQ107" s="185">
        <f>SUM(AQ9:AQ105)</f>
        <v>0</v>
      </c>
      <c r="AR107" s="50"/>
      <c r="AS107" s="181">
        <f>SUM(AS9:AS105)</f>
        <v>0</v>
      </c>
      <c r="AT107" s="105"/>
      <c r="AU107" s="185">
        <f>SUM(AU9:AU105)</f>
        <v>0</v>
      </c>
      <c r="AV107" s="50"/>
      <c r="AW107" s="124" t="str">
        <f>IFERROR(LOOKUP(9^9,AW9:AW105),"0,00 $")</f>
        <v>0,00 $</v>
      </c>
      <c r="AX107" s="50"/>
      <c r="AY107" s="187">
        <f>IFERROR(LOOKUP(9^9,AY9:AY105),"0,00 $")</f>
        <v>0</v>
      </c>
      <c r="AZ107" s="51"/>
      <c r="BB107" s="49"/>
      <c r="BC107" s="207" t="s">
        <v>25</v>
      </c>
      <c r="BD107" s="208"/>
      <c r="BE107" s="208"/>
      <c r="BF107" s="208"/>
      <c r="BG107" s="209"/>
      <c r="BH107" s="106"/>
      <c r="BI107" s="181">
        <f>SUM(BI9:BI105)</f>
        <v>0</v>
      </c>
      <c r="BJ107" s="50"/>
      <c r="BK107" s="181">
        <f>SUM(BK9:BK105)</f>
        <v>0</v>
      </c>
      <c r="BL107" s="50"/>
      <c r="BM107" s="182">
        <f>IFERROR(LOOKUP(9^9,BM9:BM105),"0,00 $")</f>
        <v>0</v>
      </c>
      <c r="BN107" s="51"/>
      <c r="BO107" s="107"/>
      <c r="BP107" s="108"/>
      <c r="BQ107" s="108"/>
      <c r="BR107" s="108"/>
    </row>
    <row r="108" spans="2:73" ht="4.95" customHeight="1" thickBot="1" x14ac:dyDescent="0.35">
      <c r="B108" s="109"/>
      <c r="C108" s="110"/>
      <c r="D108" s="110"/>
      <c r="E108" s="110"/>
      <c r="F108" s="110"/>
      <c r="G108" s="110"/>
      <c r="H108" s="110"/>
      <c r="I108" s="110"/>
      <c r="J108" s="111"/>
      <c r="K108" s="111"/>
      <c r="L108" s="111"/>
      <c r="M108" s="111"/>
      <c r="N108" s="112"/>
      <c r="P108" s="156"/>
      <c r="Q108" s="157"/>
      <c r="R108" s="157"/>
      <c r="S108" s="157"/>
      <c r="T108" s="157"/>
      <c r="U108" s="157"/>
      <c r="V108" s="157"/>
      <c r="W108" s="157"/>
      <c r="X108" s="157"/>
      <c r="Y108" s="157"/>
      <c r="Z108" s="157"/>
      <c r="AA108" s="157"/>
      <c r="AB108" s="157"/>
      <c r="AC108" s="157"/>
      <c r="AD108" s="158"/>
      <c r="AE108" s="43"/>
      <c r="AF108" s="109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111"/>
      <c r="AW108" s="111"/>
      <c r="AX108" s="111"/>
      <c r="AY108" s="111"/>
      <c r="AZ108" s="112"/>
      <c r="BB108" s="109"/>
      <c r="BC108" s="111"/>
      <c r="BD108" s="111"/>
      <c r="BE108" s="111"/>
      <c r="BF108" s="111"/>
      <c r="BG108" s="111"/>
      <c r="BH108" s="111"/>
      <c r="BI108" s="111"/>
      <c r="BJ108" s="111"/>
      <c r="BK108" s="111"/>
      <c r="BL108" s="111"/>
      <c r="BM108" s="113"/>
      <c r="BN108" s="112"/>
      <c r="BO108" s="107"/>
      <c r="BP108" s="108"/>
      <c r="BQ108" s="108"/>
      <c r="BR108" s="108"/>
    </row>
    <row r="109" spans="2:73" s="43" customFormat="1" ht="15" customHeight="1" x14ac:dyDescent="0.3">
      <c r="C109" s="42"/>
      <c r="D109" s="42"/>
      <c r="E109" s="42"/>
      <c r="F109" s="42"/>
      <c r="G109" s="42"/>
      <c r="BM109" s="114"/>
      <c r="BO109" s="107"/>
      <c r="BP109" s="107"/>
      <c r="BQ109" s="107"/>
      <c r="BR109" s="107"/>
    </row>
    <row r="110" spans="2:73" s="107" customFormat="1" x14ac:dyDescent="0.3">
      <c r="C110" s="120"/>
      <c r="D110" s="120"/>
      <c r="E110" s="120" t="s">
        <v>67</v>
      </c>
      <c r="F110" s="120"/>
      <c r="G110" s="188" t="str" cm="1">
        <f t="array" ref="G110">INDEX(Catégories!$D$50:$D$61,MATCH($G$111,Catégories!$D$50:$D$61,0)-1)</f>
        <v>Janvier</v>
      </c>
      <c r="W110" s="43"/>
      <c r="AN110" s="115"/>
      <c r="BM110" s="114"/>
    </row>
    <row r="111" spans="2:73" s="107" customFormat="1" ht="10.199999999999999" customHeight="1" x14ac:dyDescent="0.2">
      <c r="C111" s="120"/>
      <c r="D111" s="120"/>
      <c r="E111" s="120" t="s">
        <v>77</v>
      </c>
      <c r="F111" s="138"/>
      <c r="G111" s="188" t="str">
        <f>VLOOKUP($G$112,Catégories!$C$50:$D$61,2,0)</f>
        <v>Février</v>
      </c>
      <c r="S111" s="116"/>
      <c r="AK111" s="117"/>
      <c r="AL111" s="117"/>
      <c r="AM111" s="118"/>
      <c r="BM111" s="114"/>
    </row>
    <row r="112" spans="2:73" s="107" customFormat="1" ht="10.199999999999999" customHeight="1" x14ac:dyDescent="0.2">
      <c r="C112" s="120"/>
      <c r="D112" s="120"/>
      <c r="E112" s="120" t="s">
        <v>78</v>
      </c>
      <c r="F112" s="120"/>
      <c r="G112" s="139">
        <v>45323</v>
      </c>
      <c r="AK112" s="117"/>
      <c r="AL112" s="117"/>
      <c r="AM112" s="117" t="s">
        <v>18</v>
      </c>
      <c r="AO112" s="189">
        <f>COUNTIF($C$9:$C$105,AM$112)</f>
        <v>0</v>
      </c>
      <c r="AQ112" s="125">
        <f>SUMIF($C$9:$C$105,"Loyer",$I$9:$I$105)</f>
        <v>0</v>
      </c>
      <c r="BM112" s="114"/>
    </row>
    <row r="113" spans="3:65" s="107" customFormat="1" ht="10.199999999999999" customHeight="1" x14ac:dyDescent="0.2">
      <c r="C113" s="120"/>
      <c r="D113" s="120"/>
      <c r="E113" s="120" t="s">
        <v>79</v>
      </c>
      <c r="F113" s="120"/>
      <c r="G113" s="140">
        <v>2024</v>
      </c>
      <c r="AK113" s="117"/>
      <c r="AM113" s="117" t="s">
        <v>13</v>
      </c>
      <c r="AO113" s="189">
        <f>COUNTIF($AI$9:$AI$105,AM$113)</f>
        <v>0</v>
      </c>
      <c r="AQ113" s="190">
        <f>SUMIF(AI$9:$AI$105,"Eau",$AQ$9:$AQ$105)</f>
        <v>0</v>
      </c>
      <c r="BM113" s="114"/>
    </row>
    <row r="114" spans="3:65" s="107" customFormat="1" ht="10.199999999999999" customHeight="1" x14ac:dyDescent="0.2">
      <c r="C114" s="120"/>
      <c r="D114" s="120"/>
      <c r="E114" s="120" t="s">
        <v>80</v>
      </c>
      <c r="F114" s="120"/>
      <c r="G114" s="192" t="e">
        <f ca="1">DAY(EOMONTH(INDIRECT("'[Comptes 2024.xlsm]"&amp;$G$110&amp;"'!G112"),0))</f>
        <v>#REF!</v>
      </c>
      <c r="AK114" s="117"/>
      <c r="AM114" s="117" t="s">
        <v>15</v>
      </c>
      <c r="AO114" s="189">
        <f>COUNTIF($AI$9:$AI$105,AM$114)</f>
        <v>0</v>
      </c>
      <c r="AQ114" s="190">
        <f>SUMIF(AI$9:$AI$105,"Électricité",$AQ$9:$AQ$105)</f>
        <v>0</v>
      </c>
      <c r="BM114" s="114"/>
    </row>
    <row r="115" spans="3:65" s="107" customFormat="1" ht="10.199999999999999" customHeight="1" x14ac:dyDescent="0.2">
      <c r="C115" s="120"/>
      <c r="D115" s="120"/>
      <c r="E115" s="120"/>
      <c r="F115" s="120"/>
      <c r="G115" s="120"/>
      <c r="AK115" s="117"/>
      <c r="AM115" s="117" t="s">
        <v>55</v>
      </c>
      <c r="AO115" s="189">
        <f>COUNTIF($AI$9:$AI$105,AM$115)</f>
        <v>0</v>
      </c>
      <c r="AQ115" s="190">
        <f>SUMIF(AI$9:$AI$105,"Gas",$AQ$9:$AQ$105)</f>
        <v>0</v>
      </c>
      <c r="BM115" s="114"/>
    </row>
    <row r="116" spans="3:65" s="107" customFormat="1" ht="10.199999999999999" customHeight="1" x14ac:dyDescent="0.2">
      <c r="C116" s="120"/>
      <c r="D116" s="120"/>
      <c r="E116" s="120"/>
      <c r="F116" s="120"/>
      <c r="G116" s="140"/>
      <c r="AK116" s="117"/>
      <c r="AL116" s="117"/>
      <c r="AM116" s="117" t="s">
        <v>54</v>
      </c>
      <c r="AO116" s="189">
        <f>COUNTIF($AI$9:$AI$105,$AM116)</f>
        <v>0</v>
      </c>
      <c r="AQ116" s="190">
        <f>SUMIF(AI$9:$AI$105,"Maintien",$AQ$9:$AQ$105)</f>
        <v>0</v>
      </c>
      <c r="BM116" s="114"/>
    </row>
    <row r="117" spans="3:65" s="107" customFormat="1" ht="10.199999999999999" customHeight="1" x14ac:dyDescent="0.2">
      <c r="C117" s="120"/>
      <c r="D117" s="120"/>
      <c r="E117" s="120"/>
      <c r="F117" s="120"/>
      <c r="G117" s="120"/>
      <c r="AK117" s="117"/>
      <c r="AL117" s="117"/>
      <c r="AM117" s="117" t="s">
        <v>9</v>
      </c>
      <c r="AO117" s="189">
        <f>COUNTIF($AI$9:$AI$105,$AM117)</f>
        <v>0</v>
      </c>
      <c r="AQ117" s="190">
        <f>SUMIF(AI$9:$AI$105,"Cellulaire",$AQ$9:$AQ$105)</f>
        <v>0</v>
      </c>
      <c r="BM117" s="114"/>
    </row>
    <row r="118" spans="3:65" s="107" customFormat="1" ht="10.199999999999999" customHeight="1" x14ac:dyDescent="0.2">
      <c r="C118" s="120"/>
      <c r="D118" s="120"/>
      <c r="E118" s="120"/>
      <c r="F118" s="120"/>
      <c r="G118" s="120"/>
      <c r="AK118" s="117"/>
      <c r="AL118" s="117"/>
      <c r="AM118" s="117" t="s">
        <v>17</v>
      </c>
      <c r="AO118" s="189">
        <f>COUNTIF($AI$9:$AI$105,$AM118)</f>
        <v>0</v>
      </c>
      <c r="AQ118" s="190">
        <f>SUMIF(AI$9:$AI$105,"Internet",$AQ$9:$AQ$105)</f>
        <v>0</v>
      </c>
      <c r="BM118" s="114"/>
    </row>
    <row r="119" spans="3:65" s="107" customFormat="1" ht="10.199999999999999" customHeight="1" x14ac:dyDescent="0.2">
      <c r="AK119" s="121"/>
      <c r="AL119" s="121"/>
      <c r="AM119" s="117"/>
      <c r="AO119" s="119"/>
      <c r="BM119" s="114"/>
    </row>
    <row r="120" spans="3:65" s="107" customFormat="1" ht="10.199999999999999" customHeight="1" x14ac:dyDescent="0.2">
      <c r="AK120" s="117"/>
      <c r="AL120" s="117"/>
      <c r="AM120" s="117" t="s">
        <v>10</v>
      </c>
      <c r="AO120" s="189">
        <f>COUNTIF($S$9:$S$105,$AM120)</f>
        <v>0</v>
      </c>
      <c r="AQ120" s="125">
        <f>SUMIF($S$9:$S$105,"Visa - Paiement",$Y$9:$Y$105)</f>
        <v>0</v>
      </c>
      <c r="BM120" s="114"/>
    </row>
    <row r="121" spans="3:65" s="107" customFormat="1" ht="10.199999999999999" customHeight="1" x14ac:dyDescent="0.2">
      <c r="AK121" s="121"/>
      <c r="AL121" s="121"/>
      <c r="AM121" s="117" t="s">
        <v>57</v>
      </c>
      <c r="AO121" s="189">
        <f>COUNTIF($S$9:$S$105,AM121)</f>
        <v>0</v>
      </c>
      <c r="AQ121" s="125">
        <f>SUMIF($S$9:$S$105,"Visa - Paiement caisse",$Y$9:$Y$105)</f>
        <v>0</v>
      </c>
      <c r="BM121" s="114"/>
    </row>
    <row r="122" spans="3:65" s="107" customFormat="1" ht="10.199999999999999" customHeight="1" x14ac:dyDescent="0.3">
      <c r="AI122" s="43"/>
      <c r="AK122" s="121"/>
      <c r="AL122" s="121"/>
      <c r="AO122" s="119"/>
      <c r="BM122" s="114"/>
    </row>
    <row r="123" spans="3:65" s="107" customFormat="1" ht="10.199999999999999" customHeight="1" x14ac:dyDescent="0.3">
      <c r="AI123" s="122"/>
      <c r="AK123" s="117"/>
      <c r="AL123" s="117"/>
      <c r="AM123" s="121" t="s">
        <v>7</v>
      </c>
      <c r="AO123" s="189">
        <f>COUNTIF($AI$9:$AI$105,$AM123)</f>
        <v>0</v>
      </c>
      <c r="AQ123" s="190">
        <f>SUMIF(AI$9:$AI$105,"Épicerie",$AQ$9:$AQ$105)</f>
        <v>0</v>
      </c>
      <c r="BM123" s="114"/>
    </row>
    <row r="124" spans="3:65" s="107" customFormat="1" ht="10.199999999999999" customHeight="1" x14ac:dyDescent="0.3">
      <c r="AI124" s="43"/>
      <c r="AK124" s="117"/>
      <c r="AL124" s="117"/>
      <c r="AM124" s="121"/>
      <c r="AO124" s="119"/>
      <c r="BM124" s="114"/>
    </row>
    <row r="125" spans="3:65" s="107" customFormat="1" ht="10.199999999999999" customHeight="1" x14ac:dyDescent="0.3">
      <c r="AI125" s="122"/>
      <c r="AK125" s="117"/>
      <c r="AL125" s="117"/>
      <c r="AM125" s="121" t="s">
        <v>45</v>
      </c>
      <c r="AO125" s="189">
        <f>COUNTIF(E9:E105,AM125)</f>
        <v>0</v>
      </c>
      <c r="AQ125" s="125">
        <f>SUMIF($C$9:$C$105,"SAAQ Solange",$I$9:$I$105)</f>
        <v>0</v>
      </c>
      <c r="BM125" s="114"/>
    </row>
    <row r="126" spans="3:65" s="107" customFormat="1" ht="10.199999999999999" customHeight="1" x14ac:dyDescent="0.3">
      <c r="AI126" s="43"/>
      <c r="AK126" s="117"/>
      <c r="AL126" s="117"/>
      <c r="AM126" s="121" t="s">
        <v>46</v>
      </c>
      <c r="AO126" s="189">
        <f>COUNTIF(E9:E105,AM126)</f>
        <v>0</v>
      </c>
      <c r="AQ126" s="125">
        <f>SUMIF($C$9:$C$105,"SAAQ Guy",$I$9:$I$105)</f>
        <v>0</v>
      </c>
      <c r="BM126" s="114"/>
    </row>
    <row r="127" spans="3:65" s="107" customFormat="1" ht="10.199999999999999" customHeight="1" x14ac:dyDescent="0.3">
      <c r="AI127" s="43"/>
      <c r="AK127" s="117"/>
      <c r="AL127" s="117"/>
      <c r="AO127" s="119"/>
      <c r="BM127" s="114"/>
    </row>
    <row r="128" spans="3:65" s="107" customFormat="1" ht="10.199999999999999" customHeight="1" x14ac:dyDescent="0.3">
      <c r="AI128" s="122"/>
      <c r="AK128" s="117"/>
      <c r="AL128" s="117"/>
      <c r="AM128" s="117" t="s">
        <v>47</v>
      </c>
      <c r="AO128" s="189">
        <f t="shared" ref="AO128:AO142" si="21">COUNTIF($AI$9:$AI$105,$AM128)</f>
        <v>0</v>
      </c>
      <c r="AQ128" s="190">
        <f>SUMIF(AI$9:$AI$105,"Resto",$AQ$9:$AQ$105)</f>
        <v>0</v>
      </c>
      <c r="BM128" s="114"/>
    </row>
    <row r="129" spans="35:70" s="107" customFormat="1" ht="10.199999999999999" customHeight="1" x14ac:dyDescent="0.3">
      <c r="AI129" s="43"/>
      <c r="AK129" s="117"/>
      <c r="AL129" s="117"/>
      <c r="AM129" s="117" t="s">
        <v>23</v>
      </c>
      <c r="AO129" s="189">
        <f t="shared" si="21"/>
        <v>0</v>
      </c>
      <c r="AQ129" s="190">
        <f>SUMIF(AI$9:$AI$105,"Sorties",$AQ$9:$AQ$105)</f>
        <v>0</v>
      </c>
      <c r="BM129" s="114"/>
    </row>
    <row r="130" spans="35:70" s="107" customFormat="1" ht="10.199999999999999" customHeight="1" x14ac:dyDescent="0.3">
      <c r="AI130" s="122"/>
      <c r="AK130" s="117"/>
      <c r="AL130" s="117"/>
      <c r="AM130" s="117" t="s">
        <v>11</v>
      </c>
      <c r="AO130" s="189">
        <f t="shared" si="21"/>
        <v>0</v>
      </c>
      <c r="AQ130" s="190">
        <f>SUMIF(AI$9:$AI$105,"Coiffure",$AQ$9:$AQ$105)</f>
        <v>0</v>
      </c>
    </row>
    <row r="131" spans="35:70" s="107" customFormat="1" ht="10.199999999999999" customHeight="1" x14ac:dyDescent="0.3">
      <c r="AI131" s="43"/>
      <c r="AK131" s="117"/>
      <c r="AL131" s="117"/>
      <c r="AM131" s="117" t="s">
        <v>12</v>
      </c>
      <c r="AO131" s="189">
        <f t="shared" si="21"/>
        <v>0</v>
      </c>
      <c r="AQ131" s="190">
        <f>SUMIF(AI$9:$AI$105,"Dentiste",$AQ$9:$AQ$105)</f>
        <v>0</v>
      </c>
    </row>
    <row r="132" spans="35:70" s="107" customFormat="1" ht="10.199999999999999" customHeight="1" x14ac:dyDescent="0.3">
      <c r="AI132" s="122"/>
      <c r="AK132" s="117"/>
      <c r="AL132" s="117"/>
      <c r="AM132" s="117" t="s">
        <v>70</v>
      </c>
      <c r="AO132" s="189">
        <f t="shared" si="21"/>
        <v>0</v>
      </c>
      <c r="AQ132" s="190">
        <f>SUMIF(AI$9:$AI$105,"Mercadito Gaspar",$AQ$9:$AQ$105)</f>
        <v>0</v>
      </c>
    </row>
    <row r="133" spans="35:70" s="107" customFormat="1" ht="10.199999999999999" customHeight="1" x14ac:dyDescent="0.3">
      <c r="AI133" s="122"/>
      <c r="AK133" s="117"/>
      <c r="AL133" s="117"/>
      <c r="AM133" s="117" t="s">
        <v>68</v>
      </c>
      <c r="AO133" s="189">
        <f t="shared" si="21"/>
        <v>0</v>
      </c>
      <c r="AQ133" s="190">
        <f>SUMIF(AI$9:$AI$105,"Cadeaux",$AQ$9:$AQ$105)</f>
        <v>0</v>
      </c>
    </row>
    <row r="134" spans="35:70" s="107" customFormat="1" ht="10.199999999999999" customHeight="1" x14ac:dyDescent="0.3">
      <c r="AI134" s="122"/>
      <c r="AK134" s="117"/>
      <c r="AL134" s="117"/>
      <c r="AM134" s="117" t="s">
        <v>69</v>
      </c>
      <c r="AO134" s="189">
        <f t="shared" si="21"/>
        <v>0</v>
      </c>
      <c r="AQ134" s="190">
        <f>SUMIF(AI$9:$AI$105,"Meubles",$AQ$9:$AQ$105)</f>
        <v>0</v>
      </c>
    </row>
    <row r="135" spans="35:70" s="107" customFormat="1" ht="10.199999999999999" customHeight="1" x14ac:dyDescent="0.3">
      <c r="AI135" s="43"/>
      <c r="AK135" s="117"/>
      <c r="AL135" s="117"/>
      <c r="AM135" s="117" t="s">
        <v>19</v>
      </c>
      <c r="AO135" s="189">
        <f t="shared" si="21"/>
        <v>0</v>
      </c>
      <c r="AQ135" s="190">
        <f>SUMIF(AI$9:$AI$105,"Ordinateur",$AQ$9:$AQ$105)</f>
        <v>0</v>
      </c>
    </row>
    <row r="136" spans="35:70" s="107" customFormat="1" ht="10.199999999999999" customHeight="1" x14ac:dyDescent="0.3">
      <c r="AI136" s="122"/>
      <c r="AM136" s="117" t="s">
        <v>20</v>
      </c>
      <c r="AO136" s="189">
        <f t="shared" si="21"/>
        <v>0</v>
      </c>
      <c r="AQ136" s="190">
        <f>SUMIF(AI$9:$AI$105,"Paypal",$AQ$9:$AQ$105)</f>
        <v>0</v>
      </c>
    </row>
    <row r="137" spans="35:70" s="107" customFormat="1" ht="10.199999999999999" customHeight="1" x14ac:dyDescent="0.3">
      <c r="AI137" s="43"/>
      <c r="AM137" s="117" t="s">
        <v>21</v>
      </c>
      <c r="AO137" s="189">
        <f t="shared" si="21"/>
        <v>0</v>
      </c>
      <c r="AQ137" s="190">
        <f>SUMIF(AI$9:$AI$105,"Pharmacie",$AQ$9:$AQ$105)</f>
        <v>0</v>
      </c>
      <c r="BO137" s="43"/>
      <c r="BP137" s="43"/>
      <c r="BQ137" s="43"/>
      <c r="BR137" s="43"/>
    </row>
    <row r="138" spans="35:70" s="43" customFormat="1" ht="10.199999999999999" customHeight="1" x14ac:dyDescent="0.3">
      <c r="AI138" s="122"/>
      <c r="AM138" s="117" t="s">
        <v>48</v>
      </c>
      <c r="AN138" s="107"/>
      <c r="AO138" s="189">
        <f t="shared" si="21"/>
        <v>0</v>
      </c>
      <c r="AP138" s="107"/>
      <c r="AQ138" s="190">
        <f>SUMIF(AI$9:$AI$105,"Photocopies",$AQ$9:$AQ$105)</f>
        <v>0</v>
      </c>
      <c r="AR138" s="107"/>
      <c r="AS138" s="107"/>
    </row>
    <row r="139" spans="35:70" s="43" customFormat="1" ht="10.199999999999999" customHeight="1" x14ac:dyDescent="0.3">
      <c r="AM139" s="117" t="s">
        <v>22</v>
      </c>
      <c r="AN139" s="107"/>
      <c r="AO139" s="189">
        <f t="shared" si="21"/>
        <v>0</v>
      </c>
      <c r="AQ139" s="190">
        <f>SUMIF(AI$9:$AI$105,"Quincaillerie",$AQ$9:$AQ$105)</f>
        <v>0</v>
      </c>
    </row>
    <row r="140" spans="35:70" s="43" customFormat="1" ht="10.199999999999999" customHeight="1" x14ac:dyDescent="0.3">
      <c r="AI140" s="122"/>
      <c r="AM140" s="117" t="s">
        <v>16</v>
      </c>
      <c r="AN140" s="107"/>
      <c r="AO140" s="189">
        <f t="shared" si="21"/>
        <v>0</v>
      </c>
      <c r="AQ140" s="190">
        <f>SUMIF(AI$9:$AI$105,"Vêtements Solange",$AQ$9:$AQ$105)</f>
        <v>0</v>
      </c>
    </row>
    <row r="141" spans="35:70" s="43" customFormat="1" x14ac:dyDescent="0.3">
      <c r="AM141" s="117" t="s">
        <v>14</v>
      </c>
      <c r="AO141" s="189">
        <f t="shared" si="21"/>
        <v>0</v>
      </c>
      <c r="AQ141" s="190">
        <f>SUMIF(AI$9:$AI$105,"Vêtements Guy",$AQ$9:$AQ$105)</f>
        <v>0</v>
      </c>
    </row>
    <row r="142" spans="35:70" s="43" customFormat="1" x14ac:dyDescent="0.3">
      <c r="AI142" s="122"/>
      <c r="AM142" s="117" t="s">
        <v>27</v>
      </c>
      <c r="AO142" s="189">
        <f t="shared" si="21"/>
        <v>0</v>
      </c>
      <c r="AQ142" s="190">
        <f>SUMIF(AI$9:$AI$105,"Autresdépenses",$AQ$9:$AQ$105)</f>
        <v>0</v>
      </c>
    </row>
    <row r="143" spans="35:70" s="43" customFormat="1" x14ac:dyDescent="0.3">
      <c r="AI143" s="122"/>
    </row>
    <row r="144" spans="35:70" s="43" customFormat="1" x14ac:dyDescent="0.3"/>
    <row r="145" spans="2:51" x14ac:dyDescent="0.3"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3"/>
      <c r="N145" s="42"/>
      <c r="O145" s="42"/>
      <c r="Y145" s="41">
        <v>7492</v>
      </c>
      <c r="AA145" s="43"/>
      <c r="AI145" s="141"/>
      <c r="AW145" s="43"/>
      <c r="AX145" s="43"/>
      <c r="AY145" s="43"/>
    </row>
    <row r="146" spans="2:51" x14ac:dyDescent="0.3"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3"/>
      <c r="N146" s="42"/>
      <c r="O146" s="42"/>
      <c r="Y146" s="41">
        <v>4940</v>
      </c>
      <c r="AA146" s="43"/>
      <c r="AW146" s="43"/>
      <c r="AX146" s="43"/>
      <c r="AY146" s="43"/>
    </row>
    <row r="147" spans="2:51" x14ac:dyDescent="0.3"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3"/>
      <c r="N147" s="42"/>
      <c r="O147" s="42"/>
      <c r="Y147" s="191">
        <f>SUM(Y145-Y146)</f>
        <v>2552</v>
      </c>
      <c r="AA147" s="43"/>
      <c r="AI147" s="141"/>
      <c r="AW147" s="43"/>
      <c r="AX147" s="43"/>
      <c r="AY147" s="43"/>
    </row>
    <row r="148" spans="2:51" x14ac:dyDescent="0.3"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3"/>
      <c r="N148" s="42"/>
      <c r="O148" s="42"/>
      <c r="W148" s="82"/>
      <c r="X148" s="82"/>
      <c r="Y148" s="41">
        <v>700</v>
      </c>
      <c r="AA148" s="43"/>
      <c r="AW148" s="43"/>
      <c r="AX148" s="43"/>
      <c r="AY148" s="43"/>
    </row>
    <row r="149" spans="2:51" x14ac:dyDescent="0.3"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3"/>
      <c r="N149" s="42"/>
      <c r="O149" s="42"/>
      <c r="Y149" s="191">
        <f>SUM(Y147-Y148)</f>
        <v>1852</v>
      </c>
      <c r="AA149" s="43"/>
      <c r="AI149" s="141"/>
      <c r="AW149" s="43"/>
      <c r="AX149" s="43"/>
      <c r="AY149" s="43"/>
    </row>
    <row r="150" spans="2:51" x14ac:dyDescent="0.3"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3"/>
      <c r="N150" s="42"/>
      <c r="O150" s="42"/>
      <c r="AA150" s="43"/>
      <c r="AW150" s="43"/>
      <c r="AX150" s="43"/>
      <c r="AY150" s="43"/>
    </row>
    <row r="151" spans="2:51" x14ac:dyDescent="0.3"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3"/>
      <c r="N151" s="42"/>
      <c r="O151" s="42"/>
      <c r="AA151" s="43"/>
      <c r="AI151" s="141"/>
      <c r="AW151" s="43"/>
      <c r="AX151" s="43"/>
      <c r="AY151" s="43"/>
    </row>
    <row r="152" spans="2:51" x14ac:dyDescent="0.3"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3"/>
      <c r="N152" s="42"/>
      <c r="O152" s="42"/>
      <c r="AA152" s="43"/>
      <c r="AW152" s="43"/>
      <c r="AX152" s="43"/>
      <c r="AY152" s="43"/>
    </row>
    <row r="153" spans="2:51" x14ac:dyDescent="0.3"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3"/>
      <c r="N153" s="42"/>
      <c r="O153" s="42"/>
      <c r="AA153" s="43"/>
      <c r="AW153" s="43"/>
      <c r="AX153" s="43"/>
      <c r="AY153" s="43"/>
    </row>
    <row r="154" spans="2:51" x14ac:dyDescent="0.3"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3"/>
      <c r="N154" s="42"/>
      <c r="O154" s="42"/>
      <c r="AA154" s="43"/>
      <c r="AW154" s="43"/>
      <c r="AX154" s="43"/>
      <c r="AY154" s="43"/>
    </row>
    <row r="155" spans="2:51" x14ac:dyDescent="0.3"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3"/>
      <c r="N155" s="42"/>
      <c r="O155" s="42"/>
      <c r="AA155" s="43"/>
      <c r="AW155" s="43"/>
      <c r="AX155" s="43"/>
      <c r="AY155" s="43"/>
    </row>
    <row r="156" spans="2:51" x14ac:dyDescent="0.3"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3"/>
      <c r="N156" s="42"/>
      <c r="O156" s="42"/>
      <c r="AA156" s="43"/>
      <c r="AW156" s="43"/>
      <c r="AX156" s="43"/>
      <c r="AY156" s="43"/>
    </row>
    <row r="157" spans="2:51" x14ac:dyDescent="0.3"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3"/>
      <c r="N157" s="42"/>
      <c r="O157" s="42"/>
      <c r="AA157" s="43"/>
      <c r="AW157" s="43"/>
      <c r="AX157" s="43"/>
      <c r="AY157" s="43"/>
    </row>
    <row r="158" spans="2:51" x14ac:dyDescent="0.3"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3"/>
      <c r="N158" s="42"/>
      <c r="O158" s="42"/>
      <c r="AA158" s="43"/>
      <c r="AW158" s="43"/>
      <c r="AX158" s="43"/>
      <c r="AY158" s="43"/>
    </row>
    <row r="159" spans="2:51" x14ac:dyDescent="0.3"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3"/>
      <c r="N159" s="42"/>
      <c r="O159" s="42"/>
      <c r="AA159" s="43"/>
      <c r="AW159" s="43"/>
      <c r="AX159" s="43"/>
      <c r="AY159" s="43"/>
    </row>
    <row r="160" spans="2:51" x14ac:dyDescent="0.3"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3"/>
      <c r="N160" s="42"/>
      <c r="O160" s="42"/>
    </row>
    <row r="161" spans="2:15" x14ac:dyDescent="0.3"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3"/>
      <c r="N161" s="42"/>
      <c r="O161" s="42"/>
    </row>
    <row r="162" spans="2:15" x14ac:dyDescent="0.3"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3"/>
      <c r="N162" s="42"/>
      <c r="O162" s="42"/>
    </row>
    <row r="163" spans="2:15" x14ac:dyDescent="0.3"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3"/>
      <c r="N163" s="42"/>
    </row>
    <row r="164" spans="2:15" x14ac:dyDescent="0.3"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3"/>
      <c r="N164" s="42"/>
    </row>
    <row r="165" spans="2:15" x14ac:dyDescent="0.3"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3"/>
      <c r="N165" s="42"/>
    </row>
    <row r="166" spans="2:15" x14ac:dyDescent="0.3"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3"/>
      <c r="N166" s="42"/>
    </row>
    <row r="167" spans="2:15" x14ac:dyDescent="0.3"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3"/>
      <c r="N167" s="42"/>
    </row>
    <row r="168" spans="2:15" x14ac:dyDescent="0.3"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</row>
    <row r="169" spans="2:15" x14ac:dyDescent="0.3"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</row>
    <row r="170" spans="2:15" x14ac:dyDescent="0.3">
      <c r="G170" s="123"/>
      <c r="H170" s="123"/>
      <c r="I170" s="123"/>
      <c r="J170" s="123"/>
      <c r="K170" s="123"/>
      <c r="L170" s="123"/>
      <c r="M170" s="123"/>
    </row>
    <row r="171" spans="2:15" x14ac:dyDescent="0.3">
      <c r="G171" s="123"/>
      <c r="H171" s="123"/>
      <c r="I171" s="123"/>
      <c r="J171" s="123"/>
      <c r="K171" s="123"/>
      <c r="L171" s="123"/>
      <c r="M171" s="123"/>
    </row>
    <row r="172" spans="2:15" x14ac:dyDescent="0.3">
      <c r="G172" s="123"/>
      <c r="H172" s="123"/>
      <c r="I172" s="123"/>
      <c r="J172" s="123"/>
      <c r="K172" s="123"/>
      <c r="L172" s="123"/>
      <c r="M172" s="123"/>
    </row>
    <row r="173" spans="2:15" x14ac:dyDescent="0.3">
      <c r="G173" s="43"/>
      <c r="H173" s="43"/>
      <c r="I173" s="43"/>
      <c r="J173" s="43"/>
      <c r="K173" s="43"/>
      <c r="L173" s="43"/>
      <c r="M173" s="43"/>
    </row>
    <row r="174" spans="2:15" x14ac:dyDescent="0.3">
      <c r="G174" s="43"/>
      <c r="H174" s="43"/>
      <c r="I174" s="43"/>
      <c r="J174" s="43"/>
      <c r="K174" s="43"/>
      <c r="L174" s="43"/>
      <c r="M174" s="43"/>
    </row>
    <row r="175" spans="2:15" x14ac:dyDescent="0.3">
      <c r="G175" s="43"/>
      <c r="H175" s="43"/>
      <c r="I175" s="43"/>
      <c r="J175" s="43"/>
      <c r="K175" s="43"/>
      <c r="L175" s="43"/>
      <c r="M175" s="43"/>
    </row>
    <row r="176" spans="2:15" x14ac:dyDescent="0.3">
      <c r="G176" s="43"/>
      <c r="H176" s="43"/>
      <c r="I176" s="43"/>
      <c r="J176" s="43"/>
      <c r="K176" s="43"/>
      <c r="L176" s="43"/>
      <c r="M176" s="43"/>
    </row>
    <row r="177" spans="7:13" x14ac:dyDescent="0.3">
      <c r="G177" s="43"/>
      <c r="H177" s="43"/>
      <c r="I177" s="43"/>
      <c r="J177" s="43"/>
      <c r="K177" s="43"/>
      <c r="L177" s="43"/>
      <c r="M177" s="43"/>
    </row>
    <row r="178" spans="7:13" x14ac:dyDescent="0.3">
      <c r="G178" s="43"/>
      <c r="H178" s="43"/>
      <c r="I178" s="43"/>
      <c r="J178" s="43"/>
      <c r="K178" s="43"/>
      <c r="L178" s="43"/>
      <c r="M178" s="43"/>
    </row>
    <row r="179" spans="7:13" x14ac:dyDescent="0.3">
      <c r="G179" s="43"/>
      <c r="H179" s="43"/>
      <c r="I179" s="43"/>
      <c r="J179" s="43"/>
      <c r="K179" s="43"/>
      <c r="L179" s="43"/>
      <c r="M179" s="43"/>
    </row>
    <row r="180" spans="7:13" x14ac:dyDescent="0.3">
      <c r="G180" s="43"/>
      <c r="H180" s="43"/>
      <c r="I180" s="43"/>
      <c r="J180" s="43"/>
      <c r="K180" s="43"/>
      <c r="L180" s="43"/>
      <c r="M180" s="43"/>
    </row>
    <row r="181" spans="7:13" x14ac:dyDescent="0.3">
      <c r="G181" s="43"/>
      <c r="H181" s="43"/>
      <c r="I181" s="43"/>
      <c r="J181" s="43"/>
      <c r="K181" s="43"/>
      <c r="L181" s="43"/>
      <c r="M181" s="43"/>
    </row>
  </sheetData>
  <mergeCells count="39">
    <mergeCell ref="M6:M7"/>
    <mergeCell ref="C6:C7"/>
    <mergeCell ref="E6:E7"/>
    <mergeCell ref="G6:G7"/>
    <mergeCell ref="I6:I7"/>
    <mergeCell ref="K6:K7"/>
    <mergeCell ref="AO6:AQ6"/>
    <mergeCell ref="AS6:AU6"/>
    <mergeCell ref="Q6:Q7"/>
    <mergeCell ref="S6:S7"/>
    <mergeCell ref="U6:U7"/>
    <mergeCell ref="W6:W7"/>
    <mergeCell ref="Y6:Y7"/>
    <mergeCell ref="AA6:AA7"/>
    <mergeCell ref="AC6:AC7"/>
    <mergeCell ref="BM6:BM7"/>
    <mergeCell ref="BS6:BT6"/>
    <mergeCell ref="C107:G107"/>
    <mergeCell ref="Q107:U107"/>
    <mergeCell ref="AG107:AK107"/>
    <mergeCell ref="BC107:BG107"/>
    <mergeCell ref="AW6:AY6"/>
    <mergeCell ref="BC6:BC7"/>
    <mergeCell ref="BE6:BE7"/>
    <mergeCell ref="BG6:BG7"/>
    <mergeCell ref="BI6:BI7"/>
    <mergeCell ref="BK6:BK7"/>
    <mergeCell ref="AG6:AG7"/>
    <mergeCell ref="AI6:AI7"/>
    <mergeCell ref="AK6:AK7"/>
    <mergeCell ref="AM6:AM7"/>
    <mergeCell ref="BB2:BN2"/>
    <mergeCell ref="BB3:BN3"/>
    <mergeCell ref="B2:N2"/>
    <mergeCell ref="B3:N3"/>
    <mergeCell ref="P2:AB2"/>
    <mergeCell ref="P3:AB3"/>
    <mergeCell ref="AF2:AZ2"/>
    <mergeCell ref="AF3:AZ3"/>
  </mergeCells>
  <conditionalFormatting sqref="C9:C105 E9:E105 G9:G105 I9:I105 K9:K105">
    <cfRule type="expression" dxfId="67" priority="66">
      <formula>MOD(ROW(),2)</formula>
    </cfRule>
    <cfRule type="expression" dxfId="66" priority="67">
      <formula>NOT(MOD(ROW(),2))</formula>
    </cfRule>
  </conditionalFormatting>
  <conditionalFormatting sqref="Q10:Q105 S10:S105 U10:U105 W9:W92 Y9:Y92 Y100:Y105 W100:W105">
    <cfRule type="expression" dxfId="65" priority="53">
      <formula>$S9= "Visa - Solde"</formula>
    </cfRule>
  </conditionalFormatting>
  <conditionalFormatting sqref="AS9 AU9 AG9:AG105 AK9:AK105 AQ9:AQ105 AI9:AI105 AO9:AO105 AM9:AM105">
    <cfRule type="expression" dxfId="64" priority="57">
      <formula>MOD(ROW(),2)</formula>
    </cfRule>
    <cfRule type="expression" dxfId="63" priority="58">
      <formula>NOT(MOD(ROW(),2))</formula>
    </cfRule>
  </conditionalFormatting>
  <conditionalFormatting sqref="M10:M105">
    <cfRule type="cellIs" dxfId="62" priority="36" operator="lessThan">
      <formula>0</formula>
    </cfRule>
  </conditionalFormatting>
  <conditionalFormatting sqref="M10:M105">
    <cfRule type="expression" dxfId="61" priority="37">
      <formula>MOD(ROW(),2)</formula>
    </cfRule>
    <cfRule type="expression" dxfId="60" priority="38">
      <formula>NOT(MOD(ROW(),2))</formula>
    </cfRule>
  </conditionalFormatting>
  <conditionalFormatting sqref="M9">
    <cfRule type="cellIs" dxfId="59" priority="33" operator="lessThan">
      <formula>0</formula>
    </cfRule>
  </conditionalFormatting>
  <conditionalFormatting sqref="M9">
    <cfRule type="expression" dxfId="58" priority="34">
      <formula>MOD(ROW(),2)</formula>
    </cfRule>
    <cfRule type="expression" dxfId="57" priority="35">
      <formula>NOT(MOD(ROW(),2))</formula>
    </cfRule>
  </conditionalFormatting>
  <conditionalFormatting sqref="AA10:AA105">
    <cfRule type="expression" dxfId="56" priority="25">
      <formula>$S10= "Visa - Solde"</formula>
    </cfRule>
  </conditionalFormatting>
  <conditionalFormatting sqref="AA9:AA105">
    <cfRule type="cellIs" dxfId="55" priority="18" operator="lessThan">
      <formula>0</formula>
    </cfRule>
  </conditionalFormatting>
  <conditionalFormatting sqref="AA9">
    <cfRule type="expression" dxfId="54" priority="17">
      <formula>$S9= "Visa - Solde"</formula>
    </cfRule>
  </conditionalFormatting>
  <conditionalFormatting sqref="AY9">
    <cfRule type="cellIs" dxfId="53" priority="14" operator="lessThan">
      <formula>0</formula>
    </cfRule>
  </conditionalFormatting>
  <conditionalFormatting sqref="AW9">
    <cfRule type="cellIs" dxfId="52" priority="13" operator="lessThan">
      <formula>0</formula>
    </cfRule>
  </conditionalFormatting>
  <conditionalFormatting sqref="AW9 AY9">
    <cfRule type="expression" dxfId="51" priority="15">
      <formula>MOD(ROW(),2)</formula>
    </cfRule>
    <cfRule type="expression" dxfId="50" priority="16">
      <formula>NOT(MOD(ROW(),2))</formula>
    </cfRule>
  </conditionalFormatting>
  <conditionalFormatting sqref="AY10:AY105">
    <cfRule type="cellIs" dxfId="49" priority="10" operator="lessThan">
      <formula>0</formula>
    </cfRule>
  </conditionalFormatting>
  <conditionalFormatting sqref="AW10:AW105">
    <cfRule type="cellIs" dxfId="48" priority="9" operator="lessThan">
      <formula>0</formula>
    </cfRule>
  </conditionalFormatting>
  <conditionalFormatting sqref="AW10:AW105 AY10:AY105 AS10:AS105 AU10:AU105">
    <cfRule type="expression" dxfId="47" priority="11">
      <formula>MOD(ROW(),2)</formula>
    </cfRule>
    <cfRule type="expression" dxfId="46" priority="12">
      <formula>NOT(MOD(ROW(),2))</formula>
    </cfRule>
  </conditionalFormatting>
  <conditionalFormatting sqref="Q9:Q105 S9:S105 U9:U105 W9:W92 Y9:Y92 AC9:AC105 AA9:AA105 Y100:Y105 W100:W105">
    <cfRule type="expression" dxfId="45" priority="59">
      <formula>MOD(ROW(),2)</formula>
    </cfRule>
    <cfRule type="expression" dxfId="44" priority="60">
      <formula>NOT(MOD(ROW(),2))</formula>
    </cfRule>
  </conditionalFormatting>
  <conditionalFormatting sqref="W93:W99 Y93:Y99">
    <cfRule type="expression" dxfId="43" priority="6">
      <formula>$S93= "Visa - Solde"</formula>
    </cfRule>
  </conditionalFormatting>
  <conditionalFormatting sqref="W93:W99 Y93:Y99">
    <cfRule type="expression" dxfId="42" priority="7">
      <formula>MOD(ROW(),2)</formula>
    </cfRule>
    <cfRule type="expression" dxfId="41" priority="8">
      <formula>NOT(MOD(ROW(),2))</formula>
    </cfRule>
  </conditionalFormatting>
  <conditionalFormatting sqref="BM9:BM105">
    <cfRule type="cellIs" dxfId="40" priority="1" operator="lessThan">
      <formula>0</formula>
    </cfRule>
  </conditionalFormatting>
  <conditionalFormatting sqref="BC10:BC105 BE10:BE105 BG10:BG105 BI9:BI105 BK9:BK105 BM9:BM105">
    <cfRule type="expression" dxfId="39" priority="4">
      <formula>MOD(ROW(),2)</formula>
    </cfRule>
    <cfRule type="expression" dxfId="38" priority="5">
      <formula>NOT(MOD(ROW(),2))</formula>
    </cfRule>
  </conditionalFormatting>
  <conditionalFormatting sqref="BC9:BC105 BE9:BE105 BG9:BG105 BI9:BI105 BK9:BK105 BM9:BM105">
    <cfRule type="expression" dxfId="37" priority="2">
      <formula>MOD(ROW(),2)</formula>
    </cfRule>
    <cfRule type="expression" dxfId="36" priority="3">
      <formula>NOT(MOD(ROW(),2))</formula>
    </cfRule>
  </conditionalFormatting>
  <pageMargins left="0.7" right="0.7" top="0.75" bottom="0.75" header="0.3" footer="0.3"/>
  <pageSetup orientation="portrait" horizontalDpi="300" verticalDpi="1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C51B6AF-B87D-40F4-BCB7-880FA13C0362}">
          <x14:formula1>
            <xm:f>Catégories!$K$15:$K$38</xm:f>
          </x14:formula1>
          <xm:sqref>E9:E105</xm:sqref>
        </x14:dataValidation>
        <x14:dataValidation type="list" allowBlank="1" showInputMessage="1" showErrorMessage="1" xr:uid="{B0107A3E-3B98-4A38-831A-4ECA2C70D70F}">
          <x14:formula1>
            <xm:f>Catégories!$Q$15:$Q$26</xm:f>
          </x14:formula1>
          <xm:sqref>S9:S105</xm:sqref>
        </x14:dataValidation>
        <x14:dataValidation type="list" allowBlank="1" showInputMessage="1" showErrorMessage="1" xr:uid="{D68FD4C4-8369-4728-9652-F6ED4446E452}">
          <x14:formula1>
            <xm:f>Catégories!$M$15:$M$53</xm:f>
          </x14:formula1>
          <xm:sqref>AI9:AI105</xm:sqref>
        </x14:dataValidation>
        <x14:dataValidation type="list" allowBlank="1" showInputMessage="1" showErrorMessage="1" xr:uid="{9B147736-4679-4776-8E4A-8E62E7F960E5}">
          <x14:formula1>
            <xm:f>Catégories!$S$15:$S$18</xm:f>
          </x14:formula1>
          <xm:sqref>BE9:BE105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66378-E834-449D-BDB9-BA3357CA9F02}">
  <sheetPr codeName="Feuil15">
    <tabColor theme="5" tint="-0.249977111117893"/>
  </sheetPr>
  <dimension ref="A1:CE181"/>
  <sheetViews>
    <sheetView tabSelected="1" topLeftCell="D1" zoomScaleNormal="100" workbookViewId="0">
      <pane ySplit="7" topLeftCell="A8" activePane="bottomLeft" state="frozen"/>
      <selection activeCell="AH1" sqref="AH1"/>
      <selection pane="bottomLeft" activeCell="U25" sqref="U25"/>
    </sheetView>
  </sheetViews>
  <sheetFormatPr defaultColWidth="11.5546875" defaultRowHeight="14.4" x14ac:dyDescent="0.3"/>
  <cols>
    <col min="1" max="1" width="2.6640625" style="41" customWidth="1"/>
    <col min="2" max="2" width="0.88671875" style="41" customWidth="1"/>
    <col min="3" max="3" width="5.6640625" style="41" customWidth="1"/>
    <col min="4" max="4" width="0.88671875" style="41" customWidth="1"/>
    <col min="5" max="5" width="17.6640625" style="41" customWidth="1"/>
    <col min="6" max="6" width="0.88671875" style="41" customWidth="1"/>
    <col min="7" max="7" width="30.6640625" style="41" customWidth="1"/>
    <col min="8" max="8" width="0.88671875" style="41" customWidth="1"/>
    <col min="9" max="9" width="11.6640625" style="41" customWidth="1"/>
    <col min="10" max="10" width="0.88671875" style="41" customWidth="1"/>
    <col min="11" max="11" width="11.6640625" style="41" customWidth="1"/>
    <col min="12" max="12" width="0.88671875" style="41" customWidth="1"/>
    <col min="13" max="13" width="11.6640625" style="41" customWidth="1"/>
    <col min="14" max="14" width="0.88671875" style="41" customWidth="1"/>
    <col min="15" max="15" width="2.6640625" style="41" customWidth="1"/>
    <col min="16" max="16" width="0.88671875" style="41" customWidth="1"/>
    <col min="17" max="17" width="5.6640625" style="41" customWidth="1"/>
    <col min="18" max="18" width="0.88671875" style="41" customWidth="1"/>
    <col min="19" max="19" width="17.6640625" style="41" customWidth="1"/>
    <col min="20" max="20" width="0.88671875" style="41" customWidth="1"/>
    <col min="21" max="21" width="30.6640625" style="41" customWidth="1"/>
    <col min="22" max="22" width="0.88671875" style="41" customWidth="1"/>
    <col min="23" max="23" width="14.109375" style="41" customWidth="1"/>
    <col min="24" max="24" width="0.88671875" style="41" customWidth="1"/>
    <col min="25" max="25" width="11.5546875" style="41" customWidth="1"/>
    <col min="26" max="26" width="0.88671875" style="41" customWidth="1"/>
    <col min="27" max="27" width="13.88671875" style="41" customWidth="1"/>
    <col min="28" max="28" width="0.88671875" style="41" customWidth="1"/>
    <col min="29" max="29" width="14.109375" style="41" customWidth="1"/>
    <col min="30" max="30" width="0.88671875" style="41" customWidth="1"/>
    <col min="31" max="31" width="2.6640625" style="41" customWidth="1"/>
    <col min="32" max="32" width="0.88671875" style="41" customWidth="1"/>
    <col min="33" max="33" width="5.6640625" style="41" customWidth="1"/>
    <col min="34" max="34" width="0.88671875" style="41" customWidth="1"/>
    <col min="35" max="35" width="17.6640625" style="41" customWidth="1"/>
    <col min="36" max="36" width="0.88671875" style="41" customWidth="1"/>
    <col min="37" max="37" width="30.6640625" style="41" customWidth="1"/>
    <col min="38" max="38" width="0.88671875" style="41" customWidth="1"/>
    <col min="39" max="39" width="11.6640625" style="41" customWidth="1"/>
    <col min="40" max="40" width="0.88671875" style="41" customWidth="1"/>
    <col min="41" max="41" width="11.6640625" style="41" customWidth="1"/>
    <col min="42" max="42" width="0.88671875" style="41" customWidth="1"/>
    <col min="43" max="43" width="15.44140625" style="41" customWidth="1"/>
    <col min="44" max="44" width="0.88671875" style="41" customWidth="1"/>
    <col min="45" max="45" width="11.6640625" style="41" customWidth="1"/>
    <col min="46" max="46" width="0.88671875" style="41" customWidth="1"/>
    <col min="47" max="47" width="15.6640625" style="41" customWidth="1"/>
    <col min="48" max="48" width="0.88671875" style="41" customWidth="1"/>
    <col min="49" max="49" width="17.6640625" style="41" customWidth="1"/>
    <col min="50" max="50" width="0.88671875" style="41" customWidth="1"/>
    <col min="51" max="51" width="17.6640625" style="41" customWidth="1"/>
    <col min="52" max="52" width="0.88671875" style="41" customWidth="1"/>
    <col min="53" max="53" width="2.6640625" style="41" customWidth="1"/>
    <col min="54" max="54" width="0.88671875" style="41" customWidth="1"/>
    <col min="55" max="55" width="5.6640625" style="41" customWidth="1"/>
    <col min="56" max="56" width="0.88671875" style="41" customWidth="1"/>
    <col min="57" max="57" width="17.6640625" style="41" customWidth="1"/>
    <col min="58" max="58" width="0.88671875" style="41" customWidth="1"/>
    <col min="59" max="59" width="30.6640625" style="41" customWidth="1"/>
    <col min="60" max="60" width="0.88671875" style="41" customWidth="1"/>
    <col min="61" max="61" width="11.6640625" style="41" customWidth="1"/>
    <col min="62" max="62" width="0.88671875" style="41" customWidth="1"/>
    <col min="63" max="63" width="11.6640625" style="41" customWidth="1"/>
    <col min="64" max="64" width="0.88671875" style="41" customWidth="1"/>
    <col min="65" max="65" width="11.6640625" style="41" customWidth="1"/>
    <col min="66" max="66" width="0.88671875" style="41" customWidth="1"/>
    <col min="67" max="67" width="2.6640625" style="41" customWidth="1"/>
    <col min="68" max="69" width="11.5546875" style="41"/>
    <col min="70" max="70" width="16.6640625" style="41" customWidth="1"/>
    <col min="71" max="71" width="11.6640625" style="41" bestFit="1" customWidth="1"/>
    <col min="72" max="72" width="13" style="41" customWidth="1"/>
    <col min="73" max="73" width="14.109375" style="41" customWidth="1"/>
    <col min="74" max="74" width="11.5546875" style="41"/>
    <col min="75" max="76" width="11.5546875" style="42"/>
    <col min="77" max="78" width="11.5546875" style="43"/>
    <col min="79" max="80" width="11.5546875" style="41"/>
    <col min="81" max="81" width="14.5546875" style="41" customWidth="1"/>
    <col min="82" max="82" width="11.5546875" style="41"/>
    <col min="83" max="83" width="15" style="41" customWidth="1"/>
    <col min="84" max="16384" width="11.5546875" style="41"/>
  </cols>
  <sheetData>
    <row r="1" spans="1:82" ht="4.95" customHeight="1" x14ac:dyDescent="0.3"/>
    <row r="2" spans="1:82" ht="34.950000000000003" customHeight="1" x14ac:dyDescent="0.45">
      <c r="B2" s="226" t="str">
        <f>CONCATENATE("Budget mensuel — ",$G$111," ",$G$113)</f>
        <v>Budget mensuel — Mars 2024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P2" s="228" t="str">
        <f>$B$2</f>
        <v>Budget mensuel — Mars 2024</v>
      </c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162"/>
      <c r="AD2" s="162"/>
      <c r="AE2" s="163"/>
      <c r="AF2" s="226" t="str">
        <f>$B$2</f>
        <v>Budget mensuel — Mars 2024</v>
      </c>
      <c r="AG2" s="226"/>
      <c r="AH2" s="226"/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6"/>
      <c r="AT2" s="226"/>
      <c r="AU2" s="226"/>
      <c r="AV2" s="226"/>
      <c r="AW2" s="226"/>
      <c r="AX2" s="226"/>
      <c r="AY2" s="226"/>
      <c r="AZ2" s="226"/>
      <c r="BB2" s="226" t="str">
        <f>$B$2</f>
        <v>Budget mensuel — Mars 2024</v>
      </c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</row>
    <row r="3" spans="1:82" ht="34.950000000000003" customHeight="1" x14ac:dyDescent="0.3">
      <c r="B3" s="230" t="s">
        <v>81</v>
      </c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P3" s="231" t="s">
        <v>8</v>
      </c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145"/>
      <c r="AD3" s="145"/>
      <c r="AE3" s="16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  <c r="AZ3" s="231"/>
      <c r="BB3" s="230" t="s">
        <v>82</v>
      </c>
      <c r="BC3" s="230"/>
      <c r="BD3" s="230"/>
      <c r="BE3" s="230"/>
      <c r="BF3" s="230"/>
      <c r="BG3" s="230"/>
      <c r="BH3" s="230"/>
      <c r="BI3" s="230"/>
      <c r="BJ3" s="230"/>
      <c r="BK3" s="230"/>
      <c r="BL3" s="230"/>
      <c r="BM3" s="230"/>
      <c r="BN3" s="230"/>
    </row>
    <row r="4" spans="1:82" ht="10.199999999999999" customHeight="1" thickBot="1" x14ac:dyDescent="0.3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</row>
    <row r="5" spans="1:82" ht="4.95" customHeight="1" thickBot="1" x14ac:dyDescent="0.35">
      <c r="A5" s="44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7"/>
      <c r="P5" s="146"/>
      <c r="Q5" s="147"/>
      <c r="R5" s="147"/>
      <c r="S5" s="147"/>
      <c r="T5" s="147"/>
      <c r="U5" s="147"/>
      <c r="V5" s="147"/>
      <c r="W5" s="148"/>
      <c r="X5" s="147"/>
      <c r="Y5" s="147"/>
      <c r="Z5" s="147"/>
      <c r="AA5" s="147"/>
      <c r="AB5" s="147"/>
      <c r="AC5" s="147"/>
      <c r="AD5" s="149"/>
      <c r="AE5" s="43"/>
      <c r="AF5" s="45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7"/>
      <c r="BB5" s="45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7"/>
    </row>
    <row r="6" spans="1:82" x14ac:dyDescent="0.3">
      <c r="A6" s="48"/>
      <c r="B6" s="49"/>
      <c r="C6" s="224" t="s">
        <v>0</v>
      </c>
      <c r="D6" s="50"/>
      <c r="E6" s="224" t="s">
        <v>1</v>
      </c>
      <c r="F6" s="50"/>
      <c r="G6" s="224" t="s">
        <v>2</v>
      </c>
      <c r="H6" s="50"/>
      <c r="I6" s="224" t="s">
        <v>3</v>
      </c>
      <c r="J6" s="50"/>
      <c r="K6" s="224" t="s">
        <v>4</v>
      </c>
      <c r="L6" s="50"/>
      <c r="M6" s="224" t="s">
        <v>5</v>
      </c>
      <c r="N6" s="51"/>
      <c r="P6" s="150"/>
      <c r="Q6" s="218" t="s">
        <v>0</v>
      </c>
      <c r="R6" s="52"/>
      <c r="S6" s="218" t="s">
        <v>1</v>
      </c>
      <c r="T6" s="52"/>
      <c r="U6" s="218" t="s">
        <v>2</v>
      </c>
      <c r="V6" s="52"/>
      <c r="W6" s="218" t="s">
        <v>3</v>
      </c>
      <c r="X6" s="151"/>
      <c r="Y6" s="222" t="s">
        <v>4</v>
      </c>
      <c r="Z6" s="52"/>
      <c r="AA6" s="218" t="s">
        <v>5</v>
      </c>
      <c r="AB6" s="52"/>
      <c r="AC6" s="218" t="s">
        <v>73</v>
      </c>
      <c r="AD6" s="152"/>
      <c r="AE6" s="43"/>
      <c r="AF6" s="49"/>
      <c r="AG6" s="220" t="s">
        <v>0</v>
      </c>
      <c r="AH6" s="50"/>
      <c r="AI6" s="220" t="s">
        <v>1</v>
      </c>
      <c r="AJ6" s="52"/>
      <c r="AK6" s="220" t="s">
        <v>2</v>
      </c>
      <c r="AL6" s="50"/>
      <c r="AM6" s="232" t="s">
        <v>53</v>
      </c>
      <c r="AN6" s="50"/>
      <c r="AO6" s="210" t="s">
        <v>3</v>
      </c>
      <c r="AP6" s="211"/>
      <c r="AQ6" s="212"/>
      <c r="AR6" s="50"/>
      <c r="AS6" s="210" t="s">
        <v>4</v>
      </c>
      <c r="AT6" s="211"/>
      <c r="AU6" s="212"/>
      <c r="AV6" s="50"/>
      <c r="AW6" s="213" t="s">
        <v>5</v>
      </c>
      <c r="AX6" s="214"/>
      <c r="AY6" s="215"/>
      <c r="AZ6" s="51"/>
      <c r="BB6" s="49"/>
      <c r="BC6" s="195" t="s">
        <v>0</v>
      </c>
      <c r="BD6" s="50"/>
      <c r="BE6" s="195" t="s">
        <v>1</v>
      </c>
      <c r="BF6" s="50"/>
      <c r="BG6" s="195" t="s">
        <v>2</v>
      </c>
      <c r="BH6" s="50"/>
      <c r="BI6" s="216" t="s">
        <v>3</v>
      </c>
      <c r="BJ6" s="53"/>
      <c r="BK6" s="193" t="s">
        <v>4</v>
      </c>
      <c r="BL6" s="50"/>
      <c r="BM6" s="195" t="s">
        <v>5</v>
      </c>
      <c r="BN6" s="51"/>
      <c r="BQ6" s="54"/>
      <c r="BR6" s="134" t="s">
        <v>3</v>
      </c>
      <c r="BS6" s="197" t="s">
        <v>4</v>
      </c>
      <c r="BT6" s="197"/>
    </row>
    <row r="7" spans="1:82" x14ac:dyDescent="0.3">
      <c r="A7" s="43"/>
      <c r="B7" s="49"/>
      <c r="C7" s="225"/>
      <c r="D7" s="50"/>
      <c r="E7" s="225"/>
      <c r="F7" s="50"/>
      <c r="G7" s="225"/>
      <c r="H7" s="50"/>
      <c r="I7" s="225"/>
      <c r="J7" s="50"/>
      <c r="K7" s="225"/>
      <c r="L7" s="50"/>
      <c r="M7" s="225"/>
      <c r="N7" s="51"/>
      <c r="P7" s="150"/>
      <c r="Q7" s="219"/>
      <c r="R7" s="52"/>
      <c r="S7" s="219"/>
      <c r="T7" s="52"/>
      <c r="U7" s="219"/>
      <c r="V7" s="52"/>
      <c r="W7" s="219"/>
      <c r="X7" s="151">
        <v>3100</v>
      </c>
      <c r="Y7" s="223"/>
      <c r="Z7" s="52"/>
      <c r="AA7" s="219"/>
      <c r="AB7" s="52"/>
      <c r="AC7" s="219"/>
      <c r="AD7" s="152"/>
      <c r="AE7" s="43"/>
      <c r="AF7" s="49"/>
      <c r="AG7" s="221"/>
      <c r="AH7" s="50"/>
      <c r="AI7" s="221"/>
      <c r="AJ7" s="50"/>
      <c r="AK7" s="221"/>
      <c r="AL7" s="50"/>
      <c r="AM7" s="233"/>
      <c r="AN7" s="50"/>
      <c r="AO7" s="133" t="s">
        <v>26</v>
      </c>
      <c r="AP7" s="55"/>
      <c r="AQ7" s="133" t="s">
        <v>50</v>
      </c>
      <c r="AR7" s="50"/>
      <c r="AS7" s="133" t="s">
        <v>26</v>
      </c>
      <c r="AT7" s="55"/>
      <c r="AU7" s="133" t="s">
        <v>50</v>
      </c>
      <c r="AV7" s="50"/>
      <c r="AW7" s="133" t="s">
        <v>26</v>
      </c>
      <c r="AX7" s="56"/>
      <c r="AY7" s="133" t="s">
        <v>50</v>
      </c>
      <c r="AZ7" s="51"/>
      <c r="BB7" s="49"/>
      <c r="BC7" s="196"/>
      <c r="BD7" s="50"/>
      <c r="BE7" s="196"/>
      <c r="BF7" s="50"/>
      <c r="BG7" s="196"/>
      <c r="BH7" s="50"/>
      <c r="BI7" s="217"/>
      <c r="BJ7" s="57"/>
      <c r="BK7" s="194"/>
      <c r="BL7" s="50"/>
      <c r="BM7" s="196"/>
      <c r="BN7" s="51"/>
      <c r="BQ7" s="134"/>
      <c r="BR7" s="134" t="s">
        <v>50</v>
      </c>
      <c r="BS7" s="134" t="s">
        <v>26</v>
      </c>
      <c r="BT7" s="134" t="s">
        <v>50</v>
      </c>
      <c r="BU7" s="134" t="s">
        <v>51</v>
      </c>
    </row>
    <row r="8" spans="1:82" ht="4.95" customHeight="1" x14ac:dyDescent="0.3">
      <c r="A8" s="43"/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1"/>
      <c r="P8" s="150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159">
        <v>-5500</v>
      </c>
      <c r="AD8" s="152"/>
      <c r="AE8" s="43"/>
      <c r="AF8" s="49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1"/>
      <c r="BB8" s="49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1"/>
    </row>
    <row r="9" spans="1:82" x14ac:dyDescent="0.3">
      <c r="A9" s="43"/>
      <c r="B9" s="49"/>
      <c r="C9" s="58">
        <f>$G$114</f>
        <v>31</v>
      </c>
      <c r="D9" s="52"/>
      <c r="E9" s="58" t="s">
        <v>49</v>
      </c>
      <c r="F9" s="52"/>
      <c r="G9" s="164" t="str">
        <f>CONCATENATE("Solde au ",$C$9," ",$G$110," ",$G$113)</f>
        <v>Solde au 31 Février 2024</v>
      </c>
      <c r="H9" s="52"/>
      <c r="I9" s="59"/>
      <c r="J9" s="60"/>
      <c r="K9" s="59"/>
      <c r="L9" s="60"/>
      <c r="M9" s="173">
        <f ca="1">IF(YEAR($G$112)*100+MONTH($G$112)&lt;=YEAR(TODAY())*100+MONTH(TODAY()),INDIRECT("'"&amp;$G$110&amp;"'!M107"),"0,00 $")</f>
        <v>100</v>
      </c>
      <c r="N9" s="51"/>
      <c r="P9" s="150"/>
      <c r="Q9" s="165">
        <f>$C$9</f>
        <v>31</v>
      </c>
      <c r="R9" s="153"/>
      <c r="S9" s="58" t="s">
        <v>6</v>
      </c>
      <c r="T9" s="153"/>
      <c r="U9" s="166" t="str">
        <f>$G$9</f>
        <v>Solde au 31 Février 2024</v>
      </c>
      <c r="V9" s="63"/>
      <c r="W9" s="64"/>
      <c r="X9" s="65"/>
      <c r="Y9" s="59"/>
      <c r="Z9" s="63"/>
      <c r="AA9" s="171">
        <f ca="1">IF(YEAR($G$112)*100+MONTH($G$112)&lt;=YEAR(TODAY())*100+MONTH(TODAY()),INDIRECT("'"&amp;$G$110&amp;"'!AA107"),"0,00 $")</f>
        <v>0</v>
      </c>
      <c r="AB9" s="52"/>
      <c r="AC9" s="160"/>
      <c r="AD9" s="152"/>
      <c r="AE9" s="43"/>
      <c r="AF9" s="49"/>
      <c r="AG9" s="167">
        <f>$C$9</f>
        <v>31</v>
      </c>
      <c r="AH9" s="62"/>
      <c r="AI9" s="61" t="s">
        <v>6</v>
      </c>
      <c r="AJ9" s="62"/>
      <c r="AK9" s="168" t="str">
        <f>$G$9</f>
        <v>Solde au 31 Février 2024</v>
      </c>
      <c r="AL9" s="50"/>
      <c r="AM9" s="66"/>
      <c r="AN9" s="50"/>
      <c r="AO9" s="67"/>
      <c r="AP9" s="50"/>
      <c r="AQ9" s="66"/>
      <c r="AR9" s="68"/>
      <c r="AS9" s="67"/>
      <c r="AT9" s="69"/>
      <c r="AU9" s="66"/>
      <c r="AV9" s="70"/>
      <c r="AW9" s="177" t="str">
        <f t="shared" ref="AW9:AW26" ca="1" si="0">IFERROR(IF(AND($AM9="",$AY9=""),"",SUM($AY9:$AY9)/SUM($AM9:$AM9)),"")</f>
        <v/>
      </c>
      <c r="AX9" s="70"/>
      <c r="AY9" s="178">
        <f ca="1">IF(YEAR($G$112)*100+MONTH($G$112)&lt;=YEAR(TODAY())*100+MONTH(TODAY()),INDIRECT("'"&amp;$G$110&amp;"'!AY107"),"0,00 $")</f>
        <v>0</v>
      </c>
      <c r="AZ9" s="51"/>
      <c r="BB9" s="49"/>
      <c r="BC9" s="167">
        <f>$C$9</f>
        <v>31</v>
      </c>
      <c r="BD9" s="62"/>
      <c r="BE9" s="61" t="s">
        <v>6</v>
      </c>
      <c r="BF9" s="62"/>
      <c r="BG9" s="169" t="str">
        <f>$G$9</f>
        <v>Solde au 31 Février 2024</v>
      </c>
      <c r="BH9" s="50"/>
      <c r="BI9" s="67"/>
      <c r="BJ9" s="70"/>
      <c r="BK9" s="67"/>
      <c r="BL9" s="70"/>
      <c r="BM9" s="180">
        <f ca="1">IF(YEAR($G$112)*100+MONTH($G$112)&lt;=YEAR(TODAY())*100+MONTH(TODAY()),INDIRECT("'"&amp;$G$110&amp;"'!BK107"),"0,00 $")</f>
        <v>0</v>
      </c>
      <c r="BN9" s="51"/>
      <c r="BU9" s="170" t="str">
        <f t="shared" ref="BU9:BU72" ca="1" si="1">IFERROR(IF(AY9&gt;=1,AY9,""),"")</f>
        <v/>
      </c>
    </row>
    <row r="10" spans="1:82" x14ac:dyDescent="0.3">
      <c r="B10" s="49"/>
      <c r="C10" s="72">
        <v>1</v>
      </c>
      <c r="D10" s="52"/>
      <c r="E10" s="73" t="s">
        <v>10</v>
      </c>
      <c r="F10" s="52"/>
      <c r="G10" s="74" t="s">
        <v>83</v>
      </c>
      <c r="H10" s="52"/>
      <c r="I10" s="59">
        <v>2</v>
      </c>
      <c r="J10" s="60"/>
      <c r="K10" s="59"/>
      <c r="L10" s="60"/>
      <c r="M10" s="173">
        <f ca="1">IF(AND(I10="",K10=""),"",$M$9-SUM($I$10:$I10)+SUM($K$10:$K10))</f>
        <v>98</v>
      </c>
      <c r="N10" s="51"/>
      <c r="P10" s="150"/>
      <c r="Q10" s="72">
        <v>1</v>
      </c>
      <c r="R10" s="63"/>
      <c r="S10" s="75" t="s">
        <v>10</v>
      </c>
      <c r="T10" s="63"/>
      <c r="U10" s="73" t="s">
        <v>83</v>
      </c>
      <c r="V10" s="63"/>
      <c r="W10" s="64"/>
      <c r="X10" s="65"/>
      <c r="Y10" s="59">
        <v>2</v>
      </c>
      <c r="Z10" s="63"/>
      <c r="AA10" s="171"/>
      <c r="AB10" s="52"/>
      <c r="AC10" s="172" t="str">
        <f t="shared" ref="AC10:AC73" si="2">IFERROR(IF(AND(Z10="",AA10=""),"",$AC$8+SUM($Z10)-SUM($AA10)),"")</f>
        <v/>
      </c>
      <c r="AD10" s="152"/>
      <c r="AE10" s="43"/>
      <c r="AF10" s="49"/>
      <c r="AG10" s="76"/>
      <c r="AH10" s="50"/>
      <c r="AI10" s="77"/>
      <c r="AJ10" s="50"/>
      <c r="AK10" s="78"/>
      <c r="AL10" s="50"/>
      <c r="AM10" s="79"/>
      <c r="AN10" s="50"/>
      <c r="AO10" s="174" t="str">
        <f>IFERROR(IF(AND(AM10=0,AQ10=0),"",$AN10+SUM($AQ10:$AQ10)/SUM($AM10:$AM10)),"Inscrire taux!")</f>
        <v/>
      </c>
      <c r="AP10" s="50"/>
      <c r="AQ10" s="79"/>
      <c r="AR10" s="68"/>
      <c r="AS10" s="175">
        <f>IFERROR(IF(NOT(AT10=0),AT10/AM10,SUM(BS10)),"Inscrire taux!")</f>
        <v>0</v>
      </c>
      <c r="AT10" s="81"/>
      <c r="AU10" s="176">
        <f t="shared" ref="AU10:AU73" si="3">IF($AT10=0,$AN10+SUM($AS10:$AS10)*SUM($AM10:$AM10),SUM($AT10:$AT10))</f>
        <v>0</v>
      </c>
      <c r="AV10" s="70"/>
      <c r="AW10" s="177" t="str">
        <f t="shared" si="0"/>
        <v/>
      </c>
      <c r="AX10" s="70"/>
      <c r="AY10" s="179" t="str">
        <f>IFERROR(IF(AND(AQ10=0,AU10=0),"",$AY$9-SUM($AQ$10:$AQ10)+SUM($AU$10:$AU10)),"")</f>
        <v/>
      </c>
      <c r="AZ10" s="51"/>
      <c r="BB10" s="49"/>
      <c r="BC10" s="76">
        <v>3</v>
      </c>
      <c r="BD10" s="50"/>
      <c r="BE10" s="77" t="s">
        <v>74</v>
      </c>
      <c r="BF10" s="50"/>
      <c r="BG10" s="78" t="s">
        <v>84</v>
      </c>
      <c r="BH10" s="50"/>
      <c r="BI10" s="80"/>
      <c r="BJ10" s="70"/>
      <c r="BK10" s="80">
        <v>4</v>
      </c>
      <c r="BL10" s="70"/>
      <c r="BM10" s="177">
        <f ca="1">IF(AND(BI10="",BK10=""),"",$BM$9-SUM($BI$10:BI10)+SUM($BK$10:BK10))</f>
        <v>4</v>
      </c>
      <c r="BN10" s="51"/>
      <c r="BQ10" s="71"/>
      <c r="BR10" s="170">
        <f>SUM(AQ10)</f>
        <v>0</v>
      </c>
      <c r="BS10" s="71"/>
      <c r="BT10" s="170">
        <f>SUM(AU10)</f>
        <v>0</v>
      </c>
      <c r="BU10" s="170" t="str">
        <f t="shared" si="1"/>
        <v/>
      </c>
      <c r="CD10" s="82"/>
    </row>
    <row r="11" spans="1:82" x14ac:dyDescent="0.3">
      <c r="B11" s="49"/>
      <c r="C11" s="72">
        <v>2</v>
      </c>
      <c r="D11" s="52"/>
      <c r="E11" s="83" t="s">
        <v>72</v>
      </c>
      <c r="F11" s="52"/>
      <c r="G11" s="74" t="s">
        <v>71</v>
      </c>
      <c r="H11" s="52"/>
      <c r="I11" s="59">
        <v>3</v>
      </c>
      <c r="J11" s="60"/>
      <c r="K11" s="59"/>
      <c r="L11" s="60"/>
      <c r="M11" s="173">
        <f ca="1">IF(AND(I11="",K11=""),"",$M$9-SUM($I$10:$I11)+SUM($K$10:$K11))</f>
        <v>95</v>
      </c>
      <c r="N11" s="51"/>
      <c r="P11" s="150"/>
      <c r="Q11" s="72">
        <v>2</v>
      </c>
      <c r="R11" s="63"/>
      <c r="S11" s="84" t="s">
        <v>72</v>
      </c>
      <c r="T11" s="63"/>
      <c r="U11" s="73" t="s">
        <v>71</v>
      </c>
      <c r="V11" s="63"/>
      <c r="W11" s="64"/>
      <c r="X11" s="65"/>
      <c r="Y11" s="59">
        <v>3</v>
      </c>
      <c r="Z11" s="63"/>
      <c r="AA11" s="171"/>
      <c r="AB11" s="52"/>
      <c r="AC11" s="172" t="str">
        <f t="shared" si="2"/>
        <v/>
      </c>
      <c r="AD11" s="152"/>
      <c r="AE11" s="43"/>
      <c r="AF11" s="49"/>
      <c r="AG11" s="85"/>
      <c r="AH11" s="50"/>
      <c r="AI11" s="86"/>
      <c r="AJ11" s="50"/>
      <c r="AK11" s="132"/>
      <c r="AL11" s="50"/>
      <c r="AM11" s="79"/>
      <c r="AN11" s="50"/>
      <c r="AO11" s="174" t="str">
        <f t="shared" ref="AO11:AO74" si="4">IFERROR(IF(AND(AM11=0,AQ11=0),"",$AN11+SUM($AQ11:$AQ11)/SUM($AM11:$AM11)),"Inscrire taux!")</f>
        <v/>
      </c>
      <c r="AP11" s="50"/>
      <c r="AQ11" s="66"/>
      <c r="AR11" s="68"/>
      <c r="AS11" s="175">
        <f t="shared" ref="AS11:AS74" si="5">IFERROR(IF(NOT(AT11=0),AT11/AM11,SUM(BS11)),"Inscrire taux!")</f>
        <v>0</v>
      </c>
      <c r="AT11" s="81"/>
      <c r="AU11" s="176">
        <f t="shared" si="3"/>
        <v>0</v>
      </c>
      <c r="AV11" s="70"/>
      <c r="AW11" s="177" t="str">
        <f t="shared" si="0"/>
        <v/>
      </c>
      <c r="AX11" s="70"/>
      <c r="AY11" s="179" t="str">
        <f>IFERROR(IF(AND(AQ11=0,AU11=0),"",$AY$9-SUM($AQ$10:$AQ11)+SUM($AU$10:$AU11)),"")</f>
        <v/>
      </c>
      <c r="AZ11" s="51"/>
      <c r="BB11" s="49"/>
      <c r="BC11" s="85">
        <v>4</v>
      </c>
      <c r="BD11" s="50"/>
      <c r="BE11" s="86" t="s">
        <v>75</v>
      </c>
      <c r="BF11" s="50"/>
      <c r="BG11" s="87" t="s">
        <v>85</v>
      </c>
      <c r="BH11" s="50"/>
      <c r="BI11" s="67">
        <v>1</v>
      </c>
      <c r="BJ11" s="70"/>
      <c r="BK11" s="67"/>
      <c r="BL11" s="70"/>
      <c r="BM11" s="180">
        <f ca="1">IF(AND(BI11="",BK11=""),"",$BM$9-SUM($BI$10:BI11)+SUM($BK$10:BK11))</f>
        <v>3</v>
      </c>
      <c r="BN11" s="51"/>
      <c r="BQ11" s="71"/>
      <c r="BR11" s="170">
        <f t="shared" ref="BR11:BR74" si="6">SUM(AQ11)</f>
        <v>0</v>
      </c>
      <c r="BS11" s="71"/>
      <c r="BT11" s="170">
        <f t="shared" ref="BT11:BT74" si="7">SUM(AU11)</f>
        <v>0</v>
      </c>
      <c r="BU11" s="170" t="str">
        <f t="shared" si="1"/>
        <v/>
      </c>
      <c r="CD11" s="82"/>
    </row>
    <row r="12" spans="1:82" x14ac:dyDescent="0.3">
      <c r="B12" s="49"/>
      <c r="C12" s="72">
        <v>3</v>
      </c>
      <c r="D12" s="52"/>
      <c r="E12" s="73" t="s">
        <v>74</v>
      </c>
      <c r="F12" s="52"/>
      <c r="G12" s="74" t="s">
        <v>84</v>
      </c>
      <c r="H12" s="52"/>
      <c r="I12" s="59">
        <v>4</v>
      </c>
      <c r="J12" s="60"/>
      <c r="K12" s="59"/>
      <c r="L12" s="60"/>
      <c r="M12" s="173">
        <f ca="1">IF(AND(I12="",K12=""),"",$M$9-SUM($I$10:$I12)+SUM($K$10:$K12))</f>
        <v>91</v>
      </c>
      <c r="N12" s="51"/>
      <c r="P12" s="150"/>
      <c r="Q12" s="72">
        <v>6</v>
      </c>
      <c r="R12" s="63"/>
      <c r="S12" s="75" t="s">
        <v>10</v>
      </c>
      <c r="T12" s="63"/>
      <c r="U12" s="73" t="s">
        <v>88</v>
      </c>
      <c r="V12" s="63"/>
      <c r="W12" s="64"/>
      <c r="X12" s="65"/>
      <c r="Y12" s="59">
        <v>7</v>
      </c>
      <c r="Z12" s="63"/>
      <c r="AA12" s="171"/>
      <c r="AB12" s="52"/>
      <c r="AC12" s="172" t="str">
        <f t="shared" si="2"/>
        <v/>
      </c>
      <c r="AD12" s="152"/>
      <c r="AE12" s="43"/>
      <c r="AF12" s="49"/>
      <c r="AG12" s="76"/>
      <c r="AH12" s="50"/>
      <c r="AI12" s="77"/>
      <c r="AJ12" s="50"/>
      <c r="AK12" s="78"/>
      <c r="AL12" s="50"/>
      <c r="AM12" s="79"/>
      <c r="AN12" s="50"/>
      <c r="AO12" s="174" t="str">
        <f t="shared" si="4"/>
        <v/>
      </c>
      <c r="AP12" s="50"/>
      <c r="AQ12" s="79"/>
      <c r="AR12" s="68"/>
      <c r="AS12" s="175">
        <f t="shared" si="5"/>
        <v>0</v>
      </c>
      <c r="AT12" s="81"/>
      <c r="AU12" s="176">
        <f t="shared" si="3"/>
        <v>0</v>
      </c>
      <c r="AV12" s="70"/>
      <c r="AW12" s="177" t="str">
        <f t="shared" si="0"/>
        <v/>
      </c>
      <c r="AX12" s="70"/>
      <c r="AY12" s="179" t="str">
        <f>IFERROR(IF(AND(AQ12=0,AU12=0),"",$AY$9-SUM($AQ$10:$AQ12)+SUM($AU$10:$AU12)),"")</f>
        <v/>
      </c>
      <c r="AZ12" s="51"/>
      <c r="BB12" s="49"/>
      <c r="BC12" s="76">
        <v>4</v>
      </c>
      <c r="BD12" s="50"/>
      <c r="BE12" s="77" t="s">
        <v>74</v>
      </c>
      <c r="BF12" s="50"/>
      <c r="BG12" s="78" t="s">
        <v>86</v>
      </c>
      <c r="BH12" s="50"/>
      <c r="BI12" s="80"/>
      <c r="BJ12" s="70"/>
      <c r="BK12" s="80">
        <v>5</v>
      </c>
      <c r="BL12" s="70"/>
      <c r="BM12" s="177">
        <f ca="1">IF(AND(BI12="",BK12=""),"",$BM$9-SUM($BI$10:BI12)+SUM($BK$10:BK12))</f>
        <v>8</v>
      </c>
      <c r="BN12" s="51"/>
      <c r="BQ12" s="71"/>
      <c r="BR12" s="170">
        <f t="shared" si="6"/>
        <v>0</v>
      </c>
      <c r="BS12" s="71"/>
      <c r="BT12" s="170">
        <f t="shared" si="7"/>
        <v>0</v>
      </c>
      <c r="BU12" s="170" t="str">
        <f t="shared" si="1"/>
        <v/>
      </c>
      <c r="CA12" s="88"/>
      <c r="CD12" s="82"/>
    </row>
    <row r="13" spans="1:82" x14ac:dyDescent="0.3">
      <c r="B13" s="49"/>
      <c r="C13" s="72">
        <v>4</v>
      </c>
      <c r="D13" s="52"/>
      <c r="E13" s="83" t="s">
        <v>74</v>
      </c>
      <c r="F13" s="52"/>
      <c r="G13" s="74" t="s">
        <v>86</v>
      </c>
      <c r="H13" s="52"/>
      <c r="I13" s="59">
        <v>5</v>
      </c>
      <c r="J13" s="60"/>
      <c r="K13" s="59"/>
      <c r="L13" s="60"/>
      <c r="M13" s="173">
        <f ca="1">IF(AND(I13="",K13=""),"",$M$9-SUM($I$10:$I13)+SUM($K$10:$K13))</f>
        <v>86</v>
      </c>
      <c r="N13" s="51"/>
      <c r="P13" s="150"/>
      <c r="Q13" s="72">
        <v>7</v>
      </c>
      <c r="R13" s="63"/>
      <c r="S13" s="84" t="s">
        <v>72</v>
      </c>
      <c r="T13" s="63"/>
      <c r="U13" s="73" t="s">
        <v>71</v>
      </c>
      <c r="V13" s="63"/>
      <c r="W13" s="64"/>
      <c r="X13" s="89"/>
      <c r="Y13" s="59">
        <v>8</v>
      </c>
      <c r="Z13" s="63"/>
      <c r="AA13" s="171"/>
      <c r="AB13" s="52"/>
      <c r="AC13" s="172" t="str">
        <f t="shared" si="2"/>
        <v/>
      </c>
      <c r="AD13" s="152"/>
      <c r="AE13" s="43"/>
      <c r="AF13" s="49"/>
      <c r="AG13" s="85"/>
      <c r="AH13" s="50"/>
      <c r="AI13" s="77"/>
      <c r="AJ13" s="50"/>
      <c r="AK13" s="78"/>
      <c r="AL13" s="50"/>
      <c r="AM13" s="79"/>
      <c r="AN13" s="50"/>
      <c r="AO13" s="174" t="str">
        <f t="shared" si="4"/>
        <v/>
      </c>
      <c r="AP13" s="50"/>
      <c r="AQ13" s="66"/>
      <c r="AR13" s="68"/>
      <c r="AS13" s="175">
        <f t="shared" si="5"/>
        <v>0</v>
      </c>
      <c r="AT13" s="81"/>
      <c r="AU13" s="176">
        <f t="shared" si="3"/>
        <v>0</v>
      </c>
      <c r="AV13" s="70"/>
      <c r="AW13" s="177" t="str">
        <f t="shared" si="0"/>
        <v/>
      </c>
      <c r="AX13" s="70"/>
      <c r="AY13" s="179" t="str">
        <f>IFERROR(IF(AND(AQ13=0,AU13=0),"",$AY$9-SUM($AQ$10:$AQ13)+SUM($AU$10:$AU13)),"")</f>
        <v/>
      </c>
      <c r="AZ13" s="51"/>
      <c r="BB13" s="49"/>
      <c r="BC13" s="85">
        <v>5</v>
      </c>
      <c r="BD13" s="50"/>
      <c r="BE13" s="86" t="s">
        <v>74</v>
      </c>
      <c r="BF13" s="50"/>
      <c r="BG13" s="87" t="s">
        <v>87</v>
      </c>
      <c r="BH13" s="50"/>
      <c r="BI13" s="67"/>
      <c r="BJ13" s="70"/>
      <c r="BK13" s="67">
        <v>6</v>
      </c>
      <c r="BL13" s="70"/>
      <c r="BM13" s="180">
        <f ca="1">IF(AND(BI13="",BK13=""),"",$BM$9-SUM($BI$10:BI13)+SUM($BK$10:BK13))</f>
        <v>14</v>
      </c>
      <c r="BN13" s="51"/>
      <c r="BQ13" s="71"/>
      <c r="BR13" s="71"/>
      <c r="BS13" s="71"/>
      <c r="BT13" s="170">
        <f t="shared" si="7"/>
        <v>0</v>
      </c>
      <c r="BU13" s="170" t="str">
        <f t="shared" si="1"/>
        <v/>
      </c>
      <c r="CA13" s="88"/>
      <c r="CD13" s="82"/>
    </row>
    <row r="14" spans="1:82" x14ac:dyDescent="0.3">
      <c r="B14" s="49"/>
      <c r="C14" s="72">
        <v>5</v>
      </c>
      <c r="D14" s="52"/>
      <c r="E14" s="73" t="s">
        <v>74</v>
      </c>
      <c r="F14" s="52"/>
      <c r="G14" s="74" t="s">
        <v>87</v>
      </c>
      <c r="H14" s="52"/>
      <c r="I14" s="59">
        <v>6</v>
      </c>
      <c r="J14" s="60"/>
      <c r="K14" s="59"/>
      <c r="L14" s="60"/>
      <c r="M14" s="173">
        <f ca="1">IF(AND(I14="",K14=""),"",$M$9-SUM($I$10:$I14)+SUM($K$10:$K14))</f>
        <v>80</v>
      </c>
      <c r="N14" s="51"/>
      <c r="P14" s="150"/>
      <c r="Q14" s="72">
        <v>8</v>
      </c>
      <c r="R14" s="63"/>
      <c r="S14" s="75" t="s">
        <v>10</v>
      </c>
      <c r="T14" s="63"/>
      <c r="U14" s="73"/>
      <c r="V14" s="63"/>
      <c r="W14" s="64"/>
      <c r="X14" s="65"/>
      <c r="Y14" s="59">
        <v>9</v>
      </c>
      <c r="Z14" s="63"/>
      <c r="AA14" s="171"/>
      <c r="AB14" s="52"/>
      <c r="AC14" s="172" t="str">
        <f t="shared" si="2"/>
        <v/>
      </c>
      <c r="AD14" s="152"/>
      <c r="AE14" s="43"/>
      <c r="AF14" s="49"/>
      <c r="AG14" s="76"/>
      <c r="AH14" s="50"/>
      <c r="AI14" s="77"/>
      <c r="AJ14" s="50"/>
      <c r="AK14" s="78"/>
      <c r="AL14" s="50"/>
      <c r="AM14" s="79"/>
      <c r="AN14" s="50"/>
      <c r="AO14" s="174" t="str">
        <f t="shared" si="4"/>
        <v/>
      </c>
      <c r="AP14" s="50"/>
      <c r="AQ14" s="79"/>
      <c r="AR14" s="68"/>
      <c r="AS14" s="175">
        <f t="shared" si="5"/>
        <v>0</v>
      </c>
      <c r="AT14" s="81"/>
      <c r="AU14" s="176">
        <f t="shared" si="3"/>
        <v>0</v>
      </c>
      <c r="AV14" s="70"/>
      <c r="AW14" s="177" t="str">
        <f t="shared" si="0"/>
        <v/>
      </c>
      <c r="AX14" s="70"/>
      <c r="AY14" s="179" t="str">
        <f>IFERROR(IF(AND(AQ14=0,AU14=0),"",$AY$9-SUM($AQ$10:$AQ14)+SUM($AU$10:$AU14)),"")</f>
        <v/>
      </c>
      <c r="AZ14" s="51"/>
      <c r="BB14" s="49"/>
      <c r="BC14" s="76"/>
      <c r="BD14" s="50"/>
      <c r="BE14" s="77"/>
      <c r="BF14" s="50"/>
      <c r="BG14" s="78"/>
      <c r="BH14" s="50"/>
      <c r="BI14" s="80"/>
      <c r="BJ14" s="70"/>
      <c r="BK14" s="80"/>
      <c r="BL14" s="70"/>
      <c r="BM14" s="177" t="str">
        <f>IF(AND(BI14="",BK14=""),"",$BM$9-SUM($BI$10:BI14)+SUM($BK$10:BK14))</f>
        <v/>
      </c>
      <c r="BN14" s="51"/>
      <c r="BQ14" s="71"/>
      <c r="BR14" s="71"/>
      <c r="BS14" s="71"/>
      <c r="BT14" s="170">
        <f t="shared" si="7"/>
        <v>0</v>
      </c>
      <c r="BU14" s="170" t="str">
        <f t="shared" si="1"/>
        <v/>
      </c>
      <c r="CA14" s="88"/>
    </row>
    <row r="15" spans="1:82" x14ac:dyDescent="0.3">
      <c r="B15" s="49"/>
      <c r="C15" s="72">
        <v>6</v>
      </c>
      <c r="D15" s="52"/>
      <c r="E15" s="83" t="s">
        <v>10</v>
      </c>
      <c r="F15" s="52"/>
      <c r="G15" s="74" t="s">
        <v>88</v>
      </c>
      <c r="H15" s="52"/>
      <c r="I15" s="59">
        <v>7</v>
      </c>
      <c r="J15" s="60"/>
      <c r="K15" s="59"/>
      <c r="L15" s="60"/>
      <c r="M15" s="173">
        <f ca="1">IF(AND(I15="",K15=""),"",$M$9-SUM($I$10:$I15)+SUM($K$10:$K15))</f>
        <v>73</v>
      </c>
      <c r="N15" s="51"/>
      <c r="P15" s="150"/>
      <c r="Q15" s="72"/>
      <c r="R15" s="63"/>
      <c r="S15" s="84"/>
      <c r="T15" s="63"/>
      <c r="U15" s="73"/>
      <c r="V15" s="63"/>
      <c r="W15" s="64"/>
      <c r="X15" s="65"/>
      <c r="Y15" s="59"/>
      <c r="Z15" s="63"/>
      <c r="AA15" s="171"/>
      <c r="AB15" s="52"/>
      <c r="AC15" s="172" t="str">
        <f t="shared" si="2"/>
        <v/>
      </c>
      <c r="AD15" s="152"/>
      <c r="AE15" s="43"/>
      <c r="AF15" s="49"/>
      <c r="AG15" s="85"/>
      <c r="AH15" s="50"/>
      <c r="AI15" s="86"/>
      <c r="AJ15" s="50"/>
      <c r="AK15" s="87"/>
      <c r="AL15" s="50"/>
      <c r="AM15" s="79"/>
      <c r="AN15" s="50"/>
      <c r="AO15" s="174" t="str">
        <f t="shared" si="4"/>
        <v/>
      </c>
      <c r="AP15" s="50"/>
      <c r="AQ15" s="66"/>
      <c r="AR15" s="68"/>
      <c r="AS15" s="175">
        <f>IFERROR(IF(NOT(AT15=0),AT15/AM15,SUM(BS15)),"Inscrire taux!")</f>
        <v>0</v>
      </c>
      <c r="AT15" s="81"/>
      <c r="AU15" s="176">
        <f t="shared" si="3"/>
        <v>0</v>
      </c>
      <c r="AV15" s="70"/>
      <c r="AW15" s="177" t="str">
        <f t="shared" si="0"/>
        <v/>
      </c>
      <c r="AX15" s="70"/>
      <c r="AY15" s="179" t="str">
        <f>IFERROR(IF(AND(AQ15=0,AU15=0),"",$AY$9-SUM($AQ$10:$AQ15)+SUM($AU$10:$AU15)),"")</f>
        <v/>
      </c>
      <c r="AZ15" s="51"/>
      <c r="BB15" s="49"/>
      <c r="BC15" s="85"/>
      <c r="BD15" s="50"/>
      <c r="BE15" s="86"/>
      <c r="BF15" s="50"/>
      <c r="BG15" s="90"/>
      <c r="BH15" s="50"/>
      <c r="BI15" s="67"/>
      <c r="BJ15" s="70"/>
      <c r="BK15" s="67"/>
      <c r="BL15" s="70"/>
      <c r="BM15" s="180" t="str">
        <f>IF(AND(BI15="",BK15=""),"",$BM$9-SUM($BI$10:BI15)+SUM($BK$10:BK15))</f>
        <v/>
      </c>
      <c r="BN15" s="51"/>
      <c r="BQ15" s="71"/>
      <c r="BR15" s="170">
        <f t="shared" si="6"/>
        <v>0</v>
      </c>
      <c r="BS15" s="71"/>
      <c r="BT15" s="170">
        <f t="shared" si="7"/>
        <v>0</v>
      </c>
      <c r="BU15" s="170" t="str">
        <f t="shared" si="1"/>
        <v/>
      </c>
      <c r="CA15" s="88"/>
    </row>
    <row r="16" spans="1:82" x14ac:dyDescent="0.3">
      <c r="B16" s="49"/>
      <c r="C16" s="72">
        <v>7</v>
      </c>
      <c r="D16" s="52"/>
      <c r="E16" s="73" t="s">
        <v>72</v>
      </c>
      <c r="F16" s="52"/>
      <c r="G16" s="74" t="s">
        <v>71</v>
      </c>
      <c r="H16" s="52"/>
      <c r="I16" s="59">
        <v>8</v>
      </c>
      <c r="J16" s="60"/>
      <c r="K16" s="59"/>
      <c r="L16" s="60"/>
      <c r="M16" s="173">
        <f ca="1">IF(AND(I16="",K16=""),"",$M$9-SUM($I$10:$I16)+SUM($K$10:$K16))</f>
        <v>65</v>
      </c>
      <c r="N16" s="51"/>
      <c r="P16" s="150"/>
      <c r="Q16" s="72"/>
      <c r="R16" s="63"/>
      <c r="S16" s="75"/>
      <c r="T16" s="63"/>
      <c r="U16" s="73"/>
      <c r="V16" s="63"/>
      <c r="W16" s="64"/>
      <c r="X16" s="65"/>
      <c r="Y16" s="59"/>
      <c r="Z16" s="63"/>
      <c r="AA16" s="171"/>
      <c r="AB16" s="52"/>
      <c r="AC16" s="172" t="str">
        <f t="shared" si="2"/>
        <v/>
      </c>
      <c r="AD16" s="152"/>
      <c r="AE16" s="43"/>
      <c r="AF16" s="49"/>
      <c r="AG16" s="76"/>
      <c r="AH16" s="50"/>
      <c r="AI16" s="77"/>
      <c r="AJ16" s="50"/>
      <c r="AK16" s="78"/>
      <c r="AL16" s="50"/>
      <c r="AM16" s="79"/>
      <c r="AN16" s="50"/>
      <c r="AO16" s="174" t="str">
        <f t="shared" si="4"/>
        <v/>
      </c>
      <c r="AP16" s="50"/>
      <c r="AQ16" s="79"/>
      <c r="AR16" s="68"/>
      <c r="AS16" s="175">
        <f t="shared" si="5"/>
        <v>0</v>
      </c>
      <c r="AT16" s="81"/>
      <c r="AU16" s="176">
        <f t="shared" si="3"/>
        <v>0</v>
      </c>
      <c r="AV16" s="70"/>
      <c r="AW16" s="177" t="str">
        <f t="shared" si="0"/>
        <v/>
      </c>
      <c r="AX16" s="70"/>
      <c r="AY16" s="179" t="str">
        <f>IFERROR(IF(AND(AQ16=0,AU16=0),"",$AY$9-SUM($AQ$10:$AQ16)+SUM($AU$10:$AU16)),"")</f>
        <v/>
      </c>
      <c r="AZ16" s="51"/>
      <c r="BB16" s="49"/>
      <c r="BC16" s="76"/>
      <c r="BD16" s="50"/>
      <c r="BE16" s="77"/>
      <c r="BF16" s="50"/>
      <c r="BG16" s="78"/>
      <c r="BH16" s="50"/>
      <c r="BI16" s="80"/>
      <c r="BJ16" s="70"/>
      <c r="BK16" s="80"/>
      <c r="BL16" s="70"/>
      <c r="BM16" s="177" t="str">
        <f>IF(AND(BI16="",BK16=""),"",$BM$9-SUM($BI$10:BI16)+SUM($BK$10:BK16))</f>
        <v/>
      </c>
      <c r="BN16" s="51"/>
      <c r="BQ16" s="71"/>
      <c r="BR16" s="170">
        <f t="shared" si="6"/>
        <v>0</v>
      </c>
      <c r="BS16" s="71"/>
      <c r="BT16" s="170">
        <f t="shared" si="7"/>
        <v>0</v>
      </c>
      <c r="BU16" s="170" t="str">
        <f t="shared" si="1"/>
        <v/>
      </c>
      <c r="CA16" s="88"/>
    </row>
    <row r="17" spans="2:83" x14ac:dyDescent="0.3">
      <c r="B17" s="49"/>
      <c r="C17" s="72"/>
      <c r="D17" s="52"/>
      <c r="E17" s="83"/>
      <c r="F17" s="52"/>
      <c r="G17" s="74"/>
      <c r="H17" s="52"/>
      <c r="I17" s="59"/>
      <c r="J17" s="60"/>
      <c r="K17" s="59"/>
      <c r="L17" s="60"/>
      <c r="M17" s="173" t="str">
        <f>IF(AND(I17="",K17=""),"",$M$9-SUM($I$10:$I17)+SUM($K$10:$K17))</f>
        <v/>
      </c>
      <c r="N17" s="51"/>
      <c r="P17" s="150"/>
      <c r="Q17" s="72"/>
      <c r="R17" s="63"/>
      <c r="S17" s="84"/>
      <c r="T17" s="63"/>
      <c r="U17" s="73"/>
      <c r="V17" s="63"/>
      <c r="W17" s="64"/>
      <c r="X17" s="65"/>
      <c r="Y17" s="59"/>
      <c r="Z17" s="63"/>
      <c r="AA17" s="171"/>
      <c r="AB17" s="52"/>
      <c r="AC17" s="172" t="str">
        <f t="shared" si="2"/>
        <v/>
      </c>
      <c r="AD17" s="152"/>
      <c r="AE17" s="43"/>
      <c r="AF17" s="49"/>
      <c r="AG17" s="85"/>
      <c r="AH17" s="50"/>
      <c r="AI17" s="86"/>
      <c r="AJ17" s="50"/>
      <c r="AK17" s="87"/>
      <c r="AL17" s="50"/>
      <c r="AM17" s="79"/>
      <c r="AN17" s="50"/>
      <c r="AO17" s="174" t="str">
        <f t="shared" si="4"/>
        <v/>
      </c>
      <c r="AP17" s="50"/>
      <c r="AQ17" s="66"/>
      <c r="AR17" s="68"/>
      <c r="AS17" s="175">
        <f t="shared" si="5"/>
        <v>0</v>
      </c>
      <c r="AT17" s="81"/>
      <c r="AU17" s="176">
        <f t="shared" si="3"/>
        <v>0</v>
      </c>
      <c r="AV17" s="70"/>
      <c r="AW17" s="177" t="str">
        <f t="shared" si="0"/>
        <v/>
      </c>
      <c r="AX17" s="70"/>
      <c r="AY17" s="179" t="str">
        <f>IFERROR(IF(AND(AQ17=0,AU17=0),"",$AY$9-SUM($AQ$10:$AQ17)+SUM($AU$10:$AU17)),"")</f>
        <v/>
      </c>
      <c r="AZ17" s="51"/>
      <c r="BB17" s="49"/>
      <c r="BC17" s="85"/>
      <c r="BD17" s="50"/>
      <c r="BE17" s="86"/>
      <c r="BF17" s="50"/>
      <c r="BG17" s="87"/>
      <c r="BH17" s="50"/>
      <c r="BI17" s="67"/>
      <c r="BJ17" s="70"/>
      <c r="BK17" s="67"/>
      <c r="BL17" s="70"/>
      <c r="BM17" s="180" t="str">
        <f>IF(AND(BI17="",BK17=""),"",$BM$9-SUM($BI$10:BI17)+SUM($BK$10:BK17))</f>
        <v/>
      </c>
      <c r="BN17" s="51"/>
      <c r="BQ17" s="71"/>
      <c r="BR17" s="170">
        <f t="shared" si="6"/>
        <v>0</v>
      </c>
      <c r="BS17" s="71"/>
      <c r="BT17" s="170">
        <f t="shared" si="7"/>
        <v>0</v>
      </c>
      <c r="BU17" s="170" t="str">
        <f t="shared" si="1"/>
        <v/>
      </c>
      <c r="CA17" s="88"/>
      <c r="CD17" s="82"/>
    </row>
    <row r="18" spans="2:83" x14ac:dyDescent="0.3">
      <c r="B18" s="49"/>
      <c r="C18" s="72"/>
      <c r="D18" s="52"/>
      <c r="E18" s="73"/>
      <c r="F18" s="52"/>
      <c r="G18" s="74"/>
      <c r="H18" s="52"/>
      <c r="I18" s="59"/>
      <c r="J18" s="60"/>
      <c r="K18" s="59"/>
      <c r="L18" s="60"/>
      <c r="M18" s="173" t="str">
        <f>IF(AND(I18="",K18=""),"",$M$9-SUM($I$10:$I18)+SUM($K$10:$K18))</f>
        <v/>
      </c>
      <c r="N18" s="51"/>
      <c r="P18" s="150"/>
      <c r="Q18" s="72"/>
      <c r="R18" s="63"/>
      <c r="S18" s="75"/>
      <c r="T18" s="63"/>
      <c r="U18" s="73"/>
      <c r="V18" s="63"/>
      <c r="W18" s="64"/>
      <c r="X18" s="65"/>
      <c r="Y18" s="59"/>
      <c r="Z18" s="63"/>
      <c r="AA18" s="171"/>
      <c r="AB18" s="52"/>
      <c r="AC18" s="172" t="str">
        <f t="shared" si="2"/>
        <v/>
      </c>
      <c r="AD18" s="152"/>
      <c r="AE18" s="43"/>
      <c r="AF18" s="49"/>
      <c r="AG18" s="76"/>
      <c r="AH18" s="50"/>
      <c r="AI18" s="77"/>
      <c r="AJ18" s="50"/>
      <c r="AK18" s="78"/>
      <c r="AL18" s="50"/>
      <c r="AM18" s="79"/>
      <c r="AN18" s="50"/>
      <c r="AO18" s="174" t="str">
        <f t="shared" si="4"/>
        <v/>
      </c>
      <c r="AP18" s="50"/>
      <c r="AQ18" s="79"/>
      <c r="AR18" s="68"/>
      <c r="AS18" s="175">
        <f t="shared" si="5"/>
        <v>0</v>
      </c>
      <c r="AT18" s="81"/>
      <c r="AU18" s="176">
        <f t="shared" si="3"/>
        <v>0</v>
      </c>
      <c r="AV18" s="70"/>
      <c r="AW18" s="177" t="str">
        <f t="shared" si="0"/>
        <v/>
      </c>
      <c r="AX18" s="70"/>
      <c r="AY18" s="179" t="str">
        <f>IFERROR(IF(AND(AQ18=0,AU18=0),"",$AY$9-SUM($AQ$10:$AQ18)+SUM($AU$10:$AU18)),"")</f>
        <v/>
      </c>
      <c r="AZ18" s="51"/>
      <c r="BB18" s="49"/>
      <c r="BC18" s="76"/>
      <c r="BD18" s="50"/>
      <c r="BE18" s="77"/>
      <c r="BF18" s="50"/>
      <c r="BG18" s="78"/>
      <c r="BH18" s="50"/>
      <c r="BI18" s="80"/>
      <c r="BJ18" s="70"/>
      <c r="BK18" s="80"/>
      <c r="BL18" s="70"/>
      <c r="BM18" s="177" t="str">
        <f>IF(AND(BI18="",BK18=""),"",$BM$9-SUM($BI$10:BI18)+SUM($BK$10:BK18))</f>
        <v/>
      </c>
      <c r="BN18" s="51"/>
      <c r="BQ18" s="71"/>
      <c r="BR18" s="170">
        <f t="shared" si="6"/>
        <v>0</v>
      </c>
      <c r="BS18" s="71"/>
      <c r="BT18" s="170">
        <f t="shared" si="7"/>
        <v>0</v>
      </c>
      <c r="BU18" s="170" t="str">
        <f t="shared" si="1"/>
        <v/>
      </c>
      <c r="CA18" s="88"/>
      <c r="CD18" s="82"/>
    </row>
    <row r="19" spans="2:83" x14ac:dyDescent="0.3">
      <c r="B19" s="49"/>
      <c r="C19" s="72"/>
      <c r="D19" s="52"/>
      <c r="E19" s="83"/>
      <c r="F19" s="52"/>
      <c r="G19" s="74"/>
      <c r="H19" s="52"/>
      <c r="I19" s="59"/>
      <c r="J19" s="60"/>
      <c r="K19" s="59"/>
      <c r="L19" s="60"/>
      <c r="M19" s="173" t="str">
        <f>IF(AND(I19="",K19=""),"",$M$9-SUM($I$10:$I19)+SUM($K$10:$K19))</f>
        <v/>
      </c>
      <c r="N19" s="51"/>
      <c r="P19" s="150"/>
      <c r="Q19" s="72"/>
      <c r="R19" s="63"/>
      <c r="S19" s="84"/>
      <c r="T19" s="63"/>
      <c r="U19" s="73"/>
      <c r="V19" s="63"/>
      <c r="W19" s="64"/>
      <c r="X19" s="65"/>
      <c r="Y19" s="59"/>
      <c r="Z19" s="63"/>
      <c r="AA19" s="171"/>
      <c r="AB19" s="52"/>
      <c r="AC19" s="172" t="str">
        <f t="shared" si="2"/>
        <v/>
      </c>
      <c r="AD19" s="152"/>
      <c r="AE19" s="43"/>
      <c r="AF19" s="49"/>
      <c r="AG19" s="85"/>
      <c r="AH19" s="50"/>
      <c r="AI19" s="86"/>
      <c r="AJ19" s="50"/>
      <c r="AK19" s="87"/>
      <c r="AL19" s="50"/>
      <c r="AM19" s="79"/>
      <c r="AN19" s="50"/>
      <c r="AO19" s="174" t="str">
        <f t="shared" si="4"/>
        <v/>
      </c>
      <c r="AP19" s="50"/>
      <c r="AQ19" s="66"/>
      <c r="AR19" s="68"/>
      <c r="AS19" s="175">
        <f t="shared" si="5"/>
        <v>0</v>
      </c>
      <c r="AT19" s="81"/>
      <c r="AU19" s="176">
        <f t="shared" si="3"/>
        <v>0</v>
      </c>
      <c r="AV19" s="70"/>
      <c r="AW19" s="177" t="str">
        <f t="shared" si="0"/>
        <v/>
      </c>
      <c r="AX19" s="70"/>
      <c r="AY19" s="179" t="str">
        <f>IFERROR(IF(AND(AQ19=0,AU19=0),"",$AY$9-SUM($AQ$10:$AQ19)+SUM($AU$10:$AU19)),"")</f>
        <v/>
      </c>
      <c r="AZ19" s="51"/>
      <c r="BB19" s="49"/>
      <c r="BC19" s="85"/>
      <c r="BD19" s="50"/>
      <c r="BE19" s="86"/>
      <c r="BF19" s="50"/>
      <c r="BG19" s="87"/>
      <c r="BH19" s="50"/>
      <c r="BI19" s="67"/>
      <c r="BJ19" s="70"/>
      <c r="BK19" s="67"/>
      <c r="BL19" s="70"/>
      <c r="BM19" s="180" t="str">
        <f>IF(AND(BI19="",BK19=""),"",$BM$9-SUM($BI$10:BI19)+SUM($BK$10:BK19))</f>
        <v/>
      </c>
      <c r="BN19" s="51"/>
      <c r="BQ19" s="71"/>
      <c r="BR19" s="170">
        <f t="shared" si="6"/>
        <v>0</v>
      </c>
      <c r="BS19" s="71"/>
      <c r="BT19" s="170">
        <f t="shared" si="7"/>
        <v>0</v>
      </c>
      <c r="BU19" s="170" t="str">
        <f t="shared" si="1"/>
        <v/>
      </c>
      <c r="CA19" s="88"/>
      <c r="CD19" s="82"/>
    </row>
    <row r="20" spans="2:83" x14ac:dyDescent="0.3">
      <c r="B20" s="49"/>
      <c r="C20" s="72"/>
      <c r="D20" s="52"/>
      <c r="E20" s="73"/>
      <c r="F20" s="52"/>
      <c r="G20" s="74"/>
      <c r="H20" s="52"/>
      <c r="I20" s="59"/>
      <c r="J20" s="60"/>
      <c r="K20" s="59"/>
      <c r="L20" s="60"/>
      <c r="M20" s="173" t="str">
        <f>IF(AND(I20="",K20=""),"",$M$9-SUM($I$10:$I20)+SUM($K$10:$K20))</f>
        <v/>
      </c>
      <c r="N20" s="51"/>
      <c r="P20" s="150"/>
      <c r="Q20" s="72"/>
      <c r="R20" s="63"/>
      <c r="S20" s="75"/>
      <c r="T20" s="63"/>
      <c r="U20" s="73"/>
      <c r="V20" s="63"/>
      <c r="W20" s="64"/>
      <c r="X20" s="65"/>
      <c r="Y20" s="59"/>
      <c r="Z20" s="63"/>
      <c r="AA20" s="171"/>
      <c r="AB20" s="52"/>
      <c r="AC20" s="172" t="str">
        <f t="shared" si="2"/>
        <v/>
      </c>
      <c r="AD20" s="152"/>
      <c r="AE20" s="43"/>
      <c r="AF20" s="49"/>
      <c r="AG20" s="76"/>
      <c r="AH20" s="50"/>
      <c r="AI20" s="77"/>
      <c r="AJ20" s="50"/>
      <c r="AK20" s="78"/>
      <c r="AL20" s="50"/>
      <c r="AM20" s="79"/>
      <c r="AN20" s="50"/>
      <c r="AO20" s="174" t="str">
        <f t="shared" si="4"/>
        <v/>
      </c>
      <c r="AP20" s="50"/>
      <c r="AQ20" s="79"/>
      <c r="AR20" s="68"/>
      <c r="AS20" s="175">
        <f t="shared" si="5"/>
        <v>0</v>
      </c>
      <c r="AT20" s="81"/>
      <c r="AU20" s="176">
        <f t="shared" si="3"/>
        <v>0</v>
      </c>
      <c r="AV20" s="70"/>
      <c r="AW20" s="177" t="str">
        <f t="shared" si="0"/>
        <v/>
      </c>
      <c r="AX20" s="70"/>
      <c r="AY20" s="179" t="str">
        <f>IFERROR(IF(AND(AQ20=0,AU20=0),"",$AY$9-SUM($AQ$10:$AQ20)+SUM($AU$10:$AU20)),"")</f>
        <v/>
      </c>
      <c r="AZ20" s="51"/>
      <c r="BB20" s="49"/>
      <c r="BC20" s="76"/>
      <c r="BD20" s="50"/>
      <c r="BE20" s="77"/>
      <c r="BF20" s="50"/>
      <c r="BG20" s="78"/>
      <c r="BH20" s="50"/>
      <c r="BI20" s="80"/>
      <c r="BJ20" s="70"/>
      <c r="BK20" s="80"/>
      <c r="BL20" s="70"/>
      <c r="BM20" s="177" t="str">
        <f>IF(AND(BI20="",BK20=""),"",$BM$9-SUM($BI$10:BI20)+SUM($BK$10:BK20))</f>
        <v/>
      </c>
      <c r="BN20" s="51"/>
      <c r="BQ20" s="71"/>
      <c r="BR20" s="170">
        <f t="shared" si="6"/>
        <v>0</v>
      </c>
      <c r="BS20" s="71"/>
      <c r="BT20" s="170">
        <f t="shared" si="7"/>
        <v>0</v>
      </c>
      <c r="BU20" s="170" t="str">
        <f t="shared" si="1"/>
        <v/>
      </c>
      <c r="CA20" s="88"/>
      <c r="CD20" s="82"/>
    </row>
    <row r="21" spans="2:83" x14ac:dyDescent="0.3">
      <c r="B21" s="49"/>
      <c r="C21" s="72"/>
      <c r="D21" s="52"/>
      <c r="E21" s="83"/>
      <c r="F21" s="52"/>
      <c r="G21" s="74"/>
      <c r="H21" s="52"/>
      <c r="I21" s="59"/>
      <c r="J21" s="60"/>
      <c r="K21" s="59"/>
      <c r="L21" s="60"/>
      <c r="M21" s="173" t="str">
        <f>IF(AND(I21="",K21=""),"",$M$9-SUM($I$10:$I21)+SUM($K$10:$K21))</f>
        <v/>
      </c>
      <c r="N21" s="51"/>
      <c r="P21" s="150"/>
      <c r="Q21" s="72"/>
      <c r="R21" s="63"/>
      <c r="S21" s="84"/>
      <c r="T21" s="63"/>
      <c r="U21" s="73"/>
      <c r="V21" s="63"/>
      <c r="W21" s="64"/>
      <c r="X21" s="65"/>
      <c r="Y21" s="59"/>
      <c r="Z21" s="63"/>
      <c r="AA21" s="171"/>
      <c r="AB21" s="52"/>
      <c r="AC21" s="172" t="str">
        <f t="shared" si="2"/>
        <v/>
      </c>
      <c r="AD21" s="152"/>
      <c r="AE21" s="43"/>
      <c r="AF21" s="49"/>
      <c r="AG21" s="85"/>
      <c r="AH21" s="50"/>
      <c r="AI21" s="86"/>
      <c r="AJ21" s="50"/>
      <c r="AK21" s="87"/>
      <c r="AL21" s="50"/>
      <c r="AM21" s="79"/>
      <c r="AN21" s="50"/>
      <c r="AO21" s="174" t="str">
        <f>IFERROR(IF(AND(AM21=0,AQ21=0),"",$AN21+SUM($AQ21:$AQ21)/SUM($AM21:$AM21)),"Inscrire taux!")</f>
        <v/>
      </c>
      <c r="AP21" s="50"/>
      <c r="AQ21" s="66"/>
      <c r="AR21" s="68"/>
      <c r="AS21" s="175">
        <f>IFERROR(IF(NOT(AT21=0),AT21/AM21,SUM(BS21)),"Inscrire taux!")</f>
        <v>0</v>
      </c>
      <c r="AT21" s="81"/>
      <c r="AU21" s="176">
        <f>IF($AT21=0,$AN21+SUM($AS21:$AS21)*SUM($AM21:$AM21),SUM($AT21:$AT21))</f>
        <v>0</v>
      </c>
      <c r="AV21" s="70"/>
      <c r="AW21" s="177" t="str">
        <f>IFERROR(IF(AND($AM21="",$AY21=""),"",SUM($AY21:$AY21)/SUM($AM21:$AM21)),"")</f>
        <v/>
      </c>
      <c r="AX21" s="70"/>
      <c r="AY21" s="179" t="str">
        <f>IFERROR(IF(AND(AQ21=0,AU21=0),"",$AY$9-SUM($AQ$10:$AQ21)+SUM($AU$10:$AU21)),"")</f>
        <v/>
      </c>
      <c r="AZ21" s="51"/>
      <c r="BB21" s="49"/>
      <c r="BC21" s="85"/>
      <c r="BD21" s="50"/>
      <c r="BE21" s="86"/>
      <c r="BF21" s="50"/>
      <c r="BG21" s="87"/>
      <c r="BH21" s="50"/>
      <c r="BI21" s="67"/>
      <c r="BJ21" s="70"/>
      <c r="BK21" s="67"/>
      <c r="BL21" s="70"/>
      <c r="BM21" s="180" t="str">
        <f>IF(AND(BI21="",BK21=""),"",$BM$9-SUM($BI$10:BI21)+SUM($BK$10:BK21))</f>
        <v/>
      </c>
      <c r="BN21" s="51"/>
      <c r="BQ21" s="71"/>
      <c r="BR21" s="170">
        <f t="shared" si="6"/>
        <v>0</v>
      </c>
      <c r="BS21" s="71"/>
      <c r="BT21" s="170">
        <f t="shared" si="7"/>
        <v>0</v>
      </c>
      <c r="BU21" s="170" t="str">
        <f t="shared" si="1"/>
        <v/>
      </c>
      <c r="CA21" s="88"/>
      <c r="CD21" s="82"/>
    </row>
    <row r="22" spans="2:83" x14ac:dyDescent="0.3">
      <c r="B22" s="49"/>
      <c r="C22" s="72"/>
      <c r="D22" s="52"/>
      <c r="E22" s="73"/>
      <c r="F22" s="52"/>
      <c r="G22" s="74"/>
      <c r="H22" s="52"/>
      <c r="I22" s="59"/>
      <c r="J22" s="60"/>
      <c r="K22" s="59"/>
      <c r="L22" s="60"/>
      <c r="M22" s="173" t="str">
        <f>IF(AND(I22="",K22=""),"",$M$9-SUM($I$10:$I22)+SUM($K$10:$K22))</f>
        <v/>
      </c>
      <c r="N22" s="51"/>
      <c r="P22" s="150"/>
      <c r="Q22" s="72"/>
      <c r="R22" s="63"/>
      <c r="S22" s="75"/>
      <c r="T22" s="63"/>
      <c r="U22" s="73"/>
      <c r="V22" s="63"/>
      <c r="W22" s="64"/>
      <c r="X22" s="65"/>
      <c r="Y22" s="59"/>
      <c r="Z22" s="63"/>
      <c r="AA22" s="171"/>
      <c r="AB22" s="52"/>
      <c r="AC22" s="172" t="str">
        <f t="shared" si="2"/>
        <v/>
      </c>
      <c r="AD22" s="152"/>
      <c r="AE22" s="43"/>
      <c r="AF22" s="49"/>
      <c r="AG22" s="76"/>
      <c r="AH22" s="50"/>
      <c r="AI22" s="77"/>
      <c r="AJ22" s="50"/>
      <c r="AK22" s="78"/>
      <c r="AL22" s="50"/>
      <c r="AM22" s="79"/>
      <c r="AN22" s="50"/>
      <c r="AO22" s="174" t="str">
        <f>IFERROR(IF(AND(AM22=0,AQ22=0),"",$AN22+SUM($AQ22:$AQ22)/SUM($AM22:$AM22)),"Inscrire taux!")</f>
        <v/>
      </c>
      <c r="AP22" s="50"/>
      <c r="AQ22" s="79"/>
      <c r="AR22" s="68"/>
      <c r="AS22" s="175">
        <f>IFERROR(IF(NOT(AT22=0),AT22/AM22,SUM(BS22)),"Inscrire taux!")</f>
        <v>0</v>
      </c>
      <c r="AT22" s="81"/>
      <c r="AU22" s="176">
        <f>IF($AT22=0,$AN22+SUM($AS22:$AS22)*SUM($AM22:$AM22),SUM($AT22:$AT22))</f>
        <v>0</v>
      </c>
      <c r="AV22" s="70"/>
      <c r="AW22" s="177" t="str">
        <f>IFERROR(IF(AND($AM22="",$AY22=""),"",SUM($AY22:$AY22)/SUM($AM22:$AM22)),"")</f>
        <v/>
      </c>
      <c r="AX22" s="70"/>
      <c r="AY22" s="179" t="str">
        <f>IFERROR(IF(AND(AQ22=0,AU22=0),"",$AY$9-SUM($AQ$10:$AQ22)+SUM($AU$10:$AU22)),"")</f>
        <v/>
      </c>
      <c r="AZ22" s="51"/>
      <c r="BB22" s="49"/>
      <c r="BC22" s="76"/>
      <c r="BD22" s="50"/>
      <c r="BE22" s="77"/>
      <c r="BF22" s="50"/>
      <c r="BG22" s="78"/>
      <c r="BH22" s="50"/>
      <c r="BI22" s="80"/>
      <c r="BJ22" s="70"/>
      <c r="BK22" s="80"/>
      <c r="BL22" s="70"/>
      <c r="BM22" s="177" t="str">
        <f>IF(AND(BI22="",BK22=""),"",$BM$9-SUM($BI$10:BI22)+SUM($BK$10:BK22))</f>
        <v/>
      </c>
      <c r="BN22" s="51"/>
      <c r="BQ22" s="71"/>
      <c r="BR22" s="170">
        <f t="shared" si="6"/>
        <v>0</v>
      </c>
      <c r="BS22" s="71"/>
      <c r="BT22" s="170">
        <f t="shared" si="7"/>
        <v>0</v>
      </c>
      <c r="BU22" s="170" t="str">
        <f t="shared" si="1"/>
        <v/>
      </c>
      <c r="CD22" s="82"/>
    </row>
    <row r="23" spans="2:83" x14ac:dyDescent="0.3">
      <c r="B23" s="49"/>
      <c r="C23" s="72"/>
      <c r="D23" s="52"/>
      <c r="E23" s="83"/>
      <c r="F23" s="52"/>
      <c r="G23" s="74"/>
      <c r="H23" s="52"/>
      <c r="I23" s="59"/>
      <c r="J23" s="60"/>
      <c r="K23" s="59"/>
      <c r="L23" s="60"/>
      <c r="M23" s="173" t="str">
        <f>IF(AND(I23="",K23=""),"",$M$9-SUM($I$10:$I23)+SUM($K$10:$K23))</f>
        <v/>
      </c>
      <c r="N23" s="51"/>
      <c r="P23" s="150"/>
      <c r="Q23" s="72"/>
      <c r="R23" s="63"/>
      <c r="S23" s="84"/>
      <c r="T23" s="63"/>
      <c r="U23" s="73"/>
      <c r="V23" s="63"/>
      <c r="W23" s="64"/>
      <c r="X23" s="65"/>
      <c r="Y23" s="59"/>
      <c r="Z23" s="63"/>
      <c r="AA23" s="171"/>
      <c r="AB23" s="52"/>
      <c r="AC23" s="172" t="str">
        <f t="shared" si="2"/>
        <v/>
      </c>
      <c r="AD23" s="152"/>
      <c r="AE23" s="43"/>
      <c r="AF23" s="49"/>
      <c r="AG23" s="85"/>
      <c r="AH23" s="50"/>
      <c r="AI23" s="86"/>
      <c r="AJ23" s="50"/>
      <c r="AK23" s="87"/>
      <c r="AL23" s="50"/>
      <c r="AM23" s="79"/>
      <c r="AN23" s="50"/>
      <c r="AO23" s="174" t="str">
        <f t="shared" si="4"/>
        <v/>
      </c>
      <c r="AP23" s="50"/>
      <c r="AQ23" s="66"/>
      <c r="AR23" s="68"/>
      <c r="AS23" s="175">
        <f t="shared" si="5"/>
        <v>0</v>
      </c>
      <c r="AT23" s="81"/>
      <c r="AU23" s="176">
        <f t="shared" si="3"/>
        <v>0</v>
      </c>
      <c r="AV23" s="70"/>
      <c r="AW23" s="177" t="str">
        <f t="shared" si="0"/>
        <v/>
      </c>
      <c r="AX23" s="70"/>
      <c r="AY23" s="179" t="str">
        <f>IFERROR(IF(AND(AQ23=0,AU23=0),"",$AY$9-SUM($AQ$10:$AQ23)+SUM($AU$10:$AU23)),"")</f>
        <v/>
      </c>
      <c r="AZ23" s="51"/>
      <c r="BB23" s="49"/>
      <c r="BC23" s="85"/>
      <c r="BD23" s="50"/>
      <c r="BE23" s="86"/>
      <c r="BF23" s="50"/>
      <c r="BG23" s="87"/>
      <c r="BH23" s="50"/>
      <c r="BI23" s="67"/>
      <c r="BJ23" s="70"/>
      <c r="BK23" s="67"/>
      <c r="BL23" s="70"/>
      <c r="BM23" s="180" t="str">
        <f>IF(AND(BI23="",BK23=""),"",$BM$9-SUM($BI$10:BI23)+SUM($BK$10:BK23))</f>
        <v/>
      </c>
      <c r="BN23" s="51"/>
      <c r="BQ23" s="71"/>
      <c r="BR23" s="170">
        <f t="shared" si="6"/>
        <v>0</v>
      </c>
      <c r="BS23" s="71"/>
      <c r="BT23" s="170">
        <f t="shared" si="7"/>
        <v>0</v>
      </c>
      <c r="BU23" s="170" t="str">
        <f t="shared" si="1"/>
        <v/>
      </c>
      <c r="CD23" s="82"/>
      <c r="CE23" s="91"/>
    </row>
    <row r="24" spans="2:83" x14ac:dyDescent="0.3">
      <c r="B24" s="49"/>
      <c r="C24" s="72"/>
      <c r="D24" s="52"/>
      <c r="E24" s="73"/>
      <c r="F24" s="52"/>
      <c r="G24" s="74"/>
      <c r="H24" s="52"/>
      <c r="I24" s="59"/>
      <c r="J24" s="60"/>
      <c r="K24" s="59"/>
      <c r="L24" s="60"/>
      <c r="M24" s="173" t="str">
        <f>IF(AND(I24="",K24=""),"",$M$9-SUM($I$10:$I24)+SUM($K$10:$K24))</f>
        <v/>
      </c>
      <c r="N24" s="51"/>
      <c r="P24" s="150"/>
      <c r="Q24" s="72"/>
      <c r="R24" s="63"/>
      <c r="S24" s="75"/>
      <c r="T24" s="63"/>
      <c r="U24" s="73"/>
      <c r="V24" s="63"/>
      <c r="W24" s="64"/>
      <c r="X24" s="65"/>
      <c r="Y24" s="59"/>
      <c r="Z24" s="63"/>
      <c r="AA24" s="171"/>
      <c r="AB24" s="52"/>
      <c r="AC24" s="172" t="str">
        <f t="shared" si="2"/>
        <v/>
      </c>
      <c r="AD24" s="152"/>
      <c r="AE24" s="43"/>
      <c r="AF24" s="49"/>
      <c r="AG24" s="76"/>
      <c r="AH24" s="50"/>
      <c r="AI24" s="77"/>
      <c r="AJ24" s="50"/>
      <c r="AK24" s="78"/>
      <c r="AL24" s="50"/>
      <c r="AM24" s="79"/>
      <c r="AN24" s="50"/>
      <c r="AO24" s="174" t="str">
        <f t="shared" si="4"/>
        <v/>
      </c>
      <c r="AP24" s="50"/>
      <c r="AQ24" s="79"/>
      <c r="AR24" s="68"/>
      <c r="AS24" s="175">
        <f t="shared" si="5"/>
        <v>0</v>
      </c>
      <c r="AT24" s="81"/>
      <c r="AU24" s="176">
        <f t="shared" si="3"/>
        <v>0</v>
      </c>
      <c r="AV24" s="70"/>
      <c r="AW24" s="177" t="str">
        <f t="shared" si="0"/>
        <v/>
      </c>
      <c r="AX24" s="70"/>
      <c r="AY24" s="179" t="str">
        <f>IFERROR(IF(AND(AQ24=0,AU24=0),"",$AY$9-SUM($AQ$10:$AQ24)+SUM($AU$10:$AU24)),"")</f>
        <v/>
      </c>
      <c r="AZ24" s="51"/>
      <c r="BB24" s="49"/>
      <c r="BC24" s="76"/>
      <c r="BD24" s="50"/>
      <c r="BE24" s="77"/>
      <c r="BF24" s="50"/>
      <c r="BG24" s="78"/>
      <c r="BH24" s="50"/>
      <c r="BI24" s="80"/>
      <c r="BJ24" s="70"/>
      <c r="BK24" s="80"/>
      <c r="BL24" s="70"/>
      <c r="BM24" s="177" t="str">
        <f>IF(AND(BI24="",BK24=""),"",$BM$9-SUM($BI$10:BI24)+SUM($BK$10:BK24))</f>
        <v/>
      </c>
      <c r="BN24" s="51"/>
      <c r="BQ24" s="71"/>
      <c r="BR24" s="170">
        <f t="shared" si="6"/>
        <v>0</v>
      </c>
      <c r="BS24" s="71"/>
      <c r="BT24" s="170">
        <f t="shared" si="7"/>
        <v>0</v>
      </c>
      <c r="BU24" s="170" t="str">
        <f t="shared" si="1"/>
        <v/>
      </c>
      <c r="CD24" s="82"/>
      <c r="CE24" s="91"/>
    </row>
    <row r="25" spans="2:83" x14ac:dyDescent="0.3">
      <c r="B25" s="49"/>
      <c r="C25" s="72"/>
      <c r="D25" s="52"/>
      <c r="E25" s="83"/>
      <c r="F25" s="52"/>
      <c r="G25" s="74"/>
      <c r="H25" s="52"/>
      <c r="I25" s="59"/>
      <c r="J25" s="60"/>
      <c r="K25" s="59"/>
      <c r="L25" s="60"/>
      <c r="M25" s="173" t="str">
        <f>IF(AND(I25="",K25=""),"",$M$9-SUM($I$10:$I25)+SUM($K$10:$K25))</f>
        <v/>
      </c>
      <c r="N25" s="51"/>
      <c r="P25" s="150"/>
      <c r="Q25" s="72"/>
      <c r="R25" s="63"/>
      <c r="S25" s="84"/>
      <c r="T25" s="63"/>
      <c r="U25" s="73"/>
      <c r="V25" s="63"/>
      <c r="W25" s="64"/>
      <c r="X25" s="65"/>
      <c r="Y25" s="59"/>
      <c r="Z25" s="63"/>
      <c r="AA25" s="171"/>
      <c r="AB25" s="52"/>
      <c r="AC25" s="172" t="str">
        <f t="shared" si="2"/>
        <v/>
      </c>
      <c r="AD25" s="152"/>
      <c r="AE25" s="43"/>
      <c r="AF25" s="49"/>
      <c r="AG25" s="85"/>
      <c r="AH25" s="50"/>
      <c r="AI25" s="86"/>
      <c r="AJ25" s="50"/>
      <c r="AK25" s="87"/>
      <c r="AL25" s="50"/>
      <c r="AM25" s="79"/>
      <c r="AN25" s="50"/>
      <c r="AO25" s="174" t="str">
        <f t="shared" si="4"/>
        <v/>
      </c>
      <c r="AP25" s="50"/>
      <c r="AQ25" s="66"/>
      <c r="AR25" s="68"/>
      <c r="AS25" s="175">
        <f t="shared" si="5"/>
        <v>0</v>
      </c>
      <c r="AT25" s="81"/>
      <c r="AU25" s="176">
        <f t="shared" si="3"/>
        <v>0</v>
      </c>
      <c r="AV25" s="70"/>
      <c r="AW25" s="177" t="str">
        <f t="shared" si="0"/>
        <v/>
      </c>
      <c r="AX25" s="70"/>
      <c r="AY25" s="179" t="str">
        <f>IFERROR(IF(AND(AQ25=0,AU25=0),"",$AY$9-SUM($AQ$10:$AQ25)+SUM($AU$10:$AU25)),"")</f>
        <v/>
      </c>
      <c r="AZ25" s="51"/>
      <c r="BB25" s="49"/>
      <c r="BC25" s="85"/>
      <c r="BD25" s="50"/>
      <c r="BE25" s="86"/>
      <c r="BF25" s="50"/>
      <c r="BG25" s="87"/>
      <c r="BH25" s="50"/>
      <c r="BI25" s="67"/>
      <c r="BJ25" s="70"/>
      <c r="BK25" s="67"/>
      <c r="BL25" s="70"/>
      <c r="BM25" s="180" t="str">
        <f>IF(AND(BI25="",BK25=""),"",$BM$9-SUM($BI$10:BI25)+SUM($BK$10:BK25))</f>
        <v/>
      </c>
      <c r="BN25" s="51"/>
      <c r="BQ25" s="71"/>
      <c r="BR25" s="170">
        <f t="shared" si="6"/>
        <v>0</v>
      </c>
      <c r="BS25" s="71"/>
      <c r="BT25" s="170">
        <f t="shared" si="7"/>
        <v>0</v>
      </c>
      <c r="BU25" s="170" t="str">
        <f t="shared" si="1"/>
        <v/>
      </c>
      <c r="CD25" s="82"/>
      <c r="CE25" s="92"/>
    </row>
    <row r="26" spans="2:83" x14ac:dyDescent="0.3">
      <c r="B26" s="49"/>
      <c r="C26" s="72"/>
      <c r="D26" s="52"/>
      <c r="E26" s="73"/>
      <c r="F26" s="52"/>
      <c r="G26" s="74"/>
      <c r="H26" s="52"/>
      <c r="I26" s="59"/>
      <c r="J26" s="60"/>
      <c r="K26" s="59"/>
      <c r="L26" s="60"/>
      <c r="M26" s="173" t="str">
        <f>IF(AND(I26="",K26=""),"",$M$9-SUM($I$10:$I26)+SUM($K$10:$K26))</f>
        <v/>
      </c>
      <c r="N26" s="51"/>
      <c r="P26" s="150"/>
      <c r="Q26" s="72"/>
      <c r="R26" s="63"/>
      <c r="S26" s="75"/>
      <c r="T26" s="63"/>
      <c r="U26" s="73"/>
      <c r="V26" s="63"/>
      <c r="W26" s="64"/>
      <c r="X26" s="65"/>
      <c r="Y26" s="59"/>
      <c r="Z26" s="63"/>
      <c r="AA26" s="171"/>
      <c r="AB26" s="52"/>
      <c r="AC26" s="172" t="str">
        <f t="shared" si="2"/>
        <v/>
      </c>
      <c r="AD26" s="152"/>
      <c r="AE26" s="43"/>
      <c r="AF26" s="49"/>
      <c r="AG26" s="76"/>
      <c r="AH26" s="50"/>
      <c r="AI26" s="77"/>
      <c r="AJ26" s="50"/>
      <c r="AK26" s="78"/>
      <c r="AL26" s="50"/>
      <c r="AM26" s="79"/>
      <c r="AN26" s="50"/>
      <c r="AO26" s="174" t="str">
        <f t="shared" si="4"/>
        <v/>
      </c>
      <c r="AP26" s="50"/>
      <c r="AQ26" s="79"/>
      <c r="AR26" s="68"/>
      <c r="AS26" s="175">
        <f t="shared" si="5"/>
        <v>0</v>
      </c>
      <c r="AT26" s="81"/>
      <c r="AU26" s="176">
        <f t="shared" si="3"/>
        <v>0</v>
      </c>
      <c r="AV26" s="70"/>
      <c r="AW26" s="177" t="str">
        <f t="shared" si="0"/>
        <v/>
      </c>
      <c r="AX26" s="70"/>
      <c r="AY26" s="179" t="str">
        <f>IFERROR(IF(AND(AQ26=0,AU26=0),"",$AY$9-SUM($AQ$10:$AQ26)+SUM($AU$10:$AU26)),"")</f>
        <v/>
      </c>
      <c r="AZ26" s="51"/>
      <c r="BB26" s="49"/>
      <c r="BC26" s="76"/>
      <c r="BD26" s="50"/>
      <c r="BE26" s="77"/>
      <c r="BF26" s="50"/>
      <c r="BG26" s="78"/>
      <c r="BH26" s="50"/>
      <c r="BI26" s="80"/>
      <c r="BJ26" s="70"/>
      <c r="BK26" s="80"/>
      <c r="BL26" s="70"/>
      <c r="BM26" s="177" t="str">
        <f>IF(AND(BI26="",BK26=""),"",$BM$9-SUM($BI$10:BI26)+SUM($BK$10:BK26))</f>
        <v/>
      </c>
      <c r="BN26" s="51"/>
      <c r="BQ26" s="71"/>
      <c r="BR26" s="170">
        <f t="shared" si="6"/>
        <v>0</v>
      </c>
      <c r="BS26" s="71"/>
      <c r="BT26" s="170">
        <f t="shared" si="7"/>
        <v>0</v>
      </c>
      <c r="BU26" s="170" t="str">
        <f t="shared" si="1"/>
        <v/>
      </c>
      <c r="CD26" s="82"/>
      <c r="CE26" s="92"/>
    </row>
    <row r="27" spans="2:83" x14ac:dyDescent="0.3">
      <c r="B27" s="49"/>
      <c r="C27" s="72"/>
      <c r="D27" s="52"/>
      <c r="E27" s="83"/>
      <c r="F27" s="52"/>
      <c r="G27" s="74"/>
      <c r="H27" s="52"/>
      <c r="I27" s="59"/>
      <c r="J27" s="60"/>
      <c r="K27" s="59"/>
      <c r="L27" s="60"/>
      <c r="M27" s="173" t="str">
        <f>IF(AND(I27="",K27=""),"",$M$9-SUM($I$10:$I27)+SUM($K$10:$K27))</f>
        <v/>
      </c>
      <c r="N27" s="51"/>
      <c r="P27" s="150"/>
      <c r="Q27" s="72"/>
      <c r="R27" s="63"/>
      <c r="S27" s="84"/>
      <c r="T27" s="63"/>
      <c r="U27" s="73"/>
      <c r="V27" s="63"/>
      <c r="W27" s="64"/>
      <c r="X27" s="65"/>
      <c r="Y27" s="59"/>
      <c r="Z27" s="63"/>
      <c r="AA27" s="171"/>
      <c r="AB27" s="52"/>
      <c r="AC27" s="172" t="str">
        <f t="shared" si="2"/>
        <v/>
      </c>
      <c r="AD27" s="152"/>
      <c r="AE27" s="43"/>
      <c r="AF27" s="49"/>
      <c r="AG27" s="85"/>
      <c r="AH27" s="50"/>
      <c r="AI27" s="86"/>
      <c r="AJ27" s="50"/>
      <c r="AK27" s="87"/>
      <c r="AL27" s="50"/>
      <c r="AM27" s="79"/>
      <c r="AN27" s="50"/>
      <c r="AO27" s="174" t="str">
        <f t="shared" si="4"/>
        <v/>
      </c>
      <c r="AP27" s="50"/>
      <c r="AQ27" s="66"/>
      <c r="AR27" s="68"/>
      <c r="AS27" s="175">
        <f t="shared" si="5"/>
        <v>0</v>
      </c>
      <c r="AT27" s="81"/>
      <c r="AU27" s="176">
        <f t="shared" si="3"/>
        <v>0</v>
      </c>
      <c r="AV27" s="70"/>
      <c r="AW27" s="177" t="str">
        <f t="shared" ref="AW27:AW73" si="8">IFERROR(IF(AND($AM27="",$AY27=""),"",SUM($AY27:$AY27)/SUM($AM27:$AM27)),"")</f>
        <v/>
      </c>
      <c r="AX27" s="70"/>
      <c r="AY27" s="179" t="str">
        <f>IFERROR(IF(AND(AQ27=0,AU27=0),"",$AY$9-SUM($AQ$10:$AQ27)+SUM($AU$10:$AU27)),"")</f>
        <v/>
      </c>
      <c r="AZ27" s="51"/>
      <c r="BB27" s="49"/>
      <c r="BC27" s="85"/>
      <c r="BD27" s="50"/>
      <c r="BE27" s="86"/>
      <c r="BF27" s="50"/>
      <c r="BG27" s="87"/>
      <c r="BH27" s="50"/>
      <c r="BI27" s="67"/>
      <c r="BJ27" s="70"/>
      <c r="BK27" s="67"/>
      <c r="BL27" s="70"/>
      <c r="BM27" s="180" t="str">
        <f>IF(AND(BI27="",BK27=""),"",$BM$9-SUM($BI$10:BI27)+SUM($BK$10:BK27))</f>
        <v/>
      </c>
      <c r="BN27" s="51"/>
      <c r="BQ27" s="71"/>
      <c r="BR27" s="170">
        <f t="shared" si="6"/>
        <v>0</v>
      </c>
      <c r="BS27" s="71"/>
      <c r="BT27" s="170">
        <f t="shared" si="7"/>
        <v>0</v>
      </c>
      <c r="BU27" s="170" t="str">
        <f t="shared" si="1"/>
        <v/>
      </c>
      <c r="CD27" s="82"/>
      <c r="CE27" s="92"/>
    </row>
    <row r="28" spans="2:83" x14ac:dyDescent="0.3">
      <c r="B28" s="49"/>
      <c r="C28" s="72"/>
      <c r="D28" s="52"/>
      <c r="E28" s="73"/>
      <c r="F28" s="52"/>
      <c r="G28" s="74"/>
      <c r="H28" s="52"/>
      <c r="I28" s="59"/>
      <c r="J28" s="60"/>
      <c r="K28" s="59"/>
      <c r="L28" s="60"/>
      <c r="M28" s="173" t="str">
        <f>IF(AND(I28="",K28=""),"",$M$9-SUM($I$10:$I28)+SUM($K$10:$K28))</f>
        <v/>
      </c>
      <c r="N28" s="51"/>
      <c r="P28" s="150"/>
      <c r="Q28" s="72"/>
      <c r="R28" s="63"/>
      <c r="S28" s="75"/>
      <c r="T28" s="63"/>
      <c r="U28" s="73"/>
      <c r="V28" s="63"/>
      <c r="W28" s="64"/>
      <c r="X28" s="65"/>
      <c r="Y28" s="59"/>
      <c r="Z28" s="63"/>
      <c r="AA28" s="171"/>
      <c r="AB28" s="52"/>
      <c r="AC28" s="172" t="str">
        <f t="shared" si="2"/>
        <v/>
      </c>
      <c r="AD28" s="152"/>
      <c r="AE28" s="43"/>
      <c r="AF28" s="49"/>
      <c r="AG28" s="76"/>
      <c r="AH28" s="50"/>
      <c r="AI28" s="77"/>
      <c r="AJ28" s="50"/>
      <c r="AK28" s="78"/>
      <c r="AL28" s="50"/>
      <c r="AM28" s="79"/>
      <c r="AN28" s="50"/>
      <c r="AO28" s="174" t="str">
        <f t="shared" si="4"/>
        <v/>
      </c>
      <c r="AP28" s="50"/>
      <c r="AQ28" s="79"/>
      <c r="AR28" s="68"/>
      <c r="AS28" s="175">
        <f t="shared" si="5"/>
        <v>0</v>
      </c>
      <c r="AT28" s="81"/>
      <c r="AU28" s="176">
        <f t="shared" si="3"/>
        <v>0</v>
      </c>
      <c r="AV28" s="70"/>
      <c r="AW28" s="177" t="str">
        <f t="shared" si="8"/>
        <v/>
      </c>
      <c r="AX28" s="70"/>
      <c r="AY28" s="179" t="str">
        <f>IFERROR(IF(AND(AQ28=0,AU28=0),"",$AY$9-SUM($AQ$10:$AQ28)+SUM($AU$10:$AU28)),"")</f>
        <v/>
      </c>
      <c r="AZ28" s="51"/>
      <c r="BB28" s="49"/>
      <c r="BC28" s="76"/>
      <c r="BD28" s="50"/>
      <c r="BE28" s="77"/>
      <c r="BF28" s="50"/>
      <c r="BG28" s="78"/>
      <c r="BH28" s="50"/>
      <c r="BI28" s="80"/>
      <c r="BJ28" s="70"/>
      <c r="BK28" s="80"/>
      <c r="BL28" s="70"/>
      <c r="BM28" s="177" t="str">
        <f>IF(AND(BI28="",BK28=""),"",$BM$9-SUM($BI$10:BI28)+SUM($BK$10:BK28))</f>
        <v/>
      </c>
      <c r="BN28" s="51"/>
      <c r="BQ28" s="71"/>
      <c r="BR28" s="170">
        <f t="shared" si="6"/>
        <v>0</v>
      </c>
      <c r="BS28" s="71"/>
      <c r="BT28" s="170">
        <f t="shared" si="7"/>
        <v>0</v>
      </c>
      <c r="BU28" s="170" t="str">
        <f t="shared" si="1"/>
        <v/>
      </c>
      <c r="CD28" s="82"/>
      <c r="CE28" s="92"/>
    </row>
    <row r="29" spans="2:83" x14ac:dyDescent="0.3">
      <c r="B29" s="49"/>
      <c r="C29" s="72"/>
      <c r="D29" s="52"/>
      <c r="E29" s="83"/>
      <c r="F29" s="52"/>
      <c r="G29" s="74"/>
      <c r="H29" s="52"/>
      <c r="I29" s="59"/>
      <c r="J29" s="60"/>
      <c r="K29" s="59"/>
      <c r="L29" s="60"/>
      <c r="M29" s="173" t="str">
        <f>IF(AND(I29="",K29=""),"",$M$9-SUM($I$10:$I29)+SUM($K$10:$K29))</f>
        <v/>
      </c>
      <c r="N29" s="51"/>
      <c r="P29" s="150"/>
      <c r="Q29" s="72"/>
      <c r="R29" s="63"/>
      <c r="S29" s="84"/>
      <c r="T29" s="63"/>
      <c r="U29" s="73"/>
      <c r="V29" s="63"/>
      <c r="W29" s="64"/>
      <c r="X29" s="65"/>
      <c r="Y29" s="59"/>
      <c r="Z29" s="63"/>
      <c r="AA29" s="171"/>
      <c r="AB29" s="52"/>
      <c r="AC29" s="172" t="str">
        <f t="shared" si="2"/>
        <v/>
      </c>
      <c r="AD29" s="152"/>
      <c r="AE29" s="43"/>
      <c r="AF29" s="49"/>
      <c r="AG29" s="85"/>
      <c r="AH29" s="50"/>
      <c r="AI29" s="86"/>
      <c r="AJ29" s="50"/>
      <c r="AK29" s="87"/>
      <c r="AL29" s="50"/>
      <c r="AM29" s="66"/>
      <c r="AN29" s="50"/>
      <c r="AO29" s="174" t="str">
        <f t="shared" si="4"/>
        <v/>
      </c>
      <c r="AP29" s="50"/>
      <c r="AQ29" s="66"/>
      <c r="AR29" s="68"/>
      <c r="AS29" s="175">
        <f t="shared" si="5"/>
        <v>0</v>
      </c>
      <c r="AT29" s="81"/>
      <c r="AU29" s="176">
        <f t="shared" si="3"/>
        <v>0</v>
      </c>
      <c r="AV29" s="70"/>
      <c r="AW29" s="177" t="str">
        <f t="shared" si="8"/>
        <v/>
      </c>
      <c r="AX29" s="70"/>
      <c r="AY29" s="179" t="str">
        <f>IFERROR(IF(AND(AQ29=0,AU29=0),"",$AY$9-SUM($AQ$10:$AQ29)+SUM($AU$10:$AU29)),"")</f>
        <v/>
      </c>
      <c r="AZ29" s="51"/>
      <c r="BB29" s="49"/>
      <c r="BC29" s="85"/>
      <c r="BD29" s="50"/>
      <c r="BE29" s="86"/>
      <c r="BF29" s="50"/>
      <c r="BG29" s="87"/>
      <c r="BH29" s="50"/>
      <c r="BI29" s="67"/>
      <c r="BJ29" s="70"/>
      <c r="BK29" s="67"/>
      <c r="BL29" s="70"/>
      <c r="BM29" s="180" t="str">
        <f>IF(AND(BI29="",BK29=""),"",$BM$9-SUM($BI$10:BI29)+SUM($BK$10:BK29))</f>
        <v/>
      </c>
      <c r="BN29" s="51"/>
      <c r="BQ29" s="71"/>
      <c r="BR29" s="170">
        <f t="shared" si="6"/>
        <v>0</v>
      </c>
      <c r="BS29" s="71"/>
      <c r="BT29" s="170">
        <f t="shared" si="7"/>
        <v>0</v>
      </c>
      <c r="BU29" s="170" t="str">
        <f t="shared" si="1"/>
        <v/>
      </c>
      <c r="CD29" s="82"/>
      <c r="CE29" s="92"/>
    </row>
    <row r="30" spans="2:83" x14ac:dyDescent="0.3">
      <c r="B30" s="49"/>
      <c r="C30" s="72"/>
      <c r="D30" s="52"/>
      <c r="E30" s="73"/>
      <c r="F30" s="52"/>
      <c r="G30" s="74"/>
      <c r="H30" s="52"/>
      <c r="I30" s="59"/>
      <c r="J30" s="60"/>
      <c r="K30" s="59"/>
      <c r="L30" s="60"/>
      <c r="M30" s="173" t="str">
        <f>IF(AND(I30="",K30=""),"",$M$9-SUM($I$10:$I30)+SUM($K$10:$K30))</f>
        <v/>
      </c>
      <c r="N30" s="51"/>
      <c r="P30" s="150"/>
      <c r="Q30" s="72"/>
      <c r="R30" s="63"/>
      <c r="S30" s="75"/>
      <c r="T30" s="63"/>
      <c r="U30" s="73"/>
      <c r="V30" s="63"/>
      <c r="W30" s="64"/>
      <c r="X30" s="65"/>
      <c r="Y30" s="59"/>
      <c r="Z30" s="63"/>
      <c r="AA30" s="171"/>
      <c r="AB30" s="52"/>
      <c r="AC30" s="172" t="str">
        <f t="shared" si="2"/>
        <v/>
      </c>
      <c r="AD30" s="152"/>
      <c r="AE30" s="43"/>
      <c r="AF30" s="49"/>
      <c r="AG30" s="85"/>
      <c r="AH30" s="50"/>
      <c r="AI30" s="86"/>
      <c r="AJ30" s="50"/>
      <c r="AK30" s="87"/>
      <c r="AL30" s="50"/>
      <c r="AM30" s="66"/>
      <c r="AN30" s="50"/>
      <c r="AO30" s="174" t="str">
        <f t="shared" si="4"/>
        <v/>
      </c>
      <c r="AP30" s="50"/>
      <c r="AQ30" s="66"/>
      <c r="AR30" s="68"/>
      <c r="AS30" s="175">
        <f t="shared" si="5"/>
        <v>0</v>
      </c>
      <c r="AT30" s="81"/>
      <c r="AU30" s="176">
        <f t="shared" si="3"/>
        <v>0</v>
      </c>
      <c r="AV30" s="70"/>
      <c r="AW30" s="177" t="str">
        <f t="shared" si="8"/>
        <v/>
      </c>
      <c r="AX30" s="70"/>
      <c r="AY30" s="179" t="str">
        <f>IFERROR(IF(AND(AQ30=0,AU30=0),"",$AY$9-SUM($AQ$10:$AQ30)+SUM($AU$10:$AU30)),"")</f>
        <v/>
      </c>
      <c r="AZ30" s="51"/>
      <c r="BB30" s="49"/>
      <c r="BC30" s="76"/>
      <c r="BD30" s="50"/>
      <c r="BE30" s="77"/>
      <c r="BF30" s="50"/>
      <c r="BG30" s="78"/>
      <c r="BH30" s="50"/>
      <c r="BI30" s="80"/>
      <c r="BJ30" s="70"/>
      <c r="BK30" s="80"/>
      <c r="BL30" s="70"/>
      <c r="BM30" s="177" t="str">
        <f>IF(AND(BI30="",BK30=""),"",$BM$9-SUM($BI$10:BI30)+SUM($BK$10:BK30))</f>
        <v/>
      </c>
      <c r="BN30" s="51"/>
      <c r="BQ30" s="71"/>
      <c r="BR30" s="170">
        <f t="shared" si="6"/>
        <v>0</v>
      </c>
      <c r="BS30" s="71"/>
      <c r="BT30" s="170">
        <f t="shared" si="7"/>
        <v>0</v>
      </c>
      <c r="BU30" s="170" t="str">
        <f t="shared" si="1"/>
        <v/>
      </c>
      <c r="CB30" s="82"/>
      <c r="CD30" s="82"/>
      <c r="CE30" s="92"/>
    </row>
    <row r="31" spans="2:83" x14ac:dyDescent="0.3">
      <c r="B31" s="49"/>
      <c r="C31" s="72"/>
      <c r="D31" s="52"/>
      <c r="E31" s="83"/>
      <c r="F31" s="52"/>
      <c r="G31" s="74"/>
      <c r="H31" s="52"/>
      <c r="I31" s="59"/>
      <c r="J31" s="60"/>
      <c r="K31" s="59"/>
      <c r="L31" s="60"/>
      <c r="M31" s="173" t="str">
        <f>IF(AND(I31="",K31=""),"",$M$9-SUM($I$10:$I31)+SUM($K$10:$K31))</f>
        <v/>
      </c>
      <c r="N31" s="51"/>
      <c r="P31" s="150"/>
      <c r="Q31" s="72"/>
      <c r="R31" s="63"/>
      <c r="S31" s="84"/>
      <c r="T31" s="63"/>
      <c r="U31" s="73"/>
      <c r="V31" s="63"/>
      <c r="W31" s="64"/>
      <c r="X31" s="65"/>
      <c r="Y31" s="59"/>
      <c r="Z31" s="63"/>
      <c r="AA31" s="171"/>
      <c r="AB31" s="52"/>
      <c r="AC31" s="172" t="str">
        <f t="shared" si="2"/>
        <v/>
      </c>
      <c r="AD31" s="152"/>
      <c r="AE31" s="43"/>
      <c r="AF31" s="49"/>
      <c r="AG31" s="85"/>
      <c r="AH31" s="50"/>
      <c r="AI31" s="77"/>
      <c r="AJ31" s="50"/>
      <c r="AK31" s="78"/>
      <c r="AL31" s="50"/>
      <c r="AM31" s="66"/>
      <c r="AN31" s="50"/>
      <c r="AO31" s="174" t="str">
        <f t="shared" si="4"/>
        <v/>
      </c>
      <c r="AP31" s="50"/>
      <c r="AQ31" s="79"/>
      <c r="AR31" s="68"/>
      <c r="AS31" s="175">
        <f t="shared" si="5"/>
        <v>0</v>
      </c>
      <c r="AT31" s="81"/>
      <c r="AU31" s="176">
        <f t="shared" si="3"/>
        <v>0</v>
      </c>
      <c r="AV31" s="70"/>
      <c r="AW31" s="177" t="str">
        <f t="shared" si="8"/>
        <v/>
      </c>
      <c r="AX31" s="70"/>
      <c r="AY31" s="179" t="str">
        <f>IFERROR(IF(AND(AQ31=0,AU31=0),"",$AY$9-SUM($AQ$10:$AQ31)+SUM($AU$10:$AU31)),"")</f>
        <v/>
      </c>
      <c r="AZ31" s="51"/>
      <c r="BB31" s="49"/>
      <c r="BC31" s="85"/>
      <c r="BD31" s="50"/>
      <c r="BE31" s="86"/>
      <c r="BF31" s="50"/>
      <c r="BG31" s="87"/>
      <c r="BH31" s="50"/>
      <c r="BI31" s="67"/>
      <c r="BJ31" s="70"/>
      <c r="BK31" s="67"/>
      <c r="BL31" s="70"/>
      <c r="BM31" s="180" t="str">
        <f>IF(AND(BI31="",BK31=""),"",$BM$9-SUM($BI$10:BI31)+SUM($BK$10:BK31))</f>
        <v/>
      </c>
      <c r="BN31" s="51"/>
      <c r="BQ31" s="71"/>
      <c r="BR31" s="170">
        <f t="shared" si="6"/>
        <v>0</v>
      </c>
      <c r="BS31" s="71"/>
      <c r="BT31" s="170">
        <f t="shared" si="7"/>
        <v>0</v>
      </c>
      <c r="BU31" s="170" t="str">
        <f t="shared" si="1"/>
        <v/>
      </c>
      <c r="CB31" s="82"/>
      <c r="CD31" s="82"/>
      <c r="CE31" s="92"/>
    </row>
    <row r="32" spans="2:83" x14ac:dyDescent="0.3">
      <c r="B32" s="49"/>
      <c r="C32" s="72"/>
      <c r="D32" s="52"/>
      <c r="E32" s="73"/>
      <c r="F32" s="52"/>
      <c r="G32" s="74"/>
      <c r="H32" s="52"/>
      <c r="I32" s="59"/>
      <c r="J32" s="60"/>
      <c r="K32" s="59"/>
      <c r="L32" s="60"/>
      <c r="M32" s="173" t="str">
        <f>IF(AND(I32="",K32=""),"",$M$9-SUM($I$10:$I32)+SUM($K$10:$K32))</f>
        <v/>
      </c>
      <c r="N32" s="51"/>
      <c r="P32" s="150"/>
      <c r="Q32" s="72"/>
      <c r="R32" s="63"/>
      <c r="S32" s="75"/>
      <c r="T32" s="63"/>
      <c r="U32" s="73"/>
      <c r="V32" s="63"/>
      <c r="W32" s="64"/>
      <c r="X32" s="65"/>
      <c r="Y32" s="59"/>
      <c r="Z32" s="63"/>
      <c r="AA32" s="171"/>
      <c r="AB32" s="52"/>
      <c r="AC32" s="172" t="str">
        <f t="shared" si="2"/>
        <v/>
      </c>
      <c r="AD32" s="152"/>
      <c r="AE32" s="43"/>
      <c r="AF32" s="49"/>
      <c r="AG32" s="76"/>
      <c r="AH32" s="50"/>
      <c r="AI32" s="86"/>
      <c r="AJ32" s="50"/>
      <c r="AK32" s="87"/>
      <c r="AL32" s="50"/>
      <c r="AM32" s="66"/>
      <c r="AN32" s="50"/>
      <c r="AO32" s="174" t="str">
        <f t="shared" si="4"/>
        <v/>
      </c>
      <c r="AP32" s="50"/>
      <c r="AQ32" s="66"/>
      <c r="AR32" s="68"/>
      <c r="AS32" s="175">
        <f>IFERROR(IF(NOT(AT32=0),AT32/AM32,SUM(BS32)),"Inscrire taux!")</f>
        <v>0</v>
      </c>
      <c r="AT32" s="81"/>
      <c r="AU32" s="176">
        <f t="shared" si="3"/>
        <v>0</v>
      </c>
      <c r="AV32" s="70"/>
      <c r="AW32" s="177" t="str">
        <f t="shared" si="8"/>
        <v/>
      </c>
      <c r="AX32" s="70"/>
      <c r="AY32" s="179" t="str">
        <f>IFERROR(IF(AND(AQ32=0,AU32=0),"",$AY$9-SUM($AQ$10:$AQ32)+SUM($AU$10:$AU32)),"")</f>
        <v/>
      </c>
      <c r="AZ32" s="51"/>
      <c r="BB32" s="49"/>
      <c r="BC32" s="76"/>
      <c r="BD32" s="50"/>
      <c r="BE32" s="77"/>
      <c r="BF32" s="50"/>
      <c r="BG32" s="78"/>
      <c r="BH32" s="50"/>
      <c r="BI32" s="80"/>
      <c r="BJ32" s="70"/>
      <c r="BK32" s="80"/>
      <c r="BL32" s="70"/>
      <c r="BM32" s="177" t="str">
        <f>IF(AND(BI32="",BK32=""),"",$BM$9-SUM($BI$10:BI32)+SUM($BK$10:BK32))</f>
        <v/>
      </c>
      <c r="BN32" s="51"/>
      <c r="BQ32" s="71"/>
      <c r="BR32" s="170">
        <f t="shared" si="6"/>
        <v>0</v>
      </c>
      <c r="BS32" s="71"/>
      <c r="BT32" s="170">
        <f t="shared" si="7"/>
        <v>0</v>
      </c>
      <c r="BU32" s="170" t="str">
        <f t="shared" si="1"/>
        <v/>
      </c>
      <c r="CB32" s="82"/>
      <c r="CD32" s="82"/>
      <c r="CE32" s="92"/>
    </row>
    <row r="33" spans="2:83" x14ac:dyDescent="0.3">
      <c r="B33" s="49"/>
      <c r="C33" s="72"/>
      <c r="D33" s="52"/>
      <c r="E33" s="83"/>
      <c r="F33" s="52"/>
      <c r="G33" s="74"/>
      <c r="H33" s="52"/>
      <c r="I33" s="59"/>
      <c r="J33" s="60"/>
      <c r="K33" s="59"/>
      <c r="L33" s="60"/>
      <c r="M33" s="173" t="str">
        <f>IF(AND(I33="",K33=""),"",$M$9-SUM($I$10:$I33)+SUM($K$10:$K33))</f>
        <v/>
      </c>
      <c r="N33" s="51"/>
      <c r="P33" s="150"/>
      <c r="Q33" s="72"/>
      <c r="R33" s="63"/>
      <c r="S33" s="84"/>
      <c r="T33" s="63"/>
      <c r="U33" s="73"/>
      <c r="V33" s="63"/>
      <c r="W33" s="64"/>
      <c r="X33" s="65"/>
      <c r="Y33" s="59"/>
      <c r="Z33" s="63"/>
      <c r="AA33" s="171" t="str">
        <f>IF(AND(W33="",Y33=""),"",$AA$9-SUM($W$10:W33)+SUM($Y$10:Y33))</f>
        <v/>
      </c>
      <c r="AB33" s="52"/>
      <c r="AC33" s="172" t="str">
        <f t="shared" si="2"/>
        <v/>
      </c>
      <c r="AD33" s="152"/>
      <c r="AE33" s="43"/>
      <c r="AF33" s="49"/>
      <c r="AG33" s="85"/>
      <c r="AH33" s="50"/>
      <c r="AI33" s="86"/>
      <c r="AJ33" s="50"/>
      <c r="AK33" s="87"/>
      <c r="AL33" s="50"/>
      <c r="AM33" s="66"/>
      <c r="AN33" s="50"/>
      <c r="AO33" s="174" t="str">
        <f t="shared" si="4"/>
        <v/>
      </c>
      <c r="AP33" s="50"/>
      <c r="AQ33" s="66"/>
      <c r="AR33" s="68"/>
      <c r="AS33" s="175">
        <f t="shared" si="5"/>
        <v>0</v>
      </c>
      <c r="AT33" s="81"/>
      <c r="AU33" s="176">
        <f t="shared" si="3"/>
        <v>0</v>
      </c>
      <c r="AV33" s="70"/>
      <c r="AW33" s="177" t="str">
        <f t="shared" si="8"/>
        <v/>
      </c>
      <c r="AX33" s="70"/>
      <c r="AY33" s="179" t="str">
        <f>IFERROR(IF(AND(AQ33=0,AU33=0),"",$AY$9-SUM($AQ$10:$AQ33)+SUM($AU$10:$AU33)),"")</f>
        <v/>
      </c>
      <c r="AZ33" s="51"/>
      <c r="BB33" s="49"/>
      <c r="BC33" s="85"/>
      <c r="BD33" s="50"/>
      <c r="BE33" s="86"/>
      <c r="BF33" s="50"/>
      <c r="BG33" s="87"/>
      <c r="BH33" s="50"/>
      <c r="BI33" s="67"/>
      <c r="BJ33" s="70"/>
      <c r="BK33" s="67"/>
      <c r="BL33" s="70"/>
      <c r="BM33" s="180" t="str">
        <f>IF(AND(BI33="",BK33=""),"",$BM$9-SUM($BI$10:BI33)+SUM($BK$10:BK33))</f>
        <v/>
      </c>
      <c r="BN33" s="51"/>
      <c r="BQ33" s="71"/>
      <c r="BR33" s="170">
        <f t="shared" si="6"/>
        <v>0</v>
      </c>
      <c r="BS33" s="71"/>
      <c r="BT33" s="170">
        <f t="shared" si="7"/>
        <v>0</v>
      </c>
      <c r="BU33" s="170" t="str">
        <f t="shared" si="1"/>
        <v/>
      </c>
      <c r="CB33" s="82"/>
      <c r="CD33" s="82"/>
      <c r="CE33" s="92"/>
    </row>
    <row r="34" spans="2:83" x14ac:dyDescent="0.3">
      <c r="B34" s="49"/>
      <c r="C34" s="72"/>
      <c r="D34" s="52"/>
      <c r="E34" s="73"/>
      <c r="F34" s="52"/>
      <c r="G34" s="74"/>
      <c r="H34" s="52"/>
      <c r="I34" s="59"/>
      <c r="J34" s="60"/>
      <c r="K34" s="59"/>
      <c r="L34" s="60"/>
      <c r="M34" s="173" t="str">
        <f>IF(AND(I34="",K34=""),"",$M$9-SUM($I$10:$I34)+SUM($K$10:$K34))</f>
        <v/>
      </c>
      <c r="N34" s="51"/>
      <c r="P34" s="150"/>
      <c r="Q34" s="72"/>
      <c r="R34" s="63"/>
      <c r="S34" s="75"/>
      <c r="T34" s="63"/>
      <c r="U34" s="73"/>
      <c r="V34" s="63"/>
      <c r="W34" s="64"/>
      <c r="X34" s="65"/>
      <c r="Y34" s="59"/>
      <c r="Z34" s="63"/>
      <c r="AA34" s="171" t="str">
        <f>IF(AND(W34="",Y34=""),"",$AA$9-SUM($W$10:W34)+SUM($Y$10:Y34))</f>
        <v/>
      </c>
      <c r="AB34" s="52"/>
      <c r="AC34" s="172" t="str">
        <f t="shared" si="2"/>
        <v/>
      </c>
      <c r="AD34" s="152"/>
      <c r="AE34" s="43"/>
      <c r="AF34" s="49"/>
      <c r="AG34" s="76"/>
      <c r="AH34" s="50"/>
      <c r="AI34" s="77"/>
      <c r="AJ34" s="50"/>
      <c r="AK34" s="78"/>
      <c r="AL34" s="50"/>
      <c r="AM34" s="66"/>
      <c r="AN34" s="50"/>
      <c r="AO34" s="174" t="str">
        <f t="shared" si="4"/>
        <v/>
      </c>
      <c r="AP34" s="50"/>
      <c r="AQ34" s="79"/>
      <c r="AR34" s="68"/>
      <c r="AS34" s="175">
        <f t="shared" si="5"/>
        <v>0</v>
      </c>
      <c r="AT34" s="81"/>
      <c r="AU34" s="176">
        <f t="shared" si="3"/>
        <v>0</v>
      </c>
      <c r="AV34" s="70"/>
      <c r="AW34" s="177" t="str">
        <f t="shared" si="8"/>
        <v/>
      </c>
      <c r="AX34" s="70"/>
      <c r="AY34" s="179" t="str">
        <f>IFERROR(IF(AND(AQ34=0,AU34=0),"",$AY$9-SUM($AQ$10:$AQ34)+SUM($AU$10:$AU34)),"")</f>
        <v/>
      </c>
      <c r="AZ34" s="51"/>
      <c r="BB34" s="49"/>
      <c r="BC34" s="76"/>
      <c r="BD34" s="50"/>
      <c r="BE34" s="77"/>
      <c r="BF34" s="50"/>
      <c r="BG34" s="78"/>
      <c r="BH34" s="50"/>
      <c r="BI34" s="80"/>
      <c r="BJ34" s="70"/>
      <c r="BK34" s="80"/>
      <c r="BL34" s="70"/>
      <c r="BM34" s="177" t="str">
        <f>IF(AND(BI34="",BK34=""),"",$BM$9-SUM($BI$10:BI34)+SUM($BK$10:BK34))</f>
        <v/>
      </c>
      <c r="BN34" s="51"/>
      <c r="BQ34" s="71"/>
      <c r="BR34" s="170">
        <f t="shared" si="6"/>
        <v>0</v>
      </c>
      <c r="BS34" s="71"/>
      <c r="BT34" s="170">
        <f t="shared" si="7"/>
        <v>0</v>
      </c>
      <c r="BU34" s="170" t="str">
        <f t="shared" si="1"/>
        <v/>
      </c>
      <c r="CB34" s="82"/>
      <c r="CD34" s="82"/>
      <c r="CE34" s="92"/>
    </row>
    <row r="35" spans="2:83" x14ac:dyDescent="0.3">
      <c r="B35" s="49"/>
      <c r="C35" s="72"/>
      <c r="D35" s="52"/>
      <c r="E35" s="83"/>
      <c r="F35" s="52"/>
      <c r="G35" s="74"/>
      <c r="H35" s="52"/>
      <c r="I35" s="59"/>
      <c r="J35" s="60"/>
      <c r="K35" s="59"/>
      <c r="L35" s="60"/>
      <c r="M35" s="173" t="str">
        <f>IF(AND(I35="",K35=""),"",$M$9-SUM($I$10:$I35)+SUM($K$10:$K35))</f>
        <v/>
      </c>
      <c r="N35" s="51"/>
      <c r="P35" s="150"/>
      <c r="Q35" s="72"/>
      <c r="R35" s="63"/>
      <c r="S35" s="84"/>
      <c r="T35" s="63"/>
      <c r="U35" s="73"/>
      <c r="V35" s="63"/>
      <c r="W35" s="64"/>
      <c r="X35" s="65"/>
      <c r="Y35" s="59"/>
      <c r="Z35" s="63"/>
      <c r="AA35" s="171" t="str">
        <f>IF(AND(W35="",Y35=""),"",$AA$9-SUM($W$10:W35)+SUM($Y$10:Y35))</f>
        <v/>
      </c>
      <c r="AB35" s="52"/>
      <c r="AC35" s="172" t="str">
        <f t="shared" si="2"/>
        <v/>
      </c>
      <c r="AD35" s="152"/>
      <c r="AE35" s="43"/>
      <c r="AF35" s="49"/>
      <c r="AG35" s="85"/>
      <c r="AH35" s="50"/>
      <c r="AI35" s="86"/>
      <c r="AJ35" s="50"/>
      <c r="AK35" s="87"/>
      <c r="AL35" s="50"/>
      <c r="AM35" s="66"/>
      <c r="AN35" s="50"/>
      <c r="AO35" s="174" t="str">
        <f t="shared" si="4"/>
        <v/>
      </c>
      <c r="AP35" s="50"/>
      <c r="AQ35" s="66"/>
      <c r="AR35" s="68"/>
      <c r="AS35" s="175">
        <f t="shared" si="5"/>
        <v>0</v>
      </c>
      <c r="AT35" s="81"/>
      <c r="AU35" s="176">
        <f t="shared" si="3"/>
        <v>0</v>
      </c>
      <c r="AV35" s="70"/>
      <c r="AW35" s="177" t="str">
        <f t="shared" si="8"/>
        <v/>
      </c>
      <c r="AX35" s="70"/>
      <c r="AY35" s="179" t="str">
        <f>IFERROR(IF(AND(AQ35=0,AU35=0),"",$AY$9-SUM($AQ$10:$AQ35)+SUM($AU$10:$AU35)),"")</f>
        <v/>
      </c>
      <c r="AZ35" s="51"/>
      <c r="BB35" s="49"/>
      <c r="BC35" s="85"/>
      <c r="BD35" s="50"/>
      <c r="BE35" s="86"/>
      <c r="BF35" s="50"/>
      <c r="BG35" s="87"/>
      <c r="BH35" s="50"/>
      <c r="BI35" s="67"/>
      <c r="BJ35" s="70"/>
      <c r="BK35" s="67"/>
      <c r="BL35" s="70"/>
      <c r="BM35" s="180" t="str">
        <f>IF(AND(BI35="",BK35=""),"",$BM$9-SUM($BI$10:BI35)+SUM($BK$10:BK35))</f>
        <v/>
      </c>
      <c r="BN35" s="51"/>
      <c r="BQ35" s="71"/>
      <c r="BR35" s="170">
        <f t="shared" si="6"/>
        <v>0</v>
      </c>
      <c r="BS35" s="71"/>
      <c r="BT35" s="170">
        <f t="shared" si="7"/>
        <v>0</v>
      </c>
      <c r="BU35" s="170" t="str">
        <f t="shared" si="1"/>
        <v/>
      </c>
      <c r="CB35" s="82"/>
      <c r="CD35" s="82"/>
      <c r="CE35" s="92"/>
    </row>
    <row r="36" spans="2:83" x14ac:dyDescent="0.3">
      <c r="B36" s="49"/>
      <c r="C36" s="72"/>
      <c r="D36" s="52"/>
      <c r="E36" s="73"/>
      <c r="F36" s="52"/>
      <c r="G36" s="74"/>
      <c r="H36" s="52"/>
      <c r="I36" s="59"/>
      <c r="J36" s="60"/>
      <c r="K36" s="59"/>
      <c r="L36" s="60"/>
      <c r="M36" s="173" t="str">
        <f>IF(AND(I36="",K36=""),"",$M$9-SUM($I$10:$I36)+SUM($K$10:$K36))</f>
        <v/>
      </c>
      <c r="N36" s="51"/>
      <c r="P36" s="150"/>
      <c r="Q36" s="72"/>
      <c r="R36" s="63"/>
      <c r="S36" s="75"/>
      <c r="T36" s="63"/>
      <c r="U36" s="73"/>
      <c r="V36" s="63"/>
      <c r="W36" s="64"/>
      <c r="X36" s="65"/>
      <c r="Y36" s="59"/>
      <c r="Z36" s="63"/>
      <c r="AA36" s="171" t="str">
        <f>IF(AND(W36="",Y36=""),"",$AA$9-SUM($W$10:W36)+SUM($Y$10:Y36))</f>
        <v/>
      </c>
      <c r="AB36" s="52"/>
      <c r="AC36" s="172" t="str">
        <f t="shared" si="2"/>
        <v/>
      </c>
      <c r="AD36" s="152"/>
      <c r="AE36" s="43"/>
      <c r="AF36" s="49"/>
      <c r="AG36" s="76"/>
      <c r="AH36" s="50"/>
      <c r="AI36" s="86"/>
      <c r="AJ36" s="50"/>
      <c r="AK36" s="78"/>
      <c r="AL36" s="50"/>
      <c r="AM36" s="66"/>
      <c r="AN36" s="50"/>
      <c r="AO36" s="174" t="str">
        <f t="shared" si="4"/>
        <v/>
      </c>
      <c r="AP36" s="50"/>
      <c r="AQ36" s="79"/>
      <c r="AR36" s="68"/>
      <c r="AS36" s="175">
        <f t="shared" si="5"/>
        <v>0</v>
      </c>
      <c r="AT36" s="81"/>
      <c r="AU36" s="176">
        <f t="shared" si="3"/>
        <v>0</v>
      </c>
      <c r="AV36" s="70"/>
      <c r="AW36" s="177" t="str">
        <f t="shared" si="8"/>
        <v/>
      </c>
      <c r="AX36" s="70"/>
      <c r="AY36" s="179" t="str">
        <f>IFERROR(IF(AND(AQ36=0,AU36=0),"",$AY$9-SUM($AQ$10:$AQ36)+SUM($AU$10:$AU36)),"")</f>
        <v/>
      </c>
      <c r="AZ36" s="51"/>
      <c r="BB36" s="49"/>
      <c r="BC36" s="76"/>
      <c r="BD36" s="50"/>
      <c r="BE36" s="77"/>
      <c r="BF36" s="50"/>
      <c r="BG36" s="78"/>
      <c r="BH36" s="50"/>
      <c r="BI36" s="80"/>
      <c r="BJ36" s="70"/>
      <c r="BK36" s="80"/>
      <c r="BL36" s="70"/>
      <c r="BM36" s="177" t="str">
        <f>IF(AND(BI36="",BK36=""),"",$BM$9-SUM($BI$10:BI36)+SUM($BK$10:BK36))</f>
        <v/>
      </c>
      <c r="BN36" s="51"/>
      <c r="BQ36" s="71"/>
      <c r="BR36" s="170">
        <f t="shared" si="6"/>
        <v>0</v>
      </c>
      <c r="BS36" s="71"/>
      <c r="BT36" s="170">
        <f t="shared" si="7"/>
        <v>0</v>
      </c>
      <c r="BU36" s="170" t="str">
        <f t="shared" si="1"/>
        <v/>
      </c>
      <c r="CB36" s="82"/>
      <c r="CD36" s="82"/>
      <c r="CE36" s="92"/>
    </row>
    <row r="37" spans="2:83" x14ac:dyDescent="0.3">
      <c r="B37" s="49"/>
      <c r="C37" s="72"/>
      <c r="D37" s="52"/>
      <c r="E37" s="83"/>
      <c r="F37" s="52"/>
      <c r="G37" s="74"/>
      <c r="H37" s="52"/>
      <c r="I37" s="59"/>
      <c r="J37" s="60"/>
      <c r="K37" s="59"/>
      <c r="L37" s="60"/>
      <c r="M37" s="173" t="str">
        <f>IF(AND(I37="",K37=""),"",$M$9-SUM($I$10:$I37)+SUM($K$10:$K37))</f>
        <v/>
      </c>
      <c r="N37" s="51"/>
      <c r="P37" s="150"/>
      <c r="Q37" s="72"/>
      <c r="R37" s="63"/>
      <c r="S37" s="84"/>
      <c r="T37" s="63"/>
      <c r="U37" s="73"/>
      <c r="V37" s="63"/>
      <c r="W37" s="64"/>
      <c r="X37" s="65"/>
      <c r="Y37" s="59"/>
      <c r="Z37" s="63"/>
      <c r="AA37" s="171" t="str">
        <f>IF(AND(W37="",Y37=""),"",$AA$9-SUM($W$10:W37)+SUM($Y$10:Y37))</f>
        <v/>
      </c>
      <c r="AB37" s="52"/>
      <c r="AC37" s="172" t="str">
        <f t="shared" si="2"/>
        <v/>
      </c>
      <c r="AD37" s="152"/>
      <c r="AE37" s="43"/>
      <c r="AF37" s="49"/>
      <c r="AG37" s="85"/>
      <c r="AH37" s="50"/>
      <c r="AI37" s="86"/>
      <c r="AJ37" s="50"/>
      <c r="AK37" s="87"/>
      <c r="AL37" s="50"/>
      <c r="AM37" s="66"/>
      <c r="AN37" s="50"/>
      <c r="AO37" s="174" t="str">
        <f t="shared" si="4"/>
        <v/>
      </c>
      <c r="AP37" s="50"/>
      <c r="AQ37" s="66"/>
      <c r="AR37" s="68"/>
      <c r="AS37" s="175">
        <f t="shared" si="5"/>
        <v>0</v>
      </c>
      <c r="AT37" s="81"/>
      <c r="AU37" s="176">
        <f t="shared" si="3"/>
        <v>0</v>
      </c>
      <c r="AV37" s="70"/>
      <c r="AW37" s="177" t="str">
        <f t="shared" si="8"/>
        <v/>
      </c>
      <c r="AX37" s="70"/>
      <c r="AY37" s="179" t="str">
        <f>IFERROR(IF(AND(AQ37=0,AU37=0),"",$AY$9-SUM($AQ$10:$AQ37)+SUM($AU$10:$AU37)),"")</f>
        <v/>
      </c>
      <c r="AZ37" s="51"/>
      <c r="BB37" s="49"/>
      <c r="BC37" s="85"/>
      <c r="BD37" s="50"/>
      <c r="BE37" s="86"/>
      <c r="BF37" s="50"/>
      <c r="BG37" s="87"/>
      <c r="BH37" s="50"/>
      <c r="BI37" s="67"/>
      <c r="BJ37" s="70"/>
      <c r="BK37" s="67"/>
      <c r="BL37" s="70"/>
      <c r="BM37" s="180" t="str">
        <f>IF(AND(BI37="",BK37=""),"",$BM$9-SUM($BI$10:BI37)+SUM($BK$10:BK37))</f>
        <v/>
      </c>
      <c r="BN37" s="51"/>
      <c r="BQ37" s="71"/>
      <c r="BR37" s="170">
        <f t="shared" si="6"/>
        <v>0</v>
      </c>
      <c r="BS37" s="71"/>
      <c r="BT37" s="170">
        <f t="shared" si="7"/>
        <v>0</v>
      </c>
      <c r="BU37" s="170" t="str">
        <f t="shared" si="1"/>
        <v/>
      </c>
      <c r="CB37" s="82"/>
      <c r="CD37" s="82"/>
      <c r="CE37" s="92"/>
    </row>
    <row r="38" spans="2:83" x14ac:dyDescent="0.3">
      <c r="B38" s="49"/>
      <c r="C38" s="72"/>
      <c r="D38" s="52"/>
      <c r="E38" s="73"/>
      <c r="F38" s="52"/>
      <c r="G38" s="74"/>
      <c r="H38" s="52"/>
      <c r="I38" s="59"/>
      <c r="J38" s="60"/>
      <c r="K38" s="59"/>
      <c r="L38" s="60"/>
      <c r="M38" s="173" t="str">
        <f>IF(AND(I38="",K38=""),"",$M$9-SUM($I$10:$I38)+SUM($K$10:$K38))</f>
        <v/>
      </c>
      <c r="N38" s="51"/>
      <c r="P38" s="150"/>
      <c r="Q38" s="72"/>
      <c r="R38" s="63"/>
      <c r="S38" s="75"/>
      <c r="T38" s="63"/>
      <c r="U38" s="73"/>
      <c r="V38" s="63"/>
      <c r="W38" s="64"/>
      <c r="X38" s="65"/>
      <c r="Y38" s="59"/>
      <c r="Z38" s="63"/>
      <c r="AA38" s="171" t="str">
        <f>IF(AND(W38="",Y38=""),"",$AA$9-SUM($W$10:W38)+SUM($Y$10:Y38))</f>
        <v/>
      </c>
      <c r="AB38" s="52"/>
      <c r="AC38" s="172" t="str">
        <f t="shared" si="2"/>
        <v/>
      </c>
      <c r="AD38" s="152"/>
      <c r="AE38" s="43"/>
      <c r="AF38" s="49"/>
      <c r="AG38" s="76"/>
      <c r="AH38" s="50"/>
      <c r="AI38" s="77"/>
      <c r="AJ38" s="50"/>
      <c r="AK38" s="87"/>
      <c r="AL38" s="50"/>
      <c r="AM38" s="66"/>
      <c r="AN38" s="50"/>
      <c r="AO38" s="174" t="str">
        <f t="shared" si="4"/>
        <v/>
      </c>
      <c r="AP38" s="50"/>
      <c r="AQ38" s="79"/>
      <c r="AR38" s="68"/>
      <c r="AS38" s="175">
        <f t="shared" si="5"/>
        <v>0</v>
      </c>
      <c r="AT38" s="81"/>
      <c r="AU38" s="176">
        <f t="shared" si="3"/>
        <v>0</v>
      </c>
      <c r="AV38" s="70"/>
      <c r="AW38" s="177" t="str">
        <f t="shared" si="8"/>
        <v/>
      </c>
      <c r="AX38" s="70"/>
      <c r="AY38" s="179" t="str">
        <f>IFERROR(IF(AND(AQ38=0,AU38=0),"",$AY$9-SUM($AQ$10:$AQ38)+SUM($AU$10:$AU38)),"")</f>
        <v/>
      </c>
      <c r="AZ38" s="51"/>
      <c r="BB38" s="49"/>
      <c r="BC38" s="76"/>
      <c r="BD38" s="50"/>
      <c r="BE38" s="77"/>
      <c r="BF38" s="50"/>
      <c r="BG38" s="78"/>
      <c r="BH38" s="50"/>
      <c r="BI38" s="80"/>
      <c r="BJ38" s="70"/>
      <c r="BK38" s="80"/>
      <c r="BL38" s="70"/>
      <c r="BM38" s="177" t="str">
        <f>IF(AND(BI38="",BK38=""),"",$BM$9-SUM($BI$10:BI38)+SUM($BK$10:BK38))</f>
        <v/>
      </c>
      <c r="BN38" s="51"/>
      <c r="BQ38" s="71"/>
      <c r="BR38" s="170">
        <f t="shared" si="6"/>
        <v>0</v>
      </c>
      <c r="BS38" s="71"/>
      <c r="BT38" s="170">
        <f t="shared" si="7"/>
        <v>0</v>
      </c>
      <c r="BU38" s="170" t="str">
        <f t="shared" si="1"/>
        <v/>
      </c>
      <c r="CB38" s="82"/>
      <c r="CD38" s="82"/>
      <c r="CE38" s="92"/>
    </row>
    <row r="39" spans="2:83" x14ac:dyDescent="0.3">
      <c r="B39" s="49"/>
      <c r="C39" s="72"/>
      <c r="D39" s="52"/>
      <c r="E39" s="83"/>
      <c r="F39" s="52"/>
      <c r="G39" s="74"/>
      <c r="H39" s="52"/>
      <c r="I39" s="59"/>
      <c r="J39" s="60"/>
      <c r="K39" s="59"/>
      <c r="L39" s="60"/>
      <c r="M39" s="173" t="str">
        <f>IF(AND(I39="",K39=""),"",$M$9-SUM($I$10:$I39)+SUM($K$10:$K39))</f>
        <v/>
      </c>
      <c r="N39" s="51"/>
      <c r="P39" s="150"/>
      <c r="Q39" s="72"/>
      <c r="R39" s="63"/>
      <c r="S39" s="84"/>
      <c r="T39" s="63"/>
      <c r="U39" s="73"/>
      <c r="V39" s="63"/>
      <c r="W39" s="64"/>
      <c r="X39" s="65"/>
      <c r="Y39" s="59"/>
      <c r="Z39" s="63"/>
      <c r="AA39" s="171" t="str">
        <f>IF(AND(W39="",Y39=""),"",$AA$9-SUM($W$10:W39)+SUM($Y$10:Y39))</f>
        <v/>
      </c>
      <c r="AB39" s="52"/>
      <c r="AC39" s="172" t="str">
        <f t="shared" si="2"/>
        <v/>
      </c>
      <c r="AD39" s="152"/>
      <c r="AE39" s="43"/>
      <c r="AF39" s="49"/>
      <c r="AG39" s="85"/>
      <c r="AH39" s="50"/>
      <c r="AI39" s="86"/>
      <c r="AJ39" s="50"/>
      <c r="AK39" s="87"/>
      <c r="AL39" s="50"/>
      <c r="AM39" s="66"/>
      <c r="AN39" s="50"/>
      <c r="AO39" s="174" t="str">
        <f t="shared" si="4"/>
        <v/>
      </c>
      <c r="AP39" s="50"/>
      <c r="AQ39" s="66"/>
      <c r="AR39" s="68"/>
      <c r="AS39" s="175">
        <f t="shared" si="5"/>
        <v>0</v>
      </c>
      <c r="AT39" s="81"/>
      <c r="AU39" s="176">
        <f t="shared" si="3"/>
        <v>0</v>
      </c>
      <c r="AV39" s="70"/>
      <c r="AW39" s="177" t="str">
        <f t="shared" si="8"/>
        <v/>
      </c>
      <c r="AX39" s="70"/>
      <c r="AY39" s="179" t="str">
        <f>IFERROR(IF(AND(AQ39=0,AU39=0),"",$AY$9-SUM($AQ$10:$AQ39)+SUM($AU$10:$AU39)),"")</f>
        <v/>
      </c>
      <c r="AZ39" s="51"/>
      <c r="BB39" s="49"/>
      <c r="BC39" s="85"/>
      <c r="BD39" s="50"/>
      <c r="BE39" s="86"/>
      <c r="BF39" s="50"/>
      <c r="BG39" s="87"/>
      <c r="BH39" s="50"/>
      <c r="BI39" s="67"/>
      <c r="BJ39" s="70"/>
      <c r="BK39" s="67"/>
      <c r="BL39" s="70"/>
      <c r="BM39" s="180" t="str">
        <f>IF(AND(BI39="",BK39=""),"",$BM$9-SUM($BI$10:BI39)+SUM($BK$10:BK39))</f>
        <v/>
      </c>
      <c r="BN39" s="51"/>
      <c r="BQ39" s="71"/>
      <c r="BR39" s="170">
        <f t="shared" si="6"/>
        <v>0</v>
      </c>
      <c r="BS39" s="71"/>
      <c r="BT39" s="170">
        <f t="shared" si="7"/>
        <v>0</v>
      </c>
      <c r="BU39" s="170" t="str">
        <f t="shared" si="1"/>
        <v/>
      </c>
      <c r="CD39" s="82"/>
      <c r="CE39" s="92"/>
    </row>
    <row r="40" spans="2:83" x14ac:dyDescent="0.3">
      <c r="B40" s="49"/>
      <c r="C40" s="72"/>
      <c r="D40" s="52"/>
      <c r="E40" s="73"/>
      <c r="F40" s="52"/>
      <c r="G40" s="74"/>
      <c r="H40" s="52"/>
      <c r="I40" s="59"/>
      <c r="J40" s="60"/>
      <c r="K40" s="59"/>
      <c r="L40" s="60"/>
      <c r="M40" s="173" t="str">
        <f>IF(AND(I40="",K40=""),"",$M$9-SUM($I$10:$I40)+SUM($K$10:$K40))</f>
        <v/>
      </c>
      <c r="N40" s="51"/>
      <c r="P40" s="150"/>
      <c r="Q40" s="72"/>
      <c r="R40" s="63"/>
      <c r="S40" s="75"/>
      <c r="T40" s="63"/>
      <c r="U40" s="73"/>
      <c r="V40" s="63"/>
      <c r="W40" s="64"/>
      <c r="X40" s="65"/>
      <c r="Y40" s="59"/>
      <c r="Z40" s="63"/>
      <c r="AA40" s="171" t="str">
        <f>IF(AND(W40="",Y40=""),"",$AA$9-SUM($W$10:W40)+SUM($Y$10:Y40))</f>
        <v/>
      </c>
      <c r="AB40" s="52"/>
      <c r="AC40" s="172" t="str">
        <f t="shared" si="2"/>
        <v/>
      </c>
      <c r="AD40" s="152"/>
      <c r="AE40" s="43"/>
      <c r="AF40" s="49"/>
      <c r="AG40" s="76"/>
      <c r="AH40" s="50"/>
      <c r="AI40" s="77"/>
      <c r="AJ40" s="50"/>
      <c r="AK40" s="78"/>
      <c r="AL40" s="50"/>
      <c r="AM40" s="66"/>
      <c r="AN40" s="50"/>
      <c r="AO40" s="174" t="str">
        <f t="shared" si="4"/>
        <v/>
      </c>
      <c r="AP40" s="50"/>
      <c r="AQ40" s="79"/>
      <c r="AR40" s="68"/>
      <c r="AS40" s="175">
        <f t="shared" si="5"/>
        <v>0</v>
      </c>
      <c r="AT40" s="81"/>
      <c r="AU40" s="176">
        <f t="shared" si="3"/>
        <v>0</v>
      </c>
      <c r="AV40" s="70"/>
      <c r="AW40" s="177" t="str">
        <f t="shared" si="8"/>
        <v/>
      </c>
      <c r="AX40" s="70"/>
      <c r="AY40" s="179" t="str">
        <f>IFERROR(IF(AND(AQ40=0,AU40=0),"",$AY$9-SUM($AQ$10:$AQ40)+SUM($AU$10:$AU40)),"")</f>
        <v/>
      </c>
      <c r="AZ40" s="51"/>
      <c r="BB40" s="49"/>
      <c r="BC40" s="76"/>
      <c r="BD40" s="50"/>
      <c r="BE40" s="77"/>
      <c r="BF40" s="50"/>
      <c r="BG40" s="78"/>
      <c r="BH40" s="50"/>
      <c r="BI40" s="80"/>
      <c r="BJ40" s="70"/>
      <c r="BK40" s="80"/>
      <c r="BL40" s="70"/>
      <c r="BM40" s="177" t="str">
        <f>IF(AND(BI40="",BK40=""),"",$BM$9-SUM($BI$10:BI40)+SUM($BK$10:BK40))</f>
        <v/>
      </c>
      <c r="BN40" s="51"/>
      <c r="BQ40" s="71"/>
      <c r="BR40" s="170">
        <f t="shared" si="6"/>
        <v>0</v>
      </c>
      <c r="BS40" s="71"/>
      <c r="BT40" s="170">
        <f t="shared" si="7"/>
        <v>0</v>
      </c>
      <c r="BU40" s="170" t="str">
        <f t="shared" si="1"/>
        <v/>
      </c>
      <c r="CD40" s="82"/>
      <c r="CE40" s="92"/>
    </row>
    <row r="41" spans="2:83" x14ac:dyDescent="0.3">
      <c r="B41" s="49"/>
      <c r="C41" s="72"/>
      <c r="D41" s="52"/>
      <c r="E41" s="83"/>
      <c r="F41" s="52"/>
      <c r="G41" s="74"/>
      <c r="H41" s="52"/>
      <c r="I41" s="59"/>
      <c r="J41" s="60"/>
      <c r="K41" s="59"/>
      <c r="L41" s="60"/>
      <c r="M41" s="173" t="str">
        <f>IF(AND(I41="",K41=""),"",$M$9-SUM($I$10:$I41)+SUM($K$10:$K41))</f>
        <v/>
      </c>
      <c r="N41" s="51"/>
      <c r="P41" s="150"/>
      <c r="Q41" s="72"/>
      <c r="R41" s="63"/>
      <c r="S41" s="84"/>
      <c r="T41" s="63"/>
      <c r="U41" s="73"/>
      <c r="V41" s="63"/>
      <c r="W41" s="64"/>
      <c r="X41" s="65"/>
      <c r="Y41" s="59"/>
      <c r="Z41" s="63"/>
      <c r="AA41" s="171" t="str">
        <f>IF(AND(W41="",Y41=""),"",$AA$9-SUM($W$10:W41)+SUM($Y$10:Y41))</f>
        <v/>
      </c>
      <c r="AB41" s="52"/>
      <c r="AC41" s="172" t="str">
        <f t="shared" si="2"/>
        <v/>
      </c>
      <c r="AD41" s="152"/>
      <c r="AE41" s="43"/>
      <c r="AF41" s="49"/>
      <c r="AG41" s="85"/>
      <c r="AH41" s="50"/>
      <c r="AI41" s="86"/>
      <c r="AJ41" s="50"/>
      <c r="AK41" s="87"/>
      <c r="AL41" s="50"/>
      <c r="AM41" s="66"/>
      <c r="AN41" s="50"/>
      <c r="AO41" s="174" t="str">
        <f t="shared" si="4"/>
        <v/>
      </c>
      <c r="AP41" s="50"/>
      <c r="AQ41" s="66"/>
      <c r="AR41" s="68"/>
      <c r="AS41" s="175">
        <f t="shared" si="5"/>
        <v>0</v>
      </c>
      <c r="AT41" s="81"/>
      <c r="AU41" s="176">
        <f t="shared" si="3"/>
        <v>0</v>
      </c>
      <c r="AV41" s="70"/>
      <c r="AW41" s="177" t="str">
        <f t="shared" si="8"/>
        <v/>
      </c>
      <c r="AX41" s="70"/>
      <c r="AY41" s="179" t="str">
        <f>IFERROR(IF(AND(AQ41=0,AU41=0),"",$AY$9-SUM($AQ$10:$AQ41)+SUM($AU$10:$AU41)),"")</f>
        <v/>
      </c>
      <c r="AZ41" s="51"/>
      <c r="BB41" s="49"/>
      <c r="BC41" s="85"/>
      <c r="BD41" s="50"/>
      <c r="BE41" s="86"/>
      <c r="BF41" s="50"/>
      <c r="BG41" s="87"/>
      <c r="BH41" s="50"/>
      <c r="BI41" s="67"/>
      <c r="BJ41" s="70"/>
      <c r="BK41" s="67"/>
      <c r="BL41" s="70"/>
      <c r="BM41" s="180" t="str">
        <f>IF(AND(BI41="",BK41=""),"",$BM$9-SUM($BI$10:BI41)+SUM($BK$10:BK41))</f>
        <v/>
      </c>
      <c r="BN41" s="51"/>
      <c r="BQ41" s="71"/>
      <c r="BR41" s="170">
        <f t="shared" si="6"/>
        <v>0</v>
      </c>
      <c r="BS41" s="71"/>
      <c r="BT41" s="170">
        <f t="shared" si="7"/>
        <v>0</v>
      </c>
      <c r="BU41" s="170" t="str">
        <f t="shared" si="1"/>
        <v/>
      </c>
      <c r="CD41" s="82"/>
      <c r="CE41" s="92"/>
    </row>
    <row r="42" spans="2:83" x14ac:dyDescent="0.3">
      <c r="B42" s="49"/>
      <c r="C42" s="72"/>
      <c r="D42" s="52"/>
      <c r="E42" s="73"/>
      <c r="F42" s="52"/>
      <c r="G42" s="74"/>
      <c r="H42" s="52"/>
      <c r="I42" s="59"/>
      <c r="J42" s="60"/>
      <c r="K42" s="59"/>
      <c r="L42" s="60"/>
      <c r="M42" s="173" t="str">
        <f>IF(AND(I42="",K42=""),"",$M$9-SUM($I$10:$I42)+SUM($K$10:$K42))</f>
        <v/>
      </c>
      <c r="N42" s="51"/>
      <c r="P42" s="150"/>
      <c r="Q42" s="72"/>
      <c r="R42" s="63"/>
      <c r="S42" s="75"/>
      <c r="T42" s="63"/>
      <c r="U42" s="73"/>
      <c r="V42" s="63"/>
      <c r="W42" s="64"/>
      <c r="X42" s="65"/>
      <c r="Y42" s="59"/>
      <c r="Z42" s="63"/>
      <c r="AA42" s="171" t="str">
        <f>IF(AND(W42="",Y42=""),"",$AA$9-SUM($W$10:W42)+SUM($Y$10:Y42))</f>
        <v/>
      </c>
      <c r="AB42" s="52"/>
      <c r="AC42" s="172" t="str">
        <f t="shared" si="2"/>
        <v/>
      </c>
      <c r="AD42" s="152"/>
      <c r="AE42" s="43"/>
      <c r="AF42" s="49"/>
      <c r="AG42" s="76"/>
      <c r="AH42" s="50"/>
      <c r="AI42" s="77"/>
      <c r="AJ42" s="50"/>
      <c r="AK42" s="78"/>
      <c r="AL42" s="50"/>
      <c r="AM42" s="66"/>
      <c r="AN42" s="50"/>
      <c r="AO42" s="174" t="str">
        <f t="shared" si="4"/>
        <v/>
      </c>
      <c r="AP42" s="50"/>
      <c r="AQ42" s="79"/>
      <c r="AR42" s="68"/>
      <c r="AS42" s="175">
        <f t="shared" si="5"/>
        <v>0</v>
      </c>
      <c r="AT42" s="81"/>
      <c r="AU42" s="176">
        <f t="shared" si="3"/>
        <v>0</v>
      </c>
      <c r="AV42" s="70"/>
      <c r="AW42" s="177" t="str">
        <f t="shared" si="8"/>
        <v/>
      </c>
      <c r="AX42" s="70"/>
      <c r="AY42" s="179" t="str">
        <f>IFERROR(IF(AND(AQ42=0,AU42=0),"",$AY$9-SUM($AQ$10:$AQ42)+SUM($AU$10:$AU42)),"")</f>
        <v/>
      </c>
      <c r="AZ42" s="51"/>
      <c r="BB42" s="49"/>
      <c r="BC42" s="76"/>
      <c r="BD42" s="50"/>
      <c r="BE42" s="77"/>
      <c r="BF42" s="50"/>
      <c r="BG42" s="78"/>
      <c r="BH42" s="50"/>
      <c r="BI42" s="80"/>
      <c r="BJ42" s="70"/>
      <c r="BK42" s="80"/>
      <c r="BL42" s="70"/>
      <c r="BM42" s="177" t="str">
        <f>IF(AND(BI42="",BK42=""),"",$BM$9-SUM($BI$10:BI42)+SUM($BK$10:BK42))</f>
        <v/>
      </c>
      <c r="BN42" s="51"/>
      <c r="BQ42" s="71"/>
      <c r="BR42" s="170">
        <f t="shared" si="6"/>
        <v>0</v>
      </c>
      <c r="BS42" s="71"/>
      <c r="BT42" s="170">
        <f t="shared" si="7"/>
        <v>0</v>
      </c>
      <c r="BU42" s="170" t="str">
        <f t="shared" si="1"/>
        <v/>
      </c>
      <c r="CD42" s="82"/>
      <c r="CE42" s="92"/>
    </row>
    <row r="43" spans="2:83" x14ac:dyDescent="0.3">
      <c r="B43" s="49"/>
      <c r="C43" s="72"/>
      <c r="D43" s="52"/>
      <c r="E43" s="83"/>
      <c r="F43" s="52"/>
      <c r="G43" s="74"/>
      <c r="H43" s="52"/>
      <c r="I43" s="59"/>
      <c r="J43" s="60"/>
      <c r="K43" s="59"/>
      <c r="L43" s="60"/>
      <c r="M43" s="173" t="str">
        <f>IF(AND(I43="",K43=""),"",$M$9-SUM($I$10:$I43)+SUM($K$10:$K43))</f>
        <v/>
      </c>
      <c r="N43" s="51"/>
      <c r="P43" s="150"/>
      <c r="Q43" s="72"/>
      <c r="R43" s="63"/>
      <c r="S43" s="84"/>
      <c r="T43" s="63"/>
      <c r="U43" s="73"/>
      <c r="V43" s="63"/>
      <c r="W43" s="64"/>
      <c r="X43" s="65"/>
      <c r="Y43" s="59"/>
      <c r="Z43" s="63"/>
      <c r="AA43" s="171" t="str">
        <f>IF(AND(W43="",Y43=""),"",$AA$9-SUM($W$10:W43)+SUM($Y$10:Y43))</f>
        <v/>
      </c>
      <c r="AB43" s="52"/>
      <c r="AC43" s="172" t="str">
        <f t="shared" si="2"/>
        <v/>
      </c>
      <c r="AD43" s="152"/>
      <c r="AE43" s="43"/>
      <c r="AF43" s="49"/>
      <c r="AG43" s="85"/>
      <c r="AH43" s="50"/>
      <c r="AI43" s="86"/>
      <c r="AJ43" s="50"/>
      <c r="AK43" s="87"/>
      <c r="AL43" s="50"/>
      <c r="AM43" s="66"/>
      <c r="AN43" s="50"/>
      <c r="AO43" s="174" t="str">
        <f t="shared" si="4"/>
        <v/>
      </c>
      <c r="AP43" s="50"/>
      <c r="AQ43" s="66"/>
      <c r="AR43" s="68"/>
      <c r="AS43" s="175">
        <f t="shared" si="5"/>
        <v>0</v>
      </c>
      <c r="AT43" s="81"/>
      <c r="AU43" s="176">
        <f t="shared" si="3"/>
        <v>0</v>
      </c>
      <c r="AV43" s="70"/>
      <c r="AW43" s="177" t="str">
        <f t="shared" si="8"/>
        <v/>
      </c>
      <c r="AX43" s="70"/>
      <c r="AY43" s="179" t="str">
        <f>IFERROR(IF(AND(AQ43=0,AU43=0),"",$AY$9-SUM($AQ$10:$AQ43)+SUM($AU$10:$AU43)),"")</f>
        <v/>
      </c>
      <c r="AZ43" s="51"/>
      <c r="BB43" s="49"/>
      <c r="BC43" s="85"/>
      <c r="BD43" s="50"/>
      <c r="BE43" s="86"/>
      <c r="BF43" s="50"/>
      <c r="BG43" s="87"/>
      <c r="BH43" s="50"/>
      <c r="BI43" s="67"/>
      <c r="BJ43" s="70"/>
      <c r="BK43" s="67"/>
      <c r="BL43" s="70"/>
      <c r="BM43" s="180" t="str">
        <f>IF(AND(BI43="",BK43=""),"",$BM$9-SUM($BI$10:BI43)+SUM($BK$10:BK43))</f>
        <v/>
      </c>
      <c r="BN43" s="51"/>
      <c r="BQ43" s="71"/>
      <c r="BR43" s="170">
        <f t="shared" si="6"/>
        <v>0</v>
      </c>
      <c r="BS43" s="71"/>
      <c r="BT43" s="170">
        <f t="shared" si="7"/>
        <v>0</v>
      </c>
      <c r="BU43" s="170" t="str">
        <f t="shared" si="1"/>
        <v/>
      </c>
      <c r="CD43" s="82"/>
      <c r="CE43" s="92"/>
    </row>
    <row r="44" spans="2:83" x14ac:dyDescent="0.3">
      <c r="B44" s="49"/>
      <c r="C44" s="72"/>
      <c r="D44" s="52"/>
      <c r="E44" s="73"/>
      <c r="F44" s="52"/>
      <c r="G44" s="74"/>
      <c r="H44" s="52"/>
      <c r="I44" s="59"/>
      <c r="J44" s="60"/>
      <c r="K44" s="59"/>
      <c r="L44" s="60"/>
      <c r="M44" s="173" t="str">
        <f>IF(AND(I44="",K44=""),"",$M$9-SUM($I$10:$I44)+SUM($K$10:$K44))</f>
        <v/>
      </c>
      <c r="N44" s="51"/>
      <c r="P44" s="150"/>
      <c r="Q44" s="72"/>
      <c r="R44" s="63"/>
      <c r="S44" s="75"/>
      <c r="T44" s="63"/>
      <c r="U44" s="73"/>
      <c r="V44" s="63"/>
      <c r="W44" s="64"/>
      <c r="X44" s="65"/>
      <c r="Y44" s="59"/>
      <c r="Z44" s="63"/>
      <c r="AA44" s="171" t="str">
        <f>IF(AND(W44="",Y44=""),"",$AA$9-SUM($W$10:W44)+SUM($Y$10:Y44))</f>
        <v/>
      </c>
      <c r="AB44" s="52"/>
      <c r="AC44" s="172" t="str">
        <f t="shared" si="2"/>
        <v/>
      </c>
      <c r="AD44" s="152"/>
      <c r="AE44" s="43"/>
      <c r="AF44" s="49"/>
      <c r="AG44" s="76"/>
      <c r="AH44" s="50"/>
      <c r="AI44" s="77"/>
      <c r="AJ44" s="50"/>
      <c r="AK44" s="78"/>
      <c r="AL44" s="50"/>
      <c r="AM44" s="66"/>
      <c r="AN44" s="50"/>
      <c r="AO44" s="174" t="str">
        <f t="shared" si="4"/>
        <v/>
      </c>
      <c r="AP44" s="50"/>
      <c r="AQ44" s="79"/>
      <c r="AR44" s="68"/>
      <c r="AS44" s="175">
        <f t="shared" si="5"/>
        <v>0</v>
      </c>
      <c r="AT44" s="81"/>
      <c r="AU44" s="176">
        <f t="shared" si="3"/>
        <v>0</v>
      </c>
      <c r="AV44" s="70"/>
      <c r="AW44" s="177" t="str">
        <f t="shared" si="8"/>
        <v/>
      </c>
      <c r="AX44" s="70"/>
      <c r="AY44" s="179" t="str">
        <f>IFERROR(IF(AND(AQ44=0,AU44=0),"",$AY$9-SUM($AQ$10:$AQ44)+SUM($AU$10:$AU44)),"")</f>
        <v/>
      </c>
      <c r="AZ44" s="51"/>
      <c r="BB44" s="49"/>
      <c r="BC44" s="76"/>
      <c r="BD44" s="50"/>
      <c r="BE44" s="77"/>
      <c r="BF44" s="50"/>
      <c r="BG44" s="78"/>
      <c r="BH44" s="50"/>
      <c r="BI44" s="80"/>
      <c r="BJ44" s="70"/>
      <c r="BK44" s="80"/>
      <c r="BL44" s="70"/>
      <c r="BM44" s="177" t="str">
        <f>IF(AND(BI44="",BK44=""),"",$BM$9-SUM($BI$10:BI44)+SUM($BK$10:BK44))</f>
        <v/>
      </c>
      <c r="BN44" s="51"/>
      <c r="BQ44" s="71"/>
      <c r="BR44" s="170">
        <f t="shared" si="6"/>
        <v>0</v>
      </c>
      <c r="BS44" s="71"/>
      <c r="BT44" s="170">
        <f t="shared" si="7"/>
        <v>0</v>
      </c>
      <c r="BU44" s="170" t="str">
        <f t="shared" si="1"/>
        <v/>
      </c>
    </row>
    <row r="45" spans="2:83" x14ac:dyDescent="0.3">
      <c r="B45" s="49"/>
      <c r="C45" s="72"/>
      <c r="D45" s="52"/>
      <c r="E45" s="83"/>
      <c r="F45" s="52"/>
      <c r="G45" s="74"/>
      <c r="H45" s="52"/>
      <c r="I45" s="59"/>
      <c r="J45" s="60"/>
      <c r="K45" s="59"/>
      <c r="L45" s="60"/>
      <c r="M45" s="173" t="str">
        <f>IF(AND(I45="",K45=""),"",$M$9-SUM($I$10:$I45)+SUM($K$10:$K45))</f>
        <v/>
      </c>
      <c r="N45" s="51"/>
      <c r="P45" s="150"/>
      <c r="Q45" s="72"/>
      <c r="R45" s="63"/>
      <c r="S45" s="84"/>
      <c r="T45" s="63"/>
      <c r="U45" s="73"/>
      <c r="V45" s="63"/>
      <c r="W45" s="64"/>
      <c r="X45" s="65"/>
      <c r="Y45" s="59"/>
      <c r="Z45" s="63"/>
      <c r="AA45" s="171" t="str">
        <f>IF(AND(W45="",Y45=""),"",$AA$9-SUM($W$10:W45)+SUM($Y$10:Y45))</f>
        <v/>
      </c>
      <c r="AB45" s="52"/>
      <c r="AC45" s="172" t="str">
        <f t="shared" si="2"/>
        <v/>
      </c>
      <c r="AD45" s="152"/>
      <c r="AE45" s="43"/>
      <c r="AF45" s="49"/>
      <c r="AG45" s="85"/>
      <c r="AH45" s="50"/>
      <c r="AI45" s="86"/>
      <c r="AJ45" s="50"/>
      <c r="AK45" s="87"/>
      <c r="AL45" s="50"/>
      <c r="AM45" s="66"/>
      <c r="AN45" s="50"/>
      <c r="AO45" s="174" t="str">
        <f t="shared" si="4"/>
        <v/>
      </c>
      <c r="AP45" s="50"/>
      <c r="AQ45" s="66"/>
      <c r="AR45" s="68"/>
      <c r="AS45" s="175">
        <f t="shared" si="5"/>
        <v>0</v>
      </c>
      <c r="AT45" s="81"/>
      <c r="AU45" s="176">
        <f t="shared" si="3"/>
        <v>0</v>
      </c>
      <c r="AV45" s="70"/>
      <c r="AW45" s="177" t="str">
        <f t="shared" si="8"/>
        <v/>
      </c>
      <c r="AX45" s="70"/>
      <c r="AY45" s="179" t="str">
        <f>IFERROR(IF(AND(AQ45=0,AU45=0),"",$AY$9-SUM($AQ$10:$AQ45)+SUM($AU$10:$AU45)),"")</f>
        <v/>
      </c>
      <c r="AZ45" s="51"/>
      <c r="BB45" s="49"/>
      <c r="BC45" s="85"/>
      <c r="BD45" s="50"/>
      <c r="BE45" s="86"/>
      <c r="BF45" s="50"/>
      <c r="BG45" s="87"/>
      <c r="BH45" s="50"/>
      <c r="BI45" s="67"/>
      <c r="BJ45" s="70"/>
      <c r="BK45" s="67"/>
      <c r="BL45" s="70"/>
      <c r="BM45" s="180" t="str">
        <f>IF(AND(BI45="",BK45=""),"",$BM$9-SUM($BI$10:BI45)+SUM($BK$10:BK45))</f>
        <v/>
      </c>
      <c r="BN45" s="51"/>
      <c r="BQ45" s="71"/>
      <c r="BR45" s="170">
        <f t="shared" si="6"/>
        <v>0</v>
      </c>
      <c r="BS45" s="71"/>
      <c r="BT45" s="170">
        <f t="shared" si="7"/>
        <v>0</v>
      </c>
      <c r="BU45" s="170" t="str">
        <f t="shared" si="1"/>
        <v/>
      </c>
    </row>
    <row r="46" spans="2:83" x14ac:dyDescent="0.3">
      <c r="B46" s="49"/>
      <c r="C46" s="72"/>
      <c r="D46" s="52"/>
      <c r="E46" s="73"/>
      <c r="F46" s="52"/>
      <c r="G46" s="74"/>
      <c r="H46" s="52"/>
      <c r="I46" s="59"/>
      <c r="J46" s="60"/>
      <c r="K46" s="59"/>
      <c r="L46" s="60"/>
      <c r="M46" s="173" t="str">
        <f>IF(AND(I46="",K46=""),"",$M$9-SUM($I$10:$I46)+SUM($K$10:$K46))</f>
        <v/>
      </c>
      <c r="N46" s="51"/>
      <c r="P46" s="150"/>
      <c r="Q46" s="72"/>
      <c r="R46" s="63"/>
      <c r="S46" s="75"/>
      <c r="T46" s="63"/>
      <c r="U46" s="73"/>
      <c r="V46" s="63"/>
      <c r="W46" s="64"/>
      <c r="X46" s="65"/>
      <c r="Y46" s="59"/>
      <c r="Z46" s="63"/>
      <c r="AA46" s="171" t="str">
        <f>IF(AND(W46="",Y46=""),"",$AA$9-SUM($W$10:W46)+SUM($Y$10:Y46))</f>
        <v/>
      </c>
      <c r="AB46" s="52"/>
      <c r="AC46" s="172" t="str">
        <f t="shared" si="2"/>
        <v/>
      </c>
      <c r="AD46" s="152"/>
      <c r="AE46" s="43"/>
      <c r="AF46" s="49"/>
      <c r="AG46" s="76"/>
      <c r="AH46" s="50"/>
      <c r="AI46" s="77"/>
      <c r="AJ46" s="50"/>
      <c r="AK46" s="78"/>
      <c r="AL46" s="50"/>
      <c r="AM46" s="66"/>
      <c r="AN46" s="50"/>
      <c r="AO46" s="174" t="str">
        <f t="shared" si="4"/>
        <v/>
      </c>
      <c r="AP46" s="50"/>
      <c r="AQ46" s="79"/>
      <c r="AR46" s="68"/>
      <c r="AS46" s="175">
        <f t="shared" si="5"/>
        <v>0</v>
      </c>
      <c r="AT46" s="81"/>
      <c r="AU46" s="176">
        <f t="shared" si="3"/>
        <v>0</v>
      </c>
      <c r="AV46" s="70"/>
      <c r="AW46" s="177" t="str">
        <f t="shared" si="8"/>
        <v/>
      </c>
      <c r="AX46" s="70"/>
      <c r="AY46" s="179" t="str">
        <f>IFERROR(IF(AND(AQ46=0,AU46=0),"",$AY$9-SUM($AQ$10:$AQ46)+SUM($AU$10:$AU46)),"")</f>
        <v/>
      </c>
      <c r="AZ46" s="51"/>
      <c r="BB46" s="49"/>
      <c r="BC46" s="76"/>
      <c r="BD46" s="50"/>
      <c r="BE46" s="77"/>
      <c r="BF46" s="50"/>
      <c r="BG46" s="78"/>
      <c r="BH46" s="50"/>
      <c r="BI46" s="80"/>
      <c r="BJ46" s="70"/>
      <c r="BK46" s="80"/>
      <c r="BL46" s="70"/>
      <c r="BM46" s="177" t="str">
        <f>IF(AND(BI46="",BK46=""),"",$BM$9-SUM($BI$10:BI46)+SUM($BK$10:BK46))</f>
        <v/>
      </c>
      <c r="BN46" s="51"/>
      <c r="BQ46" s="71"/>
      <c r="BR46" s="170">
        <f t="shared" si="6"/>
        <v>0</v>
      </c>
      <c r="BS46" s="71"/>
      <c r="BT46" s="170">
        <f t="shared" si="7"/>
        <v>0</v>
      </c>
      <c r="BU46" s="170" t="str">
        <f t="shared" si="1"/>
        <v/>
      </c>
    </row>
    <row r="47" spans="2:83" x14ac:dyDescent="0.3">
      <c r="B47" s="49"/>
      <c r="C47" s="72"/>
      <c r="D47" s="52"/>
      <c r="E47" s="83"/>
      <c r="F47" s="52"/>
      <c r="G47" s="74"/>
      <c r="H47" s="52"/>
      <c r="I47" s="59"/>
      <c r="J47" s="60"/>
      <c r="K47" s="59"/>
      <c r="L47" s="60"/>
      <c r="M47" s="173" t="str">
        <f>IF(AND(I47="",K47=""),"",$M$9-SUM($I$10:$I47)+SUM($K$10:$K47))</f>
        <v/>
      </c>
      <c r="N47" s="51"/>
      <c r="P47" s="150"/>
      <c r="Q47" s="72"/>
      <c r="R47" s="63"/>
      <c r="S47" s="84"/>
      <c r="T47" s="63"/>
      <c r="U47" s="73"/>
      <c r="V47" s="63"/>
      <c r="W47" s="64"/>
      <c r="X47" s="65"/>
      <c r="Y47" s="59"/>
      <c r="Z47" s="63"/>
      <c r="AA47" s="171" t="str">
        <f>IF(AND(W47="",Y47=""),"",$AA$9-SUM($W$10:W47)+SUM($Y$10:Y47))</f>
        <v/>
      </c>
      <c r="AB47" s="52"/>
      <c r="AC47" s="172" t="str">
        <f t="shared" si="2"/>
        <v/>
      </c>
      <c r="AD47" s="152"/>
      <c r="AE47" s="43"/>
      <c r="AF47" s="49"/>
      <c r="AG47" s="85"/>
      <c r="AH47" s="50"/>
      <c r="AI47" s="86"/>
      <c r="AJ47" s="50"/>
      <c r="AK47" s="87"/>
      <c r="AL47" s="50"/>
      <c r="AM47" s="66"/>
      <c r="AN47" s="50"/>
      <c r="AO47" s="174" t="str">
        <f t="shared" si="4"/>
        <v/>
      </c>
      <c r="AP47" s="50"/>
      <c r="AQ47" s="66"/>
      <c r="AR47" s="68"/>
      <c r="AS47" s="175">
        <f t="shared" si="5"/>
        <v>0</v>
      </c>
      <c r="AT47" s="81"/>
      <c r="AU47" s="176">
        <f t="shared" si="3"/>
        <v>0</v>
      </c>
      <c r="AV47" s="70"/>
      <c r="AW47" s="177" t="str">
        <f t="shared" si="8"/>
        <v/>
      </c>
      <c r="AX47" s="70"/>
      <c r="AY47" s="179" t="str">
        <f>IFERROR(IF(AND(AQ47=0,AU47=0),"",$AY$9-SUM($AQ$10:$AQ47)+SUM($AU$10:$AU47)),"")</f>
        <v/>
      </c>
      <c r="AZ47" s="51"/>
      <c r="BB47" s="49"/>
      <c r="BC47" s="85"/>
      <c r="BD47" s="50"/>
      <c r="BE47" s="86"/>
      <c r="BF47" s="50"/>
      <c r="BG47" s="87"/>
      <c r="BH47" s="50"/>
      <c r="BI47" s="67"/>
      <c r="BJ47" s="70"/>
      <c r="BK47" s="67"/>
      <c r="BL47" s="70"/>
      <c r="BM47" s="180" t="str">
        <f>IF(AND(BI47="",BK47=""),"",$BM$9-SUM($BI$10:BI47)+SUM($BK$10:BK47))</f>
        <v/>
      </c>
      <c r="BN47" s="51"/>
      <c r="BQ47" s="71"/>
      <c r="BR47" s="170">
        <f t="shared" si="6"/>
        <v>0</v>
      </c>
      <c r="BS47" s="71"/>
      <c r="BT47" s="170">
        <f t="shared" si="7"/>
        <v>0</v>
      </c>
      <c r="BU47" s="170" t="str">
        <f t="shared" si="1"/>
        <v/>
      </c>
    </row>
    <row r="48" spans="2:83" x14ac:dyDescent="0.3">
      <c r="B48" s="49"/>
      <c r="C48" s="72"/>
      <c r="D48" s="52"/>
      <c r="E48" s="73"/>
      <c r="F48" s="52"/>
      <c r="G48" s="74"/>
      <c r="H48" s="52"/>
      <c r="I48" s="59"/>
      <c r="J48" s="60"/>
      <c r="K48" s="59"/>
      <c r="L48" s="60"/>
      <c r="M48" s="173" t="str">
        <f>IF(AND(I48="",K48=""),"",$M$9-SUM($I$10:$I48)+SUM($K$10:$K48))</f>
        <v/>
      </c>
      <c r="N48" s="51"/>
      <c r="P48" s="150"/>
      <c r="Q48" s="72"/>
      <c r="R48" s="63"/>
      <c r="S48" s="75"/>
      <c r="T48" s="63"/>
      <c r="U48" s="73"/>
      <c r="V48" s="63"/>
      <c r="W48" s="64"/>
      <c r="X48" s="65"/>
      <c r="Y48" s="59"/>
      <c r="Z48" s="63"/>
      <c r="AA48" s="171" t="str">
        <f>IF(AND(W48="",Y48=""),"",$AA$9-SUM($W$10:W48)+SUM($Y$10:Y48))</f>
        <v/>
      </c>
      <c r="AB48" s="52"/>
      <c r="AC48" s="172" t="str">
        <f t="shared" si="2"/>
        <v/>
      </c>
      <c r="AD48" s="152"/>
      <c r="AE48" s="43"/>
      <c r="AF48" s="49"/>
      <c r="AG48" s="76"/>
      <c r="AH48" s="50"/>
      <c r="AI48" s="77"/>
      <c r="AJ48" s="50"/>
      <c r="AK48" s="78"/>
      <c r="AL48" s="50"/>
      <c r="AM48" s="66"/>
      <c r="AN48" s="50"/>
      <c r="AO48" s="174" t="str">
        <f t="shared" si="4"/>
        <v/>
      </c>
      <c r="AP48" s="50"/>
      <c r="AQ48" s="79"/>
      <c r="AR48" s="68"/>
      <c r="AS48" s="175">
        <f t="shared" si="5"/>
        <v>0</v>
      </c>
      <c r="AT48" s="81"/>
      <c r="AU48" s="176">
        <f t="shared" si="3"/>
        <v>0</v>
      </c>
      <c r="AV48" s="70"/>
      <c r="AW48" s="177" t="str">
        <f t="shared" si="8"/>
        <v/>
      </c>
      <c r="AX48" s="70"/>
      <c r="AY48" s="179" t="str">
        <f>IFERROR(IF(AND(AQ48=0,AU48=0),"",$AY$9-SUM($AQ$10:$AQ48)+SUM($AU$10:$AU48)),"")</f>
        <v/>
      </c>
      <c r="AZ48" s="51"/>
      <c r="BB48" s="49"/>
      <c r="BC48" s="76"/>
      <c r="BD48" s="50"/>
      <c r="BE48" s="77"/>
      <c r="BF48" s="50"/>
      <c r="BG48" s="78"/>
      <c r="BH48" s="50"/>
      <c r="BI48" s="80"/>
      <c r="BJ48" s="70"/>
      <c r="BK48" s="80"/>
      <c r="BL48" s="70"/>
      <c r="BM48" s="177" t="str">
        <f>IF(AND(BI48="",BK48=""),"",$BM$9-SUM($BI$10:BI48)+SUM($BK$10:BK48))</f>
        <v/>
      </c>
      <c r="BN48" s="51"/>
      <c r="BQ48" s="71"/>
      <c r="BR48" s="170">
        <f t="shared" si="6"/>
        <v>0</v>
      </c>
      <c r="BS48" s="71"/>
      <c r="BT48" s="170">
        <f t="shared" si="7"/>
        <v>0</v>
      </c>
      <c r="BU48" s="170" t="str">
        <f t="shared" si="1"/>
        <v/>
      </c>
    </row>
    <row r="49" spans="2:73" x14ac:dyDescent="0.3">
      <c r="B49" s="49"/>
      <c r="C49" s="72"/>
      <c r="D49" s="52"/>
      <c r="E49" s="83"/>
      <c r="F49" s="52"/>
      <c r="G49" s="74"/>
      <c r="H49" s="52"/>
      <c r="I49" s="59"/>
      <c r="J49" s="60"/>
      <c r="K49" s="59"/>
      <c r="L49" s="60"/>
      <c r="M49" s="173" t="str">
        <f>IF(AND(I49="",K49=""),"",$M$9-SUM($I$10:$I49)+SUM($K$10:$K49))</f>
        <v/>
      </c>
      <c r="N49" s="51"/>
      <c r="P49" s="150"/>
      <c r="Q49" s="72"/>
      <c r="R49" s="63"/>
      <c r="S49" s="84"/>
      <c r="T49" s="63"/>
      <c r="U49" s="73"/>
      <c r="V49" s="63"/>
      <c r="W49" s="64"/>
      <c r="X49" s="65"/>
      <c r="Y49" s="59"/>
      <c r="Z49" s="63"/>
      <c r="AA49" s="171" t="str">
        <f>IF(AND(W49="",Y49=""),"",$AA$9-SUM($W$10:W49)+SUM($Y$10:Y49))</f>
        <v/>
      </c>
      <c r="AB49" s="52"/>
      <c r="AC49" s="172" t="str">
        <f t="shared" si="2"/>
        <v/>
      </c>
      <c r="AD49" s="152"/>
      <c r="AE49" s="43"/>
      <c r="AF49" s="49"/>
      <c r="AG49" s="85"/>
      <c r="AH49" s="50"/>
      <c r="AI49" s="86"/>
      <c r="AJ49" s="50"/>
      <c r="AK49" s="87"/>
      <c r="AL49" s="50"/>
      <c r="AM49" s="66"/>
      <c r="AN49" s="50"/>
      <c r="AO49" s="174" t="str">
        <f t="shared" si="4"/>
        <v/>
      </c>
      <c r="AP49" s="50"/>
      <c r="AQ49" s="66"/>
      <c r="AR49" s="68"/>
      <c r="AS49" s="175">
        <f t="shared" si="5"/>
        <v>0</v>
      </c>
      <c r="AT49" s="81"/>
      <c r="AU49" s="176">
        <f t="shared" si="3"/>
        <v>0</v>
      </c>
      <c r="AV49" s="70"/>
      <c r="AW49" s="177" t="str">
        <f t="shared" si="8"/>
        <v/>
      </c>
      <c r="AX49" s="70"/>
      <c r="AY49" s="179" t="str">
        <f>IFERROR(IF(AND(AQ49=0,AU49=0),"",$AY$9-SUM($AQ$10:$AQ49)+SUM($AU$10:$AU49)),"")</f>
        <v/>
      </c>
      <c r="AZ49" s="51"/>
      <c r="BB49" s="49"/>
      <c r="BC49" s="85"/>
      <c r="BD49" s="50"/>
      <c r="BE49" s="86"/>
      <c r="BF49" s="50"/>
      <c r="BG49" s="87"/>
      <c r="BH49" s="50"/>
      <c r="BI49" s="67"/>
      <c r="BJ49" s="70"/>
      <c r="BK49" s="67"/>
      <c r="BL49" s="70"/>
      <c r="BM49" s="180" t="str">
        <f>IF(AND(BI49="",BK49=""),"",$BM$9-SUM($BI$10:BI49)+SUM($BK$10:BK49))</f>
        <v/>
      </c>
      <c r="BN49" s="51"/>
      <c r="BQ49" s="71"/>
      <c r="BR49" s="170">
        <f t="shared" si="6"/>
        <v>0</v>
      </c>
      <c r="BS49" s="71"/>
      <c r="BT49" s="170">
        <f t="shared" si="7"/>
        <v>0</v>
      </c>
      <c r="BU49" s="170" t="str">
        <f t="shared" si="1"/>
        <v/>
      </c>
    </row>
    <row r="50" spans="2:73" x14ac:dyDescent="0.3">
      <c r="B50" s="49"/>
      <c r="C50" s="72"/>
      <c r="D50" s="52"/>
      <c r="E50" s="73"/>
      <c r="F50" s="52"/>
      <c r="G50" s="74"/>
      <c r="H50" s="52"/>
      <c r="I50" s="59"/>
      <c r="J50" s="60"/>
      <c r="K50" s="59"/>
      <c r="L50" s="60"/>
      <c r="M50" s="173" t="str">
        <f>IF(AND(I50="",K50=""),"",$M$9-SUM($I$10:$I50)+SUM($K$10:$K50))</f>
        <v/>
      </c>
      <c r="N50" s="51"/>
      <c r="P50" s="150"/>
      <c r="Q50" s="72"/>
      <c r="R50" s="63"/>
      <c r="S50" s="75"/>
      <c r="T50" s="63"/>
      <c r="U50" s="73"/>
      <c r="V50" s="63"/>
      <c r="W50" s="64"/>
      <c r="X50" s="65"/>
      <c r="Y50" s="59"/>
      <c r="Z50" s="63"/>
      <c r="AA50" s="171" t="str">
        <f>IF(AND(W50="",Y50=""),"",$AA$9-SUM($W$10:W50)+SUM($Y$10:Y50))</f>
        <v/>
      </c>
      <c r="AB50" s="52"/>
      <c r="AC50" s="172" t="str">
        <f t="shared" si="2"/>
        <v/>
      </c>
      <c r="AD50" s="152"/>
      <c r="AE50" s="43"/>
      <c r="AF50" s="49"/>
      <c r="AG50" s="76"/>
      <c r="AH50" s="50"/>
      <c r="AI50" s="77"/>
      <c r="AJ50" s="50"/>
      <c r="AK50" s="78"/>
      <c r="AL50" s="50"/>
      <c r="AM50" s="66"/>
      <c r="AN50" s="50"/>
      <c r="AO50" s="174" t="str">
        <f t="shared" si="4"/>
        <v/>
      </c>
      <c r="AP50" s="50"/>
      <c r="AQ50" s="79"/>
      <c r="AR50" s="68"/>
      <c r="AS50" s="175">
        <f t="shared" si="5"/>
        <v>0</v>
      </c>
      <c r="AT50" s="81"/>
      <c r="AU50" s="176">
        <f t="shared" si="3"/>
        <v>0</v>
      </c>
      <c r="AV50" s="70"/>
      <c r="AW50" s="177" t="str">
        <f t="shared" si="8"/>
        <v/>
      </c>
      <c r="AX50" s="70"/>
      <c r="AY50" s="179" t="str">
        <f>IFERROR(IF(AND(AQ50=0,AU50=0),"",$AY$9-SUM($AQ$10:$AQ50)+SUM($AU$10:$AU50)),"")</f>
        <v/>
      </c>
      <c r="AZ50" s="51"/>
      <c r="BB50" s="49"/>
      <c r="BC50" s="76"/>
      <c r="BD50" s="50"/>
      <c r="BE50" s="77"/>
      <c r="BF50" s="50"/>
      <c r="BG50" s="78"/>
      <c r="BH50" s="50"/>
      <c r="BI50" s="80"/>
      <c r="BJ50" s="70"/>
      <c r="BK50" s="80"/>
      <c r="BL50" s="70"/>
      <c r="BM50" s="177" t="str">
        <f>IF(AND(BI50="",BK50=""),"",$BM$9-SUM($BI$10:BI50)+SUM($BK$10:BK50))</f>
        <v/>
      </c>
      <c r="BN50" s="51"/>
      <c r="BQ50" s="71"/>
      <c r="BR50" s="170">
        <f t="shared" si="6"/>
        <v>0</v>
      </c>
      <c r="BS50" s="71"/>
      <c r="BT50" s="170">
        <f t="shared" si="7"/>
        <v>0</v>
      </c>
      <c r="BU50" s="170" t="str">
        <f t="shared" si="1"/>
        <v/>
      </c>
    </row>
    <row r="51" spans="2:73" x14ac:dyDescent="0.3">
      <c r="B51" s="49"/>
      <c r="C51" s="72"/>
      <c r="D51" s="52"/>
      <c r="E51" s="83"/>
      <c r="F51" s="52"/>
      <c r="G51" s="74"/>
      <c r="H51" s="52"/>
      <c r="I51" s="59"/>
      <c r="J51" s="60"/>
      <c r="K51" s="59"/>
      <c r="L51" s="60"/>
      <c r="M51" s="173" t="str">
        <f>IF(AND(I51="",K51=""),"",$M$9-SUM($I$10:$I51)+SUM($K$10:$K51))</f>
        <v/>
      </c>
      <c r="N51" s="51"/>
      <c r="P51" s="150"/>
      <c r="Q51" s="72"/>
      <c r="R51" s="63"/>
      <c r="S51" s="84"/>
      <c r="T51" s="63"/>
      <c r="U51" s="73"/>
      <c r="V51" s="63"/>
      <c r="W51" s="64"/>
      <c r="X51" s="65"/>
      <c r="Y51" s="59"/>
      <c r="Z51" s="63"/>
      <c r="AA51" s="171" t="str">
        <f>IF(AND(W51="",Y51=""),"",$AA$9-SUM($W$10:W51)+SUM($Y$10:Y51))</f>
        <v/>
      </c>
      <c r="AB51" s="52"/>
      <c r="AC51" s="172" t="str">
        <f t="shared" si="2"/>
        <v/>
      </c>
      <c r="AD51" s="152"/>
      <c r="AE51" s="43"/>
      <c r="AF51" s="49"/>
      <c r="AG51" s="85"/>
      <c r="AH51" s="50"/>
      <c r="AI51" s="86"/>
      <c r="AJ51" s="50"/>
      <c r="AK51" s="87"/>
      <c r="AL51" s="50"/>
      <c r="AM51" s="66"/>
      <c r="AN51" s="50"/>
      <c r="AO51" s="174" t="str">
        <f t="shared" si="4"/>
        <v/>
      </c>
      <c r="AP51" s="50"/>
      <c r="AQ51" s="66"/>
      <c r="AR51" s="68"/>
      <c r="AS51" s="175">
        <f t="shared" si="5"/>
        <v>0</v>
      </c>
      <c r="AT51" s="81"/>
      <c r="AU51" s="176">
        <f t="shared" si="3"/>
        <v>0</v>
      </c>
      <c r="AV51" s="70"/>
      <c r="AW51" s="177" t="str">
        <f t="shared" si="8"/>
        <v/>
      </c>
      <c r="AX51" s="70"/>
      <c r="AY51" s="179" t="str">
        <f>IFERROR(IF(AND(AQ51=0,AU51=0),"",$AY$9-SUM($AQ$10:$AQ51)+SUM($AU$10:$AU51)),"")</f>
        <v/>
      </c>
      <c r="AZ51" s="51"/>
      <c r="BB51" s="49"/>
      <c r="BC51" s="85"/>
      <c r="BD51" s="50"/>
      <c r="BE51" s="86"/>
      <c r="BF51" s="50"/>
      <c r="BG51" s="87"/>
      <c r="BH51" s="50"/>
      <c r="BI51" s="67"/>
      <c r="BJ51" s="70"/>
      <c r="BK51" s="67"/>
      <c r="BL51" s="70"/>
      <c r="BM51" s="180" t="str">
        <f>IF(AND(BI51="",BK51=""),"",$BM$9-SUM($BI$10:BI51)+SUM($BK$10:BK51))</f>
        <v/>
      </c>
      <c r="BN51" s="51"/>
      <c r="BQ51" s="71"/>
      <c r="BR51" s="170">
        <f t="shared" si="6"/>
        <v>0</v>
      </c>
      <c r="BS51" s="71"/>
      <c r="BT51" s="170">
        <f t="shared" si="7"/>
        <v>0</v>
      </c>
      <c r="BU51" s="170" t="str">
        <f t="shared" si="1"/>
        <v/>
      </c>
    </row>
    <row r="52" spans="2:73" x14ac:dyDescent="0.3">
      <c r="B52" s="49"/>
      <c r="C52" s="72"/>
      <c r="D52" s="52"/>
      <c r="E52" s="73"/>
      <c r="F52" s="52"/>
      <c r="G52" s="74"/>
      <c r="H52" s="52"/>
      <c r="I52" s="59"/>
      <c r="J52" s="60"/>
      <c r="K52" s="59"/>
      <c r="L52" s="60"/>
      <c r="M52" s="173" t="str">
        <f>IF(AND(I52="",K52=""),"",$M$9-SUM($I$10:$I52)+SUM($K$10:$K52))</f>
        <v/>
      </c>
      <c r="N52" s="51"/>
      <c r="P52" s="150"/>
      <c r="Q52" s="72"/>
      <c r="R52" s="63"/>
      <c r="S52" s="75"/>
      <c r="T52" s="63"/>
      <c r="U52" s="73"/>
      <c r="V52" s="63"/>
      <c r="W52" s="64"/>
      <c r="X52" s="65"/>
      <c r="Y52" s="59"/>
      <c r="Z52" s="63"/>
      <c r="AA52" s="171" t="str">
        <f>IF(AND(W52="",Y52=""),"",$AA$9-SUM($W$10:W52)+SUM($Y$10:Y52))</f>
        <v/>
      </c>
      <c r="AB52" s="52"/>
      <c r="AC52" s="172" t="str">
        <f t="shared" si="2"/>
        <v/>
      </c>
      <c r="AD52" s="152"/>
      <c r="AE52" s="43"/>
      <c r="AF52" s="49"/>
      <c r="AG52" s="76"/>
      <c r="AH52" s="50"/>
      <c r="AI52" s="77"/>
      <c r="AJ52" s="50"/>
      <c r="AK52" s="78"/>
      <c r="AL52" s="50"/>
      <c r="AM52" s="66"/>
      <c r="AN52" s="50"/>
      <c r="AO52" s="174" t="str">
        <f t="shared" si="4"/>
        <v/>
      </c>
      <c r="AP52" s="50"/>
      <c r="AQ52" s="79"/>
      <c r="AR52" s="68"/>
      <c r="AS52" s="175">
        <f t="shared" si="5"/>
        <v>0</v>
      </c>
      <c r="AT52" s="81"/>
      <c r="AU52" s="176">
        <f t="shared" si="3"/>
        <v>0</v>
      </c>
      <c r="AV52" s="70"/>
      <c r="AW52" s="177" t="str">
        <f t="shared" si="8"/>
        <v/>
      </c>
      <c r="AX52" s="70"/>
      <c r="AY52" s="179" t="str">
        <f>IFERROR(IF(AND(AQ52=0,AU52=0),"",$AY$9-SUM($AQ$10:$AQ52)+SUM($AU$10:$AU52)),"")</f>
        <v/>
      </c>
      <c r="AZ52" s="51"/>
      <c r="BB52" s="49"/>
      <c r="BC52" s="76"/>
      <c r="BD52" s="50"/>
      <c r="BE52" s="77"/>
      <c r="BF52" s="50"/>
      <c r="BG52" s="78"/>
      <c r="BH52" s="50"/>
      <c r="BI52" s="80"/>
      <c r="BJ52" s="70"/>
      <c r="BK52" s="80"/>
      <c r="BL52" s="70"/>
      <c r="BM52" s="177" t="str">
        <f>IF(AND(BI52="",BK52=""),"",$BM$9-SUM($BI$10:BI52)+SUM($BK$10:BK52))</f>
        <v/>
      </c>
      <c r="BN52" s="51"/>
      <c r="BQ52" s="71"/>
      <c r="BR52" s="170">
        <f t="shared" si="6"/>
        <v>0</v>
      </c>
      <c r="BS52" s="71"/>
      <c r="BT52" s="170">
        <f t="shared" si="7"/>
        <v>0</v>
      </c>
      <c r="BU52" s="170" t="str">
        <f t="shared" si="1"/>
        <v/>
      </c>
    </row>
    <row r="53" spans="2:73" x14ac:dyDescent="0.3">
      <c r="B53" s="49"/>
      <c r="C53" s="72"/>
      <c r="D53" s="52"/>
      <c r="E53" s="83"/>
      <c r="F53" s="52"/>
      <c r="G53" s="74"/>
      <c r="H53" s="52"/>
      <c r="I53" s="59"/>
      <c r="J53" s="60"/>
      <c r="K53" s="59"/>
      <c r="L53" s="60"/>
      <c r="M53" s="173" t="str">
        <f>IF(AND(I53="",K53=""),"",$M$9-SUM($I$10:$I53)+SUM($K$10:$K53))</f>
        <v/>
      </c>
      <c r="N53" s="51"/>
      <c r="P53" s="150"/>
      <c r="Q53" s="72"/>
      <c r="R53" s="63"/>
      <c r="S53" s="84"/>
      <c r="T53" s="63"/>
      <c r="U53" s="73"/>
      <c r="V53" s="63"/>
      <c r="W53" s="64"/>
      <c r="X53" s="65"/>
      <c r="Y53" s="59"/>
      <c r="Z53" s="63"/>
      <c r="AA53" s="171" t="str">
        <f>IF(AND(W53="",Y53=""),"",$AA$9-SUM($W$10:W53)+SUM($Y$10:Y53))</f>
        <v/>
      </c>
      <c r="AB53" s="52"/>
      <c r="AC53" s="172" t="str">
        <f t="shared" si="2"/>
        <v/>
      </c>
      <c r="AD53" s="152"/>
      <c r="AE53" s="43"/>
      <c r="AF53" s="49"/>
      <c r="AG53" s="85"/>
      <c r="AH53" s="50"/>
      <c r="AI53" s="86"/>
      <c r="AJ53" s="50"/>
      <c r="AK53" s="87"/>
      <c r="AL53" s="50"/>
      <c r="AM53" s="66"/>
      <c r="AN53" s="50"/>
      <c r="AO53" s="174" t="str">
        <f t="shared" si="4"/>
        <v/>
      </c>
      <c r="AP53" s="50"/>
      <c r="AQ53" s="66"/>
      <c r="AR53" s="68"/>
      <c r="AS53" s="175">
        <f t="shared" si="5"/>
        <v>0</v>
      </c>
      <c r="AT53" s="81"/>
      <c r="AU53" s="176">
        <f t="shared" si="3"/>
        <v>0</v>
      </c>
      <c r="AV53" s="70"/>
      <c r="AW53" s="177" t="str">
        <f t="shared" si="8"/>
        <v/>
      </c>
      <c r="AX53" s="70"/>
      <c r="AY53" s="179" t="str">
        <f>IFERROR(IF(AND(AQ53=0,AU53=0),"",$AY$9-SUM($AQ$10:$AQ53)+SUM($AU$10:$AU53)),"")</f>
        <v/>
      </c>
      <c r="AZ53" s="51"/>
      <c r="BB53" s="49"/>
      <c r="BC53" s="85"/>
      <c r="BD53" s="50"/>
      <c r="BE53" s="86"/>
      <c r="BF53" s="50"/>
      <c r="BG53" s="87"/>
      <c r="BH53" s="50"/>
      <c r="BI53" s="67"/>
      <c r="BJ53" s="70"/>
      <c r="BK53" s="67"/>
      <c r="BL53" s="70"/>
      <c r="BM53" s="180" t="str">
        <f>IF(AND(BI53="",BK53=""),"",$BM$9-SUM($BI$10:BI53)+SUM($BK$10:BK53))</f>
        <v/>
      </c>
      <c r="BN53" s="51"/>
      <c r="BQ53" s="71"/>
      <c r="BR53" s="170">
        <f t="shared" si="6"/>
        <v>0</v>
      </c>
      <c r="BS53" s="71"/>
      <c r="BT53" s="170">
        <f t="shared" si="7"/>
        <v>0</v>
      </c>
      <c r="BU53" s="170" t="str">
        <f t="shared" si="1"/>
        <v/>
      </c>
    </row>
    <row r="54" spans="2:73" x14ac:dyDescent="0.3">
      <c r="B54" s="49"/>
      <c r="C54" s="72"/>
      <c r="D54" s="52"/>
      <c r="E54" s="73"/>
      <c r="F54" s="52"/>
      <c r="G54" s="74"/>
      <c r="H54" s="52"/>
      <c r="I54" s="59"/>
      <c r="J54" s="60"/>
      <c r="K54" s="59"/>
      <c r="L54" s="60"/>
      <c r="M54" s="173" t="str">
        <f>IF(AND(I54="",K54=""),"",$M$9-SUM($I$10:$I54)+SUM($K$10:$K54))</f>
        <v/>
      </c>
      <c r="N54" s="51"/>
      <c r="P54" s="150"/>
      <c r="Q54" s="72"/>
      <c r="R54" s="63"/>
      <c r="S54" s="75"/>
      <c r="T54" s="63"/>
      <c r="U54" s="73"/>
      <c r="V54" s="63"/>
      <c r="W54" s="64"/>
      <c r="X54" s="65"/>
      <c r="Y54" s="59"/>
      <c r="Z54" s="63"/>
      <c r="AA54" s="171" t="str">
        <f>IF(AND(W54="",Y54=""),"",$AA$9-SUM($W$10:W54)+SUM($Y$10:Y54))</f>
        <v/>
      </c>
      <c r="AB54" s="52"/>
      <c r="AC54" s="172" t="str">
        <f t="shared" si="2"/>
        <v/>
      </c>
      <c r="AD54" s="152"/>
      <c r="AE54" s="43"/>
      <c r="AF54" s="49"/>
      <c r="AG54" s="76"/>
      <c r="AH54" s="50"/>
      <c r="AI54" s="77"/>
      <c r="AJ54" s="50"/>
      <c r="AK54" s="78"/>
      <c r="AL54" s="50"/>
      <c r="AM54" s="66"/>
      <c r="AN54" s="50"/>
      <c r="AO54" s="174" t="str">
        <f t="shared" si="4"/>
        <v/>
      </c>
      <c r="AP54" s="50"/>
      <c r="AQ54" s="79"/>
      <c r="AR54" s="68"/>
      <c r="AS54" s="175">
        <f t="shared" si="5"/>
        <v>0</v>
      </c>
      <c r="AT54" s="81"/>
      <c r="AU54" s="176">
        <f t="shared" si="3"/>
        <v>0</v>
      </c>
      <c r="AV54" s="70"/>
      <c r="AW54" s="177" t="str">
        <f t="shared" si="8"/>
        <v/>
      </c>
      <c r="AX54" s="70"/>
      <c r="AY54" s="179" t="str">
        <f>IFERROR(IF(AND(AQ54=0,AU54=0),"",$AY$9-SUM($AQ$10:$AQ54)+SUM($AU$10:$AU54)),"")</f>
        <v/>
      </c>
      <c r="AZ54" s="51"/>
      <c r="BB54" s="49"/>
      <c r="BC54" s="76"/>
      <c r="BD54" s="50"/>
      <c r="BE54" s="77"/>
      <c r="BF54" s="50"/>
      <c r="BG54" s="78"/>
      <c r="BH54" s="50"/>
      <c r="BI54" s="80"/>
      <c r="BJ54" s="70"/>
      <c r="BK54" s="80"/>
      <c r="BL54" s="70"/>
      <c r="BM54" s="177" t="str">
        <f>IF(AND(BI54="",BK54=""),"",$BM$9-SUM($BI$10:BI54)+SUM($BK$10:BK54))</f>
        <v/>
      </c>
      <c r="BN54" s="51"/>
      <c r="BQ54" s="71"/>
      <c r="BR54" s="170">
        <f t="shared" si="6"/>
        <v>0</v>
      </c>
      <c r="BS54" s="71"/>
      <c r="BT54" s="170">
        <f t="shared" si="7"/>
        <v>0</v>
      </c>
      <c r="BU54" s="170" t="str">
        <f t="shared" si="1"/>
        <v/>
      </c>
    </row>
    <row r="55" spans="2:73" x14ac:dyDescent="0.3">
      <c r="B55" s="49"/>
      <c r="C55" s="72"/>
      <c r="D55" s="52"/>
      <c r="E55" s="83"/>
      <c r="F55" s="52"/>
      <c r="G55" s="74"/>
      <c r="H55" s="52"/>
      <c r="I55" s="59"/>
      <c r="J55" s="60"/>
      <c r="K55" s="59"/>
      <c r="L55" s="60"/>
      <c r="M55" s="173" t="str">
        <f>IF(AND(I55="",K55=""),"",$M$9-SUM($I$10:$I55)+SUM($K$10:$K55))</f>
        <v/>
      </c>
      <c r="N55" s="51"/>
      <c r="P55" s="150"/>
      <c r="Q55" s="72"/>
      <c r="R55" s="63"/>
      <c r="S55" s="84"/>
      <c r="T55" s="63"/>
      <c r="U55" s="73"/>
      <c r="V55" s="63"/>
      <c r="W55" s="64"/>
      <c r="X55" s="65"/>
      <c r="Y55" s="59"/>
      <c r="Z55" s="63"/>
      <c r="AA55" s="171" t="str">
        <f>IF(AND(W55="",Y55=""),"",$AA$9-SUM($W$10:W55)+SUM($Y$10:Y55))</f>
        <v/>
      </c>
      <c r="AB55" s="52"/>
      <c r="AC55" s="172" t="str">
        <f t="shared" si="2"/>
        <v/>
      </c>
      <c r="AD55" s="152"/>
      <c r="AE55" s="43"/>
      <c r="AF55" s="49"/>
      <c r="AG55" s="85"/>
      <c r="AH55" s="50"/>
      <c r="AI55" s="86"/>
      <c r="AJ55" s="50"/>
      <c r="AK55" s="87"/>
      <c r="AL55" s="50"/>
      <c r="AM55" s="66"/>
      <c r="AN55" s="50"/>
      <c r="AO55" s="174" t="str">
        <f t="shared" si="4"/>
        <v/>
      </c>
      <c r="AP55" s="50"/>
      <c r="AQ55" s="66"/>
      <c r="AR55" s="68"/>
      <c r="AS55" s="175">
        <f t="shared" si="5"/>
        <v>0</v>
      </c>
      <c r="AT55" s="81"/>
      <c r="AU55" s="176">
        <f t="shared" si="3"/>
        <v>0</v>
      </c>
      <c r="AV55" s="70"/>
      <c r="AW55" s="177" t="str">
        <f t="shared" si="8"/>
        <v/>
      </c>
      <c r="AX55" s="70"/>
      <c r="AY55" s="179" t="str">
        <f>IFERROR(IF(AND(AQ55=0,AU55=0),"",$AY$9-SUM($AQ$10:$AQ55)+SUM($AU$10:$AU55)),"")</f>
        <v/>
      </c>
      <c r="AZ55" s="51"/>
      <c r="BB55" s="49"/>
      <c r="BC55" s="85"/>
      <c r="BD55" s="50"/>
      <c r="BE55" s="86"/>
      <c r="BF55" s="50"/>
      <c r="BG55" s="87"/>
      <c r="BH55" s="50"/>
      <c r="BI55" s="67"/>
      <c r="BJ55" s="70"/>
      <c r="BK55" s="67"/>
      <c r="BL55" s="70"/>
      <c r="BM55" s="180" t="str">
        <f>IF(AND(BI55="",BK55=""),"",$BM$9-SUM($BI$10:BI55)+SUM($BK$10:BK55))</f>
        <v/>
      </c>
      <c r="BN55" s="51"/>
      <c r="BQ55" s="71"/>
      <c r="BR55" s="170">
        <f t="shared" si="6"/>
        <v>0</v>
      </c>
      <c r="BS55" s="71"/>
      <c r="BT55" s="170">
        <f t="shared" si="7"/>
        <v>0</v>
      </c>
      <c r="BU55" s="170" t="str">
        <f t="shared" si="1"/>
        <v/>
      </c>
    </row>
    <row r="56" spans="2:73" x14ac:dyDescent="0.3">
      <c r="B56" s="49"/>
      <c r="C56" s="72"/>
      <c r="D56" s="52"/>
      <c r="E56" s="73"/>
      <c r="F56" s="52"/>
      <c r="G56" s="74"/>
      <c r="H56" s="52"/>
      <c r="I56" s="59"/>
      <c r="J56" s="60"/>
      <c r="K56" s="59"/>
      <c r="L56" s="60"/>
      <c r="M56" s="173" t="str">
        <f>IF(AND(I56="",K56=""),"",$M$9-SUM($I$10:$I56)+SUM($K$10:$K56))</f>
        <v/>
      </c>
      <c r="N56" s="51"/>
      <c r="P56" s="150"/>
      <c r="Q56" s="72"/>
      <c r="R56" s="63"/>
      <c r="S56" s="75"/>
      <c r="T56" s="63"/>
      <c r="U56" s="73"/>
      <c r="V56" s="63"/>
      <c r="W56" s="64"/>
      <c r="X56" s="65"/>
      <c r="Y56" s="59"/>
      <c r="Z56" s="63"/>
      <c r="AA56" s="171" t="str">
        <f>IF(AND(W56="",Y56=""),"",$AA$9-SUM($W$10:W56)+SUM($Y$10:Y56))</f>
        <v/>
      </c>
      <c r="AB56" s="52"/>
      <c r="AC56" s="172" t="str">
        <f t="shared" si="2"/>
        <v/>
      </c>
      <c r="AD56" s="152"/>
      <c r="AE56" s="43"/>
      <c r="AF56" s="49"/>
      <c r="AG56" s="76"/>
      <c r="AH56" s="50"/>
      <c r="AI56" s="77"/>
      <c r="AJ56" s="50"/>
      <c r="AK56" s="78"/>
      <c r="AL56" s="50"/>
      <c r="AM56" s="66"/>
      <c r="AN56" s="50"/>
      <c r="AO56" s="174" t="str">
        <f t="shared" si="4"/>
        <v/>
      </c>
      <c r="AP56" s="50"/>
      <c r="AQ56" s="79"/>
      <c r="AR56" s="68"/>
      <c r="AS56" s="175">
        <f t="shared" si="5"/>
        <v>0</v>
      </c>
      <c r="AT56" s="81"/>
      <c r="AU56" s="176">
        <f t="shared" si="3"/>
        <v>0</v>
      </c>
      <c r="AV56" s="70"/>
      <c r="AW56" s="177" t="str">
        <f t="shared" si="8"/>
        <v/>
      </c>
      <c r="AX56" s="70"/>
      <c r="AY56" s="179" t="str">
        <f>IFERROR(IF(AND(AQ56=0,AU56=0),"",$AY$9-SUM($AQ$10:$AQ56)+SUM($AU$10:$AU56)),"")</f>
        <v/>
      </c>
      <c r="AZ56" s="51"/>
      <c r="BB56" s="49"/>
      <c r="BC56" s="76"/>
      <c r="BD56" s="50"/>
      <c r="BE56" s="77"/>
      <c r="BF56" s="50"/>
      <c r="BG56" s="78"/>
      <c r="BH56" s="50"/>
      <c r="BI56" s="80"/>
      <c r="BJ56" s="70"/>
      <c r="BK56" s="80"/>
      <c r="BL56" s="70"/>
      <c r="BM56" s="177" t="str">
        <f>IF(AND(BI56="",BK56=""),"",$BM$9-SUM($BI$10:BI56)+SUM($BK$10:BK56))</f>
        <v/>
      </c>
      <c r="BN56" s="51"/>
      <c r="BQ56" s="71"/>
      <c r="BR56" s="170">
        <f t="shared" si="6"/>
        <v>0</v>
      </c>
      <c r="BS56" s="71"/>
      <c r="BT56" s="170">
        <f t="shared" si="7"/>
        <v>0</v>
      </c>
      <c r="BU56" s="170" t="str">
        <f t="shared" si="1"/>
        <v/>
      </c>
    </row>
    <row r="57" spans="2:73" x14ac:dyDescent="0.3">
      <c r="B57" s="49"/>
      <c r="C57" s="72"/>
      <c r="D57" s="52"/>
      <c r="E57" s="83"/>
      <c r="F57" s="52"/>
      <c r="G57" s="74"/>
      <c r="H57" s="52"/>
      <c r="I57" s="59"/>
      <c r="J57" s="60"/>
      <c r="K57" s="59"/>
      <c r="L57" s="60"/>
      <c r="M57" s="173" t="str">
        <f>IF(AND(I57="",K57=""),"",$M$9-SUM($I$10:$I57)+SUM($K$10:$K57))</f>
        <v/>
      </c>
      <c r="N57" s="51"/>
      <c r="P57" s="150"/>
      <c r="Q57" s="72"/>
      <c r="R57" s="63"/>
      <c r="S57" s="84"/>
      <c r="T57" s="63"/>
      <c r="U57" s="73"/>
      <c r="V57" s="63"/>
      <c r="W57" s="64"/>
      <c r="X57" s="65"/>
      <c r="Y57" s="59"/>
      <c r="Z57" s="63"/>
      <c r="AA57" s="171" t="str">
        <f>IF(AND(W57="",Y57=""),"",$AA$9-SUM($W$10:W57)+SUM($Y$10:Y57))</f>
        <v/>
      </c>
      <c r="AB57" s="52"/>
      <c r="AC57" s="172" t="str">
        <f t="shared" si="2"/>
        <v/>
      </c>
      <c r="AD57" s="152"/>
      <c r="AE57" s="43"/>
      <c r="AF57" s="49"/>
      <c r="AG57" s="85"/>
      <c r="AH57" s="50"/>
      <c r="AI57" s="86"/>
      <c r="AJ57" s="50"/>
      <c r="AK57" s="87"/>
      <c r="AL57" s="50"/>
      <c r="AM57" s="66"/>
      <c r="AN57" s="50"/>
      <c r="AO57" s="174" t="str">
        <f t="shared" si="4"/>
        <v/>
      </c>
      <c r="AP57" s="50"/>
      <c r="AQ57" s="66"/>
      <c r="AR57" s="68"/>
      <c r="AS57" s="175">
        <f t="shared" si="5"/>
        <v>0</v>
      </c>
      <c r="AT57" s="81"/>
      <c r="AU57" s="176">
        <f t="shared" si="3"/>
        <v>0</v>
      </c>
      <c r="AV57" s="70"/>
      <c r="AW57" s="177" t="str">
        <f t="shared" si="8"/>
        <v/>
      </c>
      <c r="AX57" s="70"/>
      <c r="AY57" s="179" t="str">
        <f>IFERROR(IF(AND(AQ57=0,AU57=0),"",$AY$9-SUM($AQ$10:$AQ57)+SUM($AU$10:$AU57)),"")</f>
        <v/>
      </c>
      <c r="AZ57" s="51"/>
      <c r="BB57" s="49"/>
      <c r="BC57" s="85"/>
      <c r="BD57" s="50"/>
      <c r="BE57" s="86"/>
      <c r="BF57" s="50"/>
      <c r="BG57" s="87"/>
      <c r="BH57" s="50"/>
      <c r="BI57" s="67"/>
      <c r="BJ57" s="70"/>
      <c r="BK57" s="67"/>
      <c r="BL57" s="70"/>
      <c r="BM57" s="180" t="str">
        <f>IF(AND(BI57="",BK57=""),"",$BM$9-SUM($BI$10:BI57)+SUM($BK$10:BK57))</f>
        <v/>
      </c>
      <c r="BN57" s="51"/>
      <c r="BQ57" s="71"/>
      <c r="BR57" s="170">
        <f t="shared" si="6"/>
        <v>0</v>
      </c>
      <c r="BS57" s="71"/>
      <c r="BT57" s="170">
        <f t="shared" si="7"/>
        <v>0</v>
      </c>
      <c r="BU57" s="170" t="str">
        <f t="shared" si="1"/>
        <v/>
      </c>
    </row>
    <row r="58" spans="2:73" x14ac:dyDescent="0.3">
      <c r="B58" s="49"/>
      <c r="C58" s="72"/>
      <c r="D58" s="52"/>
      <c r="E58" s="73"/>
      <c r="F58" s="52"/>
      <c r="G58" s="74"/>
      <c r="H58" s="52"/>
      <c r="I58" s="59"/>
      <c r="J58" s="60"/>
      <c r="K58" s="59"/>
      <c r="L58" s="60"/>
      <c r="M58" s="173" t="str">
        <f>IF(AND(I58="",K58=""),"",$M$9-SUM($I$10:$I58)+SUM($K$10:$K58))</f>
        <v/>
      </c>
      <c r="N58" s="51"/>
      <c r="P58" s="150"/>
      <c r="Q58" s="72"/>
      <c r="R58" s="63"/>
      <c r="S58" s="75"/>
      <c r="T58" s="63"/>
      <c r="U58" s="73"/>
      <c r="V58" s="63"/>
      <c r="W58" s="64"/>
      <c r="X58" s="65"/>
      <c r="Y58" s="59"/>
      <c r="Z58" s="63"/>
      <c r="AA58" s="171" t="str">
        <f>IF(AND(W58="",Y58=""),"",$AA$9-SUM($W$10:W58)+SUM($Y$10:Y58))</f>
        <v/>
      </c>
      <c r="AB58" s="52"/>
      <c r="AC58" s="172" t="str">
        <f t="shared" si="2"/>
        <v/>
      </c>
      <c r="AD58" s="152"/>
      <c r="AE58" s="43"/>
      <c r="AF58" s="49"/>
      <c r="AG58" s="76"/>
      <c r="AH58" s="50"/>
      <c r="AI58" s="77"/>
      <c r="AJ58" s="50"/>
      <c r="AK58" s="78"/>
      <c r="AL58" s="50"/>
      <c r="AM58" s="66"/>
      <c r="AN58" s="50"/>
      <c r="AO58" s="174" t="str">
        <f t="shared" si="4"/>
        <v/>
      </c>
      <c r="AP58" s="50"/>
      <c r="AQ58" s="79"/>
      <c r="AR58" s="68"/>
      <c r="AS58" s="175">
        <f t="shared" si="5"/>
        <v>0</v>
      </c>
      <c r="AT58" s="81"/>
      <c r="AU58" s="176">
        <f t="shared" si="3"/>
        <v>0</v>
      </c>
      <c r="AV58" s="70"/>
      <c r="AW58" s="177" t="str">
        <f t="shared" si="8"/>
        <v/>
      </c>
      <c r="AX58" s="70"/>
      <c r="AY58" s="179" t="str">
        <f>IFERROR(IF(AND(AQ58=0,AU58=0),"",$AY$9-SUM($AQ$10:$AQ58)+SUM($AU$10:$AU58)),"")</f>
        <v/>
      </c>
      <c r="AZ58" s="51"/>
      <c r="BB58" s="49"/>
      <c r="BC58" s="76"/>
      <c r="BD58" s="50"/>
      <c r="BE58" s="77"/>
      <c r="BF58" s="50"/>
      <c r="BG58" s="78"/>
      <c r="BH58" s="50"/>
      <c r="BI58" s="80"/>
      <c r="BJ58" s="70"/>
      <c r="BK58" s="80"/>
      <c r="BL58" s="70"/>
      <c r="BM58" s="177" t="str">
        <f>IF(AND(BI58="",BK58=""),"",$BM$9-SUM($BI$10:BI58)+SUM($BK$10:BK58))</f>
        <v/>
      </c>
      <c r="BN58" s="51"/>
      <c r="BQ58" s="71"/>
      <c r="BR58" s="170">
        <f t="shared" si="6"/>
        <v>0</v>
      </c>
      <c r="BS58" s="71"/>
      <c r="BT58" s="170">
        <f t="shared" si="7"/>
        <v>0</v>
      </c>
      <c r="BU58" s="170" t="str">
        <f t="shared" si="1"/>
        <v/>
      </c>
    </row>
    <row r="59" spans="2:73" x14ac:dyDescent="0.3">
      <c r="B59" s="49"/>
      <c r="C59" s="72"/>
      <c r="D59" s="52"/>
      <c r="E59" s="83"/>
      <c r="F59" s="52"/>
      <c r="G59" s="74"/>
      <c r="H59" s="52"/>
      <c r="I59" s="59"/>
      <c r="J59" s="60"/>
      <c r="K59" s="59"/>
      <c r="L59" s="60"/>
      <c r="M59" s="173" t="str">
        <f>IF(AND(I59="",K59=""),"",$M$9-SUM($I$10:$I59)+SUM($K$10:$K59))</f>
        <v/>
      </c>
      <c r="N59" s="51"/>
      <c r="P59" s="150"/>
      <c r="Q59" s="72"/>
      <c r="R59" s="63"/>
      <c r="S59" s="84"/>
      <c r="T59" s="63"/>
      <c r="U59" s="73"/>
      <c r="V59" s="63"/>
      <c r="W59" s="64"/>
      <c r="X59" s="65"/>
      <c r="Y59" s="59"/>
      <c r="Z59" s="63"/>
      <c r="AA59" s="171" t="str">
        <f>IF(AND(W59="",Y59=""),"",$AA$9-SUM($W$10:W59)+SUM($Y$10:Y59))</f>
        <v/>
      </c>
      <c r="AB59" s="52"/>
      <c r="AC59" s="172" t="str">
        <f t="shared" si="2"/>
        <v/>
      </c>
      <c r="AD59" s="152"/>
      <c r="AE59" s="43"/>
      <c r="AF59" s="49"/>
      <c r="AG59" s="85"/>
      <c r="AH59" s="50"/>
      <c r="AI59" s="86"/>
      <c r="AJ59" s="50"/>
      <c r="AK59" s="87"/>
      <c r="AL59" s="50"/>
      <c r="AM59" s="66"/>
      <c r="AN59" s="50"/>
      <c r="AO59" s="174" t="str">
        <f t="shared" si="4"/>
        <v/>
      </c>
      <c r="AP59" s="50"/>
      <c r="AQ59" s="66"/>
      <c r="AR59" s="68"/>
      <c r="AS59" s="175">
        <f t="shared" si="5"/>
        <v>0</v>
      </c>
      <c r="AT59" s="81"/>
      <c r="AU59" s="176">
        <f t="shared" si="3"/>
        <v>0</v>
      </c>
      <c r="AV59" s="70"/>
      <c r="AW59" s="177" t="str">
        <f t="shared" si="8"/>
        <v/>
      </c>
      <c r="AX59" s="70"/>
      <c r="AY59" s="179" t="str">
        <f>IFERROR(IF(AND(AQ59=0,AU59=0),"",$AY$9-SUM($AQ$10:$AQ59)+SUM($AU$10:$AU59)),"")</f>
        <v/>
      </c>
      <c r="AZ59" s="51"/>
      <c r="BB59" s="49"/>
      <c r="BC59" s="85"/>
      <c r="BD59" s="50"/>
      <c r="BE59" s="86"/>
      <c r="BF59" s="50"/>
      <c r="BG59" s="87"/>
      <c r="BH59" s="50"/>
      <c r="BI59" s="67"/>
      <c r="BJ59" s="70"/>
      <c r="BK59" s="67"/>
      <c r="BL59" s="70"/>
      <c r="BM59" s="180" t="str">
        <f>IF(AND(BI59="",BK59=""),"",$BM$9-SUM($BI$10:BI59)+SUM($BK$10:BK59))</f>
        <v/>
      </c>
      <c r="BN59" s="51"/>
      <c r="BQ59" s="71"/>
      <c r="BR59" s="170">
        <f t="shared" si="6"/>
        <v>0</v>
      </c>
      <c r="BS59" s="71"/>
      <c r="BT59" s="170">
        <f t="shared" si="7"/>
        <v>0</v>
      </c>
      <c r="BU59" s="170" t="str">
        <f t="shared" si="1"/>
        <v/>
      </c>
    </row>
    <row r="60" spans="2:73" x14ac:dyDescent="0.3">
      <c r="B60" s="49"/>
      <c r="C60" s="72"/>
      <c r="D60" s="52"/>
      <c r="E60" s="73"/>
      <c r="F60" s="52"/>
      <c r="G60" s="74"/>
      <c r="H60" s="52"/>
      <c r="I60" s="59"/>
      <c r="J60" s="60"/>
      <c r="K60" s="59"/>
      <c r="L60" s="60"/>
      <c r="M60" s="173" t="str">
        <f>IF(AND(I60="",K60=""),"",$M$9-SUM($I$10:$I60)+SUM($K$10:$K60))</f>
        <v/>
      </c>
      <c r="N60" s="51"/>
      <c r="P60" s="150"/>
      <c r="Q60" s="72"/>
      <c r="R60" s="63"/>
      <c r="S60" s="75"/>
      <c r="T60" s="63"/>
      <c r="U60" s="73"/>
      <c r="V60" s="63"/>
      <c r="W60" s="64"/>
      <c r="X60" s="65"/>
      <c r="Y60" s="59"/>
      <c r="Z60" s="63"/>
      <c r="AA60" s="171" t="str">
        <f>IF(AND(W60="",Y60=""),"",$AA$9-SUM($W$10:W60)+SUM($Y$10:Y60))</f>
        <v/>
      </c>
      <c r="AB60" s="52"/>
      <c r="AC60" s="172" t="str">
        <f t="shared" si="2"/>
        <v/>
      </c>
      <c r="AD60" s="152"/>
      <c r="AE60" s="43"/>
      <c r="AF60" s="49"/>
      <c r="AG60" s="76"/>
      <c r="AH60" s="50"/>
      <c r="AI60" s="77"/>
      <c r="AJ60" s="50"/>
      <c r="AK60" s="78"/>
      <c r="AL60" s="50"/>
      <c r="AM60" s="66"/>
      <c r="AN60" s="50"/>
      <c r="AO60" s="174" t="str">
        <f t="shared" si="4"/>
        <v/>
      </c>
      <c r="AP60" s="50"/>
      <c r="AQ60" s="79"/>
      <c r="AR60" s="68"/>
      <c r="AS60" s="175">
        <f t="shared" si="5"/>
        <v>0</v>
      </c>
      <c r="AT60" s="81"/>
      <c r="AU60" s="176">
        <f t="shared" si="3"/>
        <v>0</v>
      </c>
      <c r="AV60" s="70"/>
      <c r="AW60" s="177" t="str">
        <f t="shared" si="8"/>
        <v/>
      </c>
      <c r="AX60" s="70"/>
      <c r="AY60" s="179" t="str">
        <f>IFERROR(IF(AND(AQ60=0,AU60=0),"",$AY$9-SUM($AQ$10:$AQ60)+SUM($AU$10:$AU60)),"")</f>
        <v/>
      </c>
      <c r="AZ60" s="51"/>
      <c r="BB60" s="49"/>
      <c r="BC60" s="76"/>
      <c r="BD60" s="50"/>
      <c r="BE60" s="77"/>
      <c r="BF60" s="50"/>
      <c r="BG60" s="78"/>
      <c r="BH60" s="50"/>
      <c r="BI60" s="80"/>
      <c r="BJ60" s="70"/>
      <c r="BK60" s="80"/>
      <c r="BL60" s="70"/>
      <c r="BM60" s="177" t="str">
        <f>IF(AND(BI60="",BK60=""),"",$BM$9-SUM($BI$10:BI60)+SUM($BK$10:BK60))</f>
        <v/>
      </c>
      <c r="BN60" s="51"/>
      <c r="BQ60" s="71"/>
      <c r="BR60" s="170">
        <f t="shared" si="6"/>
        <v>0</v>
      </c>
      <c r="BS60" s="71"/>
      <c r="BT60" s="170">
        <f t="shared" si="7"/>
        <v>0</v>
      </c>
      <c r="BU60" s="170" t="str">
        <f t="shared" si="1"/>
        <v/>
      </c>
    </row>
    <row r="61" spans="2:73" x14ac:dyDescent="0.3">
      <c r="B61" s="49"/>
      <c r="C61" s="72"/>
      <c r="D61" s="52"/>
      <c r="E61" s="83"/>
      <c r="F61" s="52"/>
      <c r="G61" s="74"/>
      <c r="H61" s="52"/>
      <c r="I61" s="59"/>
      <c r="J61" s="60"/>
      <c r="K61" s="59"/>
      <c r="L61" s="60"/>
      <c r="M61" s="173" t="str">
        <f>IF(AND(I61="",K61=""),"",$M$9-SUM($I$10:$I61)+SUM($K$10:$K61))</f>
        <v/>
      </c>
      <c r="N61" s="51"/>
      <c r="P61" s="150"/>
      <c r="Q61" s="72"/>
      <c r="R61" s="63"/>
      <c r="S61" s="84"/>
      <c r="T61" s="63"/>
      <c r="U61" s="73"/>
      <c r="V61" s="63"/>
      <c r="W61" s="64"/>
      <c r="X61" s="65"/>
      <c r="Y61" s="59"/>
      <c r="Z61" s="63"/>
      <c r="AA61" s="171" t="str">
        <f>IF(AND(W61="",Y61=""),"",$AA$9-SUM($W$10:W61)+SUM($Y$10:Y61))</f>
        <v/>
      </c>
      <c r="AB61" s="52"/>
      <c r="AC61" s="172" t="str">
        <f t="shared" si="2"/>
        <v/>
      </c>
      <c r="AD61" s="152"/>
      <c r="AE61" s="43"/>
      <c r="AF61" s="49"/>
      <c r="AG61" s="85"/>
      <c r="AH61" s="50"/>
      <c r="AI61" s="86"/>
      <c r="AJ61" s="50"/>
      <c r="AK61" s="87"/>
      <c r="AL61" s="50"/>
      <c r="AM61" s="66"/>
      <c r="AN61" s="50"/>
      <c r="AO61" s="174" t="str">
        <f t="shared" si="4"/>
        <v/>
      </c>
      <c r="AP61" s="50"/>
      <c r="AQ61" s="66"/>
      <c r="AR61" s="68"/>
      <c r="AS61" s="175">
        <f t="shared" si="5"/>
        <v>0</v>
      </c>
      <c r="AT61" s="81"/>
      <c r="AU61" s="176">
        <f t="shared" si="3"/>
        <v>0</v>
      </c>
      <c r="AV61" s="70"/>
      <c r="AW61" s="177" t="str">
        <f t="shared" si="8"/>
        <v/>
      </c>
      <c r="AX61" s="70"/>
      <c r="AY61" s="179" t="str">
        <f>IFERROR(IF(AND(AQ61=0,AU61=0),"",$AY$9-SUM($AQ$10:$AQ61)+SUM($AU$10:$AU61)),"")</f>
        <v/>
      </c>
      <c r="AZ61" s="51"/>
      <c r="BB61" s="49"/>
      <c r="BC61" s="85"/>
      <c r="BD61" s="50"/>
      <c r="BE61" s="86"/>
      <c r="BF61" s="50"/>
      <c r="BG61" s="87"/>
      <c r="BH61" s="50"/>
      <c r="BI61" s="67"/>
      <c r="BJ61" s="70"/>
      <c r="BK61" s="67"/>
      <c r="BL61" s="70"/>
      <c r="BM61" s="180" t="str">
        <f>IF(AND(BI61="",BK61=""),"",$BM$9-SUM($BI$10:BI61)+SUM($BK$10:BK61))</f>
        <v/>
      </c>
      <c r="BN61" s="51"/>
      <c r="BQ61" s="71"/>
      <c r="BR61" s="170">
        <f t="shared" si="6"/>
        <v>0</v>
      </c>
      <c r="BS61" s="71"/>
      <c r="BT61" s="170">
        <f t="shared" si="7"/>
        <v>0</v>
      </c>
      <c r="BU61" s="170" t="str">
        <f t="shared" si="1"/>
        <v/>
      </c>
    </row>
    <row r="62" spans="2:73" x14ac:dyDescent="0.3">
      <c r="B62" s="49"/>
      <c r="C62" s="72"/>
      <c r="D62" s="52"/>
      <c r="E62" s="73"/>
      <c r="F62" s="52"/>
      <c r="G62" s="74"/>
      <c r="H62" s="52"/>
      <c r="I62" s="59"/>
      <c r="J62" s="60"/>
      <c r="K62" s="59"/>
      <c r="L62" s="60"/>
      <c r="M62" s="173" t="str">
        <f>IF(AND(I62="",K62=""),"",$M$9-SUM($I$10:$I62)+SUM($K$10:$K62))</f>
        <v/>
      </c>
      <c r="N62" s="51"/>
      <c r="P62" s="150"/>
      <c r="Q62" s="72"/>
      <c r="R62" s="63"/>
      <c r="S62" s="75"/>
      <c r="T62" s="63"/>
      <c r="U62" s="73"/>
      <c r="V62" s="63"/>
      <c r="W62" s="64"/>
      <c r="X62" s="65"/>
      <c r="Y62" s="59"/>
      <c r="Z62" s="63"/>
      <c r="AA62" s="171" t="str">
        <f>IF(AND(W62="",Y62=""),"",$AA$9-SUM($W$10:W62)+SUM($Y$10:Y62))</f>
        <v/>
      </c>
      <c r="AB62" s="52"/>
      <c r="AC62" s="172" t="str">
        <f t="shared" si="2"/>
        <v/>
      </c>
      <c r="AD62" s="152"/>
      <c r="AE62" s="43"/>
      <c r="AF62" s="49"/>
      <c r="AG62" s="76"/>
      <c r="AH62" s="50"/>
      <c r="AI62" s="77"/>
      <c r="AJ62" s="50"/>
      <c r="AK62" s="78"/>
      <c r="AL62" s="50"/>
      <c r="AM62" s="66"/>
      <c r="AN62" s="50"/>
      <c r="AO62" s="174" t="str">
        <f t="shared" si="4"/>
        <v/>
      </c>
      <c r="AP62" s="50"/>
      <c r="AQ62" s="79"/>
      <c r="AR62" s="68"/>
      <c r="AS62" s="175">
        <f t="shared" si="5"/>
        <v>0</v>
      </c>
      <c r="AT62" s="81"/>
      <c r="AU62" s="176">
        <f t="shared" si="3"/>
        <v>0</v>
      </c>
      <c r="AV62" s="70"/>
      <c r="AW62" s="177" t="str">
        <f t="shared" si="8"/>
        <v/>
      </c>
      <c r="AX62" s="70"/>
      <c r="AY62" s="179" t="str">
        <f>IFERROR(IF(AND(AQ62=0,AU62=0),"",$AY$9-SUM($AQ$10:$AQ62)+SUM($AU$10:$AU62)),"")</f>
        <v/>
      </c>
      <c r="AZ62" s="51"/>
      <c r="BB62" s="49"/>
      <c r="BC62" s="76"/>
      <c r="BD62" s="50"/>
      <c r="BE62" s="77"/>
      <c r="BF62" s="50"/>
      <c r="BG62" s="78"/>
      <c r="BH62" s="50"/>
      <c r="BI62" s="80"/>
      <c r="BJ62" s="70"/>
      <c r="BK62" s="80"/>
      <c r="BL62" s="70"/>
      <c r="BM62" s="177" t="str">
        <f>IF(AND(BI62="",BK62=""),"",$BM$9-SUM($BI$10:BI62)+SUM($BK$10:BK62))</f>
        <v/>
      </c>
      <c r="BN62" s="51"/>
      <c r="BQ62" s="71"/>
      <c r="BR62" s="170">
        <f t="shared" si="6"/>
        <v>0</v>
      </c>
      <c r="BS62" s="71"/>
      <c r="BT62" s="170">
        <f t="shared" si="7"/>
        <v>0</v>
      </c>
      <c r="BU62" s="170" t="str">
        <f t="shared" si="1"/>
        <v/>
      </c>
    </row>
    <row r="63" spans="2:73" x14ac:dyDescent="0.3">
      <c r="B63" s="49"/>
      <c r="C63" s="72"/>
      <c r="D63" s="52"/>
      <c r="E63" s="83"/>
      <c r="F63" s="52"/>
      <c r="G63" s="74"/>
      <c r="H63" s="52"/>
      <c r="I63" s="59"/>
      <c r="J63" s="60"/>
      <c r="K63" s="59"/>
      <c r="L63" s="60"/>
      <c r="M63" s="173" t="str">
        <f>IF(AND(I63="",K63=""),"",$M$9-SUM($I$10:$I63)+SUM($K$10:$K63))</f>
        <v/>
      </c>
      <c r="N63" s="51"/>
      <c r="P63" s="150"/>
      <c r="Q63" s="72"/>
      <c r="R63" s="63"/>
      <c r="S63" s="84"/>
      <c r="T63" s="63"/>
      <c r="U63" s="73"/>
      <c r="V63" s="63"/>
      <c r="W63" s="64"/>
      <c r="X63" s="65"/>
      <c r="Y63" s="59"/>
      <c r="Z63" s="63"/>
      <c r="AA63" s="171" t="str">
        <f>IF(AND(W63="",Y63=""),"",$AA$9-SUM($W$10:W63)+SUM($Y$10:Y63))</f>
        <v/>
      </c>
      <c r="AB63" s="52"/>
      <c r="AC63" s="172" t="str">
        <f t="shared" si="2"/>
        <v/>
      </c>
      <c r="AD63" s="152"/>
      <c r="AE63" s="43"/>
      <c r="AF63" s="49"/>
      <c r="AG63" s="85"/>
      <c r="AH63" s="50"/>
      <c r="AI63" s="86"/>
      <c r="AJ63" s="50"/>
      <c r="AK63" s="87"/>
      <c r="AL63" s="50"/>
      <c r="AM63" s="66"/>
      <c r="AN63" s="50"/>
      <c r="AO63" s="174" t="str">
        <f t="shared" si="4"/>
        <v/>
      </c>
      <c r="AP63" s="50"/>
      <c r="AQ63" s="66"/>
      <c r="AR63" s="68"/>
      <c r="AS63" s="175">
        <f t="shared" si="5"/>
        <v>0</v>
      </c>
      <c r="AT63" s="81"/>
      <c r="AU63" s="176">
        <f t="shared" si="3"/>
        <v>0</v>
      </c>
      <c r="AV63" s="70"/>
      <c r="AW63" s="177" t="str">
        <f t="shared" si="8"/>
        <v/>
      </c>
      <c r="AX63" s="70"/>
      <c r="AY63" s="179" t="str">
        <f>IFERROR(IF(AND(AQ63=0,AU63=0),"",$AY$9-SUM($AQ$10:$AQ63)+SUM($AU$10:$AU63)),"")</f>
        <v/>
      </c>
      <c r="AZ63" s="51"/>
      <c r="BB63" s="49"/>
      <c r="BC63" s="85"/>
      <c r="BD63" s="50"/>
      <c r="BE63" s="86"/>
      <c r="BF63" s="50"/>
      <c r="BG63" s="87"/>
      <c r="BH63" s="50"/>
      <c r="BI63" s="67"/>
      <c r="BJ63" s="70"/>
      <c r="BK63" s="67"/>
      <c r="BL63" s="70"/>
      <c r="BM63" s="180" t="str">
        <f>IF(AND(BI63="",BK63=""),"",$BM$9-SUM($BI$10:BI63)+SUM($BK$10:BK63))</f>
        <v/>
      </c>
      <c r="BN63" s="51"/>
      <c r="BQ63" s="71"/>
      <c r="BR63" s="170">
        <f t="shared" si="6"/>
        <v>0</v>
      </c>
      <c r="BS63" s="71"/>
      <c r="BT63" s="170">
        <f t="shared" si="7"/>
        <v>0</v>
      </c>
      <c r="BU63" s="170" t="str">
        <f t="shared" si="1"/>
        <v/>
      </c>
    </row>
    <row r="64" spans="2:73" x14ac:dyDescent="0.3">
      <c r="B64" s="49"/>
      <c r="C64" s="72"/>
      <c r="D64" s="52"/>
      <c r="E64" s="73"/>
      <c r="F64" s="52"/>
      <c r="G64" s="74"/>
      <c r="H64" s="52"/>
      <c r="I64" s="59"/>
      <c r="J64" s="60"/>
      <c r="K64" s="59"/>
      <c r="L64" s="60"/>
      <c r="M64" s="173" t="str">
        <f>IF(AND(I64="",K64=""),"",$M$9-SUM($I$10:$I64)+SUM($K$10:$K64))</f>
        <v/>
      </c>
      <c r="N64" s="51"/>
      <c r="P64" s="150"/>
      <c r="Q64" s="72"/>
      <c r="R64" s="63"/>
      <c r="S64" s="75"/>
      <c r="T64" s="63"/>
      <c r="U64" s="73"/>
      <c r="V64" s="63"/>
      <c r="W64" s="64"/>
      <c r="X64" s="65"/>
      <c r="Y64" s="59"/>
      <c r="Z64" s="63"/>
      <c r="AA64" s="171" t="str">
        <f>IF(AND(W64="",Y64=""),"",$AA$9-SUM($W$10:W64)+SUM($Y$10:Y64))</f>
        <v/>
      </c>
      <c r="AB64" s="52"/>
      <c r="AC64" s="172" t="str">
        <f t="shared" si="2"/>
        <v/>
      </c>
      <c r="AD64" s="152"/>
      <c r="AE64" s="43"/>
      <c r="AF64" s="49"/>
      <c r="AG64" s="76"/>
      <c r="AH64" s="50"/>
      <c r="AI64" s="77"/>
      <c r="AJ64" s="50"/>
      <c r="AK64" s="78"/>
      <c r="AL64" s="50"/>
      <c r="AM64" s="66"/>
      <c r="AN64" s="50"/>
      <c r="AO64" s="174" t="str">
        <f t="shared" si="4"/>
        <v/>
      </c>
      <c r="AP64" s="50"/>
      <c r="AQ64" s="79"/>
      <c r="AR64" s="68"/>
      <c r="AS64" s="175">
        <f t="shared" si="5"/>
        <v>0</v>
      </c>
      <c r="AT64" s="81"/>
      <c r="AU64" s="176">
        <f t="shared" si="3"/>
        <v>0</v>
      </c>
      <c r="AV64" s="70"/>
      <c r="AW64" s="177" t="str">
        <f t="shared" si="8"/>
        <v/>
      </c>
      <c r="AX64" s="70"/>
      <c r="AY64" s="179" t="str">
        <f>IFERROR(IF(AND(AQ64=0,AU64=0),"",$AY$9-SUM($AQ$10:$AQ64)+SUM($AU$10:$AU64)),"")</f>
        <v/>
      </c>
      <c r="AZ64" s="51"/>
      <c r="BB64" s="49"/>
      <c r="BC64" s="76"/>
      <c r="BD64" s="50"/>
      <c r="BE64" s="77"/>
      <c r="BF64" s="50"/>
      <c r="BG64" s="78"/>
      <c r="BH64" s="50"/>
      <c r="BI64" s="80"/>
      <c r="BJ64" s="70"/>
      <c r="BK64" s="80"/>
      <c r="BL64" s="70"/>
      <c r="BM64" s="177" t="str">
        <f>IF(AND(BI64="",BK64=""),"",$BM$9-SUM($BI$10:BI64)+SUM($BK$10:BK64))</f>
        <v/>
      </c>
      <c r="BN64" s="51"/>
      <c r="BQ64" s="71"/>
      <c r="BR64" s="170">
        <f t="shared" si="6"/>
        <v>0</v>
      </c>
      <c r="BS64" s="71"/>
      <c r="BT64" s="170">
        <f t="shared" si="7"/>
        <v>0</v>
      </c>
      <c r="BU64" s="170" t="str">
        <f t="shared" si="1"/>
        <v/>
      </c>
    </row>
    <row r="65" spans="2:80" x14ac:dyDescent="0.3">
      <c r="B65" s="49"/>
      <c r="C65" s="72"/>
      <c r="D65" s="52"/>
      <c r="E65" s="83"/>
      <c r="F65" s="52"/>
      <c r="G65" s="74"/>
      <c r="H65" s="52"/>
      <c r="I65" s="59"/>
      <c r="J65" s="60"/>
      <c r="K65" s="59"/>
      <c r="L65" s="60"/>
      <c r="M65" s="173" t="str">
        <f>IF(AND(I65="",K65=""),"",$M$9-SUM($I$10:$I65)+SUM($K$10:$K65))</f>
        <v/>
      </c>
      <c r="N65" s="51"/>
      <c r="P65" s="150"/>
      <c r="Q65" s="72"/>
      <c r="R65" s="63"/>
      <c r="S65" s="84"/>
      <c r="T65" s="63"/>
      <c r="U65" s="73"/>
      <c r="V65" s="63"/>
      <c r="W65" s="64"/>
      <c r="X65" s="65"/>
      <c r="Y65" s="59"/>
      <c r="Z65" s="63"/>
      <c r="AA65" s="171" t="str">
        <f>IF(AND(W65="",Y65=""),"",$AA$9-SUM($W$10:W65)+SUM($Y$10:Y65))</f>
        <v/>
      </c>
      <c r="AB65" s="52"/>
      <c r="AC65" s="172" t="str">
        <f t="shared" si="2"/>
        <v/>
      </c>
      <c r="AD65" s="152"/>
      <c r="AE65" s="43"/>
      <c r="AF65" s="49"/>
      <c r="AG65" s="85"/>
      <c r="AH65" s="50"/>
      <c r="AI65" s="86"/>
      <c r="AJ65" s="50"/>
      <c r="AK65" s="87"/>
      <c r="AL65" s="50"/>
      <c r="AM65" s="66"/>
      <c r="AN65" s="50"/>
      <c r="AO65" s="174" t="str">
        <f t="shared" si="4"/>
        <v/>
      </c>
      <c r="AP65" s="50"/>
      <c r="AQ65" s="66"/>
      <c r="AR65" s="68"/>
      <c r="AS65" s="175">
        <f t="shared" si="5"/>
        <v>0</v>
      </c>
      <c r="AT65" s="81"/>
      <c r="AU65" s="176">
        <f t="shared" si="3"/>
        <v>0</v>
      </c>
      <c r="AV65" s="70"/>
      <c r="AW65" s="177" t="str">
        <f t="shared" si="8"/>
        <v/>
      </c>
      <c r="AX65" s="70"/>
      <c r="AY65" s="179" t="str">
        <f>IFERROR(IF(AND(AQ65=0,AU65=0),"",$AY$9-SUM($AQ$10:$AQ65)+SUM($AU$10:$AU65)),"")</f>
        <v/>
      </c>
      <c r="AZ65" s="51"/>
      <c r="BB65" s="49"/>
      <c r="BC65" s="85"/>
      <c r="BD65" s="50"/>
      <c r="BE65" s="86"/>
      <c r="BF65" s="50"/>
      <c r="BG65" s="87"/>
      <c r="BH65" s="50"/>
      <c r="BI65" s="67"/>
      <c r="BJ65" s="70"/>
      <c r="BK65" s="67"/>
      <c r="BL65" s="70"/>
      <c r="BM65" s="180" t="str">
        <f>IF(AND(BI65="",BK65=""),"",$BM$9-SUM($BI$10:BI65)+SUM($BK$10:BK65))</f>
        <v/>
      </c>
      <c r="BN65" s="51"/>
      <c r="BQ65" s="71"/>
      <c r="BR65" s="170">
        <f t="shared" si="6"/>
        <v>0</v>
      </c>
      <c r="BS65" s="71"/>
      <c r="BT65" s="170">
        <f t="shared" si="7"/>
        <v>0</v>
      </c>
      <c r="BU65" s="170" t="str">
        <f t="shared" si="1"/>
        <v/>
      </c>
    </row>
    <row r="66" spans="2:80" x14ac:dyDescent="0.3">
      <c r="B66" s="49"/>
      <c r="C66" s="72"/>
      <c r="D66" s="52"/>
      <c r="E66" s="73"/>
      <c r="F66" s="52"/>
      <c r="G66" s="74"/>
      <c r="H66" s="52"/>
      <c r="I66" s="59"/>
      <c r="J66" s="60"/>
      <c r="K66" s="59"/>
      <c r="L66" s="60"/>
      <c r="M66" s="173" t="str">
        <f>IF(AND(I66="",K66=""),"",$M$9-SUM($I$10:$I66)+SUM($K$10:$K66))</f>
        <v/>
      </c>
      <c r="N66" s="51"/>
      <c r="P66" s="150"/>
      <c r="Q66" s="72"/>
      <c r="R66" s="63"/>
      <c r="S66" s="75"/>
      <c r="T66" s="63"/>
      <c r="U66" s="73"/>
      <c r="V66" s="63"/>
      <c r="W66" s="64"/>
      <c r="X66" s="65"/>
      <c r="Y66" s="59"/>
      <c r="Z66" s="63"/>
      <c r="AA66" s="171" t="str">
        <f>IF(AND(W66="",Y66=""),"",$AA$9-SUM($W$10:W66)+SUM($Y$10:Y66))</f>
        <v/>
      </c>
      <c r="AB66" s="52"/>
      <c r="AC66" s="172" t="str">
        <f t="shared" si="2"/>
        <v/>
      </c>
      <c r="AD66" s="152"/>
      <c r="AE66" s="43"/>
      <c r="AF66" s="49"/>
      <c r="AG66" s="76"/>
      <c r="AH66" s="50"/>
      <c r="AI66" s="77"/>
      <c r="AJ66" s="50"/>
      <c r="AK66" s="78"/>
      <c r="AL66" s="50"/>
      <c r="AM66" s="79"/>
      <c r="AN66" s="50"/>
      <c r="AO66" s="174" t="str">
        <f t="shared" si="4"/>
        <v/>
      </c>
      <c r="AP66" s="50"/>
      <c r="AQ66" s="79"/>
      <c r="AR66" s="68"/>
      <c r="AS66" s="175">
        <f t="shared" si="5"/>
        <v>0</v>
      </c>
      <c r="AT66" s="81"/>
      <c r="AU66" s="176">
        <f t="shared" si="3"/>
        <v>0</v>
      </c>
      <c r="AV66" s="70"/>
      <c r="AW66" s="177" t="str">
        <f t="shared" si="8"/>
        <v/>
      </c>
      <c r="AX66" s="70"/>
      <c r="AY66" s="179" t="str">
        <f>IFERROR(IF(AND(AQ66=0,AU66=0),"",$AY$9-SUM($AQ$10:$AQ66)+SUM($AU$10:$AU66)),"")</f>
        <v/>
      </c>
      <c r="AZ66" s="51"/>
      <c r="BB66" s="49"/>
      <c r="BC66" s="76"/>
      <c r="BD66" s="50"/>
      <c r="BE66" s="77"/>
      <c r="BF66" s="50"/>
      <c r="BG66" s="78"/>
      <c r="BH66" s="50"/>
      <c r="BI66" s="80"/>
      <c r="BJ66" s="70"/>
      <c r="BK66" s="80"/>
      <c r="BL66" s="70"/>
      <c r="BM66" s="177" t="str">
        <f>IF(AND(BI66="",BK66=""),"",$BM$9-SUM($BI$10:BI66)+SUM($BK$10:BK66))</f>
        <v/>
      </c>
      <c r="BN66" s="51"/>
      <c r="BQ66" s="71"/>
      <c r="BR66" s="170">
        <f t="shared" si="6"/>
        <v>0</v>
      </c>
      <c r="BS66" s="71"/>
      <c r="BT66" s="170">
        <f t="shared" si="7"/>
        <v>0</v>
      </c>
      <c r="BU66" s="170" t="str">
        <f t="shared" si="1"/>
        <v/>
      </c>
    </row>
    <row r="67" spans="2:80" x14ac:dyDescent="0.3">
      <c r="B67" s="49"/>
      <c r="C67" s="72"/>
      <c r="D67" s="52"/>
      <c r="E67" s="83"/>
      <c r="F67" s="52"/>
      <c r="G67" s="74"/>
      <c r="H67" s="52"/>
      <c r="I67" s="59"/>
      <c r="J67" s="60"/>
      <c r="K67" s="59"/>
      <c r="L67" s="60"/>
      <c r="M67" s="173" t="str">
        <f>IF(AND(I67="",K67=""),"",$M$9-SUM($I$10:$I67)+SUM($K$10:$K67))</f>
        <v/>
      </c>
      <c r="N67" s="51"/>
      <c r="P67" s="150"/>
      <c r="Q67" s="72"/>
      <c r="R67" s="63"/>
      <c r="S67" s="84"/>
      <c r="T67" s="63"/>
      <c r="U67" s="73"/>
      <c r="V67" s="63"/>
      <c r="W67" s="64"/>
      <c r="X67" s="65"/>
      <c r="Y67" s="59"/>
      <c r="Z67" s="63"/>
      <c r="AA67" s="171" t="str">
        <f>IF(AND(W67="",Y67=""),"",$AA$9-SUM($W$10:W67)+SUM($Y$10:Y67))</f>
        <v/>
      </c>
      <c r="AB67" s="52"/>
      <c r="AC67" s="172" t="str">
        <f t="shared" si="2"/>
        <v/>
      </c>
      <c r="AD67" s="152"/>
      <c r="AE67" s="43"/>
      <c r="AF67" s="49"/>
      <c r="AG67" s="85"/>
      <c r="AH67" s="50"/>
      <c r="AI67" s="86"/>
      <c r="AJ67" s="50"/>
      <c r="AK67" s="87"/>
      <c r="AL67" s="50"/>
      <c r="AM67" s="79"/>
      <c r="AN67" s="50"/>
      <c r="AO67" s="174" t="str">
        <f t="shared" si="4"/>
        <v/>
      </c>
      <c r="AP67" s="50"/>
      <c r="AQ67" s="66"/>
      <c r="AR67" s="68"/>
      <c r="AS67" s="175">
        <f t="shared" si="5"/>
        <v>0</v>
      </c>
      <c r="AT67" s="81"/>
      <c r="AU67" s="176">
        <f t="shared" si="3"/>
        <v>0</v>
      </c>
      <c r="AV67" s="70"/>
      <c r="AW67" s="177" t="str">
        <f t="shared" si="8"/>
        <v/>
      </c>
      <c r="AX67" s="70"/>
      <c r="AY67" s="179" t="str">
        <f>IFERROR(IF(AND(AQ67=0,AU67=0),"",$AY$9-SUM($AQ$10:$AQ67)+SUM($AU$10:$AU67)),"")</f>
        <v/>
      </c>
      <c r="AZ67" s="51"/>
      <c r="BB67" s="49"/>
      <c r="BC67" s="85"/>
      <c r="BD67" s="50"/>
      <c r="BE67" s="86"/>
      <c r="BF67" s="50"/>
      <c r="BG67" s="87"/>
      <c r="BH67" s="50"/>
      <c r="BI67" s="67"/>
      <c r="BJ67" s="70"/>
      <c r="BK67" s="67"/>
      <c r="BL67" s="70"/>
      <c r="BM67" s="180" t="str">
        <f>IF(AND(BI67="",BK67=""),"",$BM$9-SUM($BI$10:BI67)+SUM($BK$10:BK67))</f>
        <v/>
      </c>
      <c r="BN67" s="51"/>
      <c r="BQ67" s="71"/>
      <c r="BR67" s="170">
        <f t="shared" si="6"/>
        <v>0</v>
      </c>
      <c r="BS67" s="71"/>
      <c r="BT67" s="170">
        <f t="shared" si="7"/>
        <v>0</v>
      </c>
      <c r="BU67" s="170" t="str">
        <f t="shared" si="1"/>
        <v/>
      </c>
    </row>
    <row r="68" spans="2:80" x14ac:dyDescent="0.3">
      <c r="B68" s="49"/>
      <c r="C68" s="72"/>
      <c r="D68" s="52"/>
      <c r="E68" s="73"/>
      <c r="F68" s="52"/>
      <c r="G68" s="74"/>
      <c r="H68" s="52"/>
      <c r="I68" s="59"/>
      <c r="J68" s="60"/>
      <c r="K68" s="59"/>
      <c r="L68" s="60"/>
      <c r="M68" s="173" t="str">
        <f>IF(AND(I68="",K68=""),"",$M$9-SUM($I$10:$I68)+SUM($K$10:$K68))</f>
        <v/>
      </c>
      <c r="N68" s="51"/>
      <c r="P68" s="150"/>
      <c r="Q68" s="72"/>
      <c r="R68" s="63"/>
      <c r="S68" s="75"/>
      <c r="T68" s="63"/>
      <c r="U68" s="73"/>
      <c r="V68" s="63"/>
      <c r="W68" s="64"/>
      <c r="X68" s="65"/>
      <c r="Y68" s="59"/>
      <c r="Z68" s="63"/>
      <c r="AA68" s="171" t="str">
        <f>IF(AND(W68="",Y68=""),"",$AA$9-SUM($W$10:W68)+SUM($Y$10:Y68))</f>
        <v/>
      </c>
      <c r="AB68" s="52"/>
      <c r="AC68" s="172" t="str">
        <f t="shared" si="2"/>
        <v/>
      </c>
      <c r="AD68" s="152"/>
      <c r="AE68" s="43"/>
      <c r="AF68" s="49"/>
      <c r="AG68" s="76"/>
      <c r="AH68" s="50"/>
      <c r="AI68" s="77"/>
      <c r="AJ68" s="50"/>
      <c r="AK68" s="78"/>
      <c r="AL68" s="50"/>
      <c r="AM68" s="79"/>
      <c r="AN68" s="50"/>
      <c r="AO68" s="174" t="str">
        <f t="shared" si="4"/>
        <v/>
      </c>
      <c r="AP68" s="50"/>
      <c r="AQ68" s="79"/>
      <c r="AR68" s="68"/>
      <c r="AS68" s="175">
        <f t="shared" si="5"/>
        <v>0</v>
      </c>
      <c r="AT68" s="81"/>
      <c r="AU68" s="176">
        <f t="shared" si="3"/>
        <v>0</v>
      </c>
      <c r="AV68" s="70"/>
      <c r="AW68" s="177" t="str">
        <f t="shared" si="8"/>
        <v/>
      </c>
      <c r="AX68" s="70"/>
      <c r="AY68" s="179" t="str">
        <f>IFERROR(IF(AND(AQ68=0,AU68=0),"",$AY$9-SUM($AQ$10:$AQ68)+SUM($AU$10:$AU68)),"")</f>
        <v/>
      </c>
      <c r="AZ68" s="51"/>
      <c r="BB68" s="49"/>
      <c r="BC68" s="76"/>
      <c r="BD68" s="50"/>
      <c r="BE68" s="77"/>
      <c r="BF68" s="50"/>
      <c r="BG68" s="78"/>
      <c r="BH68" s="50"/>
      <c r="BI68" s="80"/>
      <c r="BJ68" s="70"/>
      <c r="BK68" s="80"/>
      <c r="BL68" s="70"/>
      <c r="BM68" s="177" t="str">
        <f>IF(AND(BI68="",BK68=""),"",$BM$9-SUM($BI$10:BI68)+SUM($BK$10:BK68))</f>
        <v/>
      </c>
      <c r="BN68" s="51"/>
      <c r="BQ68" s="71"/>
      <c r="BR68" s="170">
        <f t="shared" si="6"/>
        <v>0</v>
      </c>
      <c r="BS68" s="71"/>
      <c r="BT68" s="170">
        <f t="shared" si="7"/>
        <v>0</v>
      </c>
      <c r="BU68" s="170" t="str">
        <f t="shared" si="1"/>
        <v/>
      </c>
    </row>
    <row r="69" spans="2:80" x14ac:dyDescent="0.3">
      <c r="B69" s="49"/>
      <c r="C69" s="72"/>
      <c r="D69" s="52"/>
      <c r="E69" s="83"/>
      <c r="F69" s="52"/>
      <c r="G69" s="74"/>
      <c r="H69" s="52"/>
      <c r="I69" s="59"/>
      <c r="J69" s="60"/>
      <c r="K69" s="59"/>
      <c r="L69" s="60"/>
      <c r="M69" s="173" t="str">
        <f>IF(AND(I69="",K69=""),"",$M$9-SUM($I$10:$I69)+SUM($K$10:$K69))</f>
        <v/>
      </c>
      <c r="N69" s="51"/>
      <c r="P69" s="150"/>
      <c r="Q69" s="72"/>
      <c r="R69" s="63"/>
      <c r="S69" s="84"/>
      <c r="T69" s="63"/>
      <c r="U69" s="73"/>
      <c r="V69" s="63"/>
      <c r="W69" s="64"/>
      <c r="X69" s="65"/>
      <c r="Y69" s="59"/>
      <c r="Z69" s="63"/>
      <c r="AA69" s="171" t="str">
        <f>IF(AND(W69="",Y69=""),"",$AA$9-SUM($W$10:W69)+SUM($Y$10:Y69))</f>
        <v/>
      </c>
      <c r="AB69" s="52"/>
      <c r="AC69" s="172" t="str">
        <f t="shared" si="2"/>
        <v/>
      </c>
      <c r="AD69" s="152"/>
      <c r="AE69" s="43"/>
      <c r="AF69" s="49"/>
      <c r="AG69" s="85"/>
      <c r="AH69" s="50"/>
      <c r="AI69" s="86"/>
      <c r="AJ69" s="50"/>
      <c r="AK69" s="87"/>
      <c r="AL69" s="50"/>
      <c r="AM69" s="79"/>
      <c r="AN69" s="50"/>
      <c r="AO69" s="174" t="str">
        <f t="shared" si="4"/>
        <v/>
      </c>
      <c r="AP69" s="50"/>
      <c r="AQ69" s="66"/>
      <c r="AR69" s="68"/>
      <c r="AS69" s="175">
        <f t="shared" si="5"/>
        <v>0</v>
      </c>
      <c r="AT69" s="81"/>
      <c r="AU69" s="176">
        <f t="shared" si="3"/>
        <v>0</v>
      </c>
      <c r="AV69" s="70"/>
      <c r="AW69" s="177" t="str">
        <f t="shared" si="8"/>
        <v/>
      </c>
      <c r="AX69" s="70"/>
      <c r="AY69" s="179" t="str">
        <f>IFERROR(IF(AND(AQ69=0,AU69=0),"",$AY$9-SUM($AQ$10:$AQ69)+SUM($AU$10:$AU69)),"")</f>
        <v/>
      </c>
      <c r="AZ69" s="51"/>
      <c r="BB69" s="49"/>
      <c r="BC69" s="85"/>
      <c r="BD69" s="50"/>
      <c r="BE69" s="86"/>
      <c r="BF69" s="50"/>
      <c r="BG69" s="87"/>
      <c r="BH69" s="50"/>
      <c r="BI69" s="67"/>
      <c r="BJ69" s="70"/>
      <c r="BK69" s="67"/>
      <c r="BL69" s="70"/>
      <c r="BM69" s="180" t="str">
        <f>IF(AND(BI69="",BK69=""),"",$BM$9-SUM($BI$10:BI69)+SUM($BK$10:BK69))</f>
        <v/>
      </c>
      <c r="BN69" s="51"/>
      <c r="BQ69" s="71"/>
      <c r="BR69" s="170">
        <f t="shared" si="6"/>
        <v>0</v>
      </c>
      <c r="BS69" s="71"/>
      <c r="BT69" s="170">
        <f t="shared" si="7"/>
        <v>0</v>
      </c>
      <c r="BU69" s="170" t="str">
        <f t="shared" si="1"/>
        <v/>
      </c>
    </row>
    <row r="70" spans="2:80" x14ac:dyDescent="0.3">
      <c r="B70" s="49"/>
      <c r="C70" s="72"/>
      <c r="D70" s="52"/>
      <c r="E70" s="73"/>
      <c r="F70" s="52"/>
      <c r="G70" s="74"/>
      <c r="H70" s="52"/>
      <c r="I70" s="59"/>
      <c r="J70" s="60"/>
      <c r="K70" s="59"/>
      <c r="L70" s="60"/>
      <c r="M70" s="173" t="str">
        <f>IF(AND(I70="",K70=""),"",$M$9-SUM($I$10:$I70)+SUM($K$10:$K70))</f>
        <v/>
      </c>
      <c r="N70" s="51"/>
      <c r="P70" s="150"/>
      <c r="Q70" s="72"/>
      <c r="R70" s="63"/>
      <c r="S70" s="75"/>
      <c r="T70" s="63"/>
      <c r="U70" s="73"/>
      <c r="V70" s="63"/>
      <c r="W70" s="64"/>
      <c r="X70" s="65"/>
      <c r="Y70" s="59"/>
      <c r="Z70" s="63"/>
      <c r="AA70" s="171" t="str">
        <f>IF(AND(W70="",Y70=""),"",$AA$9-SUM($W$10:W70)+SUM($Y$10:Y70))</f>
        <v/>
      </c>
      <c r="AB70" s="52"/>
      <c r="AC70" s="172" t="str">
        <f t="shared" si="2"/>
        <v/>
      </c>
      <c r="AD70" s="152"/>
      <c r="AE70" s="43"/>
      <c r="AF70" s="49"/>
      <c r="AG70" s="76"/>
      <c r="AH70" s="50"/>
      <c r="AI70" s="77"/>
      <c r="AJ70" s="50"/>
      <c r="AK70" s="78"/>
      <c r="AL70" s="50"/>
      <c r="AM70" s="79"/>
      <c r="AN70" s="50"/>
      <c r="AO70" s="174" t="str">
        <f t="shared" si="4"/>
        <v/>
      </c>
      <c r="AP70" s="50"/>
      <c r="AQ70" s="79"/>
      <c r="AR70" s="68"/>
      <c r="AS70" s="175">
        <f t="shared" si="5"/>
        <v>0</v>
      </c>
      <c r="AT70" s="81"/>
      <c r="AU70" s="176">
        <f t="shared" si="3"/>
        <v>0</v>
      </c>
      <c r="AV70" s="70"/>
      <c r="AW70" s="177" t="str">
        <f t="shared" si="8"/>
        <v/>
      </c>
      <c r="AX70" s="70"/>
      <c r="AY70" s="179" t="str">
        <f>IFERROR(IF(AND(AQ70=0,AU70=0),"",$AY$9-SUM($AQ$10:$AQ70)+SUM($AU$10:$AU70)),"")</f>
        <v/>
      </c>
      <c r="AZ70" s="51"/>
      <c r="BB70" s="49"/>
      <c r="BC70" s="76"/>
      <c r="BD70" s="50"/>
      <c r="BE70" s="77"/>
      <c r="BF70" s="50"/>
      <c r="BG70" s="78"/>
      <c r="BH70" s="50"/>
      <c r="BI70" s="80"/>
      <c r="BJ70" s="70"/>
      <c r="BK70" s="80"/>
      <c r="BL70" s="70"/>
      <c r="BM70" s="177" t="str">
        <f>IF(AND(BI70="",BK70=""),"",$BM$9-SUM($BI$10:BI70)+SUM($BK$10:BK70))</f>
        <v/>
      </c>
      <c r="BN70" s="51"/>
      <c r="BQ70" s="71"/>
      <c r="BR70" s="170">
        <f t="shared" si="6"/>
        <v>0</v>
      </c>
      <c r="BS70" s="71"/>
      <c r="BT70" s="170">
        <f t="shared" si="7"/>
        <v>0</v>
      </c>
      <c r="BU70" s="170" t="str">
        <f t="shared" si="1"/>
        <v/>
      </c>
      <c r="BZ70" s="93"/>
      <c r="CA70" s="82"/>
      <c r="CB70" s="92"/>
    </row>
    <row r="71" spans="2:80" x14ac:dyDescent="0.3">
      <c r="B71" s="49"/>
      <c r="C71" s="72"/>
      <c r="D71" s="52"/>
      <c r="E71" s="83"/>
      <c r="F71" s="52"/>
      <c r="G71" s="74"/>
      <c r="H71" s="52"/>
      <c r="I71" s="59"/>
      <c r="J71" s="60"/>
      <c r="K71" s="59"/>
      <c r="L71" s="60"/>
      <c r="M71" s="173" t="str">
        <f>IF(AND(I71="",K71=""),"",$M$9-SUM($I$10:$I71)+SUM($K$10:$K71))</f>
        <v/>
      </c>
      <c r="N71" s="51"/>
      <c r="P71" s="150"/>
      <c r="Q71" s="72"/>
      <c r="R71" s="63"/>
      <c r="S71" s="84"/>
      <c r="T71" s="63"/>
      <c r="U71" s="73"/>
      <c r="V71" s="63"/>
      <c r="W71" s="64"/>
      <c r="X71" s="65"/>
      <c r="Y71" s="59"/>
      <c r="Z71" s="63"/>
      <c r="AA71" s="171" t="str">
        <f>IF(AND(W71="",Y71=""),"",$AA$9-SUM($W$10:W71)+SUM($Y$10:Y71))</f>
        <v/>
      </c>
      <c r="AB71" s="52"/>
      <c r="AC71" s="172" t="str">
        <f t="shared" si="2"/>
        <v/>
      </c>
      <c r="AD71" s="152"/>
      <c r="AE71" s="43"/>
      <c r="AF71" s="49"/>
      <c r="AG71" s="85"/>
      <c r="AH71" s="50"/>
      <c r="AI71" s="86"/>
      <c r="AJ71" s="50"/>
      <c r="AK71" s="87"/>
      <c r="AL71" s="50"/>
      <c r="AM71" s="79"/>
      <c r="AN71" s="50"/>
      <c r="AO71" s="174" t="str">
        <f t="shared" si="4"/>
        <v/>
      </c>
      <c r="AP71" s="50"/>
      <c r="AQ71" s="66"/>
      <c r="AR71" s="68"/>
      <c r="AS71" s="175">
        <f t="shared" si="5"/>
        <v>0</v>
      </c>
      <c r="AT71" s="81"/>
      <c r="AU71" s="176">
        <f t="shared" si="3"/>
        <v>0</v>
      </c>
      <c r="AV71" s="70"/>
      <c r="AW71" s="177" t="str">
        <f t="shared" si="8"/>
        <v/>
      </c>
      <c r="AX71" s="70"/>
      <c r="AY71" s="179" t="str">
        <f>IFERROR(IF(AND(AQ71=0,AU71=0),"",$AY$9-SUM($AQ$10:$AQ71)+SUM($AU$10:$AU71)),"")</f>
        <v/>
      </c>
      <c r="AZ71" s="51"/>
      <c r="BB71" s="49"/>
      <c r="BC71" s="85"/>
      <c r="BD71" s="50"/>
      <c r="BE71" s="86"/>
      <c r="BF71" s="50"/>
      <c r="BG71" s="87"/>
      <c r="BH71" s="50"/>
      <c r="BI71" s="67"/>
      <c r="BJ71" s="70"/>
      <c r="BK71" s="67"/>
      <c r="BL71" s="70"/>
      <c r="BM71" s="180" t="str">
        <f>IF(AND(BI71="",BK71=""),"",$BM$9-SUM($BI$10:BI71)+SUM($BK$10:BK71))</f>
        <v/>
      </c>
      <c r="BN71" s="51"/>
      <c r="BQ71" s="71"/>
      <c r="BR71" s="170">
        <f t="shared" si="6"/>
        <v>0</v>
      </c>
      <c r="BS71" s="71"/>
      <c r="BT71" s="170">
        <f t="shared" si="7"/>
        <v>0</v>
      </c>
      <c r="BU71" s="170" t="str">
        <f t="shared" si="1"/>
        <v/>
      </c>
      <c r="BZ71" s="93"/>
      <c r="CA71" s="82"/>
      <c r="CB71" s="92"/>
    </row>
    <row r="72" spans="2:80" x14ac:dyDescent="0.3">
      <c r="B72" s="49"/>
      <c r="C72" s="72"/>
      <c r="D72" s="52"/>
      <c r="E72" s="73"/>
      <c r="F72" s="52"/>
      <c r="G72" s="74"/>
      <c r="H72" s="52"/>
      <c r="I72" s="59"/>
      <c r="J72" s="60"/>
      <c r="K72" s="59"/>
      <c r="L72" s="60"/>
      <c r="M72" s="173" t="str">
        <f>IF(AND(I72="",K72=""),"",$M$9-SUM($I$10:$I72)+SUM($K$10:$K72))</f>
        <v/>
      </c>
      <c r="N72" s="51"/>
      <c r="P72" s="150"/>
      <c r="Q72" s="72"/>
      <c r="R72" s="63"/>
      <c r="S72" s="75"/>
      <c r="T72" s="63"/>
      <c r="U72" s="73"/>
      <c r="V72" s="63"/>
      <c r="W72" s="64"/>
      <c r="X72" s="65"/>
      <c r="Y72" s="59"/>
      <c r="Z72" s="63"/>
      <c r="AA72" s="171" t="str">
        <f>IF(AND(W72="",Y72=""),"",$AA$9-SUM($W$10:W72)+SUM($Y$10:Y72))</f>
        <v/>
      </c>
      <c r="AB72" s="52"/>
      <c r="AC72" s="172" t="str">
        <f t="shared" si="2"/>
        <v/>
      </c>
      <c r="AD72" s="152"/>
      <c r="AE72" s="43"/>
      <c r="AF72" s="49"/>
      <c r="AG72" s="76"/>
      <c r="AH72" s="50"/>
      <c r="AI72" s="77"/>
      <c r="AJ72" s="50"/>
      <c r="AK72" s="78"/>
      <c r="AL72" s="50"/>
      <c r="AM72" s="79"/>
      <c r="AN72" s="50"/>
      <c r="AO72" s="174" t="str">
        <f t="shared" si="4"/>
        <v/>
      </c>
      <c r="AP72" s="50"/>
      <c r="AQ72" s="79"/>
      <c r="AR72" s="68"/>
      <c r="AS72" s="175">
        <f t="shared" si="5"/>
        <v>0</v>
      </c>
      <c r="AT72" s="81"/>
      <c r="AU72" s="176">
        <f t="shared" si="3"/>
        <v>0</v>
      </c>
      <c r="AV72" s="70"/>
      <c r="AW72" s="177" t="str">
        <f t="shared" si="8"/>
        <v/>
      </c>
      <c r="AX72" s="70"/>
      <c r="AY72" s="179" t="str">
        <f>IFERROR(IF(AND(AQ72=0,AU72=0),"",$AY$9-SUM($AQ$10:$AQ72)+SUM($AU$10:$AU72)),"")</f>
        <v/>
      </c>
      <c r="AZ72" s="51"/>
      <c r="BB72" s="49"/>
      <c r="BC72" s="76"/>
      <c r="BD72" s="50"/>
      <c r="BE72" s="77"/>
      <c r="BF72" s="50"/>
      <c r="BG72" s="78"/>
      <c r="BH72" s="50"/>
      <c r="BI72" s="80"/>
      <c r="BJ72" s="70"/>
      <c r="BK72" s="80"/>
      <c r="BL72" s="70"/>
      <c r="BM72" s="177" t="str">
        <f>IF(AND(BI72="",BK72=""),"",$BM$9-SUM($BI$10:BI72)+SUM($BK$10:BK72))</f>
        <v/>
      </c>
      <c r="BN72" s="51"/>
      <c r="BQ72" s="71"/>
      <c r="BR72" s="170">
        <f t="shared" si="6"/>
        <v>0</v>
      </c>
      <c r="BS72" s="71"/>
      <c r="BT72" s="170">
        <f t="shared" si="7"/>
        <v>0</v>
      </c>
      <c r="BU72" s="170" t="str">
        <f t="shared" si="1"/>
        <v/>
      </c>
      <c r="BZ72" s="93"/>
      <c r="CA72" s="82"/>
      <c r="CB72" s="92"/>
    </row>
    <row r="73" spans="2:80" x14ac:dyDescent="0.3">
      <c r="B73" s="49"/>
      <c r="C73" s="72"/>
      <c r="D73" s="52"/>
      <c r="E73" s="83"/>
      <c r="F73" s="52"/>
      <c r="G73" s="74"/>
      <c r="H73" s="52"/>
      <c r="I73" s="59"/>
      <c r="J73" s="60"/>
      <c r="K73" s="59"/>
      <c r="L73" s="60"/>
      <c r="M73" s="173" t="str">
        <f>IF(AND(I73="",K73=""),"",$M$9-SUM($I$10:$I73)+SUM($K$10:$K73))</f>
        <v/>
      </c>
      <c r="N73" s="51"/>
      <c r="P73" s="150"/>
      <c r="Q73" s="72"/>
      <c r="R73" s="63"/>
      <c r="S73" s="84"/>
      <c r="T73" s="63"/>
      <c r="U73" s="73"/>
      <c r="V73" s="63"/>
      <c r="W73" s="64"/>
      <c r="X73" s="65"/>
      <c r="Y73" s="59"/>
      <c r="Z73" s="63"/>
      <c r="AA73" s="171" t="str">
        <f>IF(AND(W73="",Y73=""),"",$AA$9-SUM($W$10:W73)+SUM($Y$10:Y73))</f>
        <v/>
      </c>
      <c r="AB73" s="52"/>
      <c r="AC73" s="172" t="str">
        <f t="shared" si="2"/>
        <v/>
      </c>
      <c r="AD73" s="152"/>
      <c r="AE73" s="43"/>
      <c r="AF73" s="49"/>
      <c r="AG73" s="85"/>
      <c r="AH73" s="50"/>
      <c r="AI73" s="86"/>
      <c r="AJ73" s="50"/>
      <c r="AK73" s="87"/>
      <c r="AL73" s="50"/>
      <c r="AM73" s="79"/>
      <c r="AN73" s="50"/>
      <c r="AO73" s="174" t="str">
        <f t="shared" si="4"/>
        <v/>
      </c>
      <c r="AP73" s="50"/>
      <c r="AQ73" s="66"/>
      <c r="AR73" s="68"/>
      <c r="AS73" s="175">
        <f t="shared" si="5"/>
        <v>0</v>
      </c>
      <c r="AT73" s="81"/>
      <c r="AU73" s="176">
        <f t="shared" si="3"/>
        <v>0</v>
      </c>
      <c r="AV73" s="70"/>
      <c r="AW73" s="177" t="str">
        <f t="shared" si="8"/>
        <v/>
      </c>
      <c r="AX73" s="70"/>
      <c r="AY73" s="179" t="str">
        <f>IFERROR(IF(AND(AQ73=0,AU73=0),"",$AY$9-SUM($AQ$10:$AQ73)+SUM($AU$10:$AU73)),"")</f>
        <v/>
      </c>
      <c r="AZ73" s="51"/>
      <c r="BB73" s="49"/>
      <c r="BC73" s="85"/>
      <c r="BD73" s="50"/>
      <c r="BE73" s="86"/>
      <c r="BF73" s="50"/>
      <c r="BG73" s="87"/>
      <c r="BH73" s="50"/>
      <c r="BI73" s="67"/>
      <c r="BJ73" s="70"/>
      <c r="BK73" s="67"/>
      <c r="BL73" s="70"/>
      <c r="BM73" s="180" t="str">
        <f>IF(AND(BI73="",BK73=""),"",$BM$9-SUM($BI$10:BI73)+SUM($BK$10:BK73))</f>
        <v/>
      </c>
      <c r="BN73" s="51"/>
      <c r="BQ73" s="71"/>
      <c r="BR73" s="170">
        <f t="shared" si="6"/>
        <v>0</v>
      </c>
      <c r="BS73" s="71"/>
      <c r="BT73" s="170">
        <f t="shared" si="7"/>
        <v>0</v>
      </c>
      <c r="BU73" s="170" t="str">
        <f t="shared" ref="BU73:BU105" si="9">IFERROR(IF(AY73&gt;=1,AY73,""),"")</f>
        <v/>
      </c>
      <c r="BZ73" s="93"/>
      <c r="CA73" s="82"/>
      <c r="CB73" s="92"/>
    </row>
    <row r="74" spans="2:80" x14ac:dyDescent="0.3">
      <c r="B74" s="49"/>
      <c r="C74" s="72"/>
      <c r="D74" s="52"/>
      <c r="E74" s="73"/>
      <c r="F74" s="52"/>
      <c r="G74" s="74"/>
      <c r="H74" s="52"/>
      <c r="I74" s="59"/>
      <c r="J74" s="60"/>
      <c r="K74" s="59"/>
      <c r="L74" s="60"/>
      <c r="M74" s="173" t="str">
        <f>IF(AND(I74="",K74=""),"",$M$9-SUM($I$10:$I74)+SUM($K$10:$K74))</f>
        <v/>
      </c>
      <c r="N74" s="51"/>
      <c r="P74" s="150"/>
      <c r="Q74" s="72"/>
      <c r="R74" s="63"/>
      <c r="S74" s="75"/>
      <c r="T74" s="63"/>
      <c r="U74" s="73"/>
      <c r="V74" s="63"/>
      <c r="W74" s="64"/>
      <c r="X74" s="65"/>
      <c r="Y74" s="59"/>
      <c r="Z74" s="63"/>
      <c r="AA74" s="171" t="str">
        <f>IF(AND(W74="",Y74=""),"",$AA$9-SUM($W$10:W74)+SUM($Y$10:Y74))</f>
        <v/>
      </c>
      <c r="AB74" s="52"/>
      <c r="AC74" s="172" t="str">
        <f t="shared" ref="AC74:AC92" si="10">IFERROR(IF(AND(Z74="",AA74=""),"",$AC$8+SUM($Z74)-SUM($AA74)),"")</f>
        <v/>
      </c>
      <c r="AD74" s="152"/>
      <c r="AE74" s="43"/>
      <c r="AF74" s="49"/>
      <c r="AG74" s="76"/>
      <c r="AH74" s="50"/>
      <c r="AI74" s="77"/>
      <c r="AJ74" s="50"/>
      <c r="AK74" s="78"/>
      <c r="AL74" s="50"/>
      <c r="AM74" s="79"/>
      <c r="AN74" s="50"/>
      <c r="AO74" s="174" t="str">
        <f t="shared" si="4"/>
        <v/>
      </c>
      <c r="AP74" s="50"/>
      <c r="AQ74" s="79"/>
      <c r="AR74" s="68"/>
      <c r="AS74" s="175">
        <f t="shared" si="5"/>
        <v>0</v>
      </c>
      <c r="AT74" s="81"/>
      <c r="AU74" s="176">
        <f t="shared" ref="AU74:AU105" si="11">IF($AT74=0,$AN74+SUM($AS74:$AS74)*SUM($AM74:$AM74),SUM($AT74:$AT74))</f>
        <v>0</v>
      </c>
      <c r="AV74" s="70"/>
      <c r="AW74" s="177" t="str">
        <f t="shared" ref="AW74:AW105" si="12">IFERROR(IF(AND($AM74="",$AY74=""),"",SUM($AY74:$AY74)/SUM($AM74:$AM74)),"")</f>
        <v/>
      </c>
      <c r="AX74" s="70"/>
      <c r="AY74" s="179" t="str">
        <f>IFERROR(IF(AND(AQ74=0,AU74=0),"",$AY$9-SUM($AQ$10:$AQ74)+SUM($AU$10:$AU74)),"")</f>
        <v/>
      </c>
      <c r="AZ74" s="51"/>
      <c r="BB74" s="49"/>
      <c r="BC74" s="76"/>
      <c r="BD74" s="50"/>
      <c r="BE74" s="77"/>
      <c r="BF74" s="50"/>
      <c r="BG74" s="78"/>
      <c r="BH74" s="50"/>
      <c r="BI74" s="80"/>
      <c r="BJ74" s="70"/>
      <c r="BK74" s="80"/>
      <c r="BL74" s="70"/>
      <c r="BM74" s="177" t="str">
        <f>IF(AND(BI74="",BK74=""),"",$BM$9-SUM($BI$10:BI74)+SUM($BK$10:BK74))</f>
        <v/>
      </c>
      <c r="BN74" s="51"/>
      <c r="BQ74" s="71"/>
      <c r="BR74" s="170">
        <f t="shared" si="6"/>
        <v>0</v>
      </c>
      <c r="BS74" s="71"/>
      <c r="BT74" s="170">
        <f t="shared" si="7"/>
        <v>0</v>
      </c>
      <c r="BU74" s="170" t="str">
        <f t="shared" si="9"/>
        <v/>
      </c>
      <c r="BZ74" s="93"/>
      <c r="CA74" s="82"/>
      <c r="CB74" s="92"/>
    </row>
    <row r="75" spans="2:80" x14ac:dyDescent="0.3">
      <c r="B75" s="49"/>
      <c r="C75" s="72"/>
      <c r="D75" s="52"/>
      <c r="E75" s="83"/>
      <c r="F75" s="52"/>
      <c r="G75" s="74"/>
      <c r="H75" s="52"/>
      <c r="I75" s="59"/>
      <c r="J75" s="60"/>
      <c r="K75" s="59"/>
      <c r="L75" s="60"/>
      <c r="M75" s="173" t="str">
        <f>IF(AND(I75="",K75=""),"",$M$9-SUM($I$10:$I75)+SUM($K$10:$K75))</f>
        <v/>
      </c>
      <c r="N75" s="51"/>
      <c r="P75" s="150"/>
      <c r="Q75" s="72"/>
      <c r="R75" s="63"/>
      <c r="S75" s="84"/>
      <c r="T75" s="63"/>
      <c r="U75" s="73"/>
      <c r="V75" s="63"/>
      <c r="W75" s="64"/>
      <c r="X75" s="65"/>
      <c r="Y75" s="59"/>
      <c r="Z75" s="63"/>
      <c r="AA75" s="171" t="str">
        <f>IF(AND(W75="",Y75=""),"",$AA$9-SUM($W$10:W75)+SUM($Y$10:Y75))</f>
        <v/>
      </c>
      <c r="AB75" s="52"/>
      <c r="AC75" s="172" t="str">
        <f t="shared" si="10"/>
        <v/>
      </c>
      <c r="AD75" s="152"/>
      <c r="AE75" s="43"/>
      <c r="AF75" s="49"/>
      <c r="AG75" s="85"/>
      <c r="AH75" s="50"/>
      <c r="AI75" s="86"/>
      <c r="AJ75" s="50"/>
      <c r="AK75" s="87"/>
      <c r="AL75" s="50"/>
      <c r="AM75" s="79"/>
      <c r="AN75" s="50"/>
      <c r="AO75" s="174" t="str">
        <f t="shared" ref="AO75:AO105" si="13">IFERROR(IF(AND(AM75=0,AQ75=0),"",$AN75+SUM($AQ75:$AQ75)/SUM($AM75:$AM75)),"Inscrire taux!")</f>
        <v/>
      </c>
      <c r="AP75" s="50"/>
      <c r="AQ75" s="66"/>
      <c r="AR75" s="68"/>
      <c r="AS75" s="175">
        <f t="shared" ref="AS75:AS105" si="14">IFERROR(IF(NOT(AT75=0),AT75/AM75,SUM(BS75)),"Inscrire taux!")</f>
        <v>0</v>
      </c>
      <c r="AT75" s="81"/>
      <c r="AU75" s="176">
        <f t="shared" si="11"/>
        <v>0</v>
      </c>
      <c r="AV75" s="70"/>
      <c r="AW75" s="177" t="str">
        <f t="shared" si="12"/>
        <v/>
      </c>
      <c r="AX75" s="70"/>
      <c r="AY75" s="179" t="str">
        <f>IFERROR(IF(AND(AQ75=0,AU75=0),"",$AY$9-SUM($AQ$10:$AQ75)+SUM($AU$10:$AU75)),"")</f>
        <v/>
      </c>
      <c r="AZ75" s="51"/>
      <c r="BB75" s="49"/>
      <c r="BC75" s="85"/>
      <c r="BD75" s="50"/>
      <c r="BE75" s="86"/>
      <c r="BF75" s="50"/>
      <c r="BG75" s="87"/>
      <c r="BH75" s="50"/>
      <c r="BI75" s="67"/>
      <c r="BJ75" s="70"/>
      <c r="BK75" s="67"/>
      <c r="BL75" s="70"/>
      <c r="BM75" s="180" t="str">
        <f>IF(AND(BI75="",BK75=""),"",$BM$9-SUM($BI$10:BI75)+SUM($BK$10:BK75))</f>
        <v/>
      </c>
      <c r="BN75" s="51"/>
      <c r="BQ75" s="71"/>
      <c r="BR75" s="170">
        <f t="shared" ref="BR75:BR105" si="15">SUM(AQ75)</f>
        <v>0</v>
      </c>
      <c r="BS75" s="71"/>
      <c r="BT75" s="170">
        <f t="shared" ref="BT75:BT105" si="16">SUM(AU75)</f>
        <v>0</v>
      </c>
      <c r="BU75" s="170" t="str">
        <f t="shared" si="9"/>
        <v/>
      </c>
      <c r="BZ75" s="93"/>
      <c r="CA75" s="82"/>
      <c r="CB75" s="92"/>
    </row>
    <row r="76" spans="2:80" x14ac:dyDescent="0.3">
      <c r="B76" s="49"/>
      <c r="C76" s="72"/>
      <c r="D76" s="52"/>
      <c r="E76" s="73"/>
      <c r="F76" s="52"/>
      <c r="G76" s="74"/>
      <c r="H76" s="52"/>
      <c r="I76" s="59"/>
      <c r="J76" s="60"/>
      <c r="K76" s="59"/>
      <c r="L76" s="60"/>
      <c r="M76" s="173" t="str">
        <f>IF(AND(I76="",K76=""),"",$M$9-SUM($I$10:$I76)+SUM($K$10:$K76))</f>
        <v/>
      </c>
      <c r="N76" s="51"/>
      <c r="P76" s="150"/>
      <c r="Q76" s="72"/>
      <c r="R76" s="63"/>
      <c r="S76" s="75"/>
      <c r="T76" s="63"/>
      <c r="U76" s="73"/>
      <c r="V76" s="63"/>
      <c r="W76" s="64"/>
      <c r="X76" s="65"/>
      <c r="Y76" s="59"/>
      <c r="Z76" s="63"/>
      <c r="AA76" s="171" t="str">
        <f>IF(AND(W76="",Y76=""),"",$AA$9-SUM($W$10:W76)+SUM($Y$10:Y76))</f>
        <v/>
      </c>
      <c r="AB76" s="52"/>
      <c r="AC76" s="172" t="str">
        <f t="shared" si="10"/>
        <v/>
      </c>
      <c r="AD76" s="152"/>
      <c r="AE76" s="43"/>
      <c r="AF76" s="49"/>
      <c r="AG76" s="76"/>
      <c r="AH76" s="50"/>
      <c r="AI76" s="77"/>
      <c r="AJ76" s="50"/>
      <c r="AK76" s="78"/>
      <c r="AL76" s="50"/>
      <c r="AM76" s="79"/>
      <c r="AN76" s="50"/>
      <c r="AO76" s="174" t="str">
        <f t="shared" si="13"/>
        <v/>
      </c>
      <c r="AP76" s="50"/>
      <c r="AQ76" s="79"/>
      <c r="AR76" s="68"/>
      <c r="AS76" s="175">
        <f t="shared" si="14"/>
        <v>0</v>
      </c>
      <c r="AT76" s="81"/>
      <c r="AU76" s="176">
        <f t="shared" si="11"/>
        <v>0</v>
      </c>
      <c r="AV76" s="70"/>
      <c r="AW76" s="177" t="str">
        <f t="shared" si="12"/>
        <v/>
      </c>
      <c r="AX76" s="70"/>
      <c r="AY76" s="179" t="str">
        <f>IFERROR(IF(AND(AQ76=0,AU76=0),"",$AY$9-SUM($AQ$10:$AQ76)+SUM($AU$10:$AU76)),"")</f>
        <v/>
      </c>
      <c r="AZ76" s="51"/>
      <c r="BB76" s="49"/>
      <c r="BC76" s="76"/>
      <c r="BD76" s="50"/>
      <c r="BE76" s="77"/>
      <c r="BF76" s="50"/>
      <c r="BG76" s="78"/>
      <c r="BH76" s="50"/>
      <c r="BI76" s="80"/>
      <c r="BJ76" s="70"/>
      <c r="BK76" s="80"/>
      <c r="BL76" s="70"/>
      <c r="BM76" s="177" t="str">
        <f>IF(AND(BI76="",BK76=""),"",$BM$9-SUM($BI$10:BI76)+SUM($BK$10:BK76))</f>
        <v/>
      </c>
      <c r="BN76" s="51"/>
      <c r="BQ76" s="71"/>
      <c r="BR76" s="170">
        <f t="shared" si="15"/>
        <v>0</v>
      </c>
      <c r="BS76" s="71"/>
      <c r="BT76" s="170">
        <f t="shared" si="16"/>
        <v>0</v>
      </c>
      <c r="BU76" s="170" t="str">
        <f t="shared" si="9"/>
        <v/>
      </c>
      <c r="BZ76" s="93"/>
      <c r="CA76" s="82"/>
      <c r="CB76" s="92"/>
    </row>
    <row r="77" spans="2:80" x14ac:dyDescent="0.3">
      <c r="B77" s="49"/>
      <c r="C77" s="72"/>
      <c r="D77" s="52"/>
      <c r="E77" s="83"/>
      <c r="F77" s="52"/>
      <c r="G77" s="74"/>
      <c r="H77" s="52"/>
      <c r="I77" s="59"/>
      <c r="J77" s="60"/>
      <c r="K77" s="59"/>
      <c r="L77" s="60"/>
      <c r="M77" s="173" t="str">
        <f>IF(AND(I77="",K77=""),"",$M$9-SUM($I$10:$I77)+SUM($K$10:$K77))</f>
        <v/>
      </c>
      <c r="N77" s="51"/>
      <c r="P77" s="150"/>
      <c r="Q77" s="72"/>
      <c r="R77" s="63"/>
      <c r="S77" s="84"/>
      <c r="T77" s="63"/>
      <c r="U77" s="73"/>
      <c r="V77" s="63"/>
      <c r="W77" s="64"/>
      <c r="X77" s="65"/>
      <c r="Y77" s="59"/>
      <c r="Z77" s="63"/>
      <c r="AA77" s="171" t="str">
        <f>IF(AND(W77="",Y77=""),"",$AA$9-SUM($W$10:W77)+SUM($Y$10:Y77))</f>
        <v/>
      </c>
      <c r="AB77" s="52"/>
      <c r="AC77" s="172" t="str">
        <f t="shared" si="10"/>
        <v/>
      </c>
      <c r="AD77" s="152"/>
      <c r="AE77" s="43"/>
      <c r="AF77" s="49"/>
      <c r="AG77" s="85"/>
      <c r="AH77" s="50"/>
      <c r="AI77" s="86"/>
      <c r="AJ77" s="50"/>
      <c r="AK77" s="87"/>
      <c r="AL77" s="50"/>
      <c r="AM77" s="66"/>
      <c r="AN77" s="50"/>
      <c r="AO77" s="174" t="str">
        <f t="shared" si="13"/>
        <v/>
      </c>
      <c r="AP77" s="50"/>
      <c r="AQ77" s="66"/>
      <c r="AR77" s="68"/>
      <c r="AS77" s="175">
        <f t="shared" si="14"/>
        <v>0</v>
      </c>
      <c r="AT77" s="81"/>
      <c r="AU77" s="176">
        <f t="shared" si="11"/>
        <v>0</v>
      </c>
      <c r="AV77" s="70"/>
      <c r="AW77" s="177" t="str">
        <f t="shared" si="12"/>
        <v/>
      </c>
      <c r="AX77" s="70"/>
      <c r="AY77" s="179" t="str">
        <f>IFERROR(IF(AND(AQ77=0,AU77=0),"",$AY$9-SUM($AQ$10:$AQ77)+SUM($AU$10:$AU77)),"")</f>
        <v/>
      </c>
      <c r="AZ77" s="51"/>
      <c r="BB77" s="49"/>
      <c r="BC77" s="85"/>
      <c r="BD77" s="50"/>
      <c r="BE77" s="86"/>
      <c r="BF77" s="50"/>
      <c r="BG77" s="87"/>
      <c r="BH77" s="50"/>
      <c r="BI77" s="67"/>
      <c r="BJ77" s="70"/>
      <c r="BK77" s="67"/>
      <c r="BL77" s="70"/>
      <c r="BM77" s="180" t="str">
        <f>IF(AND(BI77="",BK77=""),"",$BM$9-SUM($BI$10:BI77)+SUM($BK$10:BK77))</f>
        <v/>
      </c>
      <c r="BN77" s="51"/>
      <c r="BQ77" s="71"/>
      <c r="BR77" s="170">
        <f t="shared" si="15"/>
        <v>0</v>
      </c>
      <c r="BS77" s="71"/>
      <c r="BT77" s="170">
        <f t="shared" si="16"/>
        <v>0</v>
      </c>
      <c r="BU77" s="170" t="str">
        <f t="shared" si="9"/>
        <v/>
      </c>
      <c r="BZ77" s="93"/>
      <c r="CA77" s="82"/>
      <c r="CB77" s="92"/>
    </row>
    <row r="78" spans="2:80" x14ac:dyDescent="0.3">
      <c r="B78" s="49"/>
      <c r="C78" s="72"/>
      <c r="D78" s="52"/>
      <c r="E78" s="73"/>
      <c r="F78" s="52"/>
      <c r="G78" s="74"/>
      <c r="H78" s="52"/>
      <c r="I78" s="59"/>
      <c r="J78" s="60"/>
      <c r="K78" s="59"/>
      <c r="L78" s="60"/>
      <c r="M78" s="173" t="str">
        <f>IF(AND(I78="",K78=""),"",$M$9-SUM($I$10:$I78)+SUM($K$10:$K78))</f>
        <v/>
      </c>
      <c r="N78" s="51"/>
      <c r="P78" s="150"/>
      <c r="Q78" s="72"/>
      <c r="R78" s="63"/>
      <c r="S78" s="75"/>
      <c r="T78" s="63"/>
      <c r="U78" s="73"/>
      <c r="V78" s="63"/>
      <c r="W78" s="64"/>
      <c r="X78" s="65"/>
      <c r="Y78" s="59"/>
      <c r="Z78" s="63"/>
      <c r="AA78" s="171" t="str">
        <f>IF(AND(W78="",Y78=""),"",$AA$9-SUM($W$10:W78)+SUM($Y$10:Y78))</f>
        <v/>
      </c>
      <c r="AB78" s="52"/>
      <c r="AC78" s="172" t="str">
        <f t="shared" si="10"/>
        <v/>
      </c>
      <c r="AD78" s="152"/>
      <c r="AE78" s="43"/>
      <c r="AF78" s="49"/>
      <c r="AG78" s="76"/>
      <c r="AH78" s="50"/>
      <c r="AI78" s="77"/>
      <c r="AJ78" s="50"/>
      <c r="AK78" s="78"/>
      <c r="AL78" s="50"/>
      <c r="AM78" s="79"/>
      <c r="AN78" s="50"/>
      <c r="AO78" s="174" t="str">
        <f t="shared" si="13"/>
        <v/>
      </c>
      <c r="AP78" s="50"/>
      <c r="AQ78" s="79"/>
      <c r="AR78" s="68"/>
      <c r="AS78" s="175">
        <f t="shared" si="14"/>
        <v>0</v>
      </c>
      <c r="AT78" s="81"/>
      <c r="AU78" s="176">
        <f t="shared" si="11"/>
        <v>0</v>
      </c>
      <c r="AV78" s="70"/>
      <c r="AW78" s="177" t="str">
        <f t="shared" si="12"/>
        <v/>
      </c>
      <c r="AX78" s="70"/>
      <c r="AY78" s="179" t="str">
        <f>IFERROR(IF(AND(AQ78=0,AU78=0),"",$AY$9-SUM($AQ$10:$AQ78)+SUM($AU$10:$AU78)),"")</f>
        <v/>
      </c>
      <c r="AZ78" s="51"/>
      <c r="BB78" s="49"/>
      <c r="BC78" s="76"/>
      <c r="BD78" s="50"/>
      <c r="BE78" s="77"/>
      <c r="BF78" s="50"/>
      <c r="BG78" s="78"/>
      <c r="BH78" s="50"/>
      <c r="BI78" s="80"/>
      <c r="BJ78" s="70"/>
      <c r="BK78" s="80"/>
      <c r="BL78" s="70"/>
      <c r="BM78" s="177" t="str">
        <f>IF(AND(BI78="",BK78=""),"",$BM$9-SUM($BI$10:BI78)+SUM($BK$10:BK78))</f>
        <v/>
      </c>
      <c r="BN78" s="51"/>
      <c r="BQ78" s="71"/>
      <c r="BR78" s="170">
        <f t="shared" si="15"/>
        <v>0</v>
      </c>
      <c r="BS78" s="71"/>
      <c r="BT78" s="170">
        <f t="shared" si="16"/>
        <v>0</v>
      </c>
      <c r="BU78" s="170" t="str">
        <f t="shared" si="9"/>
        <v/>
      </c>
      <c r="BZ78" s="93"/>
      <c r="CA78" s="82"/>
      <c r="CB78" s="92"/>
    </row>
    <row r="79" spans="2:80" x14ac:dyDescent="0.3">
      <c r="B79" s="49"/>
      <c r="C79" s="72"/>
      <c r="D79" s="52"/>
      <c r="E79" s="83"/>
      <c r="F79" s="52"/>
      <c r="G79" s="74"/>
      <c r="H79" s="52"/>
      <c r="I79" s="59"/>
      <c r="J79" s="60"/>
      <c r="K79" s="59"/>
      <c r="L79" s="60"/>
      <c r="M79" s="173" t="str">
        <f>IF(AND(I79="",K79=""),"",$M$9-SUM($I$10:$I79)+SUM($K$10:$K79))</f>
        <v/>
      </c>
      <c r="N79" s="51"/>
      <c r="P79" s="150"/>
      <c r="Q79" s="72"/>
      <c r="R79" s="63"/>
      <c r="S79" s="84"/>
      <c r="T79" s="63"/>
      <c r="U79" s="73"/>
      <c r="V79" s="63"/>
      <c r="W79" s="64"/>
      <c r="X79" s="65"/>
      <c r="Y79" s="59"/>
      <c r="Z79" s="63"/>
      <c r="AA79" s="171" t="str">
        <f>IF(AND(W79="",Y79=""),"",$AA$9-SUM($W$10:W79)+SUM($Y$10:Y79))</f>
        <v/>
      </c>
      <c r="AB79" s="52"/>
      <c r="AC79" s="172" t="str">
        <f t="shared" si="10"/>
        <v/>
      </c>
      <c r="AD79" s="152"/>
      <c r="AE79" s="43"/>
      <c r="AF79" s="49"/>
      <c r="AG79" s="85"/>
      <c r="AH79" s="50"/>
      <c r="AI79" s="86"/>
      <c r="AJ79" s="50"/>
      <c r="AK79" s="87"/>
      <c r="AL79" s="50"/>
      <c r="AM79" s="66"/>
      <c r="AN79" s="50"/>
      <c r="AO79" s="174" t="str">
        <f t="shared" si="13"/>
        <v/>
      </c>
      <c r="AP79" s="50"/>
      <c r="AQ79" s="66"/>
      <c r="AR79" s="68"/>
      <c r="AS79" s="175">
        <f t="shared" si="14"/>
        <v>0</v>
      </c>
      <c r="AT79" s="81"/>
      <c r="AU79" s="176">
        <f t="shared" si="11"/>
        <v>0</v>
      </c>
      <c r="AV79" s="70"/>
      <c r="AW79" s="177" t="str">
        <f t="shared" si="12"/>
        <v/>
      </c>
      <c r="AX79" s="70"/>
      <c r="AY79" s="179" t="str">
        <f>IFERROR(IF(AND(AQ79=0,AU79=0),"",$AY$9-SUM($AQ$10:$AQ79)+SUM($AU$10:$AU79)),"")</f>
        <v/>
      </c>
      <c r="AZ79" s="51"/>
      <c r="BB79" s="49"/>
      <c r="BC79" s="85"/>
      <c r="BD79" s="50"/>
      <c r="BE79" s="86"/>
      <c r="BF79" s="50"/>
      <c r="BG79" s="87"/>
      <c r="BH79" s="50"/>
      <c r="BI79" s="67"/>
      <c r="BJ79" s="70"/>
      <c r="BK79" s="67"/>
      <c r="BL79" s="70"/>
      <c r="BM79" s="180" t="str">
        <f>IF(AND(BI79="",BK79=""),"",$BM$9-SUM($BI$10:BI79)+SUM($BK$10:BK79))</f>
        <v/>
      </c>
      <c r="BN79" s="51"/>
      <c r="BQ79" s="71"/>
      <c r="BR79" s="170">
        <f t="shared" si="15"/>
        <v>0</v>
      </c>
      <c r="BS79" s="71"/>
      <c r="BT79" s="170">
        <f t="shared" si="16"/>
        <v>0</v>
      </c>
      <c r="BU79" s="170" t="str">
        <f t="shared" si="9"/>
        <v/>
      </c>
      <c r="BZ79" s="93"/>
      <c r="CA79" s="82"/>
      <c r="CB79" s="92"/>
    </row>
    <row r="80" spans="2:80" x14ac:dyDescent="0.3">
      <c r="B80" s="49"/>
      <c r="C80" s="72"/>
      <c r="D80" s="52"/>
      <c r="E80" s="73"/>
      <c r="F80" s="52"/>
      <c r="G80" s="74"/>
      <c r="H80" s="52"/>
      <c r="I80" s="59"/>
      <c r="J80" s="60"/>
      <c r="K80" s="59"/>
      <c r="L80" s="60"/>
      <c r="M80" s="173" t="str">
        <f>IF(AND(I80="",K80=""),"",$M$9-SUM($I$10:$I80)+SUM($K$10:$K80))</f>
        <v/>
      </c>
      <c r="N80" s="51"/>
      <c r="P80" s="150"/>
      <c r="Q80" s="72"/>
      <c r="R80" s="63"/>
      <c r="S80" s="75"/>
      <c r="T80" s="63"/>
      <c r="U80" s="73"/>
      <c r="V80" s="63"/>
      <c r="W80" s="64"/>
      <c r="X80" s="65"/>
      <c r="Y80" s="59"/>
      <c r="Z80" s="63"/>
      <c r="AA80" s="171" t="str">
        <f>IF(AND(W80="",Y80=""),"",$AA$9-SUM($W$10:W80)+SUM($Y$10:Y80))</f>
        <v/>
      </c>
      <c r="AB80" s="52"/>
      <c r="AC80" s="172" t="str">
        <f t="shared" si="10"/>
        <v/>
      </c>
      <c r="AD80" s="152"/>
      <c r="AE80" s="43"/>
      <c r="AF80" s="49"/>
      <c r="AG80" s="76"/>
      <c r="AH80" s="50"/>
      <c r="AI80" s="77"/>
      <c r="AJ80" s="50"/>
      <c r="AK80" s="78"/>
      <c r="AL80" s="50"/>
      <c r="AM80" s="79"/>
      <c r="AN80" s="50"/>
      <c r="AO80" s="174" t="str">
        <f t="shared" si="13"/>
        <v/>
      </c>
      <c r="AP80" s="50"/>
      <c r="AQ80" s="79"/>
      <c r="AR80" s="68"/>
      <c r="AS80" s="175">
        <f t="shared" si="14"/>
        <v>0</v>
      </c>
      <c r="AT80" s="81"/>
      <c r="AU80" s="176">
        <f t="shared" si="11"/>
        <v>0</v>
      </c>
      <c r="AV80" s="70"/>
      <c r="AW80" s="177" t="str">
        <f t="shared" si="12"/>
        <v/>
      </c>
      <c r="AX80" s="70"/>
      <c r="AY80" s="179" t="str">
        <f>IFERROR(IF(AND(AQ80=0,AU80=0),"",$AY$9-SUM($AQ$10:$AQ80)+SUM($AU$10:$AU80)),"")</f>
        <v/>
      </c>
      <c r="AZ80" s="51"/>
      <c r="BB80" s="49"/>
      <c r="BC80" s="76"/>
      <c r="BD80" s="50"/>
      <c r="BE80" s="77"/>
      <c r="BF80" s="50"/>
      <c r="BG80" s="78"/>
      <c r="BH80" s="50"/>
      <c r="BI80" s="80"/>
      <c r="BJ80" s="70"/>
      <c r="BK80" s="80"/>
      <c r="BL80" s="70"/>
      <c r="BM80" s="177" t="str">
        <f>IF(AND(BI80="",BK80=""),"",$BM$9-SUM($BI$10:BI80)+SUM($BK$10:BK80))</f>
        <v/>
      </c>
      <c r="BN80" s="51"/>
      <c r="BQ80" s="71"/>
      <c r="BR80" s="170">
        <f t="shared" si="15"/>
        <v>0</v>
      </c>
      <c r="BS80" s="71"/>
      <c r="BT80" s="170">
        <f t="shared" si="16"/>
        <v>0</v>
      </c>
      <c r="BU80" s="170" t="str">
        <f t="shared" si="9"/>
        <v/>
      </c>
      <c r="BZ80" s="93"/>
      <c r="CA80" s="82"/>
      <c r="CB80" s="92"/>
    </row>
    <row r="81" spans="2:80" x14ac:dyDescent="0.3">
      <c r="B81" s="49"/>
      <c r="C81" s="72"/>
      <c r="D81" s="52"/>
      <c r="E81" s="83"/>
      <c r="F81" s="52"/>
      <c r="G81" s="74"/>
      <c r="H81" s="52"/>
      <c r="I81" s="59"/>
      <c r="J81" s="60"/>
      <c r="K81" s="59"/>
      <c r="L81" s="60"/>
      <c r="M81" s="173" t="str">
        <f>IF(AND(I81="",K81=""),"",$M$9-SUM($I$10:$I81)+SUM($K$10:$K81))</f>
        <v/>
      </c>
      <c r="N81" s="51"/>
      <c r="P81" s="150"/>
      <c r="Q81" s="72"/>
      <c r="R81" s="63"/>
      <c r="S81" s="84"/>
      <c r="T81" s="63"/>
      <c r="U81" s="73"/>
      <c r="V81" s="63"/>
      <c r="W81" s="64"/>
      <c r="X81" s="65"/>
      <c r="Y81" s="59"/>
      <c r="Z81" s="63"/>
      <c r="AA81" s="171" t="str">
        <f>IF(AND(W81="",Y81=""),"",$AA$9-SUM($W$10:W81)+SUM($Y$10:Y81))</f>
        <v/>
      </c>
      <c r="AB81" s="52"/>
      <c r="AC81" s="172" t="str">
        <f t="shared" si="10"/>
        <v/>
      </c>
      <c r="AD81" s="152"/>
      <c r="AE81" s="43"/>
      <c r="AF81" s="49"/>
      <c r="AG81" s="85"/>
      <c r="AH81" s="50"/>
      <c r="AI81" s="86"/>
      <c r="AJ81" s="50"/>
      <c r="AK81" s="87"/>
      <c r="AL81" s="50"/>
      <c r="AM81" s="66"/>
      <c r="AN81" s="50"/>
      <c r="AO81" s="174" t="str">
        <f t="shared" si="13"/>
        <v/>
      </c>
      <c r="AP81" s="50"/>
      <c r="AQ81" s="66"/>
      <c r="AR81" s="68"/>
      <c r="AS81" s="175">
        <f t="shared" si="14"/>
        <v>0</v>
      </c>
      <c r="AT81" s="81"/>
      <c r="AU81" s="176">
        <f t="shared" si="11"/>
        <v>0</v>
      </c>
      <c r="AV81" s="70"/>
      <c r="AW81" s="177" t="str">
        <f t="shared" si="12"/>
        <v/>
      </c>
      <c r="AX81" s="70"/>
      <c r="AY81" s="179" t="str">
        <f>IFERROR(IF(AND(AQ81=0,AU81=0),"",$AY$9-SUM($AQ$10:$AQ81)+SUM($AU$10:$AU81)),"")</f>
        <v/>
      </c>
      <c r="AZ81" s="51"/>
      <c r="BB81" s="49"/>
      <c r="BC81" s="85"/>
      <c r="BD81" s="50"/>
      <c r="BE81" s="86"/>
      <c r="BF81" s="50"/>
      <c r="BG81" s="87"/>
      <c r="BH81" s="50"/>
      <c r="BI81" s="67"/>
      <c r="BJ81" s="70"/>
      <c r="BK81" s="67"/>
      <c r="BL81" s="70"/>
      <c r="BM81" s="180" t="str">
        <f>IF(AND(BI81="",BK81=""),"",$BM$9-SUM($BI$10:BI81)+SUM($BK$10:BK81))</f>
        <v/>
      </c>
      <c r="BN81" s="51"/>
      <c r="BQ81" s="71"/>
      <c r="BR81" s="170">
        <f t="shared" si="15"/>
        <v>0</v>
      </c>
      <c r="BS81" s="71"/>
      <c r="BT81" s="170">
        <f t="shared" si="16"/>
        <v>0</v>
      </c>
      <c r="BU81" s="170" t="str">
        <f t="shared" si="9"/>
        <v/>
      </c>
      <c r="BZ81" s="93"/>
      <c r="CA81" s="82"/>
      <c r="CB81" s="92"/>
    </row>
    <row r="82" spans="2:80" x14ac:dyDescent="0.3">
      <c r="B82" s="49"/>
      <c r="C82" s="72"/>
      <c r="D82" s="52"/>
      <c r="E82" s="73"/>
      <c r="F82" s="52"/>
      <c r="G82" s="74"/>
      <c r="H82" s="52"/>
      <c r="I82" s="59"/>
      <c r="J82" s="60"/>
      <c r="K82" s="59"/>
      <c r="L82" s="60"/>
      <c r="M82" s="173" t="str">
        <f>IF(AND(I82="",K82=""),"",$M$9-SUM($I$10:$I82)+SUM($K$10:$K82))</f>
        <v/>
      </c>
      <c r="N82" s="51"/>
      <c r="P82" s="150"/>
      <c r="Q82" s="72"/>
      <c r="R82" s="63"/>
      <c r="S82" s="75"/>
      <c r="T82" s="63"/>
      <c r="U82" s="73"/>
      <c r="V82" s="63"/>
      <c r="W82" s="64"/>
      <c r="X82" s="65"/>
      <c r="Y82" s="59"/>
      <c r="Z82" s="63"/>
      <c r="AA82" s="171" t="str">
        <f>IF(AND(W82="",Y82=""),"",$AA$9-SUM($W$10:W82)+SUM($Y$10:Y82))</f>
        <v/>
      </c>
      <c r="AB82" s="52"/>
      <c r="AC82" s="172" t="str">
        <f t="shared" si="10"/>
        <v/>
      </c>
      <c r="AD82" s="152"/>
      <c r="AE82" s="43"/>
      <c r="AF82" s="49"/>
      <c r="AG82" s="76"/>
      <c r="AH82" s="50"/>
      <c r="AI82" s="77"/>
      <c r="AJ82" s="50"/>
      <c r="AK82" s="78"/>
      <c r="AL82" s="50"/>
      <c r="AM82" s="79"/>
      <c r="AN82" s="50"/>
      <c r="AO82" s="174" t="str">
        <f t="shared" si="13"/>
        <v/>
      </c>
      <c r="AP82" s="50"/>
      <c r="AQ82" s="79"/>
      <c r="AR82" s="68"/>
      <c r="AS82" s="175">
        <f t="shared" si="14"/>
        <v>0</v>
      </c>
      <c r="AT82" s="81"/>
      <c r="AU82" s="176">
        <f t="shared" si="11"/>
        <v>0</v>
      </c>
      <c r="AV82" s="70"/>
      <c r="AW82" s="177" t="str">
        <f t="shared" si="12"/>
        <v/>
      </c>
      <c r="AX82" s="70"/>
      <c r="AY82" s="179" t="str">
        <f>IFERROR(IF(AND(AQ82=0,AU82=0),"",$AY$9-SUM($AQ$10:$AQ82)+SUM($AU$10:$AU82)),"")</f>
        <v/>
      </c>
      <c r="AZ82" s="51"/>
      <c r="BB82" s="49"/>
      <c r="BC82" s="76"/>
      <c r="BD82" s="50"/>
      <c r="BE82" s="77"/>
      <c r="BF82" s="50"/>
      <c r="BG82" s="78"/>
      <c r="BH82" s="50"/>
      <c r="BI82" s="80"/>
      <c r="BJ82" s="70"/>
      <c r="BK82" s="80"/>
      <c r="BL82" s="70"/>
      <c r="BM82" s="177" t="str">
        <f>IF(AND(BI82="",BK82=""),"",$BM$9-SUM($BI$10:BI82)+SUM($BK$10:BK82))</f>
        <v/>
      </c>
      <c r="BN82" s="51"/>
      <c r="BQ82" s="71"/>
      <c r="BR82" s="170">
        <f t="shared" si="15"/>
        <v>0</v>
      </c>
      <c r="BS82" s="71"/>
      <c r="BT82" s="170">
        <f t="shared" si="16"/>
        <v>0</v>
      </c>
      <c r="BU82" s="170" t="str">
        <f t="shared" si="9"/>
        <v/>
      </c>
      <c r="BZ82" s="93"/>
      <c r="CA82" s="82"/>
      <c r="CB82" s="92"/>
    </row>
    <row r="83" spans="2:80" x14ac:dyDescent="0.3">
      <c r="B83" s="49"/>
      <c r="C83" s="72"/>
      <c r="D83" s="52"/>
      <c r="E83" s="83"/>
      <c r="F83" s="52"/>
      <c r="G83" s="74"/>
      <c r="H83" s="52"/>
      <c r="I83" s="59"/>
      <c r="J83" s="60"/>
      <c r="K83" s="59"/>
      <c r="L83" s="60"/>
      <c r="M83" s="173" t="str">
        <f>IF(AND(I83="",K83=""),"",$M$9-SUM($I$10:$I83)+SUM($K$10:$K83))</f>
        <v/>
      </c>
      <c r="N83" s="51"/>
      <c r="P83" s="150"/>
      <c r="Q83" s="72"/>
      <c r="R83" s="63"/>
      <c r="S83" s="84"/>
      <c r="T83" s="63"/>
      <c r="U83" s="73"/>
      <c r="V83" s="63"/>
      <c r="W83" s="64"/>
      <c r="X83" s="65"/>
      <c r="Y83" s="59"/>
      <c r="Z83" s="63"/>
      <c r="AA83" s="171" t="str">
        <f>IF(AND(W83="",Y83=""),"",$AA$9-SUM($W$10:W83)+SUM($Y$10:Y83))</f>
        <v/>
      </c>
      <c r="AB83" s="52"/>
      <c r="AC83" s="172" t="str">
        <f t="shared" si="10"/>
        <v/>
      </c>
      <c r="AD83" s="152"/>
      <c r="AE83" s="43"/>
      <c r="AF83" s="49"/>
      <c r="AG83" s="85"/>
      <c r="AH83" s="50"/>
      <c r="AI83" s="86"/>
      <c r="AJ83" s="50"/>
      <c r="AK83" s="87"/>
      <c r="AL83" s="50"/>
      <c r="AM83" s="66"/>
      <c r="AN83" s="50"/>
      <c r="AO83" s="174" t="str">
        <f t="shared" si="13"/>
        <v/>
      </c>
      <c r="AP83" s="50"/>
      <c r="AQ83" s="66"/>
      <c r="AR83" s="68"/>
      <c r="AS83" s="175">
        <f t="shared" si="14"/>
        <v>0</v>
      </c>
      <c r="AT83" s="81"/>
      <c r="AU83" s="176">
        <f t="shared" si="11"/>
        <v>0</v>
      </c>
      <c r="AV83" s="70"/>
      <c r="AW83" s="177" t="str">
        <f t="shared" si="12"/>
        <v/>
      </c>
      <c r="AX83" s="70"/>
      <c r="AY83" s="179" t="str">
        <f>IFERROR(IF(AND(AQ83=0,AU83=0),"",$AY$9-SUM($AQ$10:$AQ83)+SUM($AU$10:$AU83)),"")</f>
        <v/>
      </c>
      <c r="AZ83" s="51"/>
      <c r="BB83" s="49"/>
      <c r="BC83" s="85"/>
      <c r="BD83" s="50"/>
      <c r="BE83" s="86"/>
      <c r="BF83" s="50"/>
      <c r="BG83" s="87"/>
      <c r="BH83" s="50"/>
      <c r="BI83" s="67"/>
      <c r="BJ83" s="70"/>
      <c r="BK83" s="67"/>
      <c r="BL83" s="70"/>
      <c r="BM83" s="180" t="str">
        <f>IF(AND(BI83="",BK83=""),"",$BM$9-SUM($BI$10:BI83)+SUM($BK$10:BK83))</f>
        <v/>
      </c>
      <c r="BN83" s="51"/>
      <c r="BQ83" s="71"/>
      <c r="BR83" s="170">
        <f t="shared" si="15"/>
        <v>0</v>
      </c>
      <c r="BS83" s="71"/>
      <c r="BT83" s="170">
        <f t="shared" si="16"/>
        <v>0</v>
      </c>
      <c r="BU83" s="170" t="str">
        <f t="shared" si="9"/>
        <v/>
      </c>
      <c r="BZ83" s="93"/>
      <c r="CA83" s="82"/>
      <c r="CB83" s="92"/>
    </row>
    <row r="84" spans="2:80" x14ac:dyDescent="0.3">
      <c r="B84" s="49"/>
      <c r="C84" s="72"/>
      <c r="D84" s="52"/>
      <c r="E84" s="73"/>
      <c r="F84" s="52"/>
      <c r="G84" s="74"/>
      <c r="H84" s="52"/>
      <c r="I84" s="59"/>
      <c r="J84" s="60"/>
      <c r="K84" s="59"/>
      <c r="L84" s="60"/>
      <c r="M84" s="173" t="str">
        <f>IF(AND(I84="",K84=""),"",$M$9-SUM($I$10:$I84)+SUM($K$10:$K84))</f>
        <v/>
      </c>
      <c r="N84" s="51"/>
      <c r="P84" s="150"/>
      <c r="Q84" s="72"/>
      <c r="R84" s="63"/>
      <c r="S84" s="75"/>
      <c r="T84" s="63"/>
      <c r="U84" s="73"/>
      <c r="V84" s="63"/>
      <c r="W84" s="64"/>
      <c r="X84" s="65"/>
      <c r="Y84" s="59"/>
      <c r="Z84" s="63"/>
      <c r="AA84" s="171" t="str">
        <f>IF(AND(W84="",Y84=""),"",$AA$9-SUM($W$10:W84)+SUM($Y$10:Y84))</f>
        <v/>
      </c>
      <c r="AB84" s="52"/>
      <c r="AC84" s="172" t="str">
        <f t="shared" si="10"/>
        <v/>
      </c>
      <c r="AD84" s="152"/>
      <c r="AE84" s="43"/>
      <c r="AF84" s="49"/>
      <c r="AG84" s="76"/>
      <c r="AH84" s="50"/>
      <c r="AI84" s="77"/>
      <c r="AJ84" s="50"/>
      <c r="AK84" s="78"/>
      <c r="AL84" s="50"/>
      <c r="AM84" s="79"/>
      <c r="AN84" s="50"/>
      <c r="AO84" s="174" t="str">
        <f t="shared" si="13"/>
        <v/>
      </c>
      <c r="AP84" s="50"/>
      <c r="AQ84" s="79"/>
      <c r="AR84" s="68"/>
      <c r="AS84" s="175">
        <f t="shared" si="14"/>
        <v>0</v>
      </c>
      <c r="AT84" s="81"/>
      <c r="AU84" s="176">
        <f t="shared" si="11"/>
        <v>0</v>
      </c>
      <c r="AV84" s="70"/>
      <c r="AW84" s="177" t="str">
        <f t="shared" si="12"/>
        <v/>
      </c>
      <c r="AX84" s="70"/>
      <c r="AY84" s="179" t="str">
        <f>IFERROR(IF(AND(AQ84=0,AU84=0),"",$AY$9-SUM($AQ$10:$AQ84)+SUM($AU$10:$AU84)),"")</f>
        <v/>
      </c>
      <c r="AZ84" s="51"/>
      <c r="BB84" s="49"/>
      <c r="BC84" s="76"/>
      <c r="BD84" s="50"/>
      <c r="BE84" s="77"/>
      <c r="BF84" s="50"/>
      <c r="BG84" s="78"/>
      <c r="BH84" s="50"/>
      <c r="BI84" s="80"/>
      <c r="BJ84" s="70"/>
      <c r="BK84" s="80"/>
      <c r="BL84" s="70"/>
      <c r="BM84" s="177" t="str">
        <f>IF(AND(BI84="",BK84=""),"",$BM$9-SUM($BI$10:BI84)+SUM($BK$10:BK84))</f>
        <v/>
      </c>
      <c r="BN84" s="51"/>
      <c r="BQ84" s="71"/>
      <c r="BR84" s="170">
        <f t="shared" si="15"/>
        <v>0</v>
      </c>
      <c r="BS84" s="71"/>
      <c r="BT84" s="170">
        <f t="shared" si="16"/>
        <v>0</v>
      </c>
      <c r="BU84" s="170" t="str">
        <f t="shared" si="9"/>
        <v/>
      </c>
    </row>
    <row r="85" spans="2:80" x14ac:dyDescent="0.3">
      <c r="B85" s="49"/>
      <c r="C85" s="72"/>
      <c r="D85" s="52"/>
      <c r="E85" s="83"/>
      <c r="F85" s="52"/>
      <c r="G85" s="74"/>
      <c r="H85" s="52"/>
      <c r="I85" s="59"/>
      <c r="J85" s="60"/>
      <c r="K85" s="59"/>
      <c r="L85" s="60"/>
      <c r="M85" s="173" t="str">
        <f>IF(AND(I85="",K85=""),"",$M$9-SUM($I$10:$I85)+SUM($K$10:$K85))</f>
        <v/>
      </c>
      <c r="N85" s="51"/>
      <c r="P85" s="150"/>
      <c r="Q85" s="72"/>
      <c r="R85" s="63"/>
      <c r="S85" s="84"/>
      <c r="T85" s="63"/>
      <c r="U85" s="73"/>
      <c r="V85" s="63"/>
      <c r="W85" s="64"/>
      <c r="X85" s="65"/>
      <c r="Y85" s="59"/>
      <c r="Z85" s="63"/>
      <c r="AA85" s="171" t="str">
        <f>IF(AND(W85="",Y85=""),"",$AA$9-SUM($W$10:W85)+SUM($Y$10:Y85))</f>
        <v/>
      </c>
      <c r="AB85" s="52"/>
      <c r="AC85" s="172" t="str">
        <f t="shared" si="10"/>
        <v/>
      </c>
      <c r="AD85" s="152"/>
      <c r="AE85" s="43"/>
      <c r="AF85" s="49"/>
      <c r="AG85" s="85"/>
      <c r="AH85" s="50"/>
      <c r="AI85" s="86"/>
      <c r="AJ85" s="50"/>
      <c r="AK85" s="87"/>
      <c r="AL85" s="50"/>
      <c r="AM85" s="66"/>
      <c r="AN85" s="50"/>
      <c r="AO85" s="174" t="str">
        <f t="shared" si="13"/>
        <v/>
      </c>
      <c r="AP85" s="50"/>
      <c r="AQ85" s="66"/>
      <c r="AR85" s="68"/>
      <c r="AS85" s="175">
        <f t="shared" si="14"/>
        <v>0</v>
      </c>
      <c r="AT85" s="81"/>
      <c r="AU85" s="176">
        <f t="shared" si="11"/>
        <v>0</v>
      </c>
      <c r="AV85" s="70"/>
      <c r="AW85" s="177" t="str">
        <f t="shared" si="12"/>
        <v/>
      </c>
      <c r="AX85" s="70"/>
      <c r="AY85" s="179" t="str">
        <f>IFERROR(IF(AND(AQ85=0,AU85=0),"",$AY$9-SUM($AQ$10:$AQ85)+SUM($AU$10:$AU85)),"")</f>
        <v/>
      </c>
      <c r="AZ85" s="51"/>
      <c r="BB85" s="49"/>
      <c r="BC85" s="85"/>
      <c r="BD85" s="50"/>
      <c r="BE85" s="86"/>
      <c r="BF85" s="50"/>
      <c r="BG85" s="87"/>
      <c r="BH85" s="50"/>
      <c r="BI85" s="67"/>
      <c r="BJ85" s="70"/>
      <c r="BK85" s="67"/>
      <c r="BL85" s="70"/>
      <c r="BM85" s="180" t="str">
        <f>IF(AND(BI85="",BK85=""),"",$BM$9-SUM($BI$10:BI85)+SUM($BK$10:BK85))</f>
        <v/>
      </c>
      <c r="BN85" s="51"/>
      <c r="BQ85" s="71"/>
      <c r="BR85" s="170">
        <f t="shared" si="15"/>
        <v>0</v>
      </c>
      <c r="BS85" s="71"/>
      <c r="BT85" s="170">
        <f t="shared" si="16"/>
        <v>0</v>
      </c>
      <c r="BU85" s="170" t="str">
        <f t="shared" si="9"/>
        <v/>
      </c>
    </row>
    <row r="86" spans="2:80" x14ac:dyDescent="0.3">
      <c r="B86" s="49"/>
      <c r="C86" s="72"/>
      <c r="D86" s="52"/>
      <c r="E86" s="73"/>
      <c r="F86" s="52"/>
      <c r="G86" s="74"/>
      <c r="H86" s="52"/>
      <c r="I86" s="59"/>
      <c r="J86" s="60"/>
      <c r="K86" s="59"/>
      <c r="L86" s="60"/>
      <c r="M86" s="173" t="str">
        <f>IF(AND(I86="",K86=""),"",$M$9-SUM($I$10:$I86)+SUM($K$10:$K86))</f>
        <v/>
      </c>
      <c r="N86" s="51"/>
      <c r="P86" s="150"/>
      <c r="Q86" s="72"/>
      <c r="R86" s="63"/>
      <c r="S86" s="75"/>
      <c r="T86" s="63"/>
      <c r="U86" s="73"/>
      <c r="V86" s="63"/>
      <c r="W86" s="64"/>
      <c r="X86" s="65"/>
      <c r="Y86" s="59"/>
      <c r="Z86" s="63"/>
      <c r="AA86" s="171" t="str">
        <f>IF(AND(W86="",Y86=""),"",$AA$9-SUM($W$10:W86)+SUM($Y$10:Y86))</f>
        <v/>
      </c>
      <c r="AB86" s="52"/>
      <c r="AC86" s="172" t="str">
        <f t="shared" si="10"/>
        <v/>
      </c>
      <c r="AD86" s="152"/>
      <c r="AE86" s="43"/>
      <c r="AF86" s="49"/>
      <c r="AG86" s="76"/>
      <c r="AH86" s="50"/>
      <c r="AI86" s="77"/>
      <c r="AJ86" s="50"/>
      <c r="AK86" s="78"/>
      <c r="AL86" s="50"/>
      <c r="AM86" s="79"/>
      <c r="AN86" s="50"/>
      <c r="AO86" s="174" t="str">
        <f t="shared" si="13"/>
        <v/>
      </c>
      <c r="AP86" s="50"/>
      <c r="AQ86" s="79"/>
      <c r="AR86" s="68"/>
      <c r="AS86" s="175">
        <f t="shared" si="14"/>
        <v>0</v>
      </c>
      <c r="AT86" s="81"/>
      <c r="AU86" s="176">
        <f t="shared" si="11"/>
        <v>0</v>
      </c>
      <c r="AV86" s="70"/>
      <c r="AW86" s="177" t="str">
        <f t="shared" si="12"/>
        <v/>
      </c>
      <c r="AX86" s="70"/>
      <c r="AY86" s="179" t="str">
        <f>IFERROR(IF(AND(AQ86=0,AU86=0),"",$AY$9-SUM($AQ$10:$AQ86)+SUM($AU$10:$AU86)),"")</f>
        <v/>
      </c>
      <c r="AZ86" s="51"/>
      <c r="BB86" s="49"/>
      <c r="BC86" s="76"/>
      <c r="BD86" s="50"/>
      <c r="BE86" s="77"/>
      <c r="BF86" s="50"/>
      <c r="BG86" s="78"/>
      <c r="BH86" s="50"/>
      <c r="BI86" s="80"/>
      <c r="BJ86" s="70"/>
      <c r="BK86" s="80"/>
      <c r="BL86" s="70"/>
      <c r="BM86" s="177" t="str">
        <f>IF(AND(BI86="",BK86=""),"",$BM$9-SUM($BI$10:BI86)+SUM($BK$10:BK86))</f>
        <v/>
      </c>
      <c r="BN86" s="51"/>
      <c r="BQ86" s="71"/>
      <c r="BR86" s="170">
        <f t="shared" si="15"/>
        <v>0</v>
      </c>
      <c r="BS86" s="71"/>
      <c r="BT86" s="170">
        <f t="shared" si="16"/>
        <v>0</v>
      </c>
      <c r="BU86" s="170" t="str">
        <f t="shared" si="9"/>
        <v/>
      </c>
    </row>
    <row r="87" spans="2:80" x14ac:dyDescent="0.3">
      <c r="B87" s="49"/>
      <c r="C87" s="72"/>
      <c r="D87" s="52"/>
      <c r="E87" s="83"/>
      <c r="F87" s="52"/>
      <c r="G87" s="74"/>
      <c r="H87" s="52"/>
      <c r="I87" s="59"/>
      <c r="J87" s="60"/>
      <c r="K87" s="59"/>
      <c r="L87" s="60"/>
      <c r="M87" s="173" t="str">
        <f>IF(AND(I87="",K87=""),"",$M$9-SUM($I$10:$I87)+SUM($K$10:$K87))</f>
        <v/>
      </c>
      <c r="N87" s="51"/>
      <c r="P87" s="150"/>
      <c r="Q87" s="72"/>
      <c r="R87" s="63"/>
      <c r="S87" s="84"/>
      <c r="T87" s="63"/>
      <c r="U87" s="73"/>
      <c r="V87" s="63"/>
      <c r="W87" s="64"/>
      <c r="X87" s="65"/>
      <c r="Y87" s="59"/>
      <c r="Z87" s="63"/>
      <c r="AA87" s="171" t="str">
        <f>IF(AND(W87="",Y87=""),"",$AA$9-SUM($W$10:W87)+SUM($Y$10:Y87))</f>
        <v/>
      </c>
      <c r="AB87" s="52"/>
      <c r="AC87" s="172" t="str">
        <f t="shared" si="10"/>
        <v/>
      </c>
      <c r="AD87" s="152"/>
      <c r="AE87" s="43"/>
      <c r="AF87" s="49"/>
      <c r="AG87" s="85"/>
      <c r="AH87" s="50"/>
      <c r="AI87" s="86"/>
      <c r="AJ87" s="50"/>
      <c r="AK87" s="87"/>
      <c r="AL87" s="50"/>
      <c r="AM87" s="66"/>
      <c r="AN87" s="50"/>
      <c r="AO87" s="174" t="str">
        <f t="shared" si="13"/>
        <v/>
      </c>
      <c r="AP87" s="50"/>
      <c r="AQ87" s="66"/>
      <c r="AR87" s="68"/>
      <c r="AS87" s="175">
        <f t="shared" si="14"/>
        <v>0</v>
      </c>
      <c r="AT87" s="81"/>
      <c r="AU87" s="176">
        <f t="shared" si="11"/>
        <v>0</v>
      </c>
      <c r="AV87" s="70"/>
      <c r="AW87" s="177" t="str">
        <f t="shared" si="12"/>
        <v/>
      </c>
      <c r="AX87" s="70"/>
      <c r="AY87" s="179" t="str">
        <f>IFERROR(IF(AND(AQ87=0,AU87=0),"",$AY$9-SUM($AQ$10:$AQ87)+SUM($AU$10:$AU87)),"")</f>
        <v/>
      </c>
      <c r="AZ87" s="51"/>
      <c r="BB87" s="49"/>
      <c r="BC87" s="85"/>
      <c r="BD87" s="50"/>
      <c r="BE87" s="86"/>
      <c r="BF87" s="50"/>
      <c r="BG87" s="87"/>
      <c r="BH87" s="50"/>
      <c r="BI87" s="67"/>
      <c r="BJ87" s="70"/>
      <c r="BK87" s="67"/>
      <c r="BL87" s="70"/>
      <c r="BM87" s="180" t="str">
        <f>IF(AND(BI87="",BK87=""),"",$BM$9-SUM($BI$10:BI87)+SUM($BK$10:BK87))</f>
        <v/>
      </c>
      <c r="BN87" s="51"/>
      <c r="BQ87" s="71"/>
      <c r="BR87" s="170">
        <f t="shared" si="15"/>
        <v>0</v>
      </c>
      <c r="BS87" s="71"/>
      <c r="BT87" s="170">
        <f t="shared" si="16"/>
        <v>0</v>
      </c>
      <c r="BU87" s="170" t="str">
        <f t="shared" si="9"/>
        <v/>
      </c>
    </row>
    <row r="88" spans="2:80" x14ac:dyDescent="0.3">
      <c r="B88" s="49"/>
      <c r="C88" s="72"/>
      <c r="D88" s="52"/>
      <c r="E88" s="73"/>
      <c r="F88" s="52"/>
      <c r="G88" s="74"/>
      <c r="H88" s="52"/>
      <c r="I88" s="59"/>
      <c r="J88" s="60"/>
      <c r="K88" s="59"/>
      <c r="L88" s="60"/>
      <c r="M88" s="173" t="str">
        <f>IF(AND(I88="",K88=""),"",$M$9-SUM($I$10:$I88)+SUM($K$10:$K88))</f>
        <v/>
      </c>
      <c r="N88" s="51"/>
      <c r="P88" s="150"/>
      <c r="Q88" s="72"/>
      <c r="R88" s="63"/>
      <c r="S88" s="75"/>
      <c r="T88" s="63"/>
      <c r="U88" s="73"/>
      <c r="V88" s="63"/>
      <c r="W88" s="64"/>
      <c r="X88" s="65"/>
      <c r="Y88" s="59"/>
      <c r="Z88" s="63"/>
      <c r="AA88" s="171" t="str">
        <f>IF(AND(W88="",Y88=""),"",$AA$9-SUM($W$10:W88)+SUM($Y$10:Y88))</f>
        <v/>
      </c>
      <c r="AB88" s="52"/>
      <c r="AC88" s="172" t="str">
        <f t="shared" si="10"/>
        <v/>
      </c>
      <c r="AD88" s="152"/>
      <c r="AE88" s="43"/>
      <c r="AF88" s="49"/>
      <c r="AG88" s="76"/>
      <c r="AH88" s="50"/>
      <c r="AI88" s="77"/>
      <c r="AJ88" s="50"/>
      <c r="AK88" s="78"/>
      <c r="AL88" s="50"/>
      <c r="AM88" s="79"/>
      <c r="AN88" s="50"/>
      <c r="AO88" s="174" t="str">
        <f t="shared" si="13"/>
        <v/>
      </c>
      <c r="AP88" s="50"/>
      <c r="AQ88" s="79"/>
      <c r="AR88" s="68"/>
      <c r="AS88" s="175">
        <f t="shared" si="14"/>
        <v>0</v>
      </c>
      <c r="AT88" s="81"/>
      <c r="AU88" s="176">
        <f t="shared" si="11"/>
        <v>0</v>
      </c>
      <c r="AV88" s="70"/>
      <c r="AW88" s="177" t="str">
        <f t="shared" si="12"/>
        <v/>
      </c>
      <c r="AX88" s="70"/>
      <c r="AY88" s="179" t="str">
        <f>IFERROR(IF(AND(AQ88=0,AU88=0),"",$AY$9-SUM($AQ$10:$AQ88)+SUM($AU$10:$AU88)),"")</f>
        <v/>
      </c>
      <c r="AZ88" s="51"/>
      <c r="BB88" s="49"/>
      <c r="BC88" s="76"/>
      <c r="BD88" s="50"/>
      <c r="BE88" s="77"/>
      <c r="BF88" s="50"/>
      <c r="BG88" s="78"/>
      <c r="BH88" s="50"/>
      <c r="BI88" s="80"/>
      <c r="BJ88" s="70"/>
      <c r="BK88" s="80"/>
      <c r="BL88" s="70"/>
      <c r="BM88" s="177" t="str">
        <f>IF(AND(BI88="",BK88=""),"",$BM$9-SUM($BI$10:BI88)+SUM($BK$10:BK88))</f>
        <v/>
      </c>
      <c r="BN88" s="51"/>
      <c r="BQ88" s="71"/>
      <c r="BR88" s="170">
        <f t="shared" si="15"/>
        <v>0</v>
      </c>
      <c r="BS88" s="71"/>
      <c r="BT88" s="170">
        <f t="shared" si="16"/>
        <v>0</v>
      </c>
      <c r="BU88" s="170" t="str">
        <f t="shared" si="9"/>
        <v/>
      </c>
    </row>
    <row r="89" spans="2:80" x14ac:dyDescent="0.3">
      <c r="B89" s="49"/>
      <c r="C89" s="72"/>
      <c r="D89" s="52"/>
      <c r="E89" s="83"/>
      <c r="F89" s="52"/>
      <c r="G89" s="74"/>
      <c r="H89" s="52"/>
      <c r="I89" s="59"/>
      <c r="J89" s="60"/>
      <c r="K89" s="59"/>
      <c r="L89" s="60"/>
      <c r="M89" s="173" t="str">
        <f>IF(AND(I89="",K89=""),"",$M$9-SUM($I$10:$I89)+SUM($K$10:$K89))</f>
        <v/>
      </c>
      <c r="N89" s="51"/>
      <c r="P89" s="150"/>
      <c r="Q89" s="72"/>
      <c r="R89" s="63"/>
      <c r="S89" s="84"/>
      <c r="T89" s="63"/>
      <c r="U89" s="73"/>
      <c r="V89" s="63"/>
      <c r="W89" s="64"/>
      <c r="X89" s="65"/>
      <c r="Y89" s="59"/>
      <c r="Z89" s="63"/>
      <c r="AA89" s="171" t="str">
        <f>IF(AND(W89="",Y89=""),"",$AA$9-SUM($W$10:W89)+SUM($Y$10:Y89))</f>
        <v/>
      </c>
      <c r="AB89" s="52"/>
      <c r="AC89" s="172" t="str">
        <f t="shared" si="10"/>
        <v/>
      </c>
      <c r="AD89" s="152"/>
      <c r="AE89" s="43"/>
      <c r="AF89" s="49"/>
      <c r="AG89" s="85"/>
      <c r="AH89" s="50"/>
      <c r="AI89" s="86"/>
      <c r="AJ89" s="50"/>
      <c r="AK89" s="87"/>
      <c r="AL89" s="50"/>
      <c r="AM89" s="66"/>
      <c r="AN89" s="50"/>
      <c r="AO89" s="174" t="str">
        <f t="shared" si="13"/>
        <v/>
      </c>
      <c r="AP89" s="50"/>
      <c r="AQ89" s="66"/>
      <c r="AR89" s="68"/>
      <c r="AS89" s="175">
        <f t="shared" si="14"/>
        <v>0</v>
      </c>
      <c r="AT89" s="81"/>
      <c r="AU89" s="176">
        <f t="shared" si="11"/>
        <v>0</v>
      </c>
      <c r="AV89" s="70"/>
      <c r="AW89" s="177" t="str">
        <f t="shared" si="12"/>
        <v/>
      </c>
      <c r="AX89" s="70"/>
      <c r="AY89" s="179" t="str">
        <f>IFERROR(IF(AND(AQ89=0,AU89=0),"",$AY$9-SUM($AQ$10:$AQ89)+SUM($AU$10:$AU89)),"")</f>
        <v/>
      </c>
      <c r="AZ89" s="51"/>
      <c r="BB89" s="49"/>
      <c r="BC89" s="85"/>
      <c r="BD89" s="50"/>
      <c r="BE89" s="86"/>
      <c r="BF89" s="50"/>
      <c r="BG89" s="87"/>
      <c r="BH89" s="50"/>
      <c r="BI89" s="67"/>
      <c r="BJ89" s="70"/>
      <c r="BK89" s="67"/>
      <c r="BL89" s="70"/>
      <c r="BM89" s="180" t="str">
        <f>IF(AND(BI89="",BK89=""),"",$BM$9-SUM($BI$10:BI89)+SUM($BK$10:BK89))</f>
        <v/>
      </c>
      <c r="BN89" s="51"/>
      <c r="BQ89" s="71"/>
      <c r="BR89" s="170">
        <f t="shared" si="15"/>
        <v>0</v>
      </c>
      <c r="BS89" s="71"/>
      <c r="BT89" s="170">
        <f t="shared" si="16"/>
        <v>0</v>
      </c>
      <c r="BU89" s="170" t="str">
        <f t="shared" si="9"/>
        <v/>
      </c>
    </row>
    <row r="90" spans="2:80" x14ac:dyDescent="0.3">
      <c r="B90" s="49"/>
      <c r="C90" s="72"/>
      <c r="D90" s="52"/>
      <c r="E90" s="73"/>
      <c r="F90" s="52"/>
      <c r="G90" s="74"/>
      <c r="H90" s="52"/>
      <c r="I90" s="59"/>
      <c r="J90" s="60"/>
      <c r="K90" s="59"/>
      <c r="L90" s="60"/>
      <c r="M90" s="173" t="str">
        <f>IF(AND(I90="",K90=""),"",$M$9-SUM($I$10:$I90)+SUM($K$10:$K90))</f>
        <v/>
      </c>
      <c r="N90" s="51"/>
      <c r="P90" s="150"/>
      <c r="Q90" s="72"/>
      <c r="R90" s="63"/>
      <c r="S90" s="75"/>
      <c r="T90" s="63"/>
      <c r="U90" s="73"/>
      <c r="V90" s="63"/>
      <c r="W90" s="64"/>
      <c r="X90" s="65"/>
      <c r="Y90" s="59"/>
      <c r="Z90" s="63"/>
      <c r="AA90" s="171" t="str">
        <f>IF(AND(W90="",Y90=""),"",$AA$9-SUM($W$10:W90)+SUM($Y$10:Y90))</f>
        <v/>
      </c>
      <c r="AB90" s="52"/>
      <c r="AC90" s="172" t="str">
        <f t="shared" si="10"/>
        <v/>
      </c>
      <c r="AD90" s="152"/>
      <c r="AE90" s="43"/>
      <c r="AF90" s="49"/>
      <c r="AG90" s="76"/>
      <c r="AH90" s="50"/>
      <c r="AI90" s="77"/>
      <c r="AJ90" s="50"/>
      <c r="AK90" s="78"/>
      <c r="AL90" s="50"/>
      <c r="AM90" s="79"/>
      <c r="AN90" s="50"/>
      <c r="AO90" s="174" t="str">
        <f t="shared" si="13"/>
        <v/>
      </c>
      <c r="AP90" s="50"/>
      <c r="AQ90" s="79"/>
      <c r="AR90" s="68"/>
      <c r="AS90" s="175">
        <f t="shared" si="14"/>
        <v>0</v>
      </c>
      <c r="AT90" s="81"/>
      <c r="AU90" s="176">
        <f t="shared" si="11"/>
        <v>0</v>
      </c>
      <c r="AV90" s="70"/>
      <c r="AW90" s="177" t="str">
        <f t="shared" si="12"/>
        <v/>
      </c>
      <c r="AX90" s="70"/>
      <c r="AY90" s="179" t="str">
        <f>IFERROR(IF(AND(AQ90=0,AU90=0),"",$AY$9-SUM($AQ$10:$AQ90)+SUM($AU$10:$AU90)),"")</f>
        <v/>
      </c>
      <c r="AZ90" s="51"/>
      <c r="BB90" s="49"/>
      <c r="BC90" s="76"/>
      <c r="BD90" s="50"/>
      <c r="BE90" s="77"/>
      <c r="BF90" s="50"/>
      <c r="BG90" s="78"/>
      <c r="BH90" s="50"/>
      <c r="BI90" s="80"/>
      <c r="BJ90" s="70"/>
      <c r="BK90" s="80"/>
      <c r="BL90" s="70"/>
      <c r="BM90" s="177" t="str">
        <f>IF(AND(BI90="",BK90=""),"",$BM$9-SUM($BI$10:BI90)+SUM($BK$10:BK90))</f>
        <v/>
      </c>
      <c r="BN90" s="51"/>
      <c r="BQ90" s="71"/>
      <c r="BR90" s="170">
        <f t="shared" si="15"/>
        <v>0</v>
      </c>
      <c r="BS90" s="71"/>
      <c r="BT90" s="170">
        <f t="shared" si="16"/>
        <v>0</v>
      </c>
      <c r="BU90" s="170" t="str">
        <f t="shared" si="9"/>
        <v/>
      </c>
    </row>
    <row r="91" spans="2:80" x14ac:dyDescent="0.3">
      <c r="B91" s="49"/>
      <c r="C91" s="72"/>
      <c r="D91" s="52"/>
      <c r="E91" s="83"/>
      <c r="F91" s="52"/>
      <c r="G91" s="74"/>
      <c r="H91" s="52"/>
      <c r="I91" s="59"/>
      <c r="J91" s="60"/>
      <c r="K91" s="59"/>
      <c r="L91" s="60"/>
      <c r="M91" s="173" t="str">
        <f>IF(AND(I91="",K91=""),"",$M$9-SUM($I$10:$I91)+SUM($K$10:$K91))</f>
        <v/>
      </c>
      <c r="N91" s="51"/>
      <c r="P91" s="150"/>
      <c r="Q91" s="72"/>
      <c r="R91" s="63"/>
      <c r="S91" s="84"/>
      <c r="T91" s="63"/>
      <c r="U91" s="73"/>
      <c r="V91" s="63"/>
      <c r="W91" s="64"/>
      <c r="X91" s="65"/>
      <c r="Y91" s="59"/>
      <c r="Z91" s="63"/>
      <c r="AA91" s="171" t="str">
        <f>IF(AND(W91="",Y91=""),"",$AA$9-SUM($W$10:W91)+SUM($Y$10:Y91))</f>
        <v/>
      </c>
      <c r="AB91" s="52"/>
      <c r="AC91" s="172" t="str">
        <f t="shared" si="10"/>
        <v/>
      </c>
      <c r="AD91" s="152"/>
      <c r="AE91" s="43"/>
      <c r="AF91" s="49"/>
      <c r="AG91" s="85"/>
      <c r="AH91" s="50"/>
      <c r="AI91" s="86"/>
      <c r="AJ91" s="50"/>
      <c r="AK91" s="87"/>
      <c r="AL91" s="50"/>
      <c r="AM91" s="66"/>
      <c r="AN91" s="50"/>
      <c r="AO91" s="174" t="str">
        <f t="shared" si="13"/>
        <v/>
      </c>
      <c r="AP91" s="50"/>
      <c r="AQ91" s="66"/>
      <c r="AR91" s="68"/>
      <c r="AS91" s="175">
        <f t="shared" si="14"/>
        <v>0</v>
      </c>
      <c r="AT91" s="81"/>
      <c r="AU91" s="176">
        <f t="shared" si="11"/>
        <v>0</v>
      </c>
      <c r="AV91" s="70"/>
      <c r="AW91" s="177" t="str">
        <f t="shared" si="12"/>
        <v/>
      </c>
      <c r="AX91" s="70"/>
      <c r="AY91" s="179" t="str">
        <f>IFERROR(IF(AND(AQ91=0,AU91=0),"",$AY$9-SUM($AQ$10:$AQ91)+SUM($AU$10:$AU91)),"")</f>
        <v/>
      </c>
      <c r="AZ91" s="51"/>
      <c r="BB91" s="49"/>
      <c r="BC91" s="85"/>
      <c r="BD91" s="50"/>
      <c r="BE91" s="86"/>
      <c r="BF91" s="50"/>
      <c r="BG91" s="87"/>
      <c r="BH91" s="50"/>
      <c r="BI91" s="67"/>
      <c r="BJ91" s="70"/>
      <c r="BK91" s="67"/>
      <c r="BL91" s="70"/>
      <c r="BM91" s="180" t="str">
        <f>IF(AND(BI91="",BK91=""),"",$BM$9-SUM($BI$10:BI91)+SUM($BK$10:BK91))</f>
        <v/>
      </c>
      <c r="BN91" s="51"/>
      <c r="BQ91" s="71"/>
      <c r="BR91" s="170">
        <f t="shared" si="15"/>
        <v>0</v>
      </c>
      <c r="BS91" s="71"/>
      <c r="BT91" s="170">
        <f t="shared" si="16"/>
        <v>0</v>
      </c>
      <c r="BU91" s="170" t="str">
        <f t="shared" si="9"/>
        <v/>
      </c>
    </row>
    <row r="92" spans="2:80" x14ac:dyDescent="0.3">
      <c r="B92" s="49"/>
      <c r="C92" s="72"/>
      <c r="D92" s="52"/>
      <c r="E92" s="73"/>
      <c r="F92" s="52"/>
      <c r="G92" s="74"/>
      <c r="H92" s="52"/>
      <c r="I92" s="59"/>
      <c r="J92" s="60"/>
      <c r="K92" s="59"/>
      <c r="L92" s="60"/>
      <c r="M92" s="173" t="str">
        <f>IF(AND(I92="",K92=""),"",$M$9-SUM($I$10:$I92)+SUM($K$10:$K92))</f>
        <v/>
      </c>
      <c r="N92" s="51"/>
      <c r="P92" s="150"/>
      <c r="Q92" s="72"/>
      <c r="R92" s="63"/>
      <c r="S92" s="75"/>
      <c r="T92" s="63"/>
      <c r="U92" s="73"/>
      <c r="V92" s="63"/>
      <c r="W92" s="64"/>
      <c r="X92" s="65"/>
      <c r="Y92" s="59"/>
      <c r="Z92" s="63"/>
      <c r="AA92" s="171" t="str">
        <f>IF(AND(W92="",Y92=""),"",$AA$9-SUM($W$10:W92)+SUM($Y$10:Y92))</f>
        <v/>
      </c>
      <c r="AB92" s="52"/>
      <c r="AC92" s="172" t="str">
        <f t="shared" si="10"/>
        <v/>
      </c>
      <c r="AD92" s="152"/>
      <c r="AE92" s="43"/>
      <c r="AF92" s="49"/>
      <c r="AG92" s="76"/>
      <c r="AH92" s="50"/>
      <c r="AI92" s="77"/>
      <c r="AJ92" s="50"/>
      <c r="AK92" s="78"/>
      <c r="AL92" s="50"/>
      <c r="AM92" s="79"/>
      <c r="AN92" s="50"/>
      <c r="AO92" s="174" t="str">
        <f t="shared" si="13"/>
        <v/>
      </c>
      <c r="AP92" s="50"/>
      <c r="AQ92" s="79"/>
      <c r="AR92" s="68"/>
      <c r="AS92" s="175">
        <f t="shared" si="14"/>
        <v>0</v>
      </c>
      <c r="AT92" s="81"/>
      <c r="AU92" s="176">
        <f t="shared" si="11"/>
        <v>0</v>
      </c>
      <c r="AV92" s="70"/>
      <c r="AW92" s="177" t="str">
        <f t="shared" si="12"/>
        <v/>
      </c>
      <c r="AX92" s="70"/>
      <c r="AY92" s="179" t="str">
        <f>IFERROR(IF(AND(AQ92=0,AU92=0),"",$AY$9-SUM($AQ$10:$AQ92)+SUM($AU$10:$AU92)),"")</f>
        <v/>
      </c>
      <c r="AZ92" s="51"/>
      <c r="BB92" s="49"/>
      <c r="BC92" s="76"/>
      <c r="BD92" s="50"/>
      <c r="BE92" s="77"/>
      <c r="BF92" s="50"/>
      <c r="BG92" s="78"/>
      <c r="BH92" s="50"/>
      <c r="BI92" s="80"/>
      <c r="BJ92" s="70"/>
      <c r="BK92" s="80"/>
      <c r="BL92" s="70"/>
      <c r="BM92" s="177" t="str">
        <f>IF(AND(BI92="",BK92=""),"",$BM$9-SUM($BI$10:BI92)+SUM($BK$10:BK92))</f>
        <v/>
      </c>
      <c r="BN92" s="51"/>
      <c r="BQ92" s="71"/>
      <c r="BR92" s="170">
        <f t="shared" si="15"/>
        <v>0</v>
      </c>
      <c r="BS92" s="71"/>
      <c r="BT92" s="170">
        <f t="shared" si="16"/>
        <v>0</v>
      </c>
      <c r="BU92" s="170" t="str">
        <f t="shared" si="9"/>
        <v/>
      </c>
    </row>
    <row r="93" spans="2:80" x14ac:dyDescent="0.3">
      <c r="B93" s="49"/>
      <c r="C93" s="72"/>
      <c r="D93" s="52"/>
      <c r="E93" s="83"/>
      <c r="F93" s="52"/>
      <c r="G93" s="74"/>
      <c r="H93" s="52"/>
      <c r="I93" s="59"/>
      <c r="J93" s="60"/>
      <c r="K93" s="59"/>
      <c r="L93" s="60"/>
      <c r="M93" s="173" t="str">
        <f>IF(AND(I93="",K93=""),"",$M$9-SUM($I$10:$I93)+SUM($K$10:$K93))</f>
        <v/>
      </c>
      <c r="N93" s="51"/>
      <c r="P93" s="150"/>
      <c r="Q93" s="72"/>
      <c r="R93" s="63"/>
      <c r="S93" s="84"/>
      <c r="T93" s="63"/>
      <c r="U93" s="73"/>
      <c r="V93" s="63"/>
      <c r="W93" s="64"/>
      <c r="X93" s="65"/>
      <c r="Y93" s="59"/>
      <c r="Z93" s="63"/>
      <c r="AA93" s="137"/>
      <c r="AB93" s="52"/>
      <c r="AC93" s="160"/>
      <c r="AD93" s="152"/>
      <c r="AE93" s="43"/>
      <c r="AF93" s="49"/>
      <c r="AG93" s="85"/>
      <c r="AH93" s="50"/>
      <c r="AI93" s="86"/>
      <c r="AJ93" s="50"/>
      <c r="AK93" s="87"/>
      <c r="AL93" s="50"/>
      <c r="AM93" s="66"/>
      <c r="AN93" s="50"/>
      <c r="AO93" s="174" t="str">
        <f t="shared" si="13"/>
        <v/>
      </c>
      <c r="AP93" s="50"/>
      <c r="AQ93" s="66"/>
      <c r="AR93" s="68"/>
      <c r="AS93" s="175">
        <f t="shared" si="14"/>
        <v>0</v>
      </c>
      <c r="AT93" s="81"/>
      <c r="AU93" s="176">
        <f t="shared" si="11"/>
        <v>0</v>
      </c>
      <c r="AV93" s="70"/>
      <c r="AW93" s="177" t="str">
        <f t="shared" si="12"/>
        <v/>
      </c>
      <c r="AX93" s="70"/>
      <c r="AY93" s="179" t="str">
        <f>IFERROR(IF(AND(AQ93=0,AU93=0),"",$AY$9-SUM($AQ$10:$AQ93)+SUM($AU$10:$AU93)),"")</f>
        <v/>
      </c>
      <c r="AZ93" s="51"/>
      <c r="BB93" s="49"/>
      <c r="BC93" s="85"/>
      <c r="BD93" s="50"/>
      <c r="BE93" s="86"/>
      <c r="BF93" s="50"/>
      <c r="BG93" s="87"/>
      <c r="BH93" s="50"/>
      <c r="BI93" s="67"/>
      <c r="BJ93" s="70"/>
      <c r="BK93" s="67"/>
      <c r="BL93" s="70"/>
      <c r="BM93" s="180" t="str">
        <f>IF(AND(BI93="",BK93=""),"",$BM$9-SUM($BI$10:BI93)+SUM($BK$10:BK93))</f>
        <v/>
      </c>
      <c r="BN93" s="51"/>
      <c r="BQ93" s="71"/>
      <c r="BR93" s="170">
        <f t="shared" si="15"/>
        <v>0</v>
      </c>
      <c r="BS93" s="71"/>
      <c r="BT93" s="170">
        <f t="shared" si="16"/>
        <v>0</v>
      </c>
      <c r="BU93" s="170" t="str">
        <f t="shared" si="9"/>
        <v/>
      </c>
    </row>
    <row r="94" spans="2:80" x14ac:dyDescent="0.3">
      <c r="B94" s="49"/>
      <c r="C94" s="72"/>
      <c r="D94" s="52"/>
      <c r="E94" s="73"/>
      <c r="F94" s="52"/>
      <c r="G94" s="74"/>
      <c r="H94" s="52"/>
      <c r="I94" s="59"/>
      <c r="J94" s="60"/>
      <c r="K94" s="59"/>
      <c r="L94" s="60"/>
      <c r="M94" s="173" t="str">
        <f>IF(AND(I94="",K94=""),"",$M$9-SUM($I$10:$I94)+SUM($K$10:$K94))</f>
        <v/>
      </c>
      <c r="N94" s="51"/>
      <c r="P94" s="150"/>
      <c r="Q94" s="72"/>
      <c r="R94" s="63"/>
      <c r="S94" s="75"/>
      <c r="T94" s="63"/>
      <c r="U94" s="73"/>
      <c r="V94" s="63"/>
      <c r="W94" s="64"/>
      <c r="X94" s="65"/>
      <c r="Y94" s="59"/>
      <c r="Z94" s="63"/>
      <c r="AA94" s="137"/>
      <c r="AB94" s="52"/>
      <c r="AC94" s="160"/>
      <c r="AD94" s="152"/>
      <c r="AE94" s="43"/>
      <c r="AF94" s="49"/>
      <c r="AG94" s="76"/>
      <c r="AH94" s="50"/>
      <c r="AI94" s="77"/>
      <c r="AJ94" s="50"/>
      <c r="AK94" s="78"/>
      <c r="AL94" s="50"/>
      <c r="AM94" s="79"/>
      <c r="AN94" s="50"/>
      <c r="AO94" s="174" t="str">
        <f t="shared" si="13"/>
        <v/>
      </c>
      <c r="AP94" s="50"/>
      <c r="AQ94" s="79"/>
      <c r="AR94" s="68"/>
      <c r="AS94" s="175">
        <f t="shared" si="14"/>
        <v>0</v>
      </c>
      <c r="AT94" s="81"/>
      <c r="AU94" s="176">
        <f t="shared" si="11"/>
        <v>0</v>
      </c>
      <c r="AV94" s="70"/>
      <c r="AW94" s="177" t="str">
        <f t="shared" si="12"/>
        <v/>
      </c>
      <c r="AX94" s="70"/>
      <c r="AY94" s="179" t="str">
        <f>IFERROR(IF(AND(AQ94=0,AU94=0),"",$AY$9-SUM($AQ$10:$AQ94)+SUM($AU$10:$AU94)),"")</f>
        <v/>
      </c>
      <c r="AZ94" s="51"/>
      <c r="BB94" s="49"/>
      <c r="BC94" s="76"/>
      <c r="BD94" s="50"/>
      <c r="BE94" s="77"/>
      <c r="BF94" s="50"/>
      <c r="BG94" s="78"/>
      <c r="BH94" s="50"/>
      <c r="BI94" s="80"/>
      <c r="BJ94" s="70"/>
      <c r="BK94" s="80"/>
      <c r="BL94" s="70"/>
      <c r="BM94" s="177" t="str">
        <f>IF(AND(BI94="",BK94=""),"",$BM$9-SUM($BI$10:BI94)+SUM($BK$10:BK94))</f>
        <v/>
      </c>
      <c r="BN94" s="51"/>
      <c r="BQ94" s="71"/>
      <c r="BR94" s="170">
        <f t="shared" si="15"/>
        <v>0</v>
      </c>
      <c r="BS94" s="71"/>
      <c r="BT94" s="170">
        <f t="shared" si="16"/>
        <v>0</v>
      </c>
      <c r="BU94" s="170" t="str">
        <f t="shared" si="9"/>
        <v/>
      </c>
    </row>
    <row r="95" spans="2:80" x14ac:dyDescent="0.3">
      <c r="B95" s="49"/>
      <c r="C95" s="72"/>
      <c r="D95" s="52"/>
      <c r="E95" s="83"/>
      <c r="F95" s="52"/>
      <c r="G95" s="74"/>
      <c r="H95" s="52"/>
      <c r="I95" s="59"/>
      <c r="J95" s="60"/>
      <c r="K95" s="59"/>
      <c r="L95" s="60"/>
      <c r="M95" s="173" t="str">
        <f>IF(AND(I95="",K95=""),"",$M$9-SUM($I$10:$I95)+SUM($K$10:$K95))</f>
        <v/>
      </c>
      <c r="N95" s="51"/>
      <c r="P95" s="150"/>
      <c r="Q95" s="72"/>
      <c r="R95" s="63"/>
      <c r="S95" s="84"/>
      <c r="T95" s="63"/>
      <c r="U95" s="73"/>
      <c r="V95" s="63"/>
      <c r="W95" s="64"/>
      <c r="X95" s="65"/>
      <c r="Y95" s="59"/>
      <c r="Z95" s="63"/>
      <c r="AA95" s="137"/>
      <c r="AB95" s="52"/>
      <c r="AC95" s="160"/>
      <c r="AD95" s="152"/>
      <c r="AE95" s="43"/>
      <c r="AF95" s="49"/>
      <c r="AG95" s="85"/>
      <c r="AH95" s="50"/>
      <c r="AI95" s="86"/>
      <c r="AJ95" s="50"/>
      <c r="AK95" s="87"/>
      <c r="AL95" s="50"/>
      <c r="AM95" s="66"/>
      <c r="AN95" s="50"/>
      <c r="AO95" s="174" t="str">
        <f t="shared" si="13"/>
        <v/>
      </c>
      <c r="AP95" s="50"/>
      <c r="AQ95" s="66"/>
      <c r="AR95" s="68"/>
      <c r="AS95" s="175">
        <f t="shared" si="14"/>
        <v>0</v>
      </c>
      <c r="AT95" s="81"/>
      <c r="AU95" s="176">
        <f t="shared" si="11"/>
        <v>0</v>
      </c>
      <c r="AV95" s="70"/>
      <c r="AW95" s="177" t="str">
        <f t="shared" si="12"/>
        <v/>
      </c>
      <c r="AX95" s="70"/>
      <c r="AY95" s="179" t="str">
        <f>IFERROR(IF(AND(AQ95=0,AU95=0),"",$AY$9-SUM($AQ$10:$AQ95)+SUM($AU$10:$AU95)),"")</f>
        <v/>
      </c>
      <c r="AZ95" s="51"/>
      <c r="BB95" s="49"/>
      <c r="BC95" s="85"/>
      <c r="BD95" s="50"/>
      <c r="BE95" s="86"/>
      <c r="BF95" s="50"/>
      <c r="BG95" s="87"/>
      <c r="BH95" s="50"/>
      <c r="BI95" s="67"/>
      <c r="BJ95" s="70"/>
      <c r="BK95" s="67"/>
      <c r="BL95" s="70"/>
      <c r="BM95" s="180" t="str">
        <f>IF(AND(BI95="",BK95=""),"",$BM$9-SUM($BI$10:BI95)+SUM($BK$10:BK95))</f>
        <v/>
      </c>
      <c r="BN95" s="51"/>
      <c r="BQ95" s="71"/>
      <c r="BR95" s="170">
        <f t="shared" si="15"/>
        <v>0</v>
      </c>
      <c r="BS95" s="71"/>
      <c r="BT95" s="170">
        <f t="shared" si="16"/>
        <v>0</v>
      </c>
      <c r="BU95" s="170" t="str">
        <f t="shared" si="9"/>
        <v/>
      </c>
    </row>
    <row r="96" spans="2:80" x14ac:dyDescent="0.3">
      <c r="B96" s="49"/>
      <c r="C96" s="72"/>
      <c r="D96" s="52"/>
      <c r="E96" s="73"/>
      <c r="F96" s="52"/>
      <c r="G96" s="74"/>
      <c r="H96" s="52"/>
      <c r="I96" s="59"/>
      <c r="J96" s="60"/>
      <c r="K96" s="59"/>
      <c r="L96" s="60"/>
      <c r="M96" s="173" t="str">
        <f>IF(AND(I96="",K96=""),"",$M$9-SUM($I$10:$I96)+SUM($K$10:$K96))</f>
        <v/>
      </c>
      <c r="N96" s="51"/>
      <c r="P96" s="150"/>
      <c r="Q96" s="72"/>
      <c r="R96" s="63"/>
      <c r="S96" s="75"/>
      <c r="T96" s="63"/>
      <c r="U96" s="73"/>
      <c r="V96" s="63"/>
      <c r="W96" s="64"/>
      <c r="X96" s="65"/>
      <c r="Y96" s="59"/>
      <c r="Z96" s="63"/>
      <c r="AA96" s="137"/>
      <c r="AB96" s="52"/>
      <c r="AC96" s="160"/>
      <c r="AD96" s="152"/>
      <c r="AE96" s="43"/>
      <c r="AF96" s="49"/>
      <c r="AG96" s="76"/>
      <c r="AH96" s="50"/>
      <c r="AI96" s="77"/>
      <c r="AJ96" s="50"/>
      <c r="AK96" s="78"/>
      <c r="AL96" s="50"/>
      <c r="AM96" s="79"/>
      <c r="AN96" s="50"/>
      <c r="AO96" s="174" t="str">
        <f t="shared" si="13"/>
        <v/>
      </c>
      <c r="AP96" s="50"/>
      <c r="AQ96" s="79"/>
      <c r="AR96" s="68"/>
      <c r="AS96" s="175">
        <f t="shared" si="14"/>
        <v>0</v>
      </c>
      <c r="AT96" s="81"/>
      <c r="AU96" s="176">
        <f t="shared" si="11"/>
        <v>0</v>
      </c>
      <c r="AV96" s="70"/>
      <c r="AW96" s="177" t="str">
        <f t="shared" si="12"/>
        <v/>
      </c>
      <c r="AX96" s="70"/>
      <c r="AY96" s="179" t="str">
        <f>IFERROR(IF(AND(AQ96=0,AU96=0),"",$AY$9-SUM($AQ$10:$AQ96)+SUM($AU$10:$AU96)),"")</f>
        <v/>
      </c>
      <c r="AZ96" s="51"/>
      <c r="BB96" s="49"/>
      <c r="BC96" s="76"/>
      <c r="BD96" s="50"/>
      <c r="BE96" s="77"/>
      <c r="BF96" s="50"/>
      <c r="BG96" s="78"/>
      <c r="BH96" s="50"/>
      <c r="BI96" s="80"/>
      <c r="BJ96" s="70"/>
      <c r="BK96" s="80"/>
      <c r="BL96" s="70"/>
      <c r="BM96" s="177" t="str">
        <f>IF(AND(BI96="",BK96=""),"",$BM$9-SUM($BI$10:BI96)+SUM($BK$10:BK96))</f>
        <v/>
      </c>
      <c r="BN96" s="51"/>
      <c r="BQ96" s="71"/>
      <c r="BR96" s="170">
        <f t="shared" si="15"/>
        <v>0</v>
      </c>
      <c r="BS96" s="71"/>
      <c r="BT96" s="170">
        <f t="shared" si="16"/>
        <v>0</v>
      </c>
      <c r="BU96" s="170" t="str">
        <f t="shared" si="9"/>
        <v/>
      </c>
    </row>
    <row r="97" spans="2:73" x14ac:dyDescent="0.3">
      <c r="B97" s="49"/>
      <c r="C97" s="72"/>
      <c r="D97" s="52"/>
      <c r="E97" s="83"/>
      <c r="F97" s="52"/>
      <c r="G97" s="74"/>
      <c r="H97" s="52"/>
      <c r="I97" s="59"/>
      <c r="J97" s="60"/>
      <c r="K97" s="59"/>
      <c r="L97" s="60"/>
      <c r="M97" s="173" t="str">
        <f>IF(AND(I97="",K97=""),"",$M$9-SUM($I$10:$I97)+SUM($K$10:$K97))</f>
        <v/>
      </c>
      <c r="N97" s="51"/>
      <c r="P97" s="150"/>
      <c r="Q97" s="72"/>
      <c r="R97" s="63"/>
      <c r="S97" s="84"/>
      <c r="T97" s="63"/>
      <c r="U97" s="73"/>
      <c r="V97" s="63"/>
      <c r="W97" s="64"/>
      <c r="X97" s="65"/>
      <c r="Y97" s="59"/>
      <c r="Z97" s="63"/>
      <c r="AA97" s="137"/>
      <c r="AB97" s="52"/>
      <c r="AC97" s="160"/>
      <c r="AD97" s="152"/>
      <c r="AE97" s="43"/>
      <c r="AF97" s="49"/>
      <c r="AG97" s="85"/>
      <c r="AH97" s="50"/>
      <c r="AI97" s="86"/>
      <c r="AJ97" s="50"/>
      <c r="AK97" s="87"/>
      <c r="AL97" s="50"/>
      <c r="AM97" s="66"/>
      <c r="AN97" s="50"/>
      <c r="AO97" s="174" t="str">
        <f t="shared" si="13"/>
        <v/>
      </c>
      <c r="AP97" s="50"/>
      <c r="AQ97" s="66"/>
      <c r="AR97" s="68"/>
      <c r="AS97" s="175">
        <f t="shared" si="14"/>
        <v>0</v>
      </c>
      <c r="AT97" s="81"/>
      <c r="AU97" s="176">
        <f t="shared" si="11"/>
        <v>0</v>
      </c>
      <c r="AV97" s="70"/>
      <c r="AW97" s="177" t="str">
        <f t="shared" si="12"/>
        <v/>
      </c>
      <c r="AX97" s="70"/>
      <c r="AY97" s="179" t="str">
        <f>IFERROR(IF(AND(AQ97=0,AU97=0),"",$AY$9-SUM($AQ$10:$AQ97)+SUM($AU$10:$AU97)),"")</f>
        <v/>
      </c>
      <c r="AZ97" s="51"/>
      <c r="BB97" s="49"/>
      <c r="BC97" s="85"/>
      <c r="BD97" s="50"/>
      <c r="BE97" s="86"/>
      <c r="BF97" s="50"/>
      <c r="BG97" s="87"/>
      <c r="BH97" s="50"/>
      <c r="BI97" s="67"/>
      <c r="BJ97" s="70"/>
      <c r="BK97" s="67"/>
      <c r="BL97" s="70"/>
      <c r="BM97" s="180" t="str">
        <f>IF(AND(BI97="",BK97=""),"",$BM$9-SUM($BI$10:BI97)+SUM($BK$10:BK97))</f>
        <v/>
      </c>
      <c r="BN97" s="51"/>
      <c r="BQ97" s="71"/>
      <c r="BR97" s="170">
        <f t="shared" si="15"/>
        <v>0</v>
      </c>
      <c r="BS97" s="71"/>
      <c r="BT97" s="170">
        <f t="shared" si="16"/>
        <v>0</v>
      </c>
      <c r="BU97" s="170" t="str">
        <f t="shared" si="9"/>
        <v/>
      </c>
    </row>
    <row r="98" spans="2:73" x14ac:dyDescent="0.3">
      <c r="B98" s="49"/>
      <c r="C98" s="72"/>
      <c r="D98" s="52"/>
      <c r="E98" s="73"/>
      <c r="F98" s="52"/>
      <c r="G98" s="74"/>
      <c r="H98" s="52"/>
      <c r="I98" s="59"/>
      <c r="J98" s="60"/>
      <c r="K98" s="59"/>
      <c r="L98" s="60"/>
      <c r="M98" s="173" t="str">
        <f>IF(AND(I98="",K98=""),"",$M$9-SUM($I$10:$I98)+SUM($K$10:$K98))</f>
        <v/>
      </c>
      <c r="N98" s="51"/>
      <c r="P98" s="150"/>
      <c r="Q98" s="72"/>
      <c r="R98" s="63"/>
      <c r="S98" s="75"/>
      <c r="T98" s="63"/>
      <c r="U98" s="73"/>
      <c r="V98" s="63"/>
      <c r="W98" s="64"/>
      <c r="X98" s="65"/>
      <c r="Y98" s="59"/>
      <c r="Z98" s="63"/>
      <c r="AA98" s="137"/>
      <c r="AB98" s="52"/>
      <c r="AC98" s="160"/>
      <c r="AD98" s="152"/>
      <c r="AE98" s="43"/>
      <c r="AF98" s="49"/>
      <c r="AG98" s="76"/>
      <c r="AH98" s="50"/>
      <c r="AI98" s="77"/>
      <c r="AJ98" s="50"/>
      <c r="AK98" s="78"/>
      <c r="AL98" s="50"/>
      <c r="AM98" s="79"/>
      <c r="AN98" s="50"/>
      <c r="AO98" s="174" t="str">
        <f t="shared" si="13"/>
        <v/>
      </c>
      <c r="AP98" s="50"/>
      <c r="AQ98" s="79"/>
      <c r="AR98" s="68"/>
      <c r="AS98" s="175">
        <f t="shared" si="14"/>
        <v>0</v>
      </c>
      <c r="AT98" s="81"/>
      <c r="AU98" s="176">
        <f t="shared" si="11"/>
        <v>0</v>
      </c>
      <c r="AV98" s="70"/>
      <c r="AW98" s="177" t="str">
        <f t="shared" si="12"/>
        <v/>
      </c>
      <c r="AX98" s="70"/>
      <c r="AY98" s="179" t="str">
        <f>IFERROR(IF(AND(AQ98=0,AU98=0),"",$AY$9-SUM($AQ$10:$AQ98)+SUM($AU$10:$AU98)),"")</f>
        <v/>
      </c>
      <c r="AZ98" s="51"/>
      <c r="BB98" s="49"/>
      <c r="BC98" s="76"/>
      <c r="BD98" s="50"/>
      <c r="BE98" s="77"/>
      <c r="BF98" s="50"/>
      <c r="BG98" s="78"/>
      <c r="BH98" s="50"/>
      <c r="BI98" s="80"/>
      <c r="BJ98" s="70"/>
      <c r="BK98" s="80"/>
      <c r="BL98" s="70"/>
      <c r="BM98" s="177" t="str">
        <f>IF(AND(BI98="",BK98=""),"",$BM$9-SUM($BI$10:BI98)+SUM($BK$10:BK98))</f>
        <v/>
      </c>
      <c r="BN98" s="51"/>
      <c r="BQ98" s="71"/>
      <c r="BR98" s="170">
        <f t="shared" si="15"/>
        <v>0</v>
      </c>
      <c r="BS98" s="71"/>
      <c r="BT98" s="170">
        <f t="shared" si="16"/>
        <v>0</v>
      </c>
      <c r="BU98" s="170" t="str">
        <f t="shared" si="9"/>
        <v/>
      </c>
    </row>
    <row r="99" spans="2:73" x14ac:dyDescent="0.3">
      <c r="B99" s="49"/>
      <c r="C99" s="72"/>
      <c r="D99" s="52"/>
      <c r="E99" s="83"/>
      <c r="F99" s="52"/>
      <c r="G99" s="74"/>
      <c r="H99" s="52"/>
      <c r="I99" s="59"/>
      <c r="J99" s="60"/>
      <c r="K99" s="59"/>
      <c r="L99" s="60"/>
      <c r="M99" s="173" t="str">
        <f>IF(AND(I99="",K99=""),"",$M$9-SUM($I$10:$I99)+SUM($K$10:$K99))</f>
        <v/>
      </c>
      <c r="N99" s="51"/>
      <c r="P99" s="150"/>
      <c r="Q99" s="72"/>
      <c r="R99" s="63"/>
      <c r="S99" s="84"/>
      <c r="T99" s="63"/>
      <c r="U99" s="73"/>
      <c r="V99" s="63"/>
      <c r="W99" s="64"/>
      <c r="X99" s="65"/>
      <c r="Y99" s="59"/>
      <c r="Z99" s="63"/>
      <c r="AA99" s="137"/>
      <c r="AB99" s="52"/>
      <c r="AC99" s="160"/>
      <c r="AD99" s="152"/>
      <c r="AE99" s="43"/>
      <c r="AF99" s="49"/>
      <c r="AG99" s="85"/>
      <c r="AH99" s="50"/>
      <c r="AI99" s="86"/>
      <c r="AJ99" s="50"/>
      <c r="AK99" s="87"/>
      <c r="AL99" s="50"/>
      <c r="AM99" s="66"/>
      <c r="AN99" s="50"/>
      <c r="AO99" s="174" t="str">
        <f t="shared" si="13"/>
        <v/>
      </c>
      <c r="AP99" s="50"/>
      <c r="AQ99" s="66"/>
      <c r="AR99" s="68"/>
      <c r="AS99" s="175">
        <f t="shared" si="14"/>
        <v>0</v>
      </c>
      <c r="AT99" s="81"/>
      <c r="AU99" s="176">
        <f t="shared" si="11"/>
        <v>0</v>
      </c>
      <c r="AV99" s="70"/>
      <c r="AW99" s="177" t="str">
        <f t="shared" si="12"/>
        <v/>
      </c>
      <c r="AX99" s="70"/>
      <c r="AY99" s="179" t="str">
        <f>IFERROR(IF(AND(AQ99=0,AU99=0),"",$AY$9-SUM($AQ$10:$AQ99)+SUM($AU$10:$AU99)),"")</f>
        <v/>
      </c>
      <c r="AZ99" s="51"/>
      <c r="BB99" s="49"/>
      <c r="BC99" s="85"/>
      <c r="BD99" s="50"/>
      <c r="BE99" s="86"/>
      <c r="BF99" s="50"/>
      <c r="BG99" s="87"/>
      <c r="BH99" s="50"/>
      <c r="BI99" s="67"/>
      <c r="BJ99" s="70"/>
      <c r="BK99" s="67"/>
      <c r="BL99" s="70"/>
      <c r="BM99" s="180" t="str">
        <f>IF(AND(BI99="",BK99=""),"",$BM$9-SUM($BI$10:BI99)+SUM($BK$10:BK99))</f>
        <v/>
      </c>
      <c r="BN99" s="51"/>
      <c r="BQ99" s="71"/>
      <c r="BR99" s="170">
        <f t="shared" si="15"/>
        <v>0</v>
      </c>
      <c r="BS99" s="71"/>
      <c r="BT99" s="170">
        <f t="shared" si="16"/>
        <v>0</v>
      </c>
      <c r="BU99" s="170" t="str">
        <f t="shared" si="9"/>
        <v/>
      </c>
    </row>
    <row r="100" spans="2:73" x14ac:dyDescent="0.3">
      <c r="B100" s="49"/>
      <c r="C100" s="72"/>
      <c r="D100" s="52"/>
      <c r="E100" s="73"/>
      <c r="F100" s="52"/>
      <c r="G100" s="74"/>
      <c r="H100" s="52"/>
      <c r="I100" s="59"/>
      <c r="J100" s="60"/>
      <c r="K100" s="59"/>
      <c r="L100" s="60"/>
      <c r="M100" s="173" t="str">
        <f>IF(AND(I100="",K100=""),"",$M$9-SUM($I$10:$I100)+SUM($K$10:$K100))</f>
        <v/>
      </c>
      <c r="N100" s="51"/>
      <c r="P100" s="150"/>
      <c r="Q100" s="72"/>
      <c r="R100" s="63"/>
      <c r="S100" s="75"/>
      <c r="T100" s="63"/>
      <c r="U100" s="73"/>
      <c r="V100" s="63"/>
      <c r="W100" s="64"/>
      <c r="X100" s="65"/>
      <c r="Y100" s="59"/>
      <c r="Z100" s="63"/>
      <c r="AA100" s="137"/>
      <c r="AB100" s="52"/>
      <c r="AC100" s="160"/>
      <c r="AD100" s="152"/>
      <c r="AE100" s="43"/>
      <c r="AF100" s="49"/>
      <c r="AG100" s="76"/>
      <c r="AH100" s="50"/>
      <c r="AI100" s="77"/>
      <c r="AJ100" s="50"/>
      <c r="AK100" s="78"/>
      <c r="AL100" s="50"/>
      <c r="AM100" s="79"/>
      <c r="AN100" s="50"/>
      <c r="AO100" s="174" t="str">
        <f t="shared" si="13"/>
        <v/>
      </c>
      <c r="AP100" s="50"/>
      <c r="AQ100" s="79"/>
      <c r="AR100" s="68"/>
      <c r="AS100" s="175">
        <f t="shared" si="14"/>
        <v>0</v>
      </c>
      <c r="AT100" s="81"/>
      <c r="AU100" s="176">
        <f t="shared" si="11"/>
        <v>0</v>
      </c>
      <c r="AV100" s="70"/>
      <c r="AW100" s="177" t="str">
        <f t="shared" si="12"/>
        <v/>
      </c>
      <c r="AX100" s="70"/>
      <c r="AY100" s="179" t="str">
        <f>IFERROR(IF(AND(AQ100=0,AU100=0),"",$AY$9-SUM($AQ$10:$AQ100)+SUM($AU$10:$AU100)),"")</f>
        <v/>
      </c>
      <c r="AZ100" s="51"/>
      <c r="BB100" s="49"/>
      <c r="BC100" s="76"/>
      <c r="BD100" s="50"/>
      <c r="BE100" s="77"/>
      <c r="BF100" s="50"/>
      <c r="BG100" s="78"/>
      <c r="BH100" s="50"/>
      <c r="BI100" s="80"/>
      <c r="BJ100" s="70"/>
      <c r="BK100" s="80"/>
      <c r="BL100" s="70"/>
      <c r="BM100" s="177" t="str">
        <f>IF(AND(BI100="",BK100=""),"",$BM$9-SUM($BI$10:BI100)+SUM($BK$10:BK100))</f>
        <v/>
      </c>
      <c r="BN100" s="51"/>
      <c r="BQ100" s="71"/>
      <c r="BR100" s="170">
        <f t="shared" si="15"/>
        <v>0</v>
      </c>
      <c r="BS100" s="71"/>
      <c r="BT100" s="170">
        <f t="shared" si="16"/>
        <v>0</v>
      </c>
      <c r="BU100" s="170" t="str">
        <f t="shared" si="9"/>
        <v/>
      </c>
    </row>
    <row r="101" spans="2:73" x14ac:dyDescent="0.3">
      <c r="B101" s="49"/>
      <c r="C101" s="72"/>
      <c r="D101" s="52"/>
      <c r="E101" s="83"/>
      <c r="F101" s="52"/>
      <c r="G101" s="74"/>
      <c r="H101" s="52"/>
      <c r="I101" s="59"/>
      <c r="J101" s="60"/>
      <c r="K101" s="59"/>
      <c r="L101" s="60"/>
      <c r="M101" s="173" t="str">
        <f>IF(AND(I101="",K101=""),"",$M$9-SUM($I$10:$I101)+SUM($K$10:$K101))</f>
        <v/>
      </c>
      <c r="N101" s="51"/>
      <c r="P101" s="150"/>
      <c r="Q101" s="72"/>
      <c r="R101" s="63"/>
      <c r="S101" s="84"/>
      <c r="T101" s="63"/>
      <c r="U101" s="73"/>
      <c r="V101" s="63"/>
      <c r="W101" s="64"/>
      <c r="X101" s="65"/>
      <c r="Y101" s="59"/>
      <c r="Z101" s="63"/>
      <c r="AA101" s="137"/>
      <c r="AB101" s="52"/>
      <c r="AC101" s="160"/>
      <c r="AD101" s="152"/>
      <c r="AE101" s="43"/>
      <c r="AF101" s="49"/>
      <c r="AG101" s="85"/>
      <c r="AH101" s="50"/>
      <c r="AI101" s="86"/>
      <c r="AJ101" s="50"/>
      <c r="AK101" s="87"/>
      <c r="AL101" s="50"/>
      <c r="AM101" s="66"/>
      <c r="AN101" s="50"/>
      <c r="AO101" s="174" t="str">
        <f t="shared" si="13"/>
        <v/>
      </c>
      <c r="AP101" s="50"/>
      <c r="AQ101" s="66"/>
      <c r="AR101" s="68"/>
      <c r="AS101" s="175">
        <f t="shared" si="14"/>
        <v>0</v>
      </c>
      <c r="AT101" s="81"/>
      <c r="AU101" s="176">
        <f t="shared" si="11"/>
        <v>0</v>
      </c>
      <c r="AV101" s="70"/>
      <c r="AW101" s="177" t="str">
        <f t="shared" si="12"/>
        <v/>
      </c>
      <c r="AX101" s="70"/>
      <c r="AY101" s="179" t="str">
        <f>IFERROR(IF(AND(AQ101=0,AU101=0),"",$AY$9-SUM($AQ$10:$AQ101)+SUM($AU$10:$AU101)),"")</f>
        <v/>
      </c>
      <c r="AZ101" s="51"/>
      <c r="BB101" s="49"/>
      <c r="BC101" s="85"/>
      <c r="BD101" s="50"/>
      <c r="BE101" s="86"/>
      <c r="BF101" s="50"/>
      <c r="BG101" s="87"/>
      <c r="BH101" s="50"/>
      <c r="BI101" s="67"/>
      <c r="BJ101" s="70"/>
      <c r="BK101" s="67"/>
      <c r="BL101" s="70"/>
      <c r="BM101" s="180" t="str">
        <f>IF(AND(BI101="",BK101=""),"",$BM$9-SUM($BI$10:BI101)+SUM($BK$10:BK101))</f>
        <v/>
      </c>
      <c r="BN101" s="51"/>
      <c r="BQ101" s="71"/>
      <c r="BR101" s="170">
        <f t="shared" si="15"/>
        <v>0</v>
      </c>
      <c r="BS101" s="71"/>
      <c r="BT101" s="170">
        <f t="shared" si="16"/>
        <v>0</v>
      </c>
      <c r="BU101" s="170" t="str">
        <f t="shared" si="9"/>
        <v/>
      </c>
    </row>
    <row r="102" spans="2:73" x14ac:dyDescent="0.3">
      <c r="B102" s="49"/>
      <c r="C102" s="72"/>
      <c r="D102" s="52"/>
      <c r="E102" s="73"/>
      <c r="F102" s="52"/>
      <c r="G102" s="74"/>
      <c r="H102" s="52"/>
      <c r="I102" s="59"/>
      <c r="J102" s="60"/>
      <c r="K102" s="59"/>
      <c r="L102" s="60"/>
      <c r="M102" s="173" t="str">
        <f>IF(AND(I102="",K102=""),"",$M$9-SUM($I$10:$I102)+SUM($K$10:$K102))</f>
        <v/>
      </c>
      <c r="N102" s="51"/>
      <c r="P102" s="150"/>
      <c r="Q102" s="72"/>
      <c r="R102" s="63"/>
      <c r="S102" s="75"/>
      <c r="T102" s="63"/>
      <c r="U102" s="73"/>
      <c r="V102" s="63"/>
      <c r="W102" s="64"/>
      <c r="X102" s="65"/>
      <c r="Y102" s="59"/>
      <c r="Z102" s="63"/>
      <c r="AA102" s="137"/>
      <c r="AB102" s="52"/>
      <c r="AC102" s="160"/>
      <c r="AD102" s="152"/>
      <c r="AE102" s="43"/>
      <c r="AF102" s="49"/>
      <c r="AG102" s="76"/>
      <c r="AH102" s="50"/>
      <c r="AI102" s="77"/>
      <c r="AJ102" s="50"/>
      <c r="AK102" s="78"/>
      <c r="AL102" s="50"/>
      <c r="AM102" s="79"/>
      <c r="AN102" s="50"/>
      <c r="AO102" s="174" t="str">
        <f t="shared" si="13"/>
        <v/>
      </c>
      <c r="AP102" s="50"/>
      <c r="AQ102" s="79"/>
      <c r="AR102" s="68"/>
      <c r="AS102" s="175">
        <f t="shared" si="14"/>
        <v>0</v>
      </c>
      <c r="AT102" s="81"/>
      <c r="AU102" s="176">
        <f t="shared" si="11"/>
        <v>0</v>
      </c>
      <c r="AV102" s="70"/>
      <c r="AW102" s="177" t="str">
        <f t="shared" si="12"/>
        <v/>
      </c>
      <c r="AX102" s="70"/>
      <c r="AY102" s="179" t="str">
        <f>IFERROR(IF(AND(AQ102=0,AU102=0),"",$AY$9-SUM($AQ$10:$AQ102)+SUM($AU$10:$AU102)),"")</f>
        <v/>
      </c>
      <c r="AZ102" s="51"/>
      <c r="BB102" s="49"/>
      <c r="BC102" s="76"/>
      <c r="BD102" s="50"/>
      <c r="BE102" s="77"/>
      <c r="BF102" s="50"/>
      <c r="BG102" s="78"/>
      <c r="BH102" s="50"/>
      <c r="BI102" s="80"/>
      <c r="BJ102" s="70"/>
      <c r="BK102" s="80"/>
      <c r="BL102" s="70"/>
      <c r="BM102" s="177" t="str">
        <f>IF(AND(BI102="",BK102=""),"",$BM$9-SUM($BI$10:BI102)+SUM($BK$10:BK102))</f>
        <v/>
      </c>
      <c r="BN102" s="51"/>
      <c r="BQ102" s="71"/>
      <c r="BR102" s="170">
        <f t="shared" si="15"/>
        <v>0</v>
      </c>
      <c r="BS102" s="71"/>
      <c r="BT102" s="170">
        <f t="shared" si="16"/>
        <v>0</v>
      </c>
      <c r="BU102" s="170" t="str">
        <f t="shared" si="9"/>
        <v/>
      </c>
    </row>
    <row r="103" spans="2:73" x14ac:dyDescent="0.3">
      <c r="B103" s="49"/>
      <c r="C103" s="72"/>
      <c r="D103" s="52"/>
      <c r="E103" s="83"/>
      <c r="F103" s="52"/>
      <c r="G103" s="74"/>
      <c r="H103" s="52"/>
      <c r="I103" s="59"/>
      <c r="J103" s="60"/>
      <c r="K103" s="59"/>
      <c r="L103" s="60"/>
      <c r="M103" s="173" t="str">
        <f>IF(AND(I103="",K103=""),"",$M$9-SUM($I$10:$I103)+SUM($K$10:$K103))</f>
        <v/>
      </c>
      <c r="N103" s="51"/>
      <c r="P103" s="150"/>
      <c r="Q103" s="72"/>
      <c r="R103" s="63"/>
      <c r="S103" s="84"/>
      <c r="T103" s="63"/>
      <c r="U103" s="73"/>
      <c r="V103" s="63"/>
      <c r="W103" s="64"/>
      <c r="X103" s="65"/>
      <c r="Y103" s="59"/>
      <c r="Z103" s="63"/>
      <c r="AA103" s="171" t="str">
        <f>IF(AND(W103="",Y103=""),"",$AA$9-SUM($W$10:W103)+SUM($Y$10:Y103))</f>
        <v/>
      </c>
      <c r="AB103" s="52"/>
      <c r="AC103" s="172" t="str">
        <f>IFERROR(IF(AND(Z103="",AA103=""),"",$AC$8+SUM($Z103)-SUM($AA103)),"")</f>
        <v/>
      </c>
      <c r="AD103" s="152"/>
      <c r="AE103" s="43"/>
      <c r="AF103" s="49"/>
      <c r="AG103" s="85"/>
      <c r="AH103" s="50"/>
      <c r="AI103" s="86"/>
      <c r="AJ103" s="50"/>
      <c r="AK103" s="87"/>
      <c r="AL103" s="50"/>
      <c r="AM103" s="66"/>
      <c r="AN103" s="50"/>
      <c r="AO103" s="174" t="str">
        <f t="shared" si="13"/>
        <v/>
      </c>
      <c r="AP103" s="50"/>
      <c r="AQ103" s="66"/>
      <c r="AR103" s="68"/>
      <c r="AS103" s="175">
        <f t="shared" si="14"/>
        <v>0</v>
      </c>
      <c r="AT103" s="81"/>
      <c r="AU103" s="176">
        <f t="shared" si="11"/>
        <v>0</v>
      </c>
      <c r="AV103" s="70"/>
      <c r="AW103" s="177" t="str">
        <f t="shared" si="12"/>
        <v/>
      </c>
      <c r="AX103" s="70"/>
      <c r="AY103" s="179" t="str">
        <f>IFERROR(IF(AND(AQ103=0,AU103=0),"",$AY$9-SUM($AQ$10:$AQ103)+SUM($AU$10:$AU103)),"")</f>
        <v/>
      </c>
      <c r="AZ103" s="51"/>
      <c r="BB103" s="49"/>
      <c r="BC103" s="85"/>
      <c r="BD103" s="50"/>
      <c r="BE103" s="86"/>
      <c r="BF103" s="50"/>
      <c r="BG103" s="87"/>
      <c r="BH103" s="50"/>
      <c r="BI103" s="67"/>
      <c r="BJ103" s="70"/>
      <c r="BK103" s="67"/>
      <c r="BL103" s="70"/>
      <c r="BM103" s="180" t="str">
        <f>IF(AND(BI103="",BK103=""),"",$BM$9-SUM($BI$10:BI103)+SUM($BK$10:BK103))</f>
        <v/>
      </c>
      <c r="BN103" s="51"/>
      <c r="BQ103" s="71"/>
      <c r="BR103" s="170">
        <f t="shared" si="15"/>
        <v>0</v>
      </c>
      <c r="BS103" s="71"/>
      <c r="BT103" s="170">
        <f t="shared" si="16"/>
        <v>0</v>
      </c>
      <c r="BU103" s="170" t="str">
        <f t="shared" si="9"/>
        <v/>
      </c>
    </row>
    <row r="104" spans="2:73" x14ac:dyDescent="0.3">
      <c r="B104" s="49"/>
      <c r="C104" s="94"/>
      <c r="D104" s="95"/>
      <c r="E104" s="96"/>
      <c r="F104" s="95"/>
      <c r="G104" s="97"/>
      <c r="H104" s="95"/>
      <c r="I104" s="98"/>
      <c r="J104" s="60"/>
      <c r="K104" s="59"/>
      <c r="L104" s="60"/>
      <c r="M104" s="173" t="str">
        <f>IF(AND(I104="",K104=""),"",$M$9-SUM($I$10:$I104)+SUM($K$10:$K104))</f>
        <v/>
      </c>
      <c r="N104" s="51"/>
      <c r="P104" s="150"/>
      <c r="Q104" s="72"/>
      <c r="R104" s="63"/>
      <c r="S104" s="99"/>
      <c r="T104" s="63"/>
      <c r="U104" s="73"/>
      <c r="V104" s="63"/>
      <c r="W104" s="64"/>
      <c r="X104" s="65"/>
      <c r="Y104" s="59"/>
      <c r="Z104" s="63"/>
      <c r="AA104" s="171" t="str">
        <f>IF(AND(W104="",Y104=""),"",$AA$9-SUM($W$10:W104)+SUM($Y$10:Y104))</f>
        <v/>
      </c>
      <c r="AB104" s="52"/>
      <c r="AC104" s="172" t="str">
        <f>IFERROR(IF(AND(Z104="",AA104=""),"",$AC$8+SUM($Z104)-SUM($AA104)),"")</f>
        <v/>
      </c>
      <c r="AD104" s="152"/>
      <c r="AE104" s="43"/>
      <c r="AF104" s="49"/>
      <c r="AG104" s="76"/>
      <c r="AH104" s="50"/>
      <c r="AI104" s="77"/>
      <c r="AJ104" s="50"/>
      <c r="AK104" s="78"/>
      <c r="AL104" s="50"/>
      <c r="AM104" s="79"/>
      <c r="AN104" s="50"/>
      <c r="AO104" s="174" t="str">
        <f t="shared" si="13"/>
        <v/>
      </c>
      <c r="AP104" s="50"/>
      <c r="AQ104" s="79"/>
      <c r="AR104" s="68"/>
      <c r="AS104" s="175">
        <f t="shared" si="14"/>
        <v>0</v>
      </c>
      <c r="AT104" s="81"/>
      <c r="AU104" s="176">
        <f t="shared" si="11"/>
        <v>0</v>
      </c>
      <c r="AV104" s="70"/>
      <c r="AW104" s="177" t="str">
        <f t="shared" si="12"/>
        <v/>
      </c>
      <c r="AX104" s="70"/>
      <c r="AY104" s="179" t="str">
        <f>IFERROR(IF(AND(AQ104=0,AU104=0),"",$AY$9-SUM($AQ$10:$AQ104)+SUM($AU$10:$AU104)),"")</f>
        <v/>
      </c>
      <c r="AZ104" s="51"/>
      <c r="BB104" s="49"/>
      <c r="BC104" s="76"/>
      <c r="BD104" s="50"/>
      <c r="BE104" s="77"/>
      <c r="BF104" s="50"/>
      <c r="BG104" s="78"/>
      <c r="BH104" s="50"/>
      <c r="BI104" s="80"/>
      <c r="BJ104" s="70"/>
      <c r="BK104" s="80"/>
      <c r="BL104" s="70"/>
      <c r="BM104" s="177" t="str">
        <f>IF(AND(BI104="",BK104=""),"",$BM$9-SUM($BI$10:BI104)+SUM($BK$10:BK104))</f>
        <v/>
      </c>
      <c r="BN104" s="51"/>
      <c r="BQ104" s="71"/>
      <c r="BR104" s="170">
        <f t="shared" si="15"/>
        <v>0</v>
      </c>
      <c r="BS104" s="71"/>
      <c r="BT104" s="170">
        <f t="shared" si="16"/>
        <v>0</v>
      </c>
      <c r="BU104" s="170" t="str">
        <f t="shared" si="9"/>
        <v/>
      </c>
    </row>
    <row r="105" spans="2:73" x14ac:dyDescent="0.3">
      <c r="B105" s="49"/>
      <c r="C105" s="94"/>
      <c r="D105" s="95"/>
      <c r="E105" s="100"/>
      <c r="F105" s="95"/>
      <c r="G105" s="97"/>
      <c r="H105" s="95"/>
      <c r="I105" s="98"/>
      <c r="J105" s="60"/>
      <c r="K105" s="59"/>
      <c r="L105" s="60"/>
      <c r="M105" s="173" t="str">
        <f>IF(AND(I105="",K105=""),"",$M$9-SUM($I$10:$I105)+SUM($K$10:$K105))</f>
        <v/>
      </c>
      <c r="N105" s="51"/>
      <c r="P105" s="150"/>
      <c r="Q105" s="72"/>
      <c r="R105" s="63"/>
      <c r="S105" s="101"/>
      <c r="T105" s="63"/>
      <c r="U105" s="73"/>
      <c r="V105" s="63"/>
      <c r="W105" s="64"/>
      <c r="X105" s="65"/>
      <c r="Y105" s="59"/>
      <c r="Z105" s="63"/>
      <c r="AA105" s="171" t="str">
        <f>IF(AND(W105="",Y105=""),"",$AA$9-SUM($W$10:W105)+SUM($Y$10:Y105))</f>
        <v/>
      </c>
      <c r="AB105" s="52"/>
      <c r="AC105" s="172" t="str">
        <f>IFERROR(IF(AND(Z105="",AA105=""),"",$AC$8+SUM($Z105)-SUM($AA105)),"")</f>
        <v/>
      </c>
      <c r="AD105" s="152"/>
      <c r="AE105" s="43"/>
      <c r="AF105" s="49"/>
      <c r="AG105" s="85"/>
      <c r="AH105" s="50"/>
      <c r="AI105" s="86"/>
      <c r="AJ105" s="50"/>
      <c r="AK105" s="87"/>
      <c r="AL105" s="50"/>
      <c r="AM105" s="66"/>
      <c r="AN105" s="50"/>
      <c r="AO105" s="174" t="str">
        <f t="shared" si="13"/>
        <v/>
      </c>
      <c r="AP105" s="50"/>
      <c r="AQ105" s="66"/>
      <c r="AR105" s="68"/>
      <c r="AS105" s="175">
        <f t="shared" si="14"/>
        <v>0</v>
      </c>
      <c r="AT105" s="81"/>
      <c r="AU105" s="176">
        <f t="shared" si="11"/>
        <v>0</v>
      </c>
      <c r="AV105" s="70"/>
      <c r="AW105" s="177" t="str">
        <f t="shared" si="12"/>
        <v/>
      </c>
      <c r="AX105" s="70"/>
      <c r="AY105" s="179" t="str">
        <f>IFERROR(IF(AND(AQ105=0,AU105=0),"",$AY$9-SUM($AQ$10:$AQ105)+SUM($AU$10:$AU105)),"")</f>
        <v/>
      </c>
      <c r="AZ105" s="51"/>
      <c r="BB105" s="49"/>
      <c r="BC105" s="85"/>
      <c r="BD105" s="50"/>
      <c r="BE105" s="86"/>
      <c r="BF105" s="50"/>
      <c r="BG105" s="87"/>
      <c r="BH105" s="50"/>
      <c r="BI105" s="67"/>
      <c r="BJ105" s="70"/>
      <c r="BK105" s="67"/>
      <c r="BL105" s="70"/>
      <c r="BM105" s="180" t="str">
        <f>IF(AND(BI105="",BK105=""),"",$BM$9-SUM($BI$10:BI105)+SUM($BK$10:BK105))</f>
        <v/>
      </c>
      <c r="BN105" s="51"/>
      <c r="BQ105" s="71"/>
      <c r="BR105" s="170">
        <f t="shared" si="15"/>
        <v>0</v>
      </c>
      <c r="BS105" s="71"/>
      <c r="BT105" s="170">
        <f t="shared" si="16"/>
        <v>0</v>
      </c>
      <c r="BU105" s="170" t="str">
        <f t="shared" si="9"/>
        <v/>
      </c>
    </row>
    <row r="106" spans="2:73" ht="4.95" customHeight="1" thickBot="1" x14ac:dyDescent="0.35">
      <c r="B106" s="49"/>
      <c r="C106" s="102"/>
      <c r="D106" s="102"/>
      <c r="E106" s="102"/>
      <c r="F106" s="102"/>
      <c r="G106" s="102"/>
      <c r="H106" s="102"/>
      <c r="I106" s="102"/>
      <c r="J106" s="50"/>
      <c r="K106" s="50"/>
      <c r="L106" s="50"/>
      <c r="M106" s="50"/>
      <c r="N106" s="51"/>
      <c r="P106" s="150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152"/>
      <c r="AE106" s="43"/>
      <c r="AF106" s="49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103"/>
      <c r="AV106" s="50"/>
      <c r="AW106" s="50"/>
      <c r="AX106" s="50"/>
      <c r="AY106" s="50"/>
      <c r="AZ106" s="51"/>
      <c r="BB106" s="49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104"/>
      <c r="BN106" s="51"/>
      <c r="BS106" s="71"/>
    </row>
    <row r="107" spans="2:73" ht="15" thickBot="1" x14ac:dyDescent="0.35">
      <c r="B107" s="49"/>
      <c r="C107" s="198" t="s">
        <v>25</v>
      </c>
      <c r="D107" s="199"/>
      <c r="E107" s="199"/>
      <c r="F107" s="199"/>
      <c r="G107" s="200"/>
      <c r="H107" s="102"/>
      <c r="I107" s="181">
        <f>SUM(I9:I105)</f>
        <v>35</v>
      </c>
      <c r="J107" s="50"/>
      <c r="K107" s="181">
        <f>SUM(K9:K105)</f>
        <v>0</v>
      </c>
      <c r="L107" s="50"/>
      <c r="M107" s="182">
        <f ca="1">IFERROR(LOOKUP(9^9,M9:M105),"0,00 $")</f>
        <v>65</v>
      </c>
      <c r="N107" s="51"/>
      <c r="P107" s="150"/>
      <c r="Q107" s="201" t="s">
        <v>25</v>
      </c>
      <c r="R107" s="202"/>
      <c r="S107" s="202"/>
      <c r="T107" s="202"/>
      <c r="U107" s="203"/>
      <c r="V107" s="154"/>
      <c r="W107" s="183">
        <f>SUM(W9:W105)</f>
        <v>0</v>
      </c>
      <c r="X107" s="155"/>
      <c r="Y107" s="183">
        <f>SUM(Y9:Y105)</f>
        <v>29</v>
      </c>
      <c r="Z107" s="52"/>
      <c r="AA107" s="184">
        <f ca="1">IFERROR(LOOKUP(9^9,AA9:AA105),"0,00 $")</f>
        <v>0</v>
      </c>
      <c r="AB107" s="52"/>
      <c r="AC107" s="52"/>
      <c r="AD107" s="152"/>
      <c r="AE107" s="43"/>
      <c r="AF107" s="49"/>
      <c r="AG107" s="204" t="s">
        <v>25</v>
      </c>
      <c r="AH107" s="205"/>
      <c r="AI107" s="205"/>
      <c r="AJ107" s="205"/>
      <c r="AK107" s="206"/>
      <c r="AL107" s="50"/>
      <c r="AM107" s="185" t="str">
        <f>IFERROR(AVERAGE(AM9:AM105),"")</f>
        <v/>
      </c>
      <c r="AN107" s="50"/>
      <c r="AO107" s="186">
        <f>SUM(AO9:AO105)</f>
        <v>0</v>
      </c>
      <c r="AP107" s="50"/>
      <c r="AQ107" s="185">
        <f>SUM(AQ9:AQ105)</f>
        <v>0</v>
      </c>
      <c r="AR107" s="50"/>
      <c r="AS107" s="181">
        <f>SUM(AS9:AS105)</f>
        <v>0</v>
      </c>
      <c r="AT107" s="105"/>
      <c r="AU107" s="185">
        <f>SUM(AU9:AU105)</f>
        <v>0</v>
      </c>
      <c r="AV107" s="50"/>
      <c r="AW107" s="124" t="str">
        <f ca="1">IFERROR(LOOKUP(9^9,AW9:AW105),"0,00 $")</f>
        <v>0,00 $</v>
      </c>
      <c r="AX107" s="50"/>
      <c r="AY107" s="187">
        <f ca="1">IFERROR(LOOKUP(9^9,AY9:AY105),"0,00 $")</f>
        <v>0</v>
      </c>
      <c r="AZ107" s="51"/>
      <c r="BB107" s="49"/>
      <c r="BC107" s="207" t="s">
        <v>25</v>
      </c>
      <c r="BD107" s="208"/>
      <c r="BE107" s="208"/>
      <c r="BF107" s="208"/>
      <c r="BG107" s="209"/>
      <c r="BH107" s="106"/>
      <c r="BI107" s="181">
        <f>SUM(BI9:BI105)</f>
        <v>1</v>
      </c>
      <c r="BJ107" s="50"/>
      <c r="BK107" s="181">
        <f>SUM(BK9:BK105)</f>
        <v>15</v>
      </c>
      <c r="BL107" s="50"/>
      <c r="BM107" s="182">
        <f ca="1">IFERROR(LOOKUP(9^9,BM9:BM105),"0,00 $")</f>
        <v>14</v>
      </c>
      <c r="BN107" s="51"/>
      <c r="BO107" s="107"/>
      <c r="BP107" s="108"/>
      <c r="BQ107" s="108"/>
      <c r="BR107" s="108"/>
    </row>
    <row r="108" spans="2:73" ht="4.95" customHeight="1" thickBot="1" x14ac:dyDescent="0.35">
      <c r="B108" s="109"/>
      <c r="C108" s="110"/>
      <c r="D108" s="110"/>
      <c r="E108" s="110"/>
      <c r="F108" s="110"/>
      <c r="G108" s="110"/>
      <c r="H108" s="110"/>
      <c r="I108" s="110"/>
      <c r="J108" s="111"/>
      <c r="K108" s="111"/>
      <c r="L108" s="111"/>
      <c r="M108" s="111"/>
      <c r="N108" s="112"/>
      <c r="P108" s="156"/>
      <c r="Q108" s="157"/>
      <c r="R108" s="157"/>
      <c r="S108" s="157"/>
      <c r="T108" s="157"/>
      <c r="U108" s="157"/>
      <c r="V108" s="157"/>
      <c r="W108" s="157"/>
      <c r="X108" s="157"/>
      <c r="Y108" s="157"/>
      <c r="Z108" s="157"/>
      <c r="AA108" s="157"/>
      <c r="AB108" s="157"/>
      <c r="AC108" s="157"/>
      <c r="AD108" s="158"/>
      <c r="AE108" s="43"/>
      <c r="AF108" s="109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111"/>
      <c r="AW108" s="111"/>
      <c r="AX108" s="111"/>
      <c r="AY108" s="111"/>
      <c r="AZ108" s="112"/>
      <c r="BB108" s="109"/>
      <c r="BC108" s="111"/>
      <c r="BD108" s="111"/>
      <c r="BE108" s="111"/>
      <c r="BF108" s="111"/>
      <c r="BG108" s="111"/>
      <c r="BH108" s="111"/>
      <c r="BI108" s="111"/>
      <c r="BJ108" s="111"/>
      <c r="BK108" s="111"/>
      <c r="BL108" s="111"/>
      <c r="BM108" s="113"/>
      <c r="BN108" s="112"/>
      <c r="BO108" s="107"/>
      <c r="BP108" s="108"/>
      <c r="BQ108" s="108"/>
      <c r="BR108" s="108"/>
    </row>
    <row r="109" spans="2:73" s="43" customFormat="1" ht="15" customHeight="1" x14ac:dyDescent="0.3">
      <c r="C109" s="42"/>
      <c r="D109" s="42"/>
      <c r="E109" s="42"/>
      <c r="F109" s="42"/>
      <c r="G109" s="42"/>
      <c r="BM109" s="114"/>
      <c r="BO109" s="107"/>
      <c r="BP109" s="107"/>
      <c r="BQ109" s="107"/>
      <c r="BR109" s="107"/>
    </row>
    <row r="110" spans="2:73" s="107" customFormat="1" x14ac:dyDescent="0.3">
      <c r="C110" s="120"/>
      <c r="D110" s="120"/>
      <c r="E110" s="120" t="s">
        <v>67</v>
      </c>
      <c r="F110" s="120"/>
      <c r="G110" s="188" t="str" cm="1">
        <f t="array" ref="G110">INDEX(Catégories!$D$50:$D$61,MATCH($G$111,Catégories!$D$50:$D$61,0)-1)</f>
        <v>Février</v>
      </c>
      <c r="W110" s="43"/>
      <c r="AN110" s="115"/>
      <c r="BM110" s="114"/>
    </row>
    <row r="111" spans="2:73" s="107" customFormat="1" ht="10.199999999999999" customHeight="1" x14ac:dyDescent="0.2">
      <c r="C111" s="120"/>
      <c r="D111" s="120"/>
      <c r="E111" s="120" t="s">
        <v>77</v>
      </c>
      <c r="F111" s="138"/>
      <c r="G111" s="188" t="str">
        <f>VLOOKUP($G$112,Catégories!$C$50:$D$61,2,0)</f>
        <v>Mars</v>
      </c>
      <c r="S111" s="116"/>
      <c r="AK111" s="117"/>
      <c r="AL111" s="117"/>
      <c r="AM111" s="118"/>
      <c r="BM111" s="114"/>
    </row>
    <row r="112" spans="2:73" s="107" customFormat="1" ht="10.199999999999999" customHeight="1" x14ac:dyDescent="0.2">
      <c r="C112" s="120"/>
      <c r="D112" s="120"/>
      <c r="E112" s="120" t="s">
        <v>78</v>
      </c>
      <c r="F112" s="120"/>
      <c r="G112" s="139">
        <v>45352</v>
      </c>
      <c r="AK112" s="117"/>
      <c r="AL112" s="117"/>
      <c r="AM112" s="117" t="s">
        <v>18</v>
      </c>
      <c r="AO112" s="189">
        <f>COUNTIF($C$9:$C$105,AM$112)</f>
        <v>0</v>
      </c>
      <c r="AQ112" s="125">
        <f>SUMIF($C$9:$C$105,"Loyer",$I$9:$I$105)</f>
        <v>0</v>
      </c>
      <c r="BM112" s="114"/>
    </row>
    <row r="113" spans="3:65" s="107" customFormat="1" ht="10.199999999999999" customHeight="1" x14ac:dyDescent="0.2">
      <c r="C113" s="120"/>
      <c r="D113" s="120"/>
      <c r="E113" s="120" t="s">
        <v>79</v>
      </c>
      <c r="F113" s="120"/>
      <c r="G113" s="140">
        <v>2024</v>
      </c>
      <c r="AK113" s="117"/>
      <c r="AM113" s="117" t="s">
        <v>13</v>
      </c>
      <c r="AO113" s="189">
        <f>COUNTIF($AI$9:$AI$105,AM$113)</f>
        <v>0</v>
      </c>
      <c r="AQ113" s="190">
        <f>SUMIF(AI$9:$AI$105,"Eau",$AQ$9:$AQ$105)</f>
        <v>0</v>
      </c>
      <c r="BM113" s="114"/>
    </row>
    <row r="114" spans="3:65" s="107" customFormat="1" ht="10.199999999999999" customHeight="1" x14ac:dyDescent="0.2">
      <c r="C114" s="120"/>
      <c r="D114" s="120"/>
      <c r="E114" s="120" t="s">
        <v>80</v>
      </c>
      <c r="F114" s="120"/>
      <c r="G114" s="192">
        <v>31</v>
      </c>
      <c r="AK114" s="117"/>
      <c r="AM114" s="117" t="s">
        <v>15</v>
      </c>
      <c r="AO114" s="189">
        <f>COUNTIF($AI$9:$AI$105,AM$114)</f>
        <v>0</v>
      </c>
      <c r="AQ114" s="190">
        <f>SUMIF(AI$9:$AI$105,"Électricité",$AQ$9:$AQ$105)</f>
        <v>0</v>
      </c>
      <c r="BM114" s="114"/>
    </row>
    <row r="115" spans="3:65" s="107" customFormat="1" ht="10.199999999999999" customHeight="1" x14ac:dyDescent="0.2">
      <c r="C115" s="120"/>
      <c r="D115" s="120"/>
      <c r="E115" s="120"/>
      <c r="F115" s="120"/>
      <c r="G115" s="120"/>
      <c r="AK115" s="117"/>
      <c r="AM115" s="117" t="s">
        <v>55</v>
      </c>
      <c r="AO115" s="189">
        <f>COUNTIF($AI$9:$AI$105,AM$115)</f>
        <v>0</v>
      </c>
      <c r="AQ115" s="190">
        <f>SUMIF(AI$9:$AI$105,"Gas",$AQ$9:$AQ$105)</f>
        <v>0</v>
      </c>
      <c r="BM115" s="114"/>
    </row>
    <row r="116" spans="3:65" s="107" customFormat="1" ht="10.199999999999999" customHeight="1" x14ac:dyDescent="0.2">
      <c r="C116" s="120"/>
      <c r="D116" s="120"/>
      <c r="E116" s="120"/>
      <c r="F116" s="120"/>
      <c r="G116" s="120"/>
      <c r="AK116" s="117"/>
      <c r="AL116" s="117"/>
      <c r="AM116" s="117" t="s">
        <v>54</v>
      </c>
      <c r="AO116" s="189">
        <f>COUNTIF($AI$9:$AI$105,$AM116)</f>
        <v>0</v>
      </c>
      <c r="AQ116" s="190">
        <f>SUMIF(AI$9:$AI$105,"Maintien",$AQ$9:$AQ$105)</f>
        <v>0</v>
      </c>
      <c r="BM116" s="114"/>
    </row>
    <row r="117" spans="3:65" s="107" customFormat="1" ht="10.199999999999999" customHeight="1" x14ac:dyDescent="0.2">
      <c r="C117" s="120"/>
      <c r="D117" s="120"/>
      <c r="E117" s="120"/>
      <c r="F117" s="120"/>
      <c r="G117" s="120"/>
      <c r="AK117" s="117"/>
      <c r="AL117" s="117"/>
      <c r="AM117" s="117" t="s">
        <v>9</v>
      </c>
      <c r="AO117" s="189">
        <f>COUNTIF($AI$9:$AI$105,$AM117)</f>
        <v>0</v>
      </c>
      <c r="AQ117" s="190">
        <f>SUMIF(AI$9:$AI$105,"Cellulaire",$AQ$9:$AQ$105)</f>
        <v>0</v>
      </c>
      <c r="BM117" s="114"/>
    </row>
    <row r="118" spans="3:65" s="107" customFormat="1" ht="10.199999999999999" customHeight="1" x14ac:dyDescent="0.2">
      <c r="C118" s="120"/>
      <c r="D118" s="120"/>
      <c r="E118" s="120"/>
      <c r="F118" s="120"/>
      <c r="G118" s="120"/>
      <c r="AK118" s="117"/>
      <c r="AL118" s="117"/>
      <c r="AM118" s="117" t="s">
        <v>17</v>
      </c>
      <c r="AO118" s="189">
        <f>COUNTIF($AI$9:$AI$105,$AM118)</f>
        <v>0</v>
      </c>
      <c r="AQ118" s="190">
        <f>SUMIF(AI$9:$AI$105,"Internet",$AQ$9:$AQ$105)</f>
        <v>0</v>
      </c>
      <c r="BM118" s="114"/>
    </row>
    <row r="119" spans="3:65" s="107" customFormat="1" ht="10.199999999999999" customHeight="1" x14ac:dyDescent="0.2">
      <c r="AK119" s="121"/>
      <c r="AL119" s="121"/>
      <c r="AM119" s="117"/>
      <c r="AO119" s="119"/>
      <c r="BM119" s="114"/>
    </row>
    <row r="120" spans="3:65" s="107" customFormat="1" ht="10.199999999999999" customHeight="1" x14ac:dyDescent="0.2">
      <c r="AK120" s="117"/>
      <c r="AL120" s="117"/>
      <c r="AM120" s="117" t="s">
        <v>10</v>
      </c>
      <c r="AO120" s="189">
        <f>COUNTIF($S$9:$S$105,$AM120)</f>
        <v>3</v>
      </c>
      <c r="AQ120" s="125">
        <f>SUMIF($S$9:$S$105,"Visa - Paiement",$Y$9:$Y$105)</f>
        <v>18</v>
      </c>
      <c r="BM120" s="114"/>
    </row>
    <row r="121" spans="3:65" s="107" customFormat="1" ht="10.199999999999999" customHeight="1" x14ac:dyDescent="0.2">
      <c r="AK121" s="121"/>
      <c r="AL121" s="121"/>
      <c r="AM121" s="117" t="s">
        <v>57</v>
      </c>
      <c r="AO121" s="189">
        <f>COUNTIF($S$9:$S$105,AM121)</f>
        <v>0</v>
      </c>
      <c r="AQ121" s="125">
        <f>SUMIF($S$9:$S$105,"Visa - Paiement caisse",$Y$9:$Y$105)</f>
        <v>0</v>
      </c>
      <c r="BM121" s="114"/>
    </row>
    <row r="122" spans="3:65" s="107" customFormat="1" ht="10.199999999999999" customHeight="1" x14ac:dyDescent="0.3">
      <c r="AI122" s="43"/>
      <c r="AK122" s="121"/>
      <c r="AL122" s="121"/>
      <c r="AO122" s="119"/>
      <c r="BM122" s="114"/>
    </row>
    <row r="123" spans="3:65" s="107" customFormat="1" ht="10.199999999999999" customHeight="1" x14ac:dyDescent="0.3">
      <c r="AI123" s="122"/>
      <c r="AK123" s="117"/>
      <c r="AL123" s="117"/>
      <c r="AM123" s="121" t="s">
        <v>7</v>
      </c>
      <c r="AO123" s="189">
        <f>COUNTIF($AI$9:$AI$105,$AM123)</f>
        <v>0</v>
      </c>
      <c r="AQ123" s="190">
        <f>SUMIF(AI$9:$AI$105,"Épicerie",$AQ$9:$AQ$105)</f>
        <v>0</v>
      </c>
      <c r="BM123" s="114"/>
    </row>
    <row r="124" spans="3:65" s="107" customFormat="1" ht="10.199999999999999" customHeight="1" x14ac:dyDescent="0.3">
      <c r="AI124" s="43"/>
      <c r="AK124" s="117"/>
      <c r="AL124" s="117"/>
      <c r="AM124" s="121"/>
      <c r="AO124" s="119"/>
      <c r="BM124" s="114"/>
    </row>
    <row r="125" spans="3:65" s="107" customFormat="1" ht="10.199999999999999" customHeight="1" x14ac:dyDescent="0.3">
      <c r="AI125" s="122"/>
      <c r="AK125" s="117"/>
      <c r="AL125" s="117"/>
      <c r="AM125" s="121" t="s">
        <v>45</v>
      </c>
      <c r="AO125" s="189">
        <f>COUNTIF(E9:E105,AM125)</f>
        <v>0</v>
      </c>
      <c r="AQ125" s="125">
        <f>SUMIF($C$9:$C$105,"SAAQ Solange",$I$9:$I$105)</f>
        <v>0</v>
      </c>
      <c r="BM125" s="114"/>
    </row>
    <row r="126" spans="3:65" s="107" customFormat="1" ht="10.199999999999999" customHeight="1" x14ac:dyDescent="0.3">
      <c r="AI126" s="43"/>
      <c r="AK126" s="117"/>
      <c r="AL126" s="117"/>
      <c r="AM126" s="121" t="s">
        <v>46</v>
      </c>
      <c r="AO126" s="189">
        <f>COUNTIF(E9:E105,AM126)</f>
        <v>0</v>
      </c>
      <c r="AQ126" s="125">
        <f>SUMIF($C$9:$C$105,"SAAQ Guy",$I$9:$I$105)</f>
        <v>0</v>
      </c>
      <c r="BM126" s="114"/>
    </row>
    <row r="127" spans="3:65" s="107" customFormat="1" ht="10.199999999999999" customHeight="1" x14ac:dyDescent="0.3">
      <c r="AI127" s="43"/>
      <c r="AK127" s="117"/>
      <c r="AL127" s="117"/>
      <c r="AO127" s="119"/>
      <c r="BM127" s="114"/>
    </row>
    <row r="128" spans="3:65" s="107" customFormat="1" ht="10.199999999999999" customHeight="1" x14ac:dyDescent="0.3">
      <c r="AI128" s="122"/>
      <c r="AK128" s="117"/>
      <c r="AL128" s="117"/>
      <c r="AM128" s="117" t="s">
        <v>47</v>
      </c>
      <c r="AO128" s="189">
        <f t="shared" ref="AO128:AO142" si="17">COUNTIF($AI$9:$AI$105,$AM128)</f>
        <v>0</v>
      </c>
      <c r="AQ128" s="190">
        <f>SUMIF(AI$9:$AI$105,"Resto",$AQ$9:$AQ$105)</f>
        <v>0</v>
      </c>
      <c r="BM128" s="114"/>
    </row>
    <row r="129" spans="35:70" s="107" customFormat="1" ht="10.199999999999999" customHeight="1" x14ac:dyDescent="0.3">
      <c r="AI129" s="43"/>
      <c r="AK129" s="117"/>
      <c r="AL129" s="117"/>
      <c r="AM129" s="117" t="s">
        <v>23</v>
      </c>
      <c r="AO129" s="189">
        <f t="shared" si="17"/>
        <v>0</v>
      </c>
      <c r="AQ129" s="190">
        <f>SUMIF(AI$9:$AI$105,"Sorties",$AQ$9:$AQ$105)</f>
        <v>0</v>
      </c>
      <c r="BM129" s="114"/>
    </row>
    <row r="130" spans="35:70" s="107" customFormat="1" ht="10.199999999999999" customHeight="1" x14ac:dyDescent="0.3">
      <c r="AI130" s="122"/>
      <c r="AK130" s="117"/>
      <c r="AL130" s="117"/>
      <c r="AM130" s="117" t="s">
        <v>11</v>
      </c>
      <c r="AO130" s="189">
        <f t="shared" si="17"/>
        <v>0</v>
      </c>
      <c r="AQ130" s="190">
        <f>SUMIF(AI$9:$AI$105,"Coiffure",$AQ$9:$AQ$105)</f>
        <v>0</v>
      </c>
    </row>
    <row r="131" spans="35:70" s="107" customFormat="1" ht="10.199999999999999" customHeight="1" x14ac:dyDescent="0.3">
      <c r="AI131" s="43"/>
      <c r="AK131" s="117"/>
      <c r="AL131" s="117"/>
      <c r="AM131" s="117" t="s">
        <v>12</v>
      </c>
      <c r="AO131" s="189">
        <f t="shared" si="17"/>
        <v>0</v>
      </c>
      <c r="AQ131" s="190">
        <f>SUMIF(AI$9:$AI$105,"Dentiste",$AQ$9:$AQ$105)</f>
        <v>0</v>
      </c>
    </row>
    <row r="132" spans="35:70" s="107" customFormat="1" ht="10.199999999999999" customHeight="1" x14ac:dyDescent="0.3">
      <c r="AI132" s="122"/>
      <c r="AK132" s="117"/>
      <c r="AL132" s="117"/>
      <c r="AM132" s="117" t="s">
        <v>70</v>
      </c>
      <c r="AO132" s="189">
        <f t="shared" si="17"/>
        <v>0</v>
      </c>
      <c r="AQ132" s="190">
        <f>SUMIF(AI$9:$AI$105,"Mercadito Gaspar",$AQ$9:$AQ$105)</f>
        <v>0</v>
      </c>
    </row>
    <row r="133" spans="35:70" s="107" customFormat="1" ht="10.199999999999999" customHeight="1" x14ac:dyDescent="0.3">
      <c r="AI133" s="122"/>
      <c r="AK133" s="117"/>
      <c r="AL133" s="117"/>
      <c r="AM133" s="117" t="s">
        <v>68</v>
      </c>
      <c r="AO133" s="189">
        <f t="shared" si="17"/>
        <v>0</v>
      </c>
      <c r="AQ133" s="190">
        <f>SUMIF(AI$9:$AI$105,"Cadeaux",$AQ$9:$AQ$105)</f>
        <v>0</v>
      </c>
    </row>
    <row r="134" spans="35:70" s="107" customFormat="1" ht="10.199999999999999" customHeight="1" x14ac:dyDescent="0.3">
      <c r="AI134" s="122"/>
      <c r="AK134" s="117"/>
      <c r="AL134" s="117"/>
      <c r="AM134" s="117" t="s">
        <v>69</v>
      </c>
      <c r="AO134" s="189">
        <f t="shared" si="17"/>
        <v>0</v>
      </c>
      <c r="AQ134" s="190">
        <f>SUMIF(AI$9:$AI$105,"Meubles",$AQ$9:$AQ$105)</f>
        <v>0</v>
      </c>
    </row>
    <row r="135" spans="35:70" s="107" customFormat="1" ht="10.199999999999999" customHeight="1" x14ac:dyDescent="0.3">
      <c r="AI135" s="43"/>
      <c r="AK135" s="117"/>
      <c r="AL135" s="117"/>
      <c r="AM135" s="117" t="s">
        <v>19</v>
      </c>
      <c r="AO135" s="189">
        <f t="shared" si="17"/>
        <v>0</v>
      </c>
      <c r="AQ135" s="190">
        <f>SUMIF(AI$9:$AI$105,"Ordinateur",$AQ$9:$AQ$105)</f>
        <v>0</v>
      </c>
    </row>
    <row r="136" spans="35:70" s="107" customFormat="1" ht="10.199999999999999" customHeight="1" x14ac:dyDescent="0.3">
      <c r="AI136" s="122"/>
      <c r="AM136" s="117" t="s">
        <v>20</v>
      </c>
      <c r="AO136" s="189">
        <f t="shared" si="17"/>
        <v>0</v>
      </c>
      <c r="AQ136" s="190">
        <f>SUMIF(AI$9:$AI$105,"Paypal",$AQ$9:$AQ$105)</f>
        <v>0</v>
      </c>
    </row>
    <row r="137" spans="35:70" s="107" customFormat="1" ht="10.199999999999999" customHeight="1" x14ac:dyDescent="0.3">
      <c r="AI137" s="43"/>
      <c r="AM137" s="117" t="s">
        <v>21</v>
      </c>
      <c r="AO137" s="189">
        <f t="shared" si="17"/>
        <v>0</v>
      </c>
      <c r="AQ137" s="190">
        <f>SUMIF(AI$9:$AI$105,"Pharmacie",$AQ$9:$AQ$105)</f>
        <v>0</v>
      </c>
      <c r="BO137" s="43"/>
      <c r="BP137" s="43"/>
      <c r="BQ137" s="43"/>
      <c r="BR137" s="43"/>
    </row>
    <row r="138" spans="35:70" s="43" customFormat="1" ht="10.199999999999999" customHeight="1" x14ac:dyDescent="0.3">
      <c r="AI138" s="122"/>
      <c r="AM138" s="117" t="s">
        <v>48</v>
      </c>
      <c r="AN138" s="107"/>
      <c r="AO138" s="189">
        <f t="shared" si="17"/>
        <v>0</v>
      </c>
      <c r="AP138" s="107"/>
      <c r="AQ138" s="190">
        <f>SUMIF(AI$9:$AI$105,"Photocopies",$AQ$9:$AQ$105)</f>
        <v>0</v>
      </c>
      <c r="AR138" s="107"/>
      <c r="AS138" s="107"/>
    </row>
    <row r="139" spans="35:70" s="43" customFormat="1" ht="10.199999999999999" customHeight="1" x14ac:dyDescent="0.3">
      <c r="AM139" s="117" t="s">
        <v>22</v>
      </c>
      <c r="AN139" s="107"/>
      <c r="AO139" s="189">
        <f t="shared" si="17"/>
        <v>0</v>
      </c>
      <c r="AQ139" s="190">
        <f>SUMIF(AI$9:$AI$105,"Quincaillerie",$AQ$9:$AQ$105)</f>
        <v>0</v>
      </c>
    </row>
    <row r="140" spans="35:70" s="43" customFormat="1" ht="10.199999999999999" customHeight="1" x14ac:dyDescent="0.3">
      <c r="AI140" s="122"/>
      <c r="AM140" s="117" t="s">
        <v>16</v>
      </c>
      <c r="AN140" s="107"/>
      <c r="AO140" s="189">
        <f t="shared" si="17"/>
        <v>0</v>
      </c>
      <c r="AQ140" s="190">
        <f>SUMIF(AI$9:$AI$105,"Vêtements Solange",$AQ$9:$AQ$105)</f>
        <v>0</v>
      </c>
    </row>
    <row r="141" spans="35:70" s="43" customFormat="1" x14ac:dyDescent="0.3">
      <c r="AM141" s="117" t="s">
        <v>14</v>
      </c>
      <c r="AO141" s="189">
        <f t="shared" si="17"/>
        <v>0</v>
      </c>
      <c r="AQ141" s="190">
        <f>SUMIF(AI$9:$AI$105,"Vêtements Guy",$AQ$9:$AQ$105)</f>
        <v>0</v>
      </c>
    </row>
    <row r="142" spans="35:70" s="43" customFormat="1" x14ac:dyDescent="0.3">
      <c r="AI142" s="122"/>
      <c r="AM142" s="117" t="s">
        <v>27</v>
      </c>
      <c r="AO142" s="189">
        <f t="shared" si="17"/>
        <v>0</v>
      </c>
      <c r="AQ142" s="190">
        <f>SUMIF(AI$9:$AI$105,"Autresdépenses",$AQ$9:$AQ$105)</f>
        <v>0</v>
      </c>
    </row>
    <row r="143" spans="35:70" s="43" customFormat="1" x14ac:dyDescent="0.3">
      <c r="AI143" s="122"/>
    </row>
    <row r="144" spans="35:70" s="43" customFormat="1" x14ac:dyDescent="0.3"/>
    <row r="145" spans="2:51" x14ac:dyDescent="0.3"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3"/>
      <c r="N145" s="42"/>
      <c r="O145" s="42"/>
      <c r="AA145" s="43"/>
      <c r="AI145" s="141"/>
      <c r="AW145" s="43"/>
      <c r="AX145" s="43"/>
      <c r="AY145" s="43"/>
    </row>
    <row r="146" spans="2:51" x14ac:dyDescent="0.3"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3"/>
      <c r="N146" s="42"/>
      <c r="O146" s="42"/>
      <c r="AA146" s="43"/>
      <c r="AW146" s="43"/>
      <c r="AX146" s="43"/>
      <c r="AY146" s="43"/>
    </row>
    <row r="147" spans="2:51" x14ac:dyDescent="0.3"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3"/>
      <c r="N147" s="42"/>
      <c r="O147" s="42"/>
      <c r="AA147" s="43"/>
      <c r="AI147" s="141"/>
      <c r="AW147" s="43"/>
      <c r="AX147" s="43"/>
      <c r="AY147" s="43"/>
    </row>
    <row r="148" spans="2:51" x14ac:dyDescent="0.3"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3"/>
      <c r="N148" s="42"/>
      <c r="O148" s="42"/>
      <c r="W148" s="82"/>
      <c r="X148" s="82"/>
      <c r="AA148" s="43"/>
      <c r="AW148" s="43"/>
      <c r="AX148" s="43"/>
      <c r="AY148" s="43"/>
    </row>
    <row r="149" spans="2:51" x14ac:dyDescent="0.3"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3"/>
      <c r="N149" s="42"/>
      <c r="O149" s="42"/>
      <c r="AA149" s="43"/>
      <c r="AI149" s="141"/>
      <c r="AW149" s="43"/>
      <c r="AX149" s="43"/>
      <c r="AY149" s="43"/>
    </row>
    <row r="150" spans="2:51" x14ac:dyDescent="0.3"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3"/>
      <c r="N150" s="42"/>
      <c r="O150" s="42"/>
      <c r="AA150" s="43"/>
      <c r="AW150" s="43"/>
      <c r="AX150" s="43"/>
      <c r="AY150" s="43"/>
    </row>
    <row r="151" spans="2:51" x14ac:dyDescent="0.3"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3"/>
      <c r="N151" s="42"/>
      <c r="O151" s="42"/>
      <c r="AA151" s="43"/>
      <c r="AI151" s="141"/>
      <c r="AW151" s="43"/>
      <c r="AX151" s="43"/>
      <c r="AY151" s="43"/>
    </row>
    <row r="152" spans="2:51" x14ac:dyDescent="0.3"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3"/>
      <c r="N152" s="42"/>
      <c r="O152" s="42"/>
      <c r="AA152" s="43"/>
      <c r="AW152" s="43"/>
      <c r="AX152" s="43"/>
      <c r="AY152" s="43"/>
    </row>
    <row r="153" spans="2:51" x14ac:dyDescent="0.3"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3"/>
      <c r="N153" s="42"/>
      <c r="O153" s="42"/>
      <c r="AA153" s="43"/>
      <c r="AW153" s="43"/>
      <c r="AX153" s="43"/>
      <c r="AY153" s="43"/>
    </row>
    <row r="154" spans="2:51" x14ac:dyDescent="0.3"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3"/>
      <c r="N154" s="42"/>
      <c r="O154" s="42"/>
      <c r="AA154" s="43"/>
      <c r="AW154" s="43"/>
      <c r="AX154" s="43"/>
      <c r="AY154" s="43"/>
    </row>
    <row r="155" spans="2:51" x14ac:dyDescent="0.3"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3"/>
      <c r="N155" s="42"/>
      <c r="O155" s="42"/>
      <c r="AA155" s="43"/>
      <c r="AW155" s="43"/>
      <c r="AX155" s="43"/>
      <c r="AY155" s="43"/>
    </row>
    <row r="156" spans="2:51" x14ac:dyDescent="0.3"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3"/>
      <c r="N156" s="42"/>
      <c r="O156" s="42"/>
      <c r="AA156" s="43"/>
      <c r="AW156" s="43"/>
      <c r="AX156" s="43"/>
      <c r="AY156" s="43"/>
    </row>
    <row r="157" spans="2:51" x14ac:dyDescent="0.3"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3"/>
      <c r="N157" s="42"/>
      <c r="O157" s="42"/>
      <c r="AA157" s="43"/>
      <c r="AW157" s="43"/>
      <c r="AX157" s="43"/>
      <c r="AY157" s="43"/>
    </row>
    <row r="158" spans="2:51" x14ac:dyDescent="0.3"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3"/>
      <c r="N158" s="42"/>
      <c r="O158" s="42"/>
      <c r="AA158" s="43"/>
      <c r="AW158" s="43"/>
      <c r="AX158" s="43"/>
      <c r="AY158" s="43"/>
    </row>
    <row r="159" spans="2:51" x14ac:dyDescent="0.3"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3"/>
      <c r="N159" s="42"/>
      <c r="O159" s="42"/>
      <c r="AA159" s="43"/>
      <c r="AW159" s="43"/>
      <c r="AX159" s="43"/>
      <c r="AY159" s="43"/>
    </row>
    <row r="160" spans="2:51" x14ac:dyDescent="0.3"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3"/>
      <c r="N160" s="42"/>
      <c r="O160" s="42"/>
    </row>
    <row r="161" spans="2:15" x14ac:dyDescent="0.3"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3"/>
      <c r="N161" s="42"/>
      <c r="O161" s="42"/>
    </row>
    <row r="162" spans="2:15" x14ac:dyDescent="0.3"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3"/>
      <c r="N162" s="42"/>
      <c r="O162" s="42"/>
    </row>
    <row r="163" spans="2:15" x14ac:dyDescent="0.3"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3"/>
      <c r="N163" s="42"/>
    </row>
    <row r="164" spans="2:15" x14ac:dyDescent="0.3"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3"/>
      <c r="N164" s="42"/>
    </row>
    <row r="165" spans="2:15" x14ac:dyDescent="0.3"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3"/>
      <c r="N165" s="42"/>
    </row>
    <row r="166" spans="2:15" x14ac:dyDescent="0.3"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3"/>
      <c r="N166" s="42"/>
    </row>
    <row r="167" spans="2:15" x14ac:dyDescent="0.3"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3"/>
      <c r="N167" s="42"/>
    </row>
    <row r="168" spans="2:15" x14ac:dyDescent="0.3"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</row>
    <row r="169" spans="2:15" x14ac:dyDescent="0.3"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</row>
    <row r="170" spans="2:15" x14ac:dyDescent="0.3">
      <c r="G170" s="123"/>
      <c r="H170" s="123"/>
      <c r="I170" s="123"/>
      <c r="J170" s="123"/>
      <c r="K170" s="123"/>
      <c r="L170" s="123"/>
      <c r="M170" s="123"/>
    </row>
    <row r="171" spans="2:15" x14ac:dyDescent="0.3">
      <c r="G171" s="123"/>
      <c r="H171" s="123"/>
      <c r="I171" s="123"/>
      <c r="J171" s="123"/>
      <c r="K171" s="123"/>
      <c r="L171" s="123"/>
      <c r="M171" s="123"/>
    </row>
    <row r="172" spans="2:15" x14ac:dyDescent="0.3">
      <c r="G172" s="123"/>
      <c r="H172" s="123"/>
      <c r="I172" s="123"/>
      <c r="J172" s="123"/>
      <c r="K172" s="123"/>
      <c r="L172" s="123"/>
      <c r="M172" s="123"/>
    </row>
    <row r="173" spans="2:15" x14ac:dyDescent="0.3">
      <c r="G173" s="43"/>
      <c r="H173" s="43"/>
      <c r="I173" s="43"/>
      <c r="J173" s="43"/>
      <c r="K173" s="43"/>
      <c r="L173" s="43"/>
      <c r="M173" s="43"/>
    </row>
    <row r="174" spans="2:15" x14ac:dyDescent="0.3">
      <c r="G174" s="43"/>
      <c r="H174" s="43"/>
      <c r="I174" s="43"/>
      <c r="J174" s="43"/>
      <c r="K174" s="43"/>
      <c r="L174" s="43"/>
      <c r="M174" s="43"/>
    </row>
    <row r="175" spans="2:15" x14ac:dyDescent="0.3">
      <c r="G175" s="43"/>
      <c r="H175" s="43"/>
      <c r="I175" s="43"/>
      <c r="J175" s="43"/>
      <c r="K175" s="43"/>
      <c r="L175" s="43"/>
      <c r="M175" s="43"/>
    </row>
    <row r="176" spans="2:15" x14ac:dyDescent="0.3">
      <c r="G176" s="43"/>
      <c r="H176" s="43"/>
      <c r="I176" s="43"/>
      <c r="J176" s="43"/>
      <c r="K176" s="43"/>
      <c r="L176" s="43"/>
      <c r="M176" s="43"/>
    </row>
    <row r="177" spans="7:13" x14ac:dyDescent="0.3">
      <c r="G177" s="43"/>
      <c r="H177" s="43"/>
      <c r="I177" s="43"/>
      <c r="J177" s="43"/>
      <c r="K177" s="43"/>
      <c r="L177" s="43"/>
      <c r="M177" s="43"/>
    </row>
    <row r="178" spans="7:13" x14ac:dyDescent="0.3">
      <c r="G178" s="43"/>
      <c r="H178" s="43"/>
      <c r="I178" s="43"/>
      <c r="J178" s="43"/>
      <c r="K178" s="43"/>
      <c r="L178" s="43"/>
      <c r="M178" s="43"/>
    </row>
    <row r="179" spans="7:13" x14ac:dyDescent="0.3">
      <c r="G179" s="43"/>
      <c r="H179" s="43"/>
      <c r="I179" s="43"/>
      <c r="J179" s="43"/>
      <c r="K179" s="43"/>
      <c r="L179" s="43"/>
      <c r="M179" s="43"/>
    </row>
    <row r="180" spans="7:13" x14ac:dyDescent="0.3">
      <c r="G180" s="43"/>
      <c r="H180" s="43"/>
      <c r="I180" s="43"/>
      <c r="J180" s="43"/>
      <c r="K180" s="43"/>
      <c r="L180" s="43"/>
      <c r="M180" s="43"/>
    </row>
    <row r="181" spans="7:13" x14ac:dyDescent="0.3">
      <c r="G181" s="43"/>
      <c r="H181" s="43"/>
      <c r="I181" s="43"/>
      <c r="J181" s="43"/>
      <c r="K181" s="43"/>
      <c r="L181" s="43"/>
      <c r="M181" s="43"/>
    </row>
  </sheetData>
  <mergeCells count="39">
    <mergeCell ref="B2:N2"/>
    <mergeCell ref="P2:AB2"/>
    <mergeCell ref="B3:N3"/>
    <mergeCell ref="P3:AB3"/>
    <mergeCell ref="C6:C7"/>
    <mergeCell ref="E6:E7"/>
    <mergeCell ref="G6:G7"/>
    <mergeCell ref="I6:I7"/>
    <mergeCell ref="K6:K7"/>
    <mergeCell ref="AA6:AA7"/>
    <mergeCell ref="C107:G107"/>
    <mergeCell ref="Q107:U107"/>
    <mergeCell ref="BC6:BC7"/>
    <mergeCell ref="BE6:BE7"/>
    <mergeCell ref="BG6:BG7"/>
    <mergeCell ref="AG6:AG7"/>
    <mergeCell ref="AI6:AI7"/>
    <mergeCell ref="Q6:Q7"/>
    <mergeCell ref="S6:S7"/>
    <mergeCell ref="U6:U7"/>
    <mergeCell ref="W6:W7"/>
    <mergeCell ref="Y6:Y7"/>
    <mergeCell ref="M6:M7"/>
    <mergeCell ref="AC6:AC7"/>
    <mergeCell ref="BS6:BT6"/>
    <mergeCell ref="AG107:AK107"/>
    <mergeCell ref="BC107:BG107"/>
    <mergeCell ref="AF2:AZ2"/>
    <mergeCell ref="BB2:BN2"/>
    <mergeCell ref="AF3:AZ3"/>
    <mergeCell ref="BB3:BN3"/>
    <mergeCell ref="BM6:BM7"/>
    <mergeCell ref="AM6:AM7"/>
    <mergeCell ref="AO6:AQ6"/>
    <mergeCell ref="AS6:AU6"/>
    <mergeCell ref="AW6:AY6"/>
    <mergeCell ref="AK6:AK7"/>
    <mergeCell ref="BK6:BK7"/>
    <mergeCell ref="BI6:BI7"/>
  </mergeCells>
  <conditionalFormatting sqref="BM9:BM105">
    <cfRule type="cellIs" dxfId="35" priority="22" operator="lessThan">
      <formula>0</formula>
    </cfRule>
  </conditionalFormatting>
  <conditionalFormatting sqref="C9:C105 E9:E105 G9:G105 K9:K105 I9:I105">
    <cfRule type="expression" dxfId="34" priority="31">
      <formula>MOD(ROW(),2)</formula>
    </cfRule>
    <cfRule type="expression" dxfId="33" priority="32">
      <formula>NOT(MOD(ROW(),2))</formula>
    </cfRule>
  </conditionalFormatting>
  <conditionalFormatting sqref="Q10:Q105 S10:S105 U10:U105 W9:W92 Y9:Y92 Y100:Y105 W100:W105">
    <cfRule type="expression" dxfId="32" priority="21">
      <formula>$S9= "Visa - Solde"</formula>
    </cfRule>
  </conditionalFormatting>
  <conditionalFormatting sqref="BC10:BC105 BE10:BE105 BG10:BG105 BI9:BI105 BK9:BK105 BM9:BM105">
    <cfRule type="expression" dxfId="31" priority="29">
      <formula>MOD(ROW(),2)</formula>
    </cfRule>
    <cfRule type="expression" dxfId="30" priority="30">
      <formula>NOT(MOD(ROW(),2))</formula>
    </cfRule>
  </conditionalFormatting>
  <conditionalFormatting sqref="BC9:BC105 BE9:BE105 BG9:BG105 BI9:BI105 BK9:BK105 BM9:BM105">
    <cfRule type="expression" dxfId="29" priority="23">
      <formula>MOD(ROW(),2)</formula>
    </cfRule>
    <cfRule type="expression" dxfId="28" priority="24">
      <formula>NOT(MOD(ROW(),2))</formula>
    </cfRule>
  </conditionalFormatting>
  <conditionalFormatting sqref="AS9 AU9 AG9:AG105 AK9:AK105 AQ9:AQ105 AI9:AI105 AO9:AO105 AM9:AM105">
    <cfRule type="expression" dxfId="27" priority="25">
      <formula>MOD(ROW(),2)</formula>
    </cfRule>
    <cfRule type="expression" dxfId="26" priority="26">
      <formula>NOT(MOD(ROW(),2))</formula>
    </cfRule>
  </conditionalFormatting>
  <conditionalFormatting sqref="M10:M105">
    <cfRule type="cellIs" dxfId="25" priority="18" operator="lessThan">
      <formula>0</formula>
    </cfRule>
  </conditionalFormatting>
  <conditionalFormatting sqref="M10:M105">
    <cfRule type="expression" dxfId="24" priority="19">
      <formula>MOD(ROW(),2)</formula>
    </cfRule>
    <cfRule type="expression" dxfId="23" priority="20">
      <formula>NOT(MOD(ROW(),2))</formula>
    </cfRule>
  </conditionalFormatting>
  <conditionalFormatting sqref="M9">
    <cfRule type="cellIs" dxfId="22" priority="15" operator="lessThan">
      <formula>0</formula>
    </cfRule>
  </conditionalFormatting>
  <conditionalFormatting sqref="M9">
    <cfRule type="expression" dxfId="21" priority="16">
      <formula>MOD(ROW(),2)</formula>
    </cfRule>
    <cfRule type="expression" dxfId="20" priority="17">
      <formula>NOT(MOD(ROW(),2))</formula>
    </cfRule>
  </conditionalFormatting>
  <conditionalFormatting sqref="AA10:AA105">
    <cfRule type="expression" dxfId="19" priority="14">
      <formula>$S10= "Visa - Solde"</formula>
    </cfRule>
  </conditionalFormatting>
  <conditionalFormatting sqref="AA9:AA105">
    <cfRule type="cellIs" dxfId="18" priority="13" operator="lessThan">
      <formula>0</formula>
    </cfRule>
  </conditionalFormatting>
  <conditionalFormatting sqref="AA9">
    <cfRule type="expression" dxfId="17" priority="12">
      <formula>$S9= "Visa - Solde"</formula>
    </cfRule>
  </conditionalFormatting>
  <conditionalFormatting sqref="AY9">
    <cfRule type="cellIs" dxfId="16" priority="9" operator="lessThan">
      <formula>0</formula>
    </cfRule>
  </conditionalFormatting>
  <conditionalFormatting sqref="AW9">
    <cfRule type="cellIs" dxfId="15" priority="8" operator="lessThan">
      <formula>0</formula>
    </cfRule>
  </conditionalFormatting>
  <conditionalFormatting sqref="AW9 AY9">
    <cfRule type="expression" dxfId="14" priority="10">
      <formula>MOD(ROW(),2)</formula>
    </cfRule>
    <cfRule type="expression" dxfId="13" priority="11">
      <formula>NOT(MOD(ROW(),2))</formula>
    </cfRule>
  </conditionalFormatting>
  <conditionalFormatting sqref="AY10:AY105">
    <cfRule type="cellIs" dxfId="12" priority="5" operator="lessThan">
      <formula>0</formula>
    </cfRule>
  </conditionalFormatting>
  <conditionalFormatting sqref="AW10:AW105">
    <cfRule type="cellIs" dxfId="11" priority="4" operator="lessThan">
      <formula>0</formula>
    </cfRule>
  </conditionalFormatting>
  <conditionalFormatting sqref="AW10:AW105 AY10:AY105 AS10:AS105 AU10:AU105">
    <cfRule type="expression" dxfId="10" priority="6">
      <formula>MOD(ROW(),2)</formula>
    </cfRule>
    <cfRule type="expression" dxfId="9" priority="7">
      <formula>NOT(MOD(ROW(),2))</formula>
    </cfRule>
  </conditionalFormatting>
  <conditionalFormatting sqref="Q9:Q105 S9:S105 U9:U105 W9:W92 Y9:Y92 AC9:AC105 AA9:AA105 Y100:Y105 W100:W105">
    <cfRule type="expression" dxfId="8" priority="27">
      <formula>MOD(ROW(),2)</formula>
    </cfRule>
    <cfRule type="expression" dxfId="7" priority="28">
      <formula>NOT(MOD(ROW(),2))</formula>
    </cfRule>
  </conditionalFormatting>
  <conditionalFormatting sqref="W93:W99 Y93:Y99">
    <cfRule type="expression" dxfId="6" priority="1">
      <formula>$S93= "Visa - Solde"</formula>
    </cfRule>
  </conditionalFormatting>
  <conditionalFormatting sqref="W93:W99 Y93:Y99">
    <cfRule type="expression" dxfId="5" priority="2">
      <formula>MOD(ROW(),2)</formula>
    </cfRule>
    <cfRule type="expression" dxfId="4" priority="3">
      <formula>NOT(MOD(ROW(),2))</formula>
    </cfRule>
  </conditionalFormatting>
  <pageMargins left="0.7" right="0.7" top="0.75" bottom="0.75" header="0.3" footer="0.3"/>
  <pageSetup orientation="portrait" horizontalDpi="300" verticalDpi="1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6C7A3EE-A631-42DD-B344-125B11A0EDDA}">
          <x14:formula1>
            <xm:f>Catégories!$M$15:$M$53</xm:f>
          </x14:formula1>
          <xm:sqref>AI9:AI105</xm:sqref>
        </x14:dataValidation>
        <x14:dataValidation type="list" allowBlank="1" showInputMessage="1" showErrorMessage="1" xr:uid="{9511F75B-EE66-4654-941D-FF419A43C081}">
          <x14:formula1>
            <xm:f>Catégories!$Q$15</xm:f>
          </x14:formula1>
          <xm:sqref>S9:S105</xm:sqref>
        </x14:dataValidation>
        <x14:dataValidation type="list" allowBlank="1" showInputMessage="1" showErrorMessage="1" xr:uid="{02C0ABDD-F911-434B-A5E0-3FF301AA6D98}">
          <x14:formula1>
            <xm:f>Catégories!$K$15:$K$18</xm:f>
          </x14:formula1>
          <xm:sqref>E9:E105</xm:sqref>
        </x14:dataValidation>
        <x14:dataValidation type="list" allowBlank="1" showInputMessage="1" showErrorMessage="1" xr:uid="{3195601D-6534-43FB-9121-DE744660F83E}">
          <x14:formula1>
            <xm:f>Catégories!$S$15:$S$18</xm:f>
          </x14:formula1>
          <xm:sqref>BE9:BE105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">
    <tabColor theme="3" tint="0.39997558519241921"/>
  </sheetPr>
  <dimension ref="B1:S61"/>
  <sheetViews>
    <sheetView topLeftCell="B12" workbookViewId="0">
      <selection activeCell="S22" sqref="S22"/>
    </sheetView>
  </sheetViews>
  <sheetFormatPr defaultColWidth="11.5546875" defaultRowHeight="14.4" x14ac:dyDescent="0.3"/>
  <cols>
    <col min="1" max="1" width="2.6640625" customWidth="1"/>
    <col min="2" max="4" width="11.5546875" style="40"/>
    <col min="5" max="5" width="2.6640625" customWidth="1"/>
    <col min="6" max="6" width="20.5546875" customWidth="1"/>
    <col min="7" max="7" width="2.6640625" customWidth="1"/>
    <col min="8" max="8" width="14.33203125" customWidth="1"/>
    <col min="9" max="9" width="2.6640625" customWidth="1"/>
    <col min="11" max="11" width="20.33203125" customWidth="1"/>
    <col min="12" max="12" width="5.33203125" customWidth="1"/>
    <col min="13" max="13" width="17.6640625" customWidth="1"/>
    <col min="14" max="14" width="3.33203125" customWidth="1"/>
    <col min="15" max="15" width="16.88671875" customWidth="1"/>
    <col min="16" max="16" width="3.33203125" customWidth="1"/>
    <col min="17" max="17" width="20.6640625" customWidth="1"/>
    <col min="18" max="18" width="2.5546875" customWidth="1"/>
    <col min="19" max="19" width="19.6640625" customWidth="1"/>
  </cols>
  <sheetData>
    <row r="1" spans="2:19" ht="15" thickBot="1" x14ac:dyDescent="0.35"/>
    <row r="2" spans="2:19" ht="28.2" customHeight="1" thickBot="1" x14ac:dyDescent="0.35">
      <c r="B2" s="234" t="s">
        <v>60</v>
      </c>
      <c r="C2" s="235"/>
      <c r="D2" s="236"/>
      <c r="F2" s="2"/>
      <c r="H2" s="2"/>
      <c r="J2" s="4" t="s">
        <v>36</v>
      </c>
      <c r="K2" s="5"/>
      <c r="L2" s="5"/>
      <c r="M2" s="5"/>
      <c r="N2" s="5"/>
      <c r="O2" s="5"/>
      <c r="P2" s="5"/>
      <c r="Q2" s="6"/>
    </row>
    <row r="3" spans="2:19" ht="15" thickBot="1" x14ac:dyDescent="0.35">
      <c r="B3" s="13"/>
      <c r="C3" s="13"/>
      <c r="D3" s="13"/>
      <c r="J3" s="7" t="s">
        <v>37</v>
      </c>
      <c r="K3" s="8"/>
      <c r="L3" s="8"/>
      <c r="M3" s="8"/>
      <c r="N3" s="8"/>
      <c r="O3" s="8"/>
      <c r="P3" s="8"/>
      <c r="Q3" s="9"/>
    </row>
    <row r="4" spans="2:19" ht="15" thickBot="1" x14ac:dyDescent="0.35">
      <c r="B4" s="237" t="s">
        <v>61</v>
      </c>
      <c r="C4" s="238"/>
      <c r="D4" s="239"/>
      <c r="F4" s="2"/>
      <c r="H4" s="2"/>
      <c r="J4" s="7" t="s">
        <v>38</v>
      </c>
      <c r="K4" s="8"/>
      <c r="L4" s="8"/>
      <c r="M4" s="8"/>
      <c r="N4" s="8"/>
      <c r="O4" s="8"/>
      <c r="P4" s="8"/>
      <c r="Q4" s="9"/>
    </row>
    <row r="5" spans="2:19" ht="15" thickBot="1" x14ac:dyDescent="0.35">
      <c r="B5" s="29"/>
      <c r="C5" s="30">
        <v>1</v>
      </c>
      <c r="D5" s="135" t="str">
        <f>VLOOKUP($C5,$B$20:$D$32,2,FALSE)</f>
        <v>Janvier</v>
      </c>
      <c r="J5" s="7" t="s">
        <v>39</v>
      </c>
      <c r="K5" s="8"/>
      <c r="L5" s="8"/>
      <c r="M5" s="8"/>
      <c r="N5" s="8"/>
      <c r="O5" s="8"/>
      <c r="P5" s="8"/>
      <c r="Q5" s="9"/>
    </row>
    <row r="6" spans="2:19" x14ac:dyDescent="0.3">
      <c r="B6" s="29"/>
      <c r="C6" s="30">
        <f ca="1">MONTH(EOMONTH(NOW(),-11))</f>
        <v>5</v>
      </c>
      <c r="D6" s="15" t="str">
        <f t="shared" ref="D6:D16" ca="1" si="0">VLOOKUP($C6,$B$20:$D$32,2,FALSE)</f>
        <v>Mai</v>
      </c>
      <c r="J6" s="7" t="s">
        <v>40</v>
      </c>
      <c r="K6" s="8"/>
      <c r="L6" s="8"/>
      <c r="M6" s="8"/>
      <c r="N6" s="8"/>
      <c r="O6" s="8"/>
      <c r="P6" s="8"/>
      <c r="Q6" s="9"/>
    </row>
    <row r="7" spans="2:19" x14ac:dyDescent="0.3">
      <c r="B7" s="31"/>
      <c r="C7" s="32">
        <f ca="1">MONTH(EOMONTH(NOW(),-10))</f>
        <v>6</v>
      </c>
      <c r="D7" s="15" t="str">
        <f t="shared" ca="1" si="0"/>
        <v>Juin</v>
      </c>
      <c r="J7" s="7" t="s">
        <v>41</v>
      </c>
      <c r="K7" s="8"/>
      <c r="L7" s="8"/>
      <c r="M7" s="8"/>
      <c r="N7" s="8"/>
      <c r="O7" s="8"/>
      <c r="P7" s="8"/>
      <c r="Q7" s="9"/>
    </row>
    <row r="8" spans="2:19" x14ac:dyDescent="0.3">
      <c r="B8" s="33"/>
      <c r="C8" s="34">
        <f ca="1">MONTH(EOMONTH(NOW(),-9))</f>
        <v>7</v>
      </c>
      <c r="D8" s="15" t="str">
        <f t="shared" ca="1" si="0"/>
        <v>Juillet</v>
      </c>
      <c r="J8" s="7" t="s">
        <v>42</v>
      </c>
      <c r="K8" s="8"/>
      <c r="L8" s="8"/>
      <c r="M8" s="8"/>
      <c r="N8" s="8"/>
      <c r="O8" s="8"/>
      <c r="P8" s="8"/>
      <c r="Q8" s="9"/>
    </row>
    <row r="9" spans="2:19" x14ac:dyDescent="0.3">
      <c r="B9" s="33"/>
      <c r="C9" s="32">
        <f ca="1">MONTH(EOMONTH(NOW(),-8))</f>
        <v>8</v>
      </c>
      <c r="D9" s="15" t="str">
        <f t="shared" ca="1" si="0"/>
        <v>Août</v>
      </c>
      <c r="J9" s="10" t="s">
        <v>43</v>
      </c>
      <c r="K9" s="11"/>
      <c r="L9" s="11"/>
      <c r="M9" s="11"/>
      <c r="N9" s="11"/>
      <c r="O9" s="11"/>
      <c r="P9" s="11"/>
      <c r="Q9" s="12"/>
    </row>
    <row r="10" spans="2:19" x14ac:dyDescent="0.3">
      <c r="B10" s="33"/>
      <c r="C10" s="34">
        <f ca="1">MONTH(EOMONTH(NOW(),-7))</f>
        <v>9</v>
      </c>
      <c r="D10" s="15" t="str">
        <f t="shared" ca="1" si="0"/>
        <v>Septembre</v>
      </c>
      <c r="F10" s="136"/>
    </row>
    <row r="11" spans="2:19" x14ac:dyDescent="0.3">
      <c r="B11" s="33"/>
      <c r="C11" s="32">
        <f ca="1">MONTH(EOMONTH(NOW(),-6))</f>
        <v>10</v>
      </c>
      <c r="D11" s="15" t="str">
        <f t="shared" ca="1" si="0"/>
        <v>Octobre</v>
      </c>
      <c r="F11" s="142"/>
    </row>
    <row r="12" spans="2:19" x14ac:dyDescent="0.3">
      <c r="B12" s="33"/>
      <c r="C12" s="34">
        <f ca="1">MONTH(EOMONTH(NOW(),-5))</f>
        <v>11</v>
      </c>
      <c r="D12" s="15" t="str">
        <f t="shared" ca="1" si="0"/>
        <v>Novembre</v>
      </c>
      <c r="F12" s="142"/>
      <c r="K12" s="3" t="s">
        <v>81</v>
      </c>
      <c r="M12" s="2"/>
      <c r="N12" s="1"/>
      <c r="O12" s="2"/>
      <c r="Q12" s="2" t="s">
        <v>8</v>
      </c>
      <c r="S12" s="2" t="s">
        <v>44</v>
      </c>
    </row>
    <row r="13" spans="2:19" x14ac:dyDescent="0.3">
      <c r="B13" s="33"/>
      <c r="C13" s="32">
        <f ca="1">MONTH(EOMONTH(NOW(),-4))</f>
        <v>12</v>
      </c>
      <c r="D13" s="15" t="str">
        <f t="shared" ca="1" si="0"/>
        <v>Décembre</v>
      </c>
      <c r="F13" s="143"/>
    </row>
    <row r="14" spans="2:19" x14ac:dyDescent="0.3">
      <c r="B14" s="33"/>
      <c r="C14" s="34">
        <f ca="1">MONTH(EOMONTH(NOW(),-3))</f>
        <v>1</v>
      </c>
      <c r="D14" s="15" t="str">
        <f t="shared" ca="1" si="0"/>
        <v>Janvier</v>
      </c>
      <c r="F14" s="144"/>
      <c r="K14" t="s">
        <v>1</v>
      </c>
      <c r="M14" s="2"/>
      <c r="O14" s="2"/>
      <c r="Q14" s="2" t="s">
        <v>1</v>
      </c>
      <c r="S14" s="2" t="s">
        <v>1</v>
      </c>
    </row>
    <row r="15" spans="2:19" x14ac:dyDescent="0.3">
      <c r="B15" s="33"/>
      <c r="C15" s="32">
        <f ca="1">MONTH(EOMONTH(NOW(),-2))</f>
        <v>2</v>
      </c>
      <c r="D15" s="15" t="str">
        <f t="shared" ca="1" si="0"/>
        <v>Février</v>
      </c>
      <c r="K15" s="2" t="s">
        <v>49</v>
      </c>
      <c r="M15" s="2"/>
      <c r="O15" s="2"/>
      <c r="Q15" s="2" t="s">
        <v>49</v>
      </c>
      <c r="S15" s="2" t="s">
        <v>49</v>
      </c>
    </row>
    <row r="16" spans="2:19" x14ac:dyDescent="0.3">
      <c r="B16" s="33" t="s">
        <v>62</v>
      </c>
      <c r="C16" s="34">
        <f ca="1">MONTH(EOMONTH(NOW(),-1))</f>
        <v>3</v>
      </c>
      <c r="D16" s="15" t="str">
        <f t="shared" ca="1" si="0"/>
        <v>Mars</v>
      </c>
      <c r="F16" s="142"/>
      <c r="K16" s="1" t="s">
        <v>72</v>
      </c>
      <c r="S16" t="s">
        <v>24</v>
      </c>
    </row>
    <row r="17" spans="2:19" ht="15" thickBot="1" x14ac:dyDescent="0.35">
      <c r="B17" s="35" t="s">
        <v>63</v>
      </c>
      <c r="C17" s="36">
        <f ca="1">MONTH(NOW())</f>
        <v>4</v>
      </c>
      <c r="D17" s="17" t="str">
        <f ca="1">VLOOKUP($C17,$B$20:$D$32,2,FALSE)</f>
        <v>Avril</v>
      </c>
      <c r="F17" s="142"/>
      <c r="K17" s="1" t="s">
        <v>74</v>
      </c>
      <c r="S17" t="s">
        <v>75</v>
      </c>
    </row>
    <row r="18" spans="2:19" ht="15" thickBot="1" x14ac:dyDescent="0.35">
      <c r="B18" s="13"/>
      <c r="C18" s="13"/>
      <c r="D18" s="13"/>
      <c r="F18" s="143"/>
      <c r="K18" s="1" t="s">
        <v>10</v>
      </c>
      <c r="S18" t="s">
        <v>76</v>
      </c>
    </row>
    <row r="19" spans="2:19" ht="15" customHeight="1" thickBot="1" x14ac:dyDescent="0.35">
      <c r="B19" s="128" t="s">
        <v>64</v>
      </c>
      <c r="C19" s="126"/>
      <c r="D19" s="127"/>
      <c r="F19" s="144"/>
      <c r="K19" s="1"/>
    </row>
    <row r="20" spans="2:19" ht="15" thickBot="1" x14ac:dyDescent="0.35">
      <c r="B20" s="18">
        <v>0</v>
      </c>
      <c r="C20" s="37" t="s">
        <v>58</v>
      </c>
      <c r="D20" s="19">
        <v>45261</v>
      </c>
      <c r="K20" s="1"/>
    </row>
    <row r="21" spans="2:19" x14ac:dyDescent="0.3">
      <c r="B21" s="18">
        <v>1</v>
      </c>
      <c r="C21" s="37" t="s">
        <v>28</v>
      </c>
      <c r="D21" s="19">
        <v>45292</v>
      </c>
      <c r="K21" s="1"/>
    </row>
    <row r="22" spans="2:19" x14ac:dyDescent="0.3">
      <c r="B22" s="20">
        <v>2</v>
      </c>
      <c r="C22" s="21" t="s">
        <v>29</v>
      </c>
      <c r="D22" s="38">
        <v>45323</v>
      </c>
      <c r="K22" s="1"/>
    </row>
    <row r="23" spans="2:19" x14ac:dyDescent="0.3">
      <c r="B23" s="22">
        <v>3</v>
      </c>
      <c r="C23" s="23" t="s">
        <v>30</v>
      </c>
      <c r="D23" s="24">
        <v>45352</v>
      </c>
      <c r="K23" s="1"/>
    </row>
    <row r="24" spans="2:19" x14ac:dyDescent="0.3">
      <c r="B24" s="20">
        <v>4</v>
      </c>
      <c r="C24" s="21" t="s">
        <v>31</v>
      </c>
      <c r="D24" s="38">
        <v>45383</v>
      </c>
      <c r="K24" s="1"/>
    </row>
    <row r="25" spans="2:19" x14ac:dyDescent="0.3">
      <c r="B25" s="22">
        <v>5</v>
      </c>
      <c r="C25" s="23" t="s">
        <v>32</v>
      </c>
      <c r="D25" s="24">
        <v>45413</v>
      </c>
      <c r="K25" s="1"/>
    </row>
    <row r="26" spans="2:19" x14ac:dyDescent="0.3">
      <c r="B26" s="20">
        <v>6</v>
      </c>
      <c r="C26" s="21" t="s">
        <v>33</v>
      </c>
      <c r="D26" s="38">
        <v>45444</v>
      </c>
      <c r="K26" s="1"/>
    </row>
    <row r="27" spans="2:19" x14ac:dyDescent="0.3">
      <c r="B27" s="22">
        <v>7</v>
      </c>
      <c r="C27" s="23" t="s">
        <v>59</v>
      </c>
      <c r="D27" s="24">
        <v>45474</v>
      </c>
      <c r="K27" s="1"/>
    </row>
    <row r="28" spans="2:19" x14ac:dyDescent="0.3">
      <c r="B28" s="20">
        <v>8</v>
      </c>
      <c r="C28" s="21" t="s">
        <v>34</v>
      </c>
      <c r="D28" s="38">
        <v>45505</v>
      </c>
      <c r="K28" s="1"/>
    </row>
    <row r="29" spans="2:19" x14ac:dyDescent="0.3">
      <c r="B29" s="22">
        <v>9</v>
      </c>
      <c r="C29" s="23" t="s">
        <v>35</v>
      </c>
      <c r="D29" s="24">
        <v>45536</v>
      </c>
      <c r="K29" s="1"/>
    </row>
    <row r="30" spans="2:19" x14ac:dyDescent="0.3">
      <c r="B30" s="20">
        <v>10</v>
      </c>
      <c r="C30" s="21" t="s">
        <v>52</v>
      </c>
      <c r="D30" s="38">
        <v>45566</v>
      </c>
      <c r="K30" s="1"/>
    </row>
    <row r="31" spans="2:19" x14ac:dyDescent="0.3">
      <c r="B31" s="22">
        <v>11</v>
      </c>
      <c r="C31" s="23" t="s">
        <v>56</v>
      </c>
      <c r="D31" s="24">
        <v>45597</v>
      </c>
      <c r="K31" s="1"/>
    </row>
    <row r="32" spans="2:19" ht="15" thickBot="1" x14ac:dyDescent="0.35">
      <c r="B32" s="25">
        <v>12</v>
      </c>
      <c r="C32" s="26" t="s">
        <v>58</v>
      </c>
      <c r="D32" s="39">
        <v>45627</v>
      </c>
      <c r="K32" s="1"/>
    </row>
    <row r="33" spans="2:11" ht="15" thickBot="1" x14ac:dyDescent="0.35">
      <c r="B33" s="13"/>
      <c r="C33" s="13"/>
      <c r="D33" s="13"/>
      <c r="K33" s="1"/>
    </row>
    <row r="34" spans="2:11" ht="15" thickBot="1" x14ac:dyDescent="0.35">
      <c r="B34" s="129" t="s">
        <v>65</v>
      </c>
      <c r="C34" s="130"/>
      <c r="D34" s="131"/>
      <c r="K34" s="1"/>
    </row>
    <row r="35" spans="2:11" x14ac:dyDescent="0.3">
      <c r="B35" s="27">
        <v>1</v>
      </c>
      <c r="C35" s="28" t="s">
        <v>66</v>
      </c>
      <c r="D35" s="14" t="str">
        <f ca="1">VLOOKUP(C17,B20:C32,2,FALSE)</f>
        <v>Avril</v>
      </c>
      <c r="K35" s="1"/>
    </row>
    <row r="36" spans="2:11" x14ac:dyDescent="0.3">
      <c r="B36" s="20">
        <v>2</v>
      </c>
      <c r="C36" s="21" t="s">
        <v>67</v>
      </c>
      <c r="D36" s="14" t="str">
        <f ca="1">VLOOKUP(C16,B20:C32,2,FALSE)</f>
        <v>Mars</v>
      </c>
      <c r="K36" s="1"/>
    </row>
    <row r="37" spans="2:11" x14ac:dyDescent="0.3">
      <c r="B37" s="22">
        <v>3</v>
      </c>
      <c r="C37" s="23" t="s">
        <v>28</v>
      </c>
      <c r="D37" s="16" t="s">
        <v>28</v>
      </c>
      <c r="F37" s="136"/>
      <c r="K37" s="1"/>
    </row>
    <row r="38" spans="2:11" x14ac:dyDescent="0.3">
      <c r="B38" s="20">
        <v>4</v>
      </c>
      <c r="C38" s="21" t="s">
        <v>29</v>
      </c>
      <c r="D38" s="15" t="s">
        <v>29</v>
      </c>
      <c r="K38" s="1"/>
    </row>
    <row r="39" spans="2:11" x14ac:dyDescent="0.3">
      <c r="B39" s="22">
        <v>5</v>
      </c>
      <c r="C39" s="23" t="s">
        <v>30</v>
      </c>
      <c r="D39" s="16" t="s">
        <v>30</v>
      </c>
    </row>
    <row r="40" spans="2:11" x14ac:dyDescent="0.3">
      <c r="B40" s="20">
        <v>6</v>
      </c>
      <c r="C40" s="21" t="s">
        <v>31</v>
      </c>
      <c r="D40" s="15" t="s">
        <v>31</v>
      </c>
    </row>
    <row r="41" spans="2:11" x14ac:dyDescent="0.3">
      <c r="B41" s="22">
        <v>7</v>
      </c>
      <c r="C41" s="23" t="s">
        <v>32</v>
      </c>
      <c r="D41" s="16" t="s">
        <v>32</v>
      </c>
    </row>
    <row r="42" spans="2:11" x14ac:dyDescent="0.3">
      <c r="B42" s="20">
        <v>8</v>
      </c>
      <c r="C42" s="21" t="s">
        <v>33</v>
      </c>
      <c r="D42" s="15" t="s">
        <v>33</v>
      </c>
    </row>
    <row r="43" spans="2:11" x14ac:dyDescent="0.3">
      <c r="B43" s="22">
        <v>9</v>
      </c>
      <c r="C43" s="23" t="s">
        <v>59</v>
      </c>
      <c r="D43" s="16" t="s">
        <v>59</v>
      </c>
    </row>
    <row r="44" spans="2:11" x14ac:dyDescent="0.3">
      <c r="B44" s="20">
        <v>10</v>
      </c>
      <c r="C44" s="21" t="s">
        <v>34</v>
      </c>
      <c r="D44" s="15" t="s">
        <v>34</v>
      </c>
    </row>
    <row r="45" spans="2:11" x14ac:dyDescent="0.3">
      <c r="B45" s="22">
        <v>11</v>
      </c>
      <c r="C45" s="23" t="s">
        <v>35</v>
      </c>
      <c r="D45" s="16" t="s">
        <v>35</v>
      </c>
    </row>
    <row r="46" spans="2:11" x14ac:dyDescent="0.3">
      <c r="B46" s="20">
        <v>12</v>
      </c>
      <c r="C46" s="21" t="s">
        <v>52</v>
      </c>
      <c r="D46" s="15" t="s">
        <v>52</v>
      </c>
    </row>
    <row r="47" spans="2:11" x14ac:dyDescent="0.3">
      <c r="B47" s="22">
        <v>13</v>
      </c>
      <c r="C47" s="23" t="s">
        <v>56</v>
      </c>
      <c r="D47" s="16" t="s">
        <v>56</v>
      </c>
    </row>
    <row r="48" spans="2:11" ht="15" thickBot="1" x14ac:dyDescent="0.35">
      <c r="B48" s="25">
        <v>14</v>
      </c>
      <c r="C48" s="26" t="s">
        <v>58</v>
      </c>
      <c r="D48" s="17" t="s">
        <v>58</v>
      </c>
    </row>
    <row r="49" spans="2:4" ht="15" thickBot="1" x14ac:dyDescent="0.35">
      <c r="B49" s="13"/>
      <c r="C49" s="13"/>
      <c r="D49" s="13"/>
    </row>
    <row r="50" spans="2:4" x14ac:dyDescent="0.3">
      <c r="B50" s="18">
        <v>1</v>
      </c>
      <c r="C50" s="19">
        <v>45292</v>
      </c>
      <c r="D50" s="37" t="s">
        <v>28</v>
      </c>
    </row>
    <row r="51" spans="2:4" x14ac:dyDescent="0.3">
      <c r="B51" s="20">
        <v>2</v>
      </c>
      <c r="C51" s="38">
        <v>45323</v>
      </c>
      <c r="D51" s="21" t="s">
        <v>29</v>
      </c>
    </row>
    <row r="52" spans="2:4" x14ac:dyDescent="0.3">
      <c r="B52" s="22">
        <v>3</v>
      </c>
      <c r="C52" s="24">
        <v>45352</v>
      </c>
      <c r="D52" s="23" t="s">
        <v>30</v>
      </c>
    </row>
    <row r="53" spans="2:4" x14ac:dyDescent="0.3">
      <c r="B53" s="20">
        <v>4</v>
      </c>
      <c r="C53" s="38">
        <v>45383</v>
      </c>
      <c r="D53" s="21" t="s">
        <v>31</v>
      </c>
    </row>
    <row r="54" spans="2:4" x14ac:dyDescent="0.3">
      <c r="B54" s="22">
        <v>5</v>
      </c>
      <c r="C54" s="24">
        <v>45413</v>
      </c>
      <c r="D54" s="23" t="s">
        <v>32</v>
      </c>
    </row>
    <row r="55" spans="2:4" x14ac:dyDescent="0.3">
      <c r="B55" s="20">
        <v>6</v>
      </c>
      <c r="C55" s="38">
        <v>45444</v>
      </c>
      <c r="D55" s="21" t="s">
        <v>33</v>
      </c>
    </row>
    <row r="56" spans="2:4" x14ac:dyDescent="0.3">
      <c r="B56" s="22">
        <v>7</v>
      </c>
      <c r="C56" s="24">
        <v>45474</v>
      </c>
      <c r="D56" s="23" t="s">
        <v>59</v>
      </c>
    </row>
    <row r="57" spans="2:4" x14ac:dyDescent="0.3">
      <c r="B57" s="20">
        <v>8</v>
      </c>
      <c r="C57" s="38">
        <v>45505</v>
      </c>
      <c r="D57" s="21" t="s">
        <v>34</v>
      </c>
    </row>
    <row r="58" spans="2:4" x14ac:dyDescent="0.3">
      <c r="B58" s="22">
        <v>9</v>
      </c>
      <c r="C58" s="24">
        <v>45536</v>
      </c>
      <c r="D58" s="23" t="s">
        <v>35</v>
      </c>
    </row>
    <row r="59" spans="2:4" x14ac:dyDescent="0.3">
      <c r="B59" s="20">
        <v>10</v>
      </c>
      <c r="C59" s="38">
        <v>45566</v>
      </c>
      <c r="D59" s="21" t="s">
        <v>52</v>
      </c>
    </row>
    <row r="60" spans="2:4" x14ac:dyDescent="0.3">
      <c r="B60" s="22">
        <v>11</v>
      </c>
      <c r="C60" s="24">
        <v>45597</v>
      </c>
      <c r="D60" s="23" t="s">
        <v>56</v>
      </c>
    </row>
    <row r="61" spans="2:4" ht="15" thickBot="1" x14ac:dyDescent="0.35">
      <c r="B61" s="25">
        <v>12</v>
      </c>
      <c r="C61" s="39">
        <v>45627</v>
      </c>
      <c r="D61" s="26" t="s">
        <v>58</v>
      </c>
    </row>
  </sheetData>
  <mergeCells count="2">
    <mergeCell ref="B2:D2"/>
    <mergeCell ref="B4:D4"/>
  </mergeCells>
  <phoneticPr fontId="20" type="noConversion"/>
  <pageMargins left="0.7" right="0.7" top="0.75" bottom="0.75" header="0.3" footer="0.3"/>
  <pageSetup orientation="portrait" horizontalDpi="300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DF4E2A-6FF9-4937-8951-782A4ACBC7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Février</vt:lpstr>
      <vt:lpstr>Mars</vt:lpstr>
      <vt:lpstr>Catégories</vt:lpstr>
      <vt:lpstr>MoisA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Camaalot</dc:creator>
  <cp:lastModifiedBy>Camaalot</cp:lastModifiedBy>
  <cp:lastPrinted>2022-09-01T22:40:07Z</cp:lastPrinted>
  <dcterms:created xsi:type="dcterms:W3CDTF">2022-01-16T18:16:29Z</dcterms:created>
  <dcterms:modified xsi:type="dcterms:W3CDTF">2024-04-02T02:14:34Z</dcterms:modified>
</cp:coreProperties>
</file>