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Budget\Tests\"/>
    </mc:Choice>
  </mc:AlternateContent>
  <bookViews>
    <workbookView xWindow="0" yWindow="0" windowWidth="23040" windowHeight="9384"/>
  </bookViews>
  <sheets>
    <sheet name="Janvier" sheetId="1" r:id="rId1"/>
    <sheet name="Liste" sheetId="2" r:id="rId2"/>
  </sheets>
  <definedNames>
    <definedName name="Tableau1">Janvier!$E$6:$E$17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6" i="1" l="1"/>
  <c r="V13" i="1" l="1"/>
  <c r="V12" i="1"/>
  <c r="V11" i="1"/>
  <c r="V10" i="1"/>
  <c r="V9" i="1"/>
  <c r="V8" i="1"/>
  <c r="V7" i="1"/>
  <c r="T18" i="1"/>
  <c r="T16" i="1" l="1"/>
  <c r="M17" i="1" l="1"/>
  <c r="M16" i="1"/>
  <c r="M15" i="1"/>
  <c r="M14" i="1"/>
  <c r="M13" i="1"/>
  <c r="M12" i="1"/>
  <c r="M11" i="1"/>
  <c r="M10" i="1"/>
  <c r="M9" i="1"/>
  <c r="M8" i="1"/>
  <c r="M7" i="1"/>
</calcChain>
</file>

<file path=xl/comments1.xml><?xml version="1.0" encoding="utf-8"?>
<comments xmlns="http://schemas.openxmlformats.org/spreadsheetml/2006/main">
  <authors>
    <author>Utilisateur Windows</author>
  </authors>
  <commentList>
    <comment ref="T9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Guy : 75,00$
Anna : 17,25$</t>
        </r>
      </text>
    </comment>
  </commentList>
</comments>
</file>

<file path=xl/sharedStrings.xml><?xml version="1.0" encoding="utf-8"?>
<sst xmlns="http://schemas.openxmlformats.org/spreadsheetml/2006/main" count="53" uniqueCount="33">
  <si>
    <t>Date</t>
  </si>
  <si>
    <t>Dépôts</t>
  </si>
  <si>
    <t>Soldes</t>
  </si>
  <si>
    <t>Retrait</t>
  </si>
  <si>
    <t>Noms</t>
  </si>
  <si>
    <t>Catégories</t>
  </si>
  <si>
    <t>Loyer</t>
  </si>
  <si>
    <t>*-*-*-*-*-*-*-</t>
  </si>
  <si>
    <t>Ass. Auto</t>
  </si>
  <si>
    <t>Épicerie</t>
  </si>
  <si>
    <t>Essence</t>
  </si>
  <si>
    <t>MasterCard</t>
  </si>
  <si>
    <t>Visa</t>
  </si>
  <si>
    <t>No.</t>
  </si>
  <si>
    <t>Internet</t>
  </si>
  <si>
    <t>Électricité</t>
  </si>
  <si>
    <t>Crédit</t>
  </si>
  <si>
    <t>Voiture</t>
  </si>
  <si>
    <t>Autres</t>
  </si>
  <si>
    <t>Fournisseur IP</t>
  </si>
  <si>
    <t>Fournisseur d'électricité</t>
  </si>
  <si>
    <t>Leclerc</t>
  </si>
  <si>
    <t>Station service</t>
  </si>
  <si>
    <t>Salaire</t>
  </si>
  <si>
    <t>Compagnie</t>
  </si>
  <si>
    <t xml:space="preserve">Assurances </t>
  </si>
  <si>
    <t>Maison</t>
  </si>
  <si>
    <t>Auto</t>
  </si>
  <si>
    <t>Soust-total (Loyer non inclus)</t>
  </si>
  <si>
    <t>Total (Loyer inclus)</t>
  </si>
  <si>
    <t>Factures à payer</t>
  </si>
  <si>
    <t>Paiement appart.</t>
  </si>
  <si>
    <t>Ass. Maison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</si>
</sst>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* #,##0.00_)\ &quot;$&quot;_ ;_ * \(#,##0.00\)\ &quot;$&quot;_ ;_ * &quot;-&quot;??_)\ &quot;$&quot;_ ;_ @_ "/>
    <numFmt numFmtId="164" formatCode="#,##0.00\ &quot;$&quot;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color theme="1"/>
      <name val="Arial Unicode MS"/>
      <family val="2"/>
    </font>
    <font>
      <sz val="8"/>
      <color theme="1"/>
      <name val="Liberation Sans"/>
      <family val="2"/>
    </font>
    <font>
      <b/>
      <sz val="8"/>
      <color theme="0"/>
      <name val="Liberation Sans"/>
      <family val="2"/>
    </font>
    <font>
      <b/>
      <sz val="8"/>
      <color theme="1"/>
      <name val="Liberation Sans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Calibri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E8A52E"/>
        <bgColor indexed="64"/>
      </patternFill>
    </fill>
    <fill>
      <patternFill patternType="solid">
        <fgColor rgb="FFFCFAF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gradientFill degree="270">
        <stop position="0">
          <color theme="9" tint="0.80001220740379042"/>
        </stop>
        <stop position="1">
          <color theme="9" tint="0.40000610370189521"/>
        </stop>
      </gradientFill>
    </fill>
    <fill>
      <patternFill patternType="solid">
        <fgColor theme="5" tint="-0.249977111117893"/>
        <bgColor indexed="64"/>
      </patternFill>
    </fill>
    <fill>
      <gradientFill>
        <stop position="0">
          <color theme="7" tint="-0.25098422193060094"/>
        </stop>
        <stop position="1">
          <color rgb="FFFCFAF3"/>
        </stop>
      </gradientFill>
    </fill>
    <fill>
      <patternFill patternType="solid">
        <fgColor theme="9" tint="0.79995117038483843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1" fillId="4" borderId="1" xfId="0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vertical="center"/>
    </xf>
    <xf numFmtId="164" fontId="1" fillId="3" borderId="3" xfId="0" applyNumberFormat="1" applyFont="1" applyFill="1" applyBorder="1" applyAlignment="1">
      <alignment horizontal="center" vertical="center" wrapText="1"/>
    </xf>
    <xf numFmtId="164" fontId="1" fillId="5" borderId="3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vertical="center"/>
    </xf>
    <xf numFmtId="164" fontId="1" fillId="4" borderId="3" xfId="0" applyNumberFormat="1" applyFont="1" applyFill="1" applyBorder="1" applyAlignment="1">
      <alignment horizontal="center" vertical="center"/>
    </xf>
    <xf numFmtId="164" fontId="1" fillId="4" borderId="3" xfId="0" applyNumberFormat="1" applyFont="1" applyFill="1" applyBorder="1" applyAlignment="1">
      <alignment horizontal="center" vertical="center" wrapText="1"/>
    </xf>
    <xf numFmtId="164" fontId="1" fillId="3" borderId="3" xfId="0" applyNumberFormat="1" applyFont="1" applyFill="1" applyBorder="1" applyAlignment="1">
      <alignment horizontal="center" vertical="center"/>
    </xf>
    <xf numFmtId="0" fontId="1" fillId="0" borderId="0" xfId="0" applyFont="1"/>
    <xf numFmtId="0" fontId="1" fillId="4" borderId="4" xfId="0" applyFont="1" applyFill="1" applyBorder="1" applyAlignment="1">
      <alignment vertical="center"/>
    </xf>
    <xf numFmtId="0" fontId="1" fillId="3" borderId="5" xfId="0" applyFont="1" applyFill="1" applyBorder="1" applyAlignment="1">
      <alignment vertical="center"/>
    </xf>
    <xf numFmtId="0" fontId="1" fillId="4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164" fontId="1" fillId="4" borderId="4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/>
    </xf>
    <xf numFmtId="0" fontId="1" fillId="4" borderId="3" xfId="0" applyFont="1" applyFill="1" applyBorder="1" applyAlignment="1">
      <alignment horizontal="left" vertical="center"/>
    </xf>
    <xf numFmtId="0" fontId="1" fillId="4" borderId="4" xfId="0" applyFont="1" applyFill="1" applyBorder="1" applyAlignment="1">
      <alignment horizontal="left" vertical="center"/>
    </xf>
    <xf numFmtId="0" fontId="1" fillId="3" borderId="5" xfId="0" applyFont="1" applyFill="1" applyBorder="1" applyAlignment="1">
      <alignment horizontal="left" vertical="center"/>
    </xf>
    <xf numFmtId="164" fontId="1" fillId="3" borderId="5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164" fontId="1" fillId="0" borderId="0" xfId="0" applyNumberFormat="1" applyFont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/>
    <xf numFmtId="164" fontId="1" fillId="0" borderId="0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 wrapText="1"/>
    </xf>
    <xf numFmtId="0" fontId="0" fillId="6" borderId="6" xfId="0" applyFont="1" applyFill="1" applyBorder="1"/>
    <xf numFmtId="0" fontId="0" fillId="6" borderId="7" xfId="0" applyFont="1" applyFill="1" applyBorder="1"/>
    <xf numFmtId="0" fontId="0" fillId="0" borderId="7" xfId="0" applyFont="1" applyBorder="1"/>
    <xf numFmtId="0" fontId="3" fillId="4" borderId="1" xfId="0" applyFont="1" applyFill="1" applyBorder="1" applyAlignment="1">
      <alignment horizontal="center" vertical="center"/>
    </xf>
    <xf numFmtId="44" fontId="3" fillId="4" borderId="1" xfId="0" applyNumberFormat="1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44" fontId="3" fillId="5" borderId="3" xfId="0" applyNumberFormat="1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left" vertical="center"/>
    </xf>
    <xf numFmtId="0" fontId="3" fillId="4" borderId="9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center" vertical="center"/>
    </xf>
    <xf numFmtId="44" fontId="3" fillId="4" borderId="3" xfId="0" applyNumberFormat="1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left" vertical="center"/>
    </xf>
    <xf numFmtId="0" fontId="3" fillId="5" borderId="11" xfId="0" applyFont="1" applyFill="1" applyBorder="1" applyAlignment="1">
      <alignment horizontal="left" vertical="center"/>
    </xf>
    <xf numFmtId="0" fontId="3" fillId="4" borderId="10" xfId="0" applyFont="1" applyFill="1" applyBorder="1" applyAlignment="1">
      <alignment horizontal="left" vertical="center"/>
    </xf>
    <xf numFmtId="0" fontId="3" fillId="4" borderId="11" xfId="0" applyFont="1" applyFill="1" applyBorder="1" applyAlignment="1">
      <alignment horizontal="left" vertical="center"/>
    </xf>
    <xf numFmtId="0" fontId="3" fillId="7" borderId="12" xfId="0" applyFont="1" applyFill="1" applyBorder="1" applyAlignment="1">
      <alignment horizontal="left" vertical="center"/>
    </xf>
    <xf numFmtId="0" fontId="3" fillId="4" borderId="9" xfId="0" applyFont="1" applyFill="1" applyBorder="1" applyAlignment="1">
      <alignment vertical="center"/>
    </xf>
    <xf numFmtId="0" fontId="3" fillId="4" borderId="13" xfId="0" applyFont="1" applyFill="1" applyBorder="1" applyAlignment="1">
      <alignment horizontal="center" vertical="center"/>
    </xf>
    <xf numFmtId="0" fontId="3" fillId="7" borderId="14" xfId="0" applyFont="1" applyFill="1" applyBorder="1" applyAlignment="1">
      <alignment horizontal="left" vertical="center"/>
    </xf>
    <xf numFmtId="0" fontId="3" fillId="5" borderId="9" xfId="0" applyFont="1" applyFill="1" applyBorder="1" applyAlignment="1">
      <alignment vertical="center"/>
    </xf>
    <xf numFmtId="0" fontId="3" fillId="4" borderId="15" xfId="0" applyFont="1" applyFill="1" applyBorder="1" applyAlignment="1">
      <alignment horizontal="left" vertical="center"/>
    </xf>
    <xf numFmtId="0" fontId="3" fillId="4" borderId="16" xfId="0" applyFont="1" applyFill="1" applyBorder="1" applyAlignment="1">
      <alignment horizontal="left" vertical="center"/>
    </xf>
    <xf numFmtId="0" fontId="3" fillId="4" borderId="17" xfId="0" applyFont="1" applyFill="1" applyBorder="1" applyAlignment="1">
      <alignment horizontal="center" vertical="center"/>
    </xf>
    <xf numFmtId="44" fontId="3" fillId="4" borderId="17" xfId="0" applyNumberFormat="1" applyFont="1" applyFill="1" applyBorder="1" applyAlignment="1">
      <alignment horizontal="center" vertical="center"/>
    </xf>
    <xf numFmtId="0" fontId="4" fillId="8" borderId="18" xfId="0" applyFont="1" applyFill="1" applyBorder="1" applyAlignment="1">
      <alignment horizontal="left" vertical="center"/>
    </xf>
    <xf numFmtId="0" fontId="4" fillId="8" borderId="19" xfId="0" applyFont="1" applyFill="1" applyBorder="1" applyAlignment="1">
      <alignment horizontal="left" vertical="center"/>
    </xf>
    <xf numFmtId="0" fontId="4" fillId="8" borderId="2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44" fontId="3" fillId="0" borderId="0" xfId="0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44" fontId="3" fillId="10" borderId="3" xfId="0" applyNumberFormat="1" applyFont="1" applyFill="1" applyBorder="1" applyAlignment="1">
      <alignment horizontal="center" vertical="center"/>
    </xf>
    <xf numFmtId="0" fontId="8" fillId="0" borderId="23" xfId="0" applyFont="1" applyBorder="1"/>
    <xf numFmtId="0" fontId="8" fillId="0" borderId="24" xfId="0" applyFont="1" applyBorder="1"/>
    <xf numFmtId="164" fontId="3" fillId="4" borderId="4" xfId="0" applyNumberFormat="1" applyFont="1" applyFill="1" applyBorder="1" applyAlignment="1">
      <alignment horizontal="center" vertical="center"/>
    </xf>
    <xf numFmtId="164" fontId="3" fillId="5" borderId="4" xfId="0" applyNumberFormat="1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horizontal="left" vertical="center"/>
    </xf>
    <xf numFmtId="0" fontId="3" fillId="4" borderId="26" xfId="0" applyFont="1" applyFill="1" applyBorder="1" applyAlignment="1">
      <alignment horizontal="left" vertical="center"/>
    </xf>
    <xf numFmtId="44" fontId="5" fillId="9" borderId="21" xfId="0" applyNumberFormat="1" applyFont="1" applyFill="1" applyBorder="1" applyAlignment="1">
      <alignment horizontal="center" vertical="center"/>
    </xf>
    <xf numFmtId="44" fontId="5" fillId="9" borderId="22" xfId="0" applyNumberFormat="1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left" vertical="center"/>
    </xf>
    <xf numFmtId="0" fontId="3" fillId="5" borderId="11" xfId="0" applyFont="1" applyFill="1" applyBorder="1" applyAlignment="1">
      <alignment horizontal="left" vertical="center"/>
    </xf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</dxfs>
  <tableStyles count="0" defaultTableStyle="TableStyleMedium2" defaultPivotStyle="PivotStyleLight16"/>
  <colors>
    <mruColors>
      <color rgb="FFE8A52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19</xdr:row>
      <xdr:rowOff>30480</xdr:rowOff>
    </xdr:from>
    <xdr:to>
      <xdr:col>12</xdr:col>
      <xdr:colOff>754380</xdr:colOff>
      <xdr:row>26</xdr:row>
      <xdr:rowOff>76200</xdr:rowOff>
    </xdr:to>
    <xdr:sp macro="" textlink="">
      <xdr:nvSpPr>
        <xdr:cNvPr id="2" name="ZoneTexte 1"/>
        <xdr:cNvSpPr txBox="1"/>
      </xdr:nvSpPr>
      <xdr:spPr>
        <a:xfrm>
          <a:off x="876300" y="3855720"/>
          <a:ext cx="6248400" cy="1432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J'utilise ici, dans V6, =SI(NB.SI(Tableau1;"Loyer");"X";""). Ça fonctionne à merveille.</a:t>
          </a:r>
        </a:p>
        <a:p>
          <a:endParaRPr lang="fr-CA" sz="1100"/>
        </a:p>
        <a:p>
          <a:r>
            <a:rPr lang="fr-CA" sz="1100"/>
            <a:t>Par contre,</a:t>
          </a:r>
          <a:r>
            <a:rPr lang="fr-CA" sz="1100" baseline="0"/>
            <a:t> je veux que la plage de la formule provienne d'un autre classeur.</a:t>
          </a:r>
        </a:p>
        <a:p>
          <a:r>
            <a:rPr lang="fr-CA" sz="1100" baseline="0"/>
            <a:t>S.V.P. voir le fichier suivant Factures à payer2.xlsx pour bien comprendre.</a:t>
          </a:r>
          <a:endParaRPr lang="fr-CA" sz="1100"/>
        </a:p>
        <a:p>
          <a:endParaRPr lang="fr-CA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Catégories" displayName="TabCatégories" ref="B2:C15" totalsRowShown="0" tableBorderDxfId="2">
  <autoFilter ref="B2:C15"/>
  <sortState ref="B3:C14">
    <sortCondition ref="B3"/>
  </sortState>
  <tableColumns count="2">
    <tableColumn id="1" name="No." dataDxfId="1"/>
    <tableColumn id="2" name="Catégori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3:Y24"/>
  <sheetViews>
    <sheetView tabSelected="1" workbookViewId="0">
      <selection activeCell="E6" sqref="E6:E17"/>
    </sheetView>
  </sheetViews>
  <sheetFormatPr baseColWidth="10" defaultRowHeight="15.6" x14ac:dyDescent="0.3"/>
  <cols>
    <col min="1" max="2" width="2.77734375" style="16" customWidth="1"/>
    <col min="3" max="3" width="8.77734375" style="16" customWidth="1"/>
    <col min="4" max="4" width="2.77734375" style="16" customWidth="1"/>
    <col min="5" max="5" width="15.77734375" style="16" customWidth="1"/>
    <col min="6" max="6" width="2.77734375" style="16" customWidth="1"/>
    <col min="7" max="7" width="25.77734375" style="16" customWidth="1"/>
    <col min="8" max="8" width="2.77734375" style="16" customWidth="1"/>
    <col min="9" max="9" width="11.5546875" style="16"/>
    <col min="10" max="10" width="2.77734375" style="16" customWidth="1"/>
    <col min="11" max="11" width="11.5546875" style="16"/>
    <col min="12" max="12" width="2.77734375" style="16" customWidth="1"/>
    <col min="13" max="13" width="14.44140625" style="16" customWidth="1"/>
    <col min="14" max="14" width="5.44140625" style="16" customWidth="1"/>
    <col min="15" max="15" width="14" style="16" customWidth="1"/>
    <col min="16" max="16" width="8.33203125" style="16" customWidth="1"/>
    <col min="17" max="17" width="1.77734375" style="16" customWidth="1"/>
    <col min="18" max="18" width="5.77734375" style="16" customWidth="1"/>
    <col min="19" max="19" width="1.77734375" style="16" customWidth="1"/>
    <col min="20" max="20" width="14.44140625" style="16" customWidth="1"/>
    <col min="21" max="21" width="1.77734375" style="16" customWidth="1"/>
    <col min="22" max="22" width="9.21875" style="16" customWidth="1"/>
    <col min="23" max="23" width="1.77734375" style="16" customWidth="1"/>
    <col min="24" max="25" width="14.44140625" style="16" customWidth="1"/>
    <col min="26" max="16384" width="11.5546875" style="16"/>
  </cols>
  <sheetData>
    <row r="3" spans="3:25" ht="16.2" thickBot="1" x14ac:dyDescent="0.35"/>
    <row r="4" spans="3:25" ht="16.2" thickBot="1" x14ac:dyDescent="0.35">
      <c r="C4" s="1" t="s">
        <v>0</v>
      </c>
      <c r="D4" s="2"/>
      <c r="E4" s="1" t="s">
        <v>5</v>
      </c>
      <c r="F4" s="2"/>
      <c r="G4" s="1" t="s">
        <v>4</v>
      </c>
      <c r="I4" s="1" t="s">
        <v>3</v>
      </c>
      <c r="J4" s="2"/>
      <c r="K4" s="1" t="s">
        <v>1</v>
      </c>
      <c r="L4" s="2"/>
      <c r="M4" s="1" t="s">
        <v>2</v>
      </c>
      <c r="N4" s="30"/>
      <c r="O4" s="72" t="s">
        <v>30</v>
      </c>
      <c r="P4" s="73"/>
      <c r="Q4" s="73"/>
      <c r="R4" s="73"/>
      <c r="S4" s="73"/>
      <c r="T4" s="73"/>
      <c r="U4" s="73"/>
      <c r="V4" s="74"/>
      <c r="W4" s="66"/>
      <c r="X4" s="30"/>
      <c r="Y4" s="30"/>
    </row>
    <row r="5" spans="3:25" ht="16.2" thickBot="1" x14ac:dyDescent="0.35">
      <c r="N5" s="63"/>
      <c r="O5" s="62"/>
      <c r="P5" s="63"/>
      <c r="Q5" s="62"/>
      <c r="R5" s="63"/>
      <c r="S5" s="63"/>
      <c r="T5" s="63"/>
      <c r="U5" s="62"/>
      <c r="V5" s="63"/>
      <c r="W5" s="62"/>
      <c r="X5" s="31"/>
      <c r="Y5" s="31"/>
    </row>
    <row r="6" spans="3:25" x14ac:dyDescent="0.3">
      <c r="C6" s="3">
        <v>1</v>
      </c>
      <c r="D6" s="4"/>
      <c r="E6" s="22" t="s">
        <v>6</v>
      </c>
      <c r="F6" s="4"/>
      <c r="G6" s="5" t="s">
        <v>31</v>
      </c>
      <c r="H6" s="4"/>
      <c r="I6" s="6">
        <v>975</v>
      </c>
      <c r="J6" s="4"/>
      <c r="K6" s="6"/>
      <c r="L6" s="4"/>
      <c r="M6" s="6">
        <v>956.78</v>
      </c>
      <c r="N6" s="63"/>
      <c r="O6" s="75" t="s">
        <v>6</v>
      </c>
      <c r="P6" s="76"/>
      <c r="Q6" s="63"/>
      <c r="R6" s="37">
        <v>1</v>
      </c>
      <c r="S6" s="63"/>
      <c r="T6" s="38">
        <v>1075</v>
      </c>
      <c r="U6" s="63"/>
      <c r="V6" s="39" t="str">
        <f>IF(COUNTIF(Tableau1,"Loyer"),"X","")</f>
        <v>X</v>
      </c>
      <c r="W6" s="63"/>
      <c r="X6" s="32"/>
      <c r="Y6" s="32"/>
    </row>
    <row r="7" spans="3:25" x14ac:dyDescent="0.3">
      <c r="C7" s="7">
        <v>3</v>
      </c>
      <c r="D7" s="4"/>
      <c r="E7" s="23" t="s">
        <v>14</v>
      </c>
      <c r="F7" s="4"/>
      <c r="G7" s="8" t="s">
        <v>19</v>
      </c>
      <c r="H7" s="4"/>
      <c r="I7" s="9">
        <v>62.01</v>
      </c>
      <c r="J7" s="4"/>
      <c r="K7" s="9"/>
      <c r="L7" s="4"/>
      <c r="M7" s="10">
        <f>IF(AND(I7="",K7=""),"",$M$6-SUM($I$7:I7)+SUM($K$7:K7))</f>
        <v>894.77</v>
      </c>
      <c r="N7" s="63"/>
      <c r="O7" s="79" t="s">
        <v>16</v>
      </c>
      <c r="P7" s="80"/>
      <c r="Q7" s="63"/>
      <c r="R7" s="40">
        <v>17</v>
      </c>
      <c r="S7" s="63"/>
      <c r="T7" s="67">
        <v>125</v>
      </c>
      <c r="U7" s="65"/>
      <c r="V7" s="71" t="str">
        <f>IF(COUNTIF(Tableau1,"Crédit"),"X","")</f>
        <v/>
      </c>
      <c r="W7" s="63"/>
      <c r="X7" s="33"/>
      <c r="Y7" s="33"/>
    </row>
    <row r="8" spans="3:25" x14ac:dyDescent="0.3">
      <c r="C8" s="11">
        <v>5</v>
      </c>
      <c r="D8" s="4"/>
      <c r="E8" s="24" t="s">
        <v>15</v>
      </c>
      <c r="F8" s="4"/>
      <c r="G8" s="12" t="s">
        <v>20</v>
      </c>
      <c r="H8" s="4"/>
      <c r="I8" s="13">
        <v>38.5</v>
      </c>
      <c r="J8" s="4"/>
      <c r="K8" s="13"/>
      <c r="L8" s="4"/>
      <c r="M8" s="14">
        <f>IF(AND(I8="",K8=""),"",$M$6-SUM($I$7:I8)+SUM($K$7:K8))</f>
        <v>856.27</v>
      </c>
      <c r="N8" s="63"/>
      <c r="O8" s="42" t="s">
        <v>12</v>
      </c>
      <c r="P8" s="43"/>
      <c r="Q8" s="63"/>
      <c r="R8" s="44">
        <v>26</v>
      </c>
      <c r="S8" s="63"/>
      <c r="T8" s="45">
        <v>125</v>
      </c>
      <c r="U8" s="65"/>
      <c r="V8" s="70" t="str">
        <f>IF(COUNTIF(Tableau1,"Visa"),"X","")</f>
        <v>X</v>
      </c>
      <c r="W8" s="63"/>
      <c r="X8" s="33"/>
      <c r="Y8" s="33"/>
    </row>
    <row r="9" spans="3:25" x14ac:dyDescent="0.3">
      <c r="C9" s="7">
        <v>8</v>
      </c>
      <c r="D9" s="4"/>
      <c r="E9" s="23" t="s">
        <v>9</v>
      </c>
      <c r="F9" s="4"/>
      <c r="G9" s="8" t="s">
        <v>21</v>
      </c>
      <c r="H9" s="4"/>
      <c r="I9" s="15">
        <v>125</v>
      </c>
      <c r="J9" s="4"/>
      <c r="K9" s="15"/>
      <c r="L9" s="4"/>
      <c r="M9" s="10">
        <f>IF(AND(I9="",K9=""),"",$M$6-SUM($I$7:I9)+SUM($K$7:K9))</f>
        <v>731.27</v>
      </c>
      <c r="N9" s="63"/>
      <c r="O9" s="46" t="s">
        <v>14</v>
      </c>
      <c r="P9" s="47"/>
      <c r="Q9" s="63"/>
      <c r="R9" s="40">
        <v>3</v>
      </c>
      <c r="S9" s="63"/>
      <c r="T9" s="67">
        <v>60</v>
      </c>
      <c r="U9" s="65"/>
      <c r="V9" s="71" t="str">
        <f>IF(COUNTIF(Tableau1,"Internet"),"X","")</f>
        <v>X</v>
      </c>
      <c r="W9" s="63"/>
      <c r="X9" s="33"/>
      <c r="Y9" s="33"/>
    </row>
    <row r="10" spans="3:25" x14ac:dyDescent="0.3">
      <c r="C10" s="19">
        <v>10</v>
      </c>
      <c r="D10" s="4"/>
      <c r="E10" s="25" t="s">
        <v>10</v>
      </c>
      <c r="F10" s="4"/>
      <c r="G10" s="17" t="s">
        <v>22</v>
      </c>
      <c r="H10" s="4"/>
      <c r="I10" s="21">
        <v>50</v>
      </c>
      <c r="J10" s="4"/>
      <c r="K10" s="21"/>
      <c r="L10" s="4"/>
      <c r="M10" s="14">
        <f>IF(AND(I10="",K10=""),"",$M$6-SUM($I$7:I10)+SUM($K$7:K10))</f>
        <v>681.27</v>
      </c>
      <c r="N10" s="63"/>
      <c r="O10" s="48" t="s">
        <v>15</v>
      </c>
      <c r="P10" s="49"/>
      <c r="Q10" s="63"/>
      <c r="R10" s="44">
        <v>5</v>
      </c>
      <c r="S10" s="63"/>
      <c r="T10" s="45">
        <v>137.32</v>
      </c>
      <c r="U10" s="65"/>
      <c r="V10" s="70" t="str">
        <f>IF(COUNTIF(Tableau1,"Électricité"),"X","")</f>
        <v>X</v>
      </c>
      <c r="W10" s="63"/>
      <c r="X10" s="32"/>
      <c r="Y10" s="32"/>
    </row>
    <row r="11" spans="3:25" x14ac:dyDescent="0.3">
      <c r="C11" s="7">
        <v>15</v>
      </c>
      <c r="D11" s="4"/>
      <c r="E11" s="23" t="s">
        <v>9</v>
      </c>
      <c r="F11" s="4"/>
      <c r="G11" s="8" t="s">
        <v>21</v>
      </c>
      <c r="H11" s="4"/>
      <c r="I11" s="9">
        <v>75</v>
      </c>
      <c r="J11" s="4"/>
      <c r="K11" s="9"/>
      <c r="L11" s="4"/>
      <c r="M11" s="10">
        <f>IF(AND(I11="",K11=""),"",$M$6-SUM($I$7:I11)+SUM($K$7:K11))</f>
        <v>606.27</v>
      </c>
      <c r="N11" s="63"/>
      <c r="O11" s="46" t="s">
        <v>17</v>
      </c>
      <c r="P11" s="47"/>
      <c r="Q11" s="63"/>
      <c r="R11" s="40">
        <v>29</v>
      </c>
      <c r="S11" s="63"/>
      <c r="T11" s="41">
        <v>286.75</v>
      </c>
      <c r="U11" s="65"/>
      <c r="V11" s="71" t="str">
        <f>IF(COUNTIF(Tableau1,"Voiture"),"X","")</f>
        <v>X</v>
      </c>
      <c r="W11" s="63"/>
      <c r="X11" s="33"/>
      <c r="Y11" s="33"/>
    </row>
    <row r="12" spans="3:25" x14ac:dyDescent="0.3">
      <c r="C12" s="11">
        <v>17</v>
      </c>
      <c r="D12" s="4"/>
      <c r="E12" s="24" t="s">
        <v>10</v>
      </c>
      <c r="F12" s="4"/>
      <c r="G12" s="12" t="s">
        <v>11</v>
      </c>
      <c r="H12" s="4"/>
      <c r="I12" s="13">
        <v>125</v>
      </c>
      <c r="J12" s="4"/>
      <c r="K12" s="13"/>
      <c r="L12" s="4"/>
      <c r="M12" s="14">
        <f>IF(AND(I12="",K12=""),"",$M$6-SUM($I$7:I12)+SUM($K$7:K12))</f>
        <v>481.27</v>
      </c>
      <c r="N12" s="63"/>
      <c r="O12" s="50" t="s">
        <v>25</v>
      </c>
      <c r="P12" s="51" t="s">
        <v>26</v>
      </c>
      <c r="Q12" s="63"/>
      <c r="R12" s="52">
        <v>2</v>
      </c>
      <c r="S12" s="63"/>
      <c r="T12" s="45">
        <v>17.25</v>
      </c>
      <c r="U12" s="65"/>
      <c r="V12" s="70" t="str">
        <f>IF(COUNTIF(Tableau1,"Ass. Maison"),"X","")</f>
        <v>X</v>
      </c>
      <c r="W12" s="63"/>
      <c r="X12" s="33"/>
      <c r="Y12" s="33"/>
    </row>
    <row r="13" spans="3:25" x14ac:dyDescent="0.3">
      <c r="C13" s="7">
        <v>20</v>
      </c>
      <c r="D13" s="4"/>
      <c r="E13" s="23" t="s">
        <v>23</v>
      </c>
      <c r="F13" s="4"/>
      <c r="G13" s="8" t="s">
        <v>24</v>
      </c>
      <c r="H13" s="4"/>
      <c r="I13" s="15"/>
      <c r="J13" s="4"/>
      <c r="K13" s="15">
        <v>953</v>
      </c>
      <c r="L13" s="4"/>
      <c r="M13" s="10">
        <f>IF(AND(I13="",K13=""),"",$M$6-SUM($I$7:I13)+SUM($K$7:K13))</f>
        <v>1434.27</v>
      </c>
      <c r="N13" s="63"/>
      <c r="O13" s="53"/>
      <c r="P13" s="54" t="s">
        <v>27</v>
      </c>
      <c r="Q13" s="63"/>
      <c r="R13" s="40">
        <v>21</v>
      </c>
      <c r="S13" s="63"/>
      <c r="T13" s="41">
        <v>59</v>
      </c>
      <c r="U13" s="65"/>
      <c r="V13" s="71" t="str">
        <f>IF(COUNTIF(Tableau1,"Ass. Auto"),"X","")</f>
        <v>X</v>
      </c>
      <c r="W13" s="63"/>
      <c r="X13" s="33"/>
      <c r="Y13" s="33"/>
    </row>
    <row r="14" spans="3:25" ht="16.2" thickBot="1" x14ac:dyDescent="0.35">
      <c r="C14" s="19">
        <v>21</v>
      </c>
      <c r="D14" s="4"/>
      <c r="E14" s="25" t="s">
        <v>8</v>
      </c>
      <c r="F14" s="4"/>
      <c r="G14" s="17"/>
      <c r="H14" s="4"/>
      <c r="I14" s="21">
        <v>46.21</v>
      </c>
      <c r="J14" s="4"/>
      <c r="K14" s="21"/>
      <c r="L14" s="4"/>
      <c r="M14" s="14">
        <f>IF(AND(I14="",K14=""),"",$M$6-SUM($I$7:I14)+SUM($K$7:K14))</f>
        <v>1388.06</v>
      </c>
      <c r="N14" s="63"/>
      <c r="O14" s="55"/>
      <c r="P14" s="56"/>
      <c r="Q14" s="63"/>
      <c r="R14" s="57"/>
      <c r="S14" s="63"/>
      <c r="T14" s="58"/>
      <c r="U14" s="65"/>
      <c r="V14" s="70"/>
      <c r="W14" s="63"/>
      <c r="X14" s="32"/>
      <c r="Y14" s="32"/>
    </row>
    <row r="15" spans="3:25" ht="16.2" thickBot="1" x14ac:dyDescent="0.35">
      <c r="C15" s="7">
        <v>21</v>
      </c>
      <c r="D15" s="4"/>
      <c r="E15" s="23" t="s">
        <v>32</v>
      </c>
      <c r="F15" s="4"/>
      <c r="G15" s="8"/>
      <c r="H15" s="4"/>
      <c r="I15" s="9">
        <v>18</v>
      </c>
      <c r="J15" s="4"/>
      <c r="K15" s="9"/>
      <c r="L15" s="4"/>
      <c r="M15" s="10">
        <f>IF(AND(I15="",K15=""),"",$M$6-SUM($I$7:I15)+SUM($K$7:K15))</f>
        <v>1370.06</v>
      </c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33"/>
      <c r="Y15" s="33"/>
    </row>
    <row r="16" spans="3:25" ht="16.2" thickBot="1" x14ac:dyDescent="0.35">
      <c r="C16" s="11">
        <v>29</v>
      </c>
      <c r="D16" s="4"/>
      <c r="E16" s="24" t="s">
        <v>12</v>
      </c>
      <c r="F16" s="4"/>
      <c r="G16" s="12"/>
      <c r="H16" s="4"/>
      <c r="I16" s="13">
        <v>125</v>
      </c>
      <c r="J16" s="4"/>
      <c r="K16" s="13"/>
      <c r="L16" s="4"/>
      <c r="M16" s="14">
        <f>IF(AND(I16="",K16=""),"",$M$6-SUM($I$7:I16)+SUM($K$7:K16))</f>
        <v>1245.06</v>
      </c>
      <c r="N16" s="63"/>
      <c r="O16" s="59" t="s">
        <v>28</v>
      </c>
      <c r="P16" s="60"/>
      <c r="Q16" s="60"/>
      <c r="R16" s="61"/>
      <c r="S16" s="62"/>
      <c r="T16" s="77">
        <f>SUMPRODUCT((T7:T14)*(V7:V14=""))</f>
        <v>125</v>
      </c>
      <c r="U16" s="78"/>
      <c r="V16" s="78"/>
      <c r="W16" s="64"/>
      <c r="X16" s="33"/>
      <c r="Y16" s="33"/>
    </row>
    <row r="17" spans="3:25" ht="16.2" thickBot="1" x14ac:dyDescent="0.35">
      <c r="C17" s="20">
        <v>29</v>
      </c>
      <c r="D17" s="4"/>
      <c r="E17" s="26" t="s">
        <v>17</v>
      </c>
      <c r="F17" s="4"/>
      <c r="G17" s="18"/>
      <c r="H17" s="4"/>
      <c r="I17" s="27">
        <v>286</v>
      </c>
      <c r="J17" s="4"/>
      <c r="K17" s="27"/>
      <c r="L17" s="4"/>
      <c r="M17" s="10">
        <f>IF(AND(I17="",K17=""),"",$M$6-SUM($I$7:I17)+SUM($K$7:K17))</f>
        <v>959.06</v>
      </c>
      <c r="N17" s="63"/>
      <c r="O17" s="63"/>
      <c r="P17" s="63"/>
      <c r="Q17" s="63"/>
      <c r="R17" s="63"/>
      <c r="S17" s="63"/>
      <c r="T17" s="64"/>
      <c r="U17" s="64"/>
      <c r="V17" s="64"/>
      <c r="W17" s="64"/>
      <c r="X17" s="33"/>
      <c r="Y17" s="33"/>
    </row>
    <row r="18" spans="3:25" ht="16.2" thickBot="1" x14ac:dyDescent="0.35">
      <c r="N18" s="63"/>
      <c r="O18" s="59" t="s">
        <v>29</v>
      </c>
      <c r="P18" s="60"/>
      <c r="Q18" s="60"/>
      <c r="R18" s="61"/>
      <c r="S18" s="62"/>
      <c r="T18" s="77">
        <f>SUM(T6:T14)</f>
        <v>1885.32</v>
      </c>
      <c r="U18" s="78"/>
      <c r="V18" s="78"/>
      <c r="W18" s="64"/>
    </row>
    <row r="19" spans="3:25" x14ac:dyDescent="0.3">
      <c r="I19" s="29"/>
      <c r="K19" s="29"/>
      <c r="N19" s="63"/>
      <c r="O19" s="63"/>
      <c r="P19" s="63"/>
      <c r="Q19" s="63"/>
      <c r="R19" s="63"/>
      <c r="S19" s="63"/>
      <c r="T19" s="63"/>
      <c r="U19" s="63"/>
      <c r="V19" s="63"/>
      <c r="W19" s="63"/>
    </row>
    <row r="20" spans="3:25" x14ac:dyDescent="0.3">
      <c r="I20" s="29"/>
    </row>
    <row r="22" spans="3:25" x14ac:dyDescent="0.3"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</row>
    <row r="23" spans="3:25" x14ac:dyDescent="0.3">
      <c r="I23" s="28"/>
    </row>
    <row r="24" spans="3:25" x14ac:dyDescent="0.3">
      <c r="I24"/>
    </row>
  </sheetData>
  <mergeCells count="5">
    <mergeCell ref="O4:V4"/>
    <mergeCell ref="O6:P6"/>
    <mergeCell ref="T16:V16"/>
    <mergeCell ref="T18:V18"/>
    <mergeCell ref="O7:P7"/>
  </mergeCells>
  <dataValidations count="1">
    <dataValidation type="list" allowBlank="1" showInputMessage="1" showErrorMessage="1" sqref="E6:E17">
      <formula1>INDIRECT("TabCatégories[Catégories]")</formula1>
    </dataValidation>
  </dataValidations>
  <pageMargins left="0.7" right="0.7" top="0.75" bottom="0.75" header="0.3" footer="0.3"/>
  <pageSetup paperSize="512"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5"/>
  <sheetViews>
    <sheetView workbookViewId="0">
      <selection activeCell="C6" sqref="C6"/>
    </sheetView>
  </sheetViews>
  <sheetFormatPr baseColWidth="10" defaultRowHeight="14.4" x14ac:dyDescent="0.3"/>
  <cols>
    <col min="2" max="2" width="10.88671875" customWidth="1"/>
    <col min="3" max="3" width="16.33203125" customWidth="1"/>
  </cols>
  <sheetData>
    <row r="2" spans="2:3" x14ac:dyDescent="0.3">
      <c r="B2" t="s">
        <v>13</v>
      </c>
      <c r="C2" t="s">
        <v>5</v>
      </c>
    </row>
    <row r="3" spans="2:3" x14ac:dyDescent="0.3">
      <c r="B3" s="34">
        <v>1</v>
      </c>
      <c r="C3" s="35" t="s">
        <v>7</v>
      </c>
    </row>
    <row r="4" spans="2:3" x14ac:dyDescent="0.3">
      <c r="B4" s="34">
        <v>2</v>
      </c>
      <c r="C4" s="36" t="s">
        <v>8</v>
      </c>
    </row>
    <row r="5" spans="2:3" x14ac:dyDescent="0.3">
      <c r="B5" s="34">
        <v>3</v>
      </c>
      <c r="C5" s="35" t="s">
        <v>32</v>
      </c>
    </row>
    <row r="6" spans="2:3" x14ac:dyDescent="0.3">
      <c r="B6" s="34">
        <v>4</v>
      </c>
      <c r="C6" s="36" t="s">
        <v>18</v>
      </c>
    </row>
    <row r="7" spans="2:3" x14ac:dyDescent="0.3">
      <c r="B7" s="34">
        <v>5</v>
      </c>
      <c r="C7" s="35" t="s">
        <v>14</v>
      </c>
    </row>
    <row r="8" spans="2:3" x14ac:dyDescent="0.3">
      <c r="B8" s="34">
        <v>6</v>
      </c>
      <c r="C8" s="36" t="s">
        <v>9</v>
      </c>
    </row>
    <row r="9" spans="2:3" x14ac:dyDescent="0.3">
      <c r="B9" s="34">
        <v>7</v>
      </c>
      <c r="C9" s="35" t="s">
        <v>10</v>
      </c>
    </row>
    <row r="10" spans="2:3" x14ac:dyDescent="0.3">
      <c r="B10" s="34">
        <v>8</v>
      </c>
      <c r="C10" s="36" t="s">
        <v>15</v>
      </c>
    </row>
    <row r="11" spans="2:3" x14ac:dyDescent="0.3">
      <c r="B11" s="34">
        <v>9</v>
      </c>
      <c r="C11" s="35" t="s">
        <v>6</v>
      </c>
    </row>
    <row r="12" spans="2:3" x14ac:dyDescent="0.3">
      <c r="B12" s="34">
        <v>10</v>
      </c>
      <c r="C12" s="36" t="s">
        <v>16</v>
      </c>
    </row>
    <row r="13" spans="2:3" x14ac:dyDescent="0.3">
      <c r="B13" s="34">
        <v>11</v>
      </c>
      <c r="C13" s="35" t="s">
        <v>17</v>
      </c>
    </row>
    <row r="14" spans="2:3" x14ac:dyDescent="0.3">
      <c r="B14" s="34">
        <v>12</v>
      </c>
      <c r="C14" s="36" t="s">
        <v>23</v>
      </c>
    </row>
    <row r="15" spans="2:3" x14ac:dyDescent="0.3">
      <c r="B15" s="68">
        <v>13</v>
      </c>
      <c r="C15" s="69" t="s">
        <v>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Janvier</vt:lpstr>
      <vt:lpstr>Liste</vt:lpstr>
      <vt:lpstr>Tableau1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2018-01-15T02:16:12Z</dcterms:created>
  <dcterms:modified xsi:type="dcterms:W3CDTF">2018-04-18T23:24:35Z</dcterms:modified>
</cp:coreProperties>
</file>