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480" windowHeight="7755"/>
  </bookViews>
  <sheets>
    <sheet name="Feuil1" sheetId="1" r:id="rId1"/>
    <sheet name="FeriesEtEssais" sheetId="3" r:id="rId2"/>
  </sheets>
  <definedNames>
    <definedName name="An" localSheetId="1">FeriesEtEssais!$B$2</definedName>
    <definedName name="AN">Feuil1!$C$3</definedName>
    <definedName name="ANNEE">#REF!</definedName>
    <definedName name="FER">FeriesEtEssais!$B$3:$B$17</definedName>
    <definedName name="M">Feuil1!$C$2</definedName>
    <definedName name="_xlnm.Print_Area" localSheetId="0">Feuil1!$A$1:$AN$48</definedName>
  </definedNames>
  <calcPr calcId="125725" iterate="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J5" i="1"/>
  <c r="AJ6" s="1"/>
  <c r="AG5"/>
  <c r="AG6" s="1"/>
  <c r="AD5"/>
  <c r="AD6" s="1"/>
  <c r="AA5"/>
  <c r="AA6" s="1"/>
  <c r="X5"/>
  <c r="X6" s="1"/>
  <c r="U5"/>
  <c r="U6" s="1"/>
  <c r="R5"/>
  <c r="R6" s="1"/>
  <c r="O5"/>
  <c r="O6" s="1"/>
  <c r="L5"/>
  <c r="L6" s="1"/>
  <c r="I5"/>
  <c r="I6" s="1"/>
  <c r="F5"/>
  <c r="F6" s="1"/>
  <c r="M5" i="3"/>
  <c r="R38" i="1" l="1"/>
  <c r="R7"/>
  <c r="AD7"/>
  <c r="AD8" s="1"/>
  <c r="U7"/>
  <c r="U8" s="1"/>
  <c r="AG7"/>
  <c r="AG8" s="1"/>
  <c r="AG38"/>
  <c r="L38"/>
  <c r="L7"/>
  <c r="L8" s="1"/>
  <c r="X7"/>
  <c r="X8" s="1"/>
  <c r="O38"/>
  <c r="O7"/>
  <c r="O8" s="1"/>
  <c r="AA7"/>
  <c r="AA8" s="1"/>
  <c r="AA38"/>
  <c r="F7"/>
  <c r="F8" s="1"/>
  <c r="AJ7"/>
  <c r="AG9"/>
  <c r="AD9"/>
  <c r="U9"/>
  <c r="O9"/>
  <c r="L9"/>
  <c r="I7"/>
  <c r="F9"/>
  <c r="I38"/>
  <c r="AJ38"/>
  <c r="AD38"/>
  <c r="X38"/>
  <c r="U38"/>
  <c r="F38"/>
  <c r="R8" l="1"/>
  <c r="X9"/>
  <c r="AA9"/>
  <c r="L39"/>
  <c r="AG39"/>
  <c r="R39"/>
  <c r="AA39"/>
  <c r="O39"/>
  <c r="AJ8"/>
  <c r="AG10"/>
  <c r="AD10"/>
  <c r="AA10"/>
  <c r="X10"/>
  <c r="U10"/>
  <c r="O10"/>
  <c r="L10"/>
  <c r="I8"/>
  <c r="F10"/>
  <c r="I39"/>
  <c r="AJ39"/>
  <c r="AD39"/>
  <c r="X39"/>
  <c r="U39"/>
  <c r="F39"/>
  <c r="L42"/>
  <c r="AG42"/>
  <c r="I42"/>
  <c r="AD41"/>
  <c r="U42"/>
  <c r="AG41"/>
  <c r="U41"/>
  <c r="L41"/>
  <c r="AA41"/>
  <c r="O41"/>
  <c r="R41"/>
  <c r="AJ42"/>
  <c r="X42"/>
  <c r="F41"/>
  <c r="AD42"/>
  <c r="AA42"/>
  <c r="O42"/>
  <c r="R42"/>
  <c r="AJ41"/>
  <c r="X41"/>
  <c r="F42"/>
  <c r="I41"/>
  <c r="R9" l="1"/>
  <c r="R40"/>
  <c r="AG40"/>
  <c r="O40"/>
  <c r="L40"/>
  <c r="AA40"/>
  <c r="AJ9"/>
  <c r="AG11"/>
  <c r="AD11"/>
  <c r="AA11"/>
  <c r="X11"/>
  <c r="U11"/>
  <c r="O11"/>
  <c r="L11"/>
  <c r="I9"/>
  <c r="F11"/>
  <c r="I40"/>
  <c r="AJ40"/>
  <c r="AD40"/>
  <c r="X40"/>
  <c r="U40"/>
  <c r="F40"/>
  <c r="R10" l="1"/>
  <c r="AJ10"/>
  <c r="AG12"/>
  <c r="AD12"/>
  <c r="AA12"/>
  <c r="X12"/>
  <c r="U12"/>
  <c r="O12"/>
  <c r="L12"/>
  <c r="I10"/>
  <c r="F12"/>
  <c r="R11" l="1"/>
  <c r="AJ11"/>
  <c r="AG13"/>
  <c r="AD13"/>
  <c r="AA13"/>
  <c r="X13"/>
  <c r="U13"/>
  <c r="O13"/>
  <c r="L13"/>
  <c r="I11"/>
  <c r="F13"/>
  <c r="R12" l="1"/>
  <c r="AJ12"/>
  <c r="AG14"/>
  <c r="AD14"/>
  <c r="AA14"/>
  <c r="X14"/>
  <c r="U14"/>
  <c r="O14"/>
  <c r="L14"/>
  <c r="I12"/>
  <c r="F14"/>
  <c r="R13" l="1"/>
  <c r="AJ13"/>
  <c r="AG15"/>
  <c r="AD15"/>
  <c r="AA15"/>
  <c r="X15"/>
  <c r="U15"/>
  <c r="O15"/>
  <c r="L15"/>
  <c r="I13"/>
  <c r="F15"/>
  <c r="R14" l="1"/>
  <c r="AJ14"/>
  <c r="AG16"/>
  <c r="AD16"/>
  <c r="AA16"/>
  <c r="X16"/>
  <c r="U16"/>
  <c r="O16"/>
  <c r="L16"/>
  <c r="I14"/>
  <c r="F16"/>
  <c r="R15" l="1"/>
  <c r="AJ15"/>
  <c r="AG17"/>
  <c r="AD17"/>
  <c r="AA17"/>
  <c r="X17"/>
  <c r="U17"/>
  <c r="O17"/>
  <c r="L17"/>
  <c r="I15"/>
  <c r="F17"/>
  <c r="R16" l="1"/>
  <c r="AJ16"/>
  <c r="AG18"/>
  <c r="AD18"/>
  <c r="AA18"/>
  <c r="X18"/>
  <c r="U18"/>
  <c r="O18"/>
  <c r="L18"/>
  <c r="I16"/>
  <c r="F18"/>
  <c r="R17" l="1"/>
  <c r="AJ17"/>
  <c r="AG19"/>
  <c r="AD19"/>
  <c r="AA19"/>
  <c r="X19"/>
  <c r="U19"/>
  <c r="O19"/>
  <c r="L19"/>
  <c r="I17"/>
  <c r="F19"/>
  <c r="R18" l="1"/>
  <c r="AJ18"/>
  <c r="AG20"/>
  <c r="AD20"/>
  <c r="AA20"/>
  <c r="X20"/>
  <c r="U20"/>
  <c r="O20"/>
  <c r="L20"/>
  <c r="I18"/>
  <c r="F20"/>
  <c r="R19" l="1"/>
  <c r="AJ19"/>
  <c r="AG21"/>
  <c r="AD21"/>
  <c r="AA21"/>
  <c r="X21"/>
  <c r="U21"/>
  <c r="O21"/>
  <c r="L21"/>
  <c r="I19"/>
  <c r="F21"/>
  <c r="R20" l="1"/>
  <c r="AJ20"/>
  <c r="AG22"/>
  <c r="AD22"/>
  <c r="AA22"/>
  <c r="X22"/>
  <c r="U22"/>
  <c r="O22"/>
  <c r="L22"/>
  <c r="I20"/>
  <c r="F22"/>
  <c r="R21" l="1"/>
  <c r="AJ21"/>
  <c r="AG23"/>
  <c r="AD23"/>
  <c r="AA23"/>
  <c r="X23"/>
  <c r="U23"/>
  <c r="O23"/>
  <c r="L23"/>
  <c r="I21"/>
  <c r="F23"/>
  <c r="R22" l="1"/>
  <c r="AJ22"/>
  <c r="AG24"/>
  <c r="AD24"/>
  <c r="AA24"/>
  <c r="X24"/>
  <c r="U24"/>
  <c r="O24"/>
  <c r="L24"/>
  <c r="I22"/>
  <c r="F24"/>
  <c r="R23" l="1"/>
  <c r="AJ23"/>
  <c r="AG25"/>
  <c r="AD25"/>
  <c r="AA25"/>
  <c r="X25"/>
  <c r="U25"/>
  <c r="O25"/>
  <c r="L25"/>
  <c r="I23"/>
  <c r="F25"/>
  <c r="R24" l="1"/>
  <c r="AJ24"/>
  <c r="AG26"/>
  <c r="AD26"/>
  <c r="AA26"/>
  <c r="X26"/>
  <c r="U26"/>
  <c r="O26"/>
  <c r="L26"/>
  <c r="I24"/>
  <c r="F26"/>
  <c r="R25" l="1"/>
  <c r="AJ25"/>
  <c r="AG27"/>
  <c r="AD27"/>
  <c r="AA27"/>
  <c r="X27"/>
  <c r="U27"/>
  <c r="O27"/>
  <c r="L27"/>
  <c r="I25"/>
  <c r="F27"/>
  <c r="R26" l="1"/>
  <c r="AJ26"/>
  <c r="AG28"/>
  <c r="AD28"/>
  <c r="AA28"/>
  <c r="X28"/>
  <c r="U28"/>
  <c r="O28"/>
  <c r="L28"/>
  <c r="I26"/>
  <c r="F28"/>
  <c r="R27" l="1"/>
  <c r="AJ27"/>
  <c r="AG29"/>
  <c r="AD29"/>
  <c r="AA29"/>
  <c r="X29"/>
  <c r="U29"/>
  <c r="O29"/>
  <c r="L29"/>
  <c r="I27"/>
  <c r="F29"/>
  <c r="R28" l="1"/>
  <c r="AJ28"/>
  <c r="AG30"/>
  <c r="AD30"/>
  <c r="AA30"/>
  <c r="X30"/>
  <c r="U30"/>
  <c r="O30"/>
  <c r="L30"/>
  <c r="I28"/>
  <c r="F30"/>
  <c r="B3" i="3"/>
  <c r="B11"/>
  <c r="B10"/>
  <c r="B9"/>
  <c r="B8"/>
  <c r="B7"/>
  <c r="B6"/>
  <c r="B5"/>
  <c r="B4"/>
  <c r="D2"/>
  <c r="H3" s="1"/>
  <c r="R29" i="1" l="1"/>
  <c r="AJ29"/>
  <c r="AG31"/>
  <c r="AD31"/>
  <c r="AA31"/>
  <c r="X31"/>
  <c r="U31"/>
  <c r="O31"/>
  <c r="L31"/>
  <c r="I29"/>
  <c r="F31"/>
  <c r="H2" i="3"/>
  <c r="D3" a="1"/>
  <c r="D3" s="1"/>
  <c r="D4" s="1" a="1"/>
  <c r="D4" s="1"/>
  <c r="D5" s="1" a="1"/>
  <c r="D5" s="1"/>
  <c r="D6" s="1" a="1"/>
  <c r="D6" s="1"/>
  <c r="D7" s="1" a="1"/>
  <c r="D7" s="1"/>
  <c r="D8" s="1" a="1"/>
  <c r="D8" s="1"/>
  <c r="D9" s="1" a="1"/>
  <c r="D9" s="1"/>
  <c r="D10" s="1" a="1"/>
  <c r="D10" s="1"/>
  <c r="D11" s="1" a="1"/>
  <c r="D11" s="1"/>
  <c r="H4"/>
  <c r="E2"/>
  <c r="R30" i="1" l="1"/>
  <c r="AJ30"/>
  <c r="AG32"/>
  <c r="AD32"/>
  <c r="AA32"/>
  <c r="X32"/>
  <c r="U32"/>
  <c r="O32"/>
  <c r="L32"/>
  <c r="I30"/>
  <c r="F32"/>
  <c r="I3" i="3"/>
  <c r="F2"/>
  <c r="E3" a="1"/>
  <c r="E3" s="1"/>
  <c r="E4" s="1" a="1"/>
  <c r="E4" s="1"/>
  <c r="E5" s="1" a="1"/>
  <c r="E5" s="1"/>
  <c r="E6" s="1" a="1"/>
  <c r="E6" s="1"/>
  <c r="E7" s="1" a="1"/>
  <c r="E7" s="1"/>
  <c r="E8" s="1" a="1"/>
  <c r="E8" s="1"/>
  <c r="E9" s="1" a="1"/>
  <c r="E9" s="1"/>
  <c r="E10" s="1" a="1"/>
  <c r="E10" s="1"/>
  <c r="E11" s="1" a="1"/>
  <c r="E11" s="1"/>
  <c r="I4"/>
  <c r="I2"/>
  <c r="R31" i="1" l="1"/>
  <c r="AJ31"/>
  <c r="AG33"/>
  <c r="AD33"/>
  <c r="AA33"/>
  <c r="X33"/>
  <c r="U33"/>
  <c r="O33"/>
  <c r="L33"/>
  <c r="I31"/>
  <c r="F33"/>
  <c r="J4" i="3"/>
  <c r="J2"/>
  <c r="J3"/>
  <c r="F3" a="1"/>
  <c r="F3" s="1"/>
  <c r="F4" s="1" a="1"/>
  <c r="F4" s="1"/>
  <c r="F5" s="1" a="1"/>
  <c r="F5" s="1"/>
  <c r="F6" s="1" a="1"/>
  <c r="F6" s="1"/>
  <c r="F7" s="1" a="1"/>
  <c r="F7" s="1"/>
  <c r="F8" s="1" a="1"/>
  <c r="F8" s="1"/>
  <c r="F9" s="1" a="1"/>
  <c r="F9" s="1"/>
  <c r="F10" s="1" a="1"/>
  <c r="F10" s="1"/>
  <c r="F11" s="1" a="1"/>
  <c r="F11" s="1"/>
  <c r="R32" i="1" l="1"/>
  <c r="AJ32"/>
  <c r="AG34"/>
  <c r="AD34"/>
  <c r="AA34"/>
  <c r="X34"/>
  <c r="U34"/>
  <c r="O34"/>
  <c r="L34"/>
  <c r="I32"/>
  <c r="F34"/>
  <c r="R33" l="1"/>
  <c r="AJ33"/>
  <c r="AG35"/>
  <c r="AD35"/>
  <c r="AA35"/>
  <c r="X35"/>
  <c r="U35"/>
  <c r="O35"/>
  <c r="L35"/>
  <c r="I33"/>
  <c r="F35"/>
  <c r="R34" l="1"/>
  <c r="AJ34"/>
  <c r="AG36"/>
  <c r="AD36"/>
  <c r="AA36"/>
  <c r="X36"/>
  <c r="U36"/>
  <c r="O36"/>
  <c r="O37" s="1"/>
  <c r="L36"/>
  <c r="I34"/>
  <c r="F36"/>
  <c r="F43"/>
  <c r="F44" s="1"/>
  <c r="F37" l="1"/>
  <c r="R35"/>
  <c r="X37"/>
  <c r="AJ35"/>
  <c r="AG37"/>
  <c r="AG43"/>
  <c r="AG44" s="1"/>
  <c r="AD37"/>
  <c r="AD43"/>
  <c r="AD44" s="1"/>
  <c r="AA37"/>
  <c r="AA43"/>
  <c r="AA44" s="1"/>
  <c r="U37"/>
  <c r="U43"/>
  <c r="U44" s="1"/>
  <c r="L37"/>
  <c r="L43"/>
  <c r="L44" s="1"/>
  <c r="I35"/>
  <c r="X43"/>
  <c r="X44" s="1"/>
  <c r="O43"/>
  <c r="O44" s="1"/>
  <c r="R36" l="1"/>
  <c r="AJ36"/>
  <c r="I36"/>
  <c r="I43"/>
  <c r="I44" s="1"/>
  <c r="R37" l="1"/>
  <c r="R43"/>
  <c r="R44" s="1"/>
  <c r="I37"/>
  <c r="AJ37"/>
  <c r="AJ43"/>
  <c r="AJ44" s="1"/>
  <c r="C5" l="1"/>
  <c r="C6" s="1"/>
  <c r="C38" l="1"/>
  <c r="AM38" s="1"/>
  <c r="C7"/>
  <c r="C39"/>
  <c r="C41"/>
  <c r="C42"/>
  <c r="C40" l="1"/>
  <c r="AM40" s="1"/>
  <c r="AM39"/>
  <c r="AM42"/>
  <c r="AM41"/>
  <c r="C8"/>
  <c r="C9" l="1"/>
  <c r="C10" l="1"/>
  <c r="C11" l="1"/>
  <c r="C12" l="1"/>
  <c r="C13" l="1"/>
  <c r="C14" l="1"/>
  <c r="C15" l="1"/>
  <c r="C16" l="1"/>
  <c r="C17" l="1"/>
  <c r="C18" l="1"/>
  <c r="C19" l="1"/>
  <c r="C20" l="1"/>
  <c r="C21" l="1"/>
  <c r="C22" l="1"/>
  <c r="C23" l="1"/>
  <c r="C24" l="1"/>
  <c r="C25" l="1"/>
  <c r="C26" l="1"/>
  <c r="C27" l="1"/>
  <c r="C28" l="1"/>
  <c r="C29" l="1"/>
  <c r="C30" l="1"/>
  <c r="C31" l="1"/>
  <c r="C32" l="1"/>
  <c r="C33" l="1"/>
  <c r="C34" l="1"/>
  <c r="C35" l="1"/>
  <c r="C36" l="1"/>
  <c r="C43" l="1"/>
  <c r="C44" l="1"/>
  <c r="AM44" s="1"/>
  <c r="AM43"/>
  <c r="C37"/>
  <c r="AM37"/>
</calcChain>
</file>

<file path=xl/sharedStrings.xml><?xml version="1.0" encoding="utf-8"?>
<sst xmlns="http://schemas.openxmlformats.org/spreadsheetml/2006/main" count="37" uniqueCount="33">
  <si>
    <t>Đ ☼</t>
  </si>
  <si>
    <t xml:space="preserve">Nbr de dimanches </t>
  </si>
  <si>
    <t>S ☼</t>
  </si>
  <si>
    <t>Nbr de samedis</t>
  </si>
  <si>
    <t>ﬁ ☺</t>
  </si>
  <si>
    <t xml:space="preserve">Nbr de jours féries  </t>
  </si>
  <si>
    <t>╬</t>
  </si>
  <si>
    <t xml:space="preserve">Jour de l'an </t>
  </si>
  <si>
    <t xml:space="preserve">Mémoration de révolution </t>
  </si>
  <si>
    <t xml:space="preserve">Fête de l'indépendance </t>
  </si>
  <si>
    <t>Le 1er dimanche du mois</t>
  </si>
  <si>
    <t>Fête de jeunesse</t>
  </si>
  <si>
    <t>1er dimanche qui suit le 1er jour du mois</t>
  </si>
  <si>
    <t>Fête de martyrs</t>
  </si>
  <si>
    <t>Fête de travail</t>
  </si>
  <si>
    <t>Fête de république</t>
  </si>
  <si>
    <t>Fête de femme</t>
  </si>
  <si>
    <t xml:space="preserve">Fête de l'évacuation </t>
  </si>
  <si>
    <t xml:space="preserve">Aïd el fitr </t>
  </si>
  <si>
    <t xml:space="preserve">Aïd el idha </t>
  </si>
  <si>
    <t xml:space="preserve">Fête de mouled </t>
  </si>
  <si>
    <t xml:space="preserve">Ras el 3am el hejri </t>
  </si>
  <si>
    <t xml:space="preserve">Cumul Annuel Heures </t>
  </si>
  <si>
    <t xml:space="preserve">Cumul Annuel Jours </t>
  </si>
  <si>
    <t>si</t>
  </si>
  <si>
    <t xml:space="preserve">Dimanche </t>
  </si>
  <si>
    <t>FER</t>
  </si>
  <si>
    <t>Samedi</t>
  </si>
  <si>
    <t xml:space="preserve">s non </t>
  </si>
  <si>
    <t>SI(JOURSEM(C7;2)=6</t>
  </si>
  <si>
    <t>SI(JOURSEM(C7;2)=FER;</t>
  </si>
  <si>
    <t>SI(JOURSEM(C7;2)=7;SI(JOURSEM(C7;2)=FER;SI(JOURSEM(C7;2)=6)*5)*0;8,5)</t>
  </si>
  <si>
    <t>SI(B3;2)=FER)*0;8,5)</t>
  </si>
</sst>
</file>

<file path=xl/styles.xml><?xml version="1.0" encoding="utf-8"?>
<styleSheet xmlns="http://schemas.openxmlformats.org/spreadsheetml/2006/main">
  <numFmts count="4">
    <numFmt numFmtId="164" formatCode="d"/>
    <numFmt numFmtId="165" formatCode="[$-40C]mmm\-yy;@"/>
    <numFmt numFmtId="166" formatCode="&quot;Fériés &quot;0"/>
    <numFmt numFmtId="167" formatCode="&quot; &quot;ddd\ * dd\-mm&quot; &quot;"/>
  </numFmts>
  <fonts count="16">
    <font>
      <sz val="11"/>
      <color theme="1"/>
      <name val="Calibri"/>
      <family val="2"/>
      <scheme val="minor"/>
    </font>
    <font>
      <sz val="11"/>
      <color theme="3" tint="-0.499984740745262"/>
      <name val="Arial Black"/>
      <family val="2"/>
    </font>
    <font>
      <sz val="10"/>
      <name val="Arial"/>
      <family val="2"/>
    </font>
    <font>
      <b/>
      <sz val="9"/>
      <color theme="1"/>
      <name val="Arial Narrow"/>
      <family val="2"/>
    </font>
    <font>
      <sz val="14"/>
      <color theme="1"/>
      <name val="Arial Narrow"/>
      <family val="2"/>
    </font>
    <font>
      <sz val="10"/>
      <color indexed="18"/>
      <name val="Arial"/>
      <family val="2"/>
    </font>
    <font>
      <b/>
      <sz val="12"/>
      <color indexed="40"/>
      <name val="Arial"/>
      <family val="2"/>
    </font>
    <font>
      <sz val="11"/>
      <color indexed="18"/>
      <name val="Arial"/>
      <family val="2"/>
    </font>
    <font>
      <b/>
      <sz val="10"/>
      <color indexed="18"/>
      <name val="Arial"/>
      <family val="2"/>
    </font>
    <font>
      <b/>
      <sz val="10"/>
      <color indexed="9"/>
      <name val="Arial"/>
      <family val="2"/>
    </font>
    <font>
      <sz val="11"/>
      <color rgb="FF9C6500"/>
      <name val="Arial Narrow"/>
      <family val="2"/>
    </font>
    <font>
      <sz val="10"/>
      <color indexed="53"/>
      <name val="Arial"/>
      <family val="2"/>
    </font>
    <font>
      <sz val="12"/>
      <color theme="1"/>
      <name val="Arial Narrow"/>
      <family val="2"/>
    </font>
    <font>
      <sz val="11"/>
      <color theme="7" tint="0.79998168889431442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EB9C"/>
      </patternFill>
    </fill>
    <fill>
      <patternFill patternType="solid">
        <fgColor rgb="FFFFFFCC"/>
      </patternFill>
    </fill>
    <fill>
      <patternFill patternType="solid">
        <fgColor indexed="26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</borders>
  <cellStyleXfs count="5">
    <xf numFmtId="0" fontId="0" fillId="0" borderId="0"/>
    <xf numFmtId="0" fontId="2" fillId="0" borderId="0"/>
    <xf numFmtId="0" fontId="10" fillId="4" borderId="0" applyNumberFormat="0" applyBorder="0" applyAlignment="0" applyProtection="0"/>
    <xf numFmtId="0" fontId="2" fillId="5" borderId="7" applyNumberFormat="0" applyFont="0" applyAlignment="0" applyProtection="0"/>
    <xf numFmtId="0" fontId="14" fillId="4" borderId="0" applyNumberFormat="0" applyBorder="0" applyAlignment="0" applyProtection="0"/>
  </cellStyleXfs>
  <cellXfs count="58">
    <xf numFmtId="0" fontId="0" fillId="0" borderId="0" xfId="0"/>
    <xf numFmtId="164" fontId="0" fillId="0" borderId="5" xfId="0" applyNumberFormat="1" applyBorder="1"/>
    <xf numFmtId="0" fontId="3" fillId="0" borderId="1" xfId="0" applyFont="1" applyBorder="1" applyAlignment="1">
      <alignment horizontal="left"/>
    </xf>
    <xf numFmtId="0" fontId="4" fillId="0" borderId="1" xfId="0" applyFont="1" applyBorder="1" applyAlignment="1">
      <alignment horizontal="center"/>
    </xf>
    <xf numFmtId="0" fontId="5" fillId="0" borderId="0" xfId="1" applyFont="1" applyAlignment="1">
      <alignment vertical="center"/>
    </xf>
    <xf numFmtId="0" fontId="6" fillId="0" borderId="0" xfId="1" applyFont="1" applyAlignment="1">
      <alignment vertical="center"/>
    </xf>
    <xf numFmtId="0" fontId="7" fillId="0" borderId="0" xfId="1" applyFont="1" applyAlignment="1">
      <alignment vertical="center"/>
    </xf>
    <xf numFmtId="166" fontId="8" fillId="6" borderId="0" xfId="1" applyNumberFormat="1" applyFont="1" applyFill="1" applyAlignment="1">
      <alignment horizontal="center" vertical="center"/>
    </xf>
    <xf numFmtId="17" fontId="9" fillId="7" borderId="0" xfId="1" applyNumberFormat="1" applyFont="1" applyFill="1" applyBorder="1" applyAlignment="1">
      <alignment horizontal="center" vertical="center"/>
    </xf>
    <xf numFmtId="17" fontId="8" fillId="0" borderId="8" xfId="1" applyNumberFormat="1" applyFont="1" applyBorder="1" applyAlignment="1">
      <alignment horizontal="center" vertical="center"/>
    </xf>
    <xf numFmtId="167" fontId="7" fillId="7" borderId="0" xfId="1" quotePrefix="1" applyNumberFormat="1" applyFont="1" applyFill="1" applyAlignment="1">
      <alignment vertical="center"/>
    </xf>
    <xf numFmtId="167" fontId="7" fillId="0" borderId="8" xfId="1" quotePrefix="1" applyNumberFormat="1" applyFont="1" applyBorder="1" applyAlignment="1">
      <alignment vertical="center"/>
    </xf>
    <xf numFmtId="0" fontId="11" fillId="0" borderId="9" xfId="1" applyFont="1" applyBorder="1" applyAlignment="1">
      <alignment vertical="center"/>
    </xf>
    <xf numFmtId="0" fontId="7" fillId="0" borderId="10" xfId="1" applyFont="1" applyBorder="1" applyAlignment="1">
      <alignment vertical="center"/>
    </xf>
    <xf numFmtId="0" fontId="11" fillId="0" borderId="11" xfId="1" applyFont="1" applyBorder="1" applyAlignment="1">
      <alignment vertical="center"/>
    </xf>
    <xf numFmtId="0" fontId="7" fillId="0" borderId="12" xfId="1" applyFont="1" applyBorder="1" applyAlignment="1">
      <alignment vertical="center"/>
    </xf>
    <xf numFmtId="0" fontId="7" fillId="0" borderId="13" xfId="1" applyFont="1" applyBorder="1" applyAlignment="1">
      <alignment vertical="center"/>
    </xf>
    <xf numFmtId="167" fontId="7" fillId="0" borderId="0" xfId="1" quotePrefix="1" applyNumberFormat="1" applyFont="1" applyAlignment="1">
      <alignment vertical="center"/>
    </xf>
    <xf numFmtId="0" fontId="13" fillId="8" borderId="0" xfId="0" applyFont="1" applyFill="1"/>
    <xf numFmtId="0" fontId="0" fillId="9" borderId="0" xfId="0" applyFill="1"/>
    <xf numFmtId="0" fontId="0" fillId="3" borderId="0" xfId="0" applyFill="1"/>
    <xf numFmtId="0" fontId="3" fillId="0" borderId="14" xfId="0" applyFont="1" applyBorder="1" applyAlignment="1">
      <alignment horizontal="left"/>
    </xf>
    <xf numFmtId="0" fontId="4" fillId="0" borderId="14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0" fillId="0" borderId="15" xfId="0" applyBorder="1"/>
    <xf numFmtId="0" fontId="3" fillId="0" borderId="15" xfId="0" applyFont="1" applyBorder="1" applyAlignment="1">
      <alignment horizontal="left"/>
    </xf>
    <xf numFmtId="0" fontId="2" fillId="0" borderId="15" xfId="0" applyFont="1" applyBorder="1"/>
    <xf numFmtId="0" fontId="0" fillId="0" borderId="18" xfId="0" applyBorder="1" applyAlignment="1">
      <alignment horizontal="center"/>
    </xf>
    <xf numFmtId="0" fontId="3" fillId="3" borderId="18" xfId="0" applyFont="1" applyFill="1" applyBorder="1" applyAlignment="1">
      <alignment horizontal="left"/>
    </xf>
    <xf numFmtId="0" fontId="0" fillId="0" borderId="17" xfId="0" applyBorder="1"/>
    <xf numFmtId="0" fontId="7" fillId="10" borderId="0" xfId="1" applyFont="1" applyFill="1" applyAlignment="1">
      <alignment vertical="center"/>
    </xf>
    <xf numFmtId="0" fontId="7" fillId="8" borderId="0" xfId="1" applyFont="1" applyFill="1" applyAlignment="1">
      <alignment vertical="center"/>
    </xf>
    <xf numFmtId="0" fontId="7" fillId="11" borderId="0" xfId="1" applyFont="1" applyFill="1" applyAlignment="1">
      <alignment vertical="center"/>
    </xf>
    <xf numFmtId="0" fontId="0" fillId="0" borderId="8" xfId="0" applyBorder="1"/>
    <xf numFmtId="0" fontId="0" fillId="0" borderId="8" xfId="0" applyBorder="1" applyAlignment="1"/>
    <xf numFmtId="0" fontId="10" fillId="4" borderId="21" xfId="2" applyBorder="1" applyAlignment="1">
      <alignment horizontal="center"/>
    </xf>
    <xf numFmtId="14" fontId="14" fillId="4" borderId="0" xfId="4" quotePrefix="1" applyNumberFormat="1" applyBorder="1" applyAlignment="1">
      <alignment horizontal="center" vertical="center"/>
    </xf>
    <xf numFmtId="14" fontId="15" fillId="4" borderId="0" xfId="4" applyNumberFormat="1" applyFont="1" applyBorder="1" applyAlignment="1">
      <alignment horizontal="center"/>
    </xf>
    <xf numFmtId="2" fontId="4" fillId="0" borderId="15" xfId="0" applyNumberFormat="1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8" xfId="0" applyBorder="1" applyAlignment="1">
      <alignment horizontal="center"/>
    </xf>
    <xf numFmtId="0" fontId="0" fillId="0" borderId="20" xfId="0" applyBorder="1" applyAlignment="1">
      <alignment horizontal="center"/>
    </xf>
    <xf numFmtId="14" fontId="12" fillId="0" borderId="1" xfId="0" applyNumberFormat="1" applyFont="1" applyBorder="1" applyAlignment="1">
      <alignment horizontal="center"/>
    </xf>
    <xf numFmtId="0" fontId="12" fillId="0" borderId="1" xfId="0" applyFont="1" applyBorder="1" applyAlignment="1">
      <alignment horizontal="center"/>
    </xf>
    <xf numFmtId="164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0" fontId="4" fillId="0" borderId="1" xfId="0" applyFont="1" applyBorder="1" applyAlignment="1">
      <alignment horizontal="center"/>
    </xf>
    <xf numFmtId="2" fontId="12" fillId="0" borderId="14" xfId="0" applyNumberFormat="1" applyFont="1" applyBorder="1" applyAlignment="1">
      <alignment horizontal="center"/>
    </xf>
    <xf numFmtId="0" fontId="4" fillId="0" borderId="16" xfId="0" applyFont="1" applyBorder="1" applyAlignment="1">
      <alignment horizontal="center"/>
    </xf>
    <xf numFmtId="2" fontId="4" fillId="0" borderId="19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165" fontId="1" fillId="2" borderId="2" xfId="0" applyNumberFormat="1" applyFont="1" applyFill="1" applyBorder="1" applyAlignment="1">
      <alignment horizontal="center"/>
    </xf>
    <xf numFmtId="165" fontId="1" fillId="2" borderId="3" xfId="0" applyNumberFormat="1" applyFont="1" applyFill="1" applyBorder="1" applyAlignment="1">
      <alignment horizontal="center"/>
    </xf>
    <xf numFmtId="165" fontId="1" fillId="2" borderId="4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 wrapText="1"/>
    </xf>
    <xf numFmtId="0" fontId="0" fillId="0" borderId="6" xfId="0" applyBorder="1" applyAlignment="1">
      <alignment horizontal="center" wrapText="1"/>
    </xf>
  </cellXfs>
  <cellStyles count="5">
    <cellStyle name="Commentaire 2" xfId="3"/>
    <cellStyle name="Neutre" xfId="4" builtinId="28"/>
    <cellStyle name="Neutre 2" xfId="2"/>
    <cellStyle name="Normal" xfId="0" builtinId="0"/>
    <cellStyle name="Normal 2" xfId="1"/>
  </cellStyles>
  <dxfs count="66">
    <dxf>
      <fill>
        <patternFill>
          <bgColor indexed="26"/>
        </patternFill>
      </fill>
    </dxf>
    <dxf>
      <font>
        <color theme="0"/>
      </font>
    </dxf>
    <dxf>
      <fill>
        <patternFill>
          <bgColor indexed="26"/>
        </patternFill>
      </fill>
    </dxf>
    <dxf>
      <font>
        <condense val="0"/>
        <extend val="0"/>
        <color indexed="26"/>
      </font>
    </dxf>
    <dxf>
      <font>
        <b/>
        <i val="0"/>
      </font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ont>
        <color theme="0"/>
      </font>
    </dxf>
    <dxf>
      <font>
        <b/>
        <i val="0"/>
      </font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ont>
        <b/>
        <i val="0"/>
      </font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ont>
        <color theme="0"/>
      </font>
    </dxf>
    <dxf>
      <font>
        <b/>
        <i val="0"/>
      </font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ont>
        <b/>
        <i val="0"/>
      </font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ont>
        <color theme="0"/>
      </font>
    </dxf>
    <dxf>
      <font>
        <b/>
        <i val="0"/>
      </font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ont>
        <b/>
        <i val="0"/>
      </font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ont>
        <color theme="0"/>
      </font>
    </dxf>
    <dxf>
      <font>
        <b/>
        <i val="0"/>
      </font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ont>
        <b/>
        <i val="0"/>
      </font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ont>
        <color theme="0"/>
      </font>
    </dxf>
    <dxf>
      <font>
        <b/>
        <i val="0"/>
      </font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ont>
        <b/>
        <i val="0"/>
      </font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ont>
        <color theme="0"/>
      </font>
    </dxf>
    <dxf>
      <font>
        <b/>
        <i val="0"/>
      </font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ont>
        <b/>
        <i val="0"/>
      </font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ont>
        <color theme="0"/>
      </font>
    </dxf>
    <dxf>
      <font>
        <b/>
        <i val="0"/>
      </font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ont>
        <b/>
        <i val="0"/>
      </font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ont>
        <color theme="0"/>
      </font>
    </dxf>
    <dxf>
      <font>
        <b/>
        <i val="0"/>
      </font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ont>
        <color theme="1"/>
      </font>
    </dxf>
    <dxf>
      <font>
        <b/>
        <i val="0"/>
      </font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ont>
        <color theme="0"/>
      </font>
    </dxf>
    <dxf>
      <font>
        <b/>
        <i val="0"/>
      </font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ont>
        <b/>
        <i val="0"/>
      </font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ont>
        <color theme="0"/>
      </font>
    </dxf>
    <dxf>
      <font>
        <b/>
        <i val="0"/>
      </font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ont>
        <color theme="0"/>
      </font>
    </dxf>
    <dxf>
      <font>
        <b/>
        <i val="0"/>
      </font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ont>
        <color theme="0"/>
      </font>
      <fill>
        <patternFill patternType="solid"/>
      </fill>
    </dxf>
    <dxf>
      <font>
        <b/>
        <i val="0"/>
      </font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ont>
        <b/>
        <i val="0"/>
      </font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  <dxf>
      <font>
        <color theme="0"/>
      </font>
    </dxf>
    <dxf>
      <font>
        <b/>
        <i val="0"/>
      </font>
      <fill>
        <patternFill>
          <bgColor theme="4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croll" dx="22" fmlaLink="$C$3" horiz="1" max="2099" min="2000" page="0" val="2017"/>
</file>

<file path=xl/ctrlProps/ctrlProp2.xml><?xml version="1.0" encoding="utf-8"?>
<formControlPr xmlns="http://schemas.microsoft.com/office/spreadsheetml/2009/9/main" objectType="Scroll" dx="16" fmlaLink="An" horiz="1" max="2100" min="2000" page="10" val="2017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571500</xdr:colOff>
      <xdr:row>2</xdr:row>
      <xdr:rowOff>104775</xdr:rowOff>
    </xdr:from>
    <xdr:to>
      <xdr:col>7</xdr:col>
      <xdr:colOff>19050</xdr:colOff>
      <xdr:row>4</xdr:row>
      <xdr:rowOff>85725</xdr:rowOff>
    </xdr:to>
    <xdr:sp macro="" textlink="">
      <xdr:nvSpPr>
        <xdr:cNvPr id="2" name="Line 1"/>
        <xdr:cNvSpPr>
          <a:spLocks noChangeShapeType="1"/>
        </xdr:cNvSpPr>
      </xdr:nvSpPr>
      <xdr:spPr bwMode="auto">
        <a:xfrm flipH="1" flipV="1">
          <a:off x="6829425" y="514350"/>
          <a:ext cx="257175" cy="438150"/>
        </a:xfrm>
        <a:prstGeom prst="line">
          <a:avLst/>
        </a:prstGeom>
        <a:noFill/>
        <a:ln w="12700">
          <a:solidFill>
            <a:srgbClr val="FF6600"/>
          </a:solidFill>
          <a:round/>
          <a:headEnd/>
          <a:tailEnd/>
        </a:ln>
      </xdr:spPr>
    </xdr:sp>
    <xdr:clientData/>
  </xdr:twoCellAnchor>
  <xdr:twoCellAnchor>
    <xdr:from>
      <xdr:col>6</xdr:col>
      <xdr:colOff>342900</xdr:colOff>
      <xdr:row>3</xdr:row>
      <xdr:rowOff>95250</xdr:rowOff>
    </xdr:from>
    <xdr:to>
      <xdr:col>7</xdr:col>
      <xdr:colOff>9525</xdr:colOff>
      <xdr:row>5</xdr:row>
      <xdr:rowOff>104775</xdr:rowOff>
    </xdr:to>
    <xdr:sp macro="" textlink="">
      <xdr:nvSpPr>
        <xdr:cNvPr id="3" name="Line 2"/>
        <xdr:cNvSpPr>
          <a:spLocks noChangeShapeType="1"/>
        </xdr:cNvSpPr>
      </xdr:nvSpPr>
      <xdr:spPr bwMode="auto">
        <a:xfrm flipH="1" flipV="1">
          <a:off x="6600825" y="733425"/>
          <a:ext cx="476250" cy="466725"/>
        </a:xfrm>
        <a:prstGeom prst="line">
          <a:avLst/>
        </a:prstGeom>
        <a:noFill/>
        <a:ln w="12700">
          <a:solidFill>
            <a:srgbClr val="FF6600"/>
          </a:solidFill>
          <a:round/>
          <a:headEnd/>
          <a:tailEnd/>
        </a:ln>
      </xdr:spPr>
    </xdr:sp>
    <xdr:clientData/>
  </xdr:twoCellAnchor>
  <xdr:twoCellAnchor>
    <xdr:from>
      <xdr:col>6</xdr:col>
      <xdr:colOff>352425</xdr:colOff>
      <xdr:row>3</xdr:row>
      <xdr:rowOff>85725</xdr:rowOff>
    </xdr:from>
    <xdr:to>
      <xdr:col>6</xdr:col>
      <xdr:colOff>495300</xdr:colOff>
      <xdr:row>3</xdr:row>
      <xdr:rowOff>85725</xdr:rowOff>
    </xdr:to>
    <xdr:sp macro="" textlink="">
      <xdr:nvSpPr>
        <xdr:cNvPr id="4" name="Line 3"/>
        <xdr:cNvSpPr>
          <a:spLocks noChangeShapeType="1"/>
        </xdr:cNvSpPr>
      </xdr:nvSpPr>
      <xdr:spPr bwMode="auto">
        <a:xfrm>
          <a:off x="6610350" y="723900"/>
          <a:ext cx="142875" cy="0"/>
        </a:xfrm>
        <a:prstGeom prst="line">
          <a:avLst/>
        </a:prstGeom>
        <a:noFill/>
        <a:ln w="12700">
          <a:solidFill>
            <a:srgbClr val="993366"/>
          </a:solidFill>
          <a:round/>
          <a:headEnd/>
          <a:tailEnd type="triangle" w="med" len="med"/>
        </a:ln>
      </xdr:spPr>
    </xdr:sp>
    <xdr:clientData/>
  </xdr:twoCellAnchor>
  <xdr:twoCellAnchor>
    <xdr:from>
      <xdr:col>6</xdr:col>
      <xdr:colOff>571500</xdr:colOff>
      <xdr:row>2</xdr:row>
      <xdr:rowOff>104775</xdr:rowOff>
    </xdr:from>
    <xdr:to>
      <xdr:col>6</xdr:col>
      <xdr:colOff>714375</xdr:colOff>
      <xdr:row>2</xdr:row>
      <xdr:rowOff>104775</xdr:rowOff>
    </xdr:to>
    <xdr:sp macro="" textlink="">
      <xdr:nvSpPr>
        <xdr:cNvPr id="5" name="Line 4"/>
        <xdr:cNvSpPr>
          <a:spLocks noChangeShapeType="1"/>
        </xdr:cNvSpPr>
      </xdr:nvSpPr>
      <xdr:spPr bwMode="auto">
        <a:xfrm>
          <a:off x="6829425" y="514350"/>
          <a:ext cx="142875" cy="0"/>
        </a:xfrm>
        <a:prstGeom prst="line">
          <a:avLst/>
        </a:prstGeom>
        <a:noFill/>
        <a:ln w="12700">
          <a:solidFill>
            <a:srgbClr val="993366"/>
          </a:solidFill>
          <a:round/>
          <a:headEnd/>
          <a:tailEnd type="triangle" w="med" len="med"/>
        </a:ln>
      </xdr:spPr>
    </xdr:sp>
    <xdr:clientData/>
  </xdr:twoCellAnchor>
  <xdr:twoCellAnchor editAs="oneCell">
    <xdr:from>
      <xdr:col>2</xdr:col>
      <xdr:colOff>38100</xdr:colOff>
      <xdr:row>0</xdr:row>
      <xdr:rowOff>19050</xdr:rowOff>
    </xdr:from>
    <xdr:to>
      <xdr:col>2</xdr:col>
      <xdr:colOff>152400</xdr:colOff>
      <xdr:row>0</xdr:row>
      <xdr:rowOff>171450</xdr:rowOff>
    </xdr:to>
    <xdr:pic macro="[0]!FormatControle">
      <xdr:nvPicPr>
        <xdr:cNvPr id="6" name="Picture 8" descr="arrw08_35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666875" y="19050"/>
          <a:ext cx="114300" cy="1524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20</xdr:col>
      <xdr:colOff>361950</xdr:colOff>
      <xdr:row>16</xdr:row>
      <xdr:rowOff>0</xdr:rowOff>
    </xdr:from>
    <xdr:to>
      <xdr:col>20</xdr:col>
      <xdr:colOff>609600</xdr:colOff>
      <xdr:row>17</xdr:row>
      <xdr:rowOff>38100</xdr:rowOff>
    </xdr:to>
    <xdr:pic macro="[0]!Back">
      <xdr:nvPicPr>
        <xdr:cNvPr id="7" name="Picture 11" descr="gnome-icone-059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17668875" y="3429000"/>
          <a:ext cx="247650" cy="2476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M56"/>
  <sheetViews>
    <sheetView tabSelected="1" view="pageBreakPreview" zoomScale="112" zoomScaleNormal="100" zoomScaleSheetLayoutView="112" workbookViewId="0">
      <selection activeCell="AK6" sqref="AK6:AL36"/>
    </sheetView>
  </sheetViews>
  <sheetFormatPr baseColWidth="10" defaultRowHeight="15"/>
  <cols>
    <col min="1" max="1" width="5.28515625" customWidth="1"/>
    <col min="2" max="2" width="20.42578125" customWidth="1"/>
    <col min="3" max="3" width="4.7109375" customWidth="1"/>
    <col min="4" max="4" width="2.7109375" customWidth="1"/>
    <col min="5" max="5" width="7.28515625" customWidth="1"/>
    <col min="6" max="6" width="4.7109375" customWidth="1"/>
    <col min="7" max="7" width="2.7109375" customWidth="1"/>
    <col min="8" max="9" width="4.7109375" customWidth="1"/>
    <col min="10" max="10" width="2.7109375" customWidth="1"/>
    <col min="11" max="12" width="4.7109375" customWidth="1"/>
    <col min="13" max="13" width="2.7109375" customWidth="1"/>
    <col min="14" max="15" width="4.7109375" customWidth="1"/>
    <col min="16" max="16" width="2.7109375" customWidth="1"/>
    <col min="17" max="18" width="4.7109375" customWidth="1"/>
    <col min="19" max="19" width="2.7109375" customWidth="1"/>
    <col min="20" max="21" width="4.7109375" customWidth="1"/>
    <col min="22" max="22" width="2.7109375" customWidth="1"/>
    <col min="23" max="24" width="4.7109375" customWidth="1"/>
    <col min="25" max="25" width="2.7109375" customWidth="1"/>
    <col min="26" max="27" width="4.7109375" customWidth="1"/>
    <col min="28" max="28" width="2.7109375" customWidth="1"/>
    <col min="29" max="30" width="4.7109375" customWidth="1"/>
    <col min="31" max="31" width="2.7109375" customWidth="1"/>
    <col min="32" max="33" width="4.7109375" customWidth="1"/>
    <col min="34" max="34" width="2.7109375" customWidth="1"/>
    <col min="35" max="36" width="4.7109375" customWidth="1"/>
    <col min="37" max="37" width="2.7109375" customWidth="1"/>
    <col min="38" max="38" width="5" customWidth="1"/>
    <col min="39" max="39" width="8.85546875" customWidth="1"/>
    <col min="40" max="40" width="0.28515625" customWidth="1"/>
    <col min="41" max="75" width="4.7109375" customWidth="1"/>
    <col min="76" max="78" width="3.7109375" customWidth="1"/>
  </cols>
  <sheetData>
    <row r="1" spans="1:38">
      <c r="A1" s="20"/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  <c r="AC1" s="20"/>
      <c r="AD1" s="20"/>
      <c r="AE1" s="20"/>
      <c r="AF1" s="20"/>
      <c r="AG1" s="20"/>
      <c r="AH1" s="20"/>
      <c r="AI1" s="20"/>
      <c r="AJ1" s="20"/>
      <c r="AK1" s="20"/>
      <c r="AL1" s="20"/>
    </row>
    <row r="2" spans="1:38">
      <c r="A2" s="20"/>
      <c r="B2" s="20"/>
      <c r="C2" s="46"/>
      <c r="D2" s="46"/>
      <c r="E2" s="46"/>
      <c r="F2" s="46"/>
      <c r="G2" s="20"/>
      <c r="H2" s="20"/>
      <c r="I2" s="20"/>
      <c r="J2" s="45"/>
      <c r="K2" s="46"/>
      <c r="L2" s="46"/>
      <c r="M2" s="46"/>
      <c r="N2" s="46"/>
      <c r="O2" s="46"/>
      <c r="P2" s="46"/>
      <c r="Q2" s="46"/>
      <c r="R2" s="46"/>
      <c r="S2" s="46"/>
      <c r="T2" s="46"/>
      <c r="U2" s="46"/>
      <c r="V2" s="46"/>
      <c r="W2" s="46"/>
      <c r="X2" s="46"/>
      <c r="Y2" s="20"/>
      <c r="Z2" s="20"/>
      <c r="AA2" s="20"/>
      <c r="AB2" s="20"/>
      <c r="AC2" s="20"/>
      <c r="AD2" s="20"/>
      <c r="AE2" s="20"/>
      <c r="AF2" s="20"/>
      <c r="AG2" s="20"/>
      <c r="AH2" s="20"/>
      <c r="AI2" s="20"/>
      <c r="AJ2" s="20"/>
      <c r="AK2" s="20"/>
      <c r="AL2" s="20"/>
    </row>
    <row r="3" spans="1:38">
      <c r="A3" s="20"/>
      <c r="B3" s="20"/>
      <c r="C3" s="46">
        <v>2017</v>
      </c>
      <c r="D3" s="46"/>
      <c r="E3" s="46"/>
      <c r="F3" s="46"/>
      <c r="G3" s="20"/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  <c r="AC3" s="20"/>
      <c r="AD3" s="20"/>
      <c r="AE3" s="20"/>
      <c r="AF3" s="20"/>
      <c r="AG3" s="20"/>
      <c r="AH3" s="20"/>
      <c r="AI3" s="20"/>
      <c r="AJ3" s="20"/>
      <c r="AK3" s="20"/>
      <c r="AL3" s="20"/>
    </row>
    <row r="4" spans="1:38" ht="15.75" thickBot="1">
      <c r="A4" s="20"/>
      <c r="B4" s="20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20"/>
      <c r="V4" s="20"/>
      <c r="W4" s="20"/>
      <c r="X4" s="20"/>
      <c r="Y4" s="20"/>
      <c r="Z4" s="20"/>
      <c r="AA4" s="20"/>
      <c r="AB4" s="20"/>
      <c r="AC4" s="20"/>
      <c r="AD4" s="20"/>
      <c r="AE4" s="20"/>
      <c r="AF4" s="20"/>
      <c r="AG4" s="20"/>
      <c r="AH4" s="20"/>
      <c r="AI4" s="20"/>
      <c r="AJ4" s="20"/>
      <c r="AK4" s="20"/>
      <c r="AL4" s="20"/>
    </row>
    <row r="5" spans="1:38" ht="18.75">
      <c r="A5" s="20"/>
      <c r="B5" s="20"/>
      <c r="C5" s="53">
        <f>DATE(AN,1,1)</f>
        <v>42736</v>
      </c>
      <c r="D5" s="54"/>
      <c r="E5" s="55"/>
      <c r="F5" s="53">
        <f>DATE(AN,2,1)</f>
        <v>42767</v>
      </c>
      <c r="G5" s="54"/>
      <c r="H5" s="55"/>
      <c r="I5" s="53">
        <f>DATE(AN,3,1)</f>
        <v>42795</v>
      </c>
      <c r="J5" s="54"/>
      <c r="K5" s="55"/>
      <c r="L5" s="53">
        <f>DATE(AN,4,1)</f>
        <v>42826</v>
      </c>
      <c r="M5" s="54"/>
      <c r="N5" s="55"/>
      <c r="O5" s="53">
        <f>DATE(AN,5,1)</f>
        <v>42856</v>
      </c>
      <c r="P5" s="54"/>
      <c r="Q5" s="55"/>
      <c r="R5" s="53">
        <f>DATE(AN,6,1)</f>
        <v>42887</v>
      </c>
      <c r="S5" s="54"/>
      <c r="T5" s="55"/>
      <c r="U5" s="53">
        <f>DATE(AN,7,1)</f>
        <v>42917</v>
      </c>
      <c r="V5" s="54"/>
      <c r="W5" s="55"/>
      <c r="X5" s="53">
        <f>DATE(AN,8,1)</f>
        <v>42948</v>
      </c>
      <c r="Y5" s="54"/>
      <c r="Z5" s="55"/>
      <c r="AA5" s="53">
        <f>DATE(AN,9,1)</f>
        <v>42979</v>
      </c>
      <c r="AB5" s="54"/>
      <c r="AC5" s="55"/>
      <c r="AD5" s="53">
        <f>DATE(AN,10,1)</f>
        <v>43009</v>
      </c>
      <c r="AE5" s="54"/>
      <c r="AF5" s="55"/>
      <c r="AG5" s="53">
        <f>DATE(AN,11,1)</f>
        <v>43040</v>
      </c>
      <c r="AH5" s="54"/>
      <c r="AI5" s="55"/>
      <c r="AJ5" s="53">
        <f>DATE(AN,12,1)</f>
        <v>43070</v>
      </c>
      <c r="AK5" s="54"/>
      <c r="AL5" s="55"/>
    </row>
    <row r="6" spans="1:38">
      <c r="A6" s="20"/>
      <c r="B6" s="20"/>
      <c r="C6" s="1">
        <f>C5</f>
        <v>42736</v>
      </c>
      <c r="D6" s="51"/>
      <c r="E6" s="52"/>
      <c r="F6" s="1">
        <f>F5</f>
        <v>42767</v>
      </c>
      <c r="G6" s="51"/>
      <c r="H6" s="52"/>
      <c r="I6" s="1">
        <f>I5</f>
        <v>42795</v>
      </c>
      <c r="J6" s="56"/>
      <c r="K6" s="52"/>
      <c r="L6" s="1">
        <f>L5</f>
        <v>42826</v>
      </c>
      <c r="M6" s="51"/>
      <c r="N6" s="52"/>
      <c r="O6" s="1">
        <f>O5</f>
        <v>42856</v>
      </c>
      <c r="P6" s="51"/>
      <c r="Q6" s="52"/>
      <c r="R6" s="1">
        <f>R5</f>
        <v>42887</v>
      </c>
      <c r="S6" s="51"/>
      <c r="T6" s="52"/>
      <c r="U6" s="1">
        <f>U5</f>
        <v>42917</v>
      </c>
      <c r="V6" s="51"/>
      <c r="W6" s="52"/>
      <c r="X6" s="1">
        <f>X5</f>
        <v>42948</v>
      </c>
      <c r="Y6" s="51"/>
      <c r="Z6" s="52"/>
      <c r="AA6" s="1">
        <f>AA5</f>
        <v>42979</v>
      </c>
      <c r="AB6" s="51"/>
      <c r="AC6" s="52"/>
      <c r="AD6" s="1">
        <f>AD5</f>
        <v>43009</v>
      </c>
      <c r="AE6" s="51"/>
      <c r="AF6" s="52"/>
      <c r="AG6" s="1">
        <f>AG5</f>
        <v>43040</v>
      </c>
      <c r="AH6" s="51"/>
      <c r="AI6" s="52"/>
      <c r="AJ6" s="1">
        <f>AJ5</f>
        <v>43070</v>
      </c>
      <c r="AK6" s="51"/>
      <c r="AL6" s="52"/>
    </row>
    <row r="7" spans="1:38" ht="15" customHeight="1">
      <c r="A7" s="20"/>
      <c r="B7" s="20"/>
      <c r="C7" s="1">
        <f>C6+1</f>
        <v>42737</v>
      </c>
      <c r="D7" s="51"/>
      <c r="E7" s="52"/>
      <c r="F7" s="1">
        <f>F6+1</f>
        <v>42768</v>
      </c>
      <c r="G7" s="51"/>
      <c r="H7" s="52"/>
      <c r="I7" s="1">
        <f>I6+1</f>
        <v>42796</v>
      </c>
      <c r="J7" s="56"/>
      <c r="K7" s="52"/>
      <c r="L7" s="1">
        <f>L6+1</f>
        <v>42827</v>
      </c>
      <c r="M7" s="51"/>
      <c r="N7" s="52"/>
      <c r="O7" s="1">
        <f>O6+1</f>
        <v>42857</v>
      </c>
      <c r="P7" s="51"/>
      <c r="Q7" s="52"/>
      <c r="R7" s="1">
        <f>R6+1</f>
        <v>42888</v>
      </c>
      <c r="S7" s="51"/>
      <c r="T7" s="52"/>
      <c r="U7" s="1">
        <f>U6+1</f>
        <v>42918</v>
      </c>
      <c r="V7" s="51"/>
      <c r="W7" s="52"/>
      <c r="X7" s="1">
        <f>X6+1</f>
        <v>42949</v>
      </c>
      <c r="Y7" s="51"/>
      <c r="Z7" s="52"/>
      <c r="AA7" s="1">
        <f>AA6+1</f>
        <v>42980</v>
      </c>
      <c r="AB7" s="51"/>
      <c r="AC7" s="52"/>
      <c r="AD7" s="1">
        <f>AD6+1</f>
        <v>43010</v>
      </c>
      <c r="AE7" s="51"/>
      <c r="AF7" s="52"/>
      <c r="AG7" s="1">
        <f>AG6+1</f>
        <v>43041</v>
      </c>
      <c r="AH7" s="51"/>
      <c r="AI7" s="52"/>
      <c r="AJ7" s="1">
        <f>AJ6+1</f>
        <v>43071</v>
      </c>
      <c r="AK7" s="51"/>
      <c r="AL7" s="52"/>
    </row>
    <row r="8" spans="1:38" ht="15" customHeight="1">
      <c r="A8" s="20"/>
      <c r="B8" s="20"/>
      <c r="C8" s="1">
        <f>C7+1</f>
        <v>42738</v>
      </c>
      <c r="D8" s="51"/>
      <c r="E8" s="52"/>
      <c r="F8" s="1">
        <f>F7+1</f>
        <v>42769</v>
      </c>
      <c r="G8" s="51"/>
      <c r="H8" s="52"/>
      <c r="I8" s="1">
        <f>I7+1</f>
        <v>42797</v>
      </c>
      <c r="J8" s="56"/>
      <c r="K8" s="52"/>
      <c r="L8" s="1">
        <f>L7+1</f>
        <v>42828</v>
      </c>
      <c r="M8" s="51"/>
      <c r="N8" s="52"/>
      <c r="O8" s="1">
        <f>O7+1</f>
        <v>42858</v>
      </c>
      <c r="P8" s="51"/>
      <c r="Q8" s="52"/>
      <c r="R8" s="1">
        <f>R7+1</f>
        <v>42889</v>
      </c>
      <c r="S8" s="51"/>
      <c r="T8" s="52"/>
      <c r="U8" s="1">
        <f>U7+1</f>
        <v>42919</v>
      </c>
      <c r="V8" s="51"/>
      <c r="W8" s="52"/>
      <c r="X8" s="1">
        <f>X7+1</f>
        <v>42950</v>
      </c>
      <c r="Y8" s="51"/>
      <c r="Z8" s="52"/>
      <c r="AA8" s="1">
        <f>AA7+1</f>
        <v>42981</v>
      </c>
      <c r="AB8" s="51"/>
      <c r="AC8" s="52"/>
      <c r="AD8" s="1">
        <f>AD7+1</f>
        <v>43011</v>
      </c>
      <c r="AE8" s="51"/>
      <c r="AF8" s="52"/>
      <c r="AG8" s="1">
        <f>AG7+1</f>
        <v>43042</v>
      </c>
      <c r="AH8" s="51"/>
      <c r="AI8" s="52"/>
      <c r="AJ8" s="1">
        <f>AJ7+1</f>
        <v>43072</v>
      </c>
      <c r="AK8" s="51"/>
      <c r="AL8" s="52"/>
    </row>
    <row r="9" spans="1:38" ht="15" customHeight="1">
      <c r="A9" s="20"/>
      <c r="B9" s="20"/>
      <c r="C9" s="1">
        <f t="shared" ref="C9:C36" si="0">C8+1</f>
        <v>42739</v>
      </c>
      <c r="D9" s="51"/>
      <c r="E9" s="52"/>
      <c r="F9" s="1">
        <f t="shared" ref="F9:F36" si="1">F8+1</f>
        <v>42770</v>
      </c>
      <c r="G9" s="51"/>
      <c r="H9" s="52"/>
      <c r="I9" s="1">
        <f t="shared" ref="I9:I36" si="2">I8+1</f>
        <v>42798</v>
      </c>
      <c r="J9" s="56"/>
      <c r="K9" s="52"/>
      <c r="L9" s="1">
        <f t="shared" ref="L9:L36" si="3">L8+1</f>
        <v>42829</v>
      </c>
      <c r="M9" s="51"/>
      <c r="N9" s="52"/>
      <c r="O9" s="1">
        <f t="shared" ref="O9:O36" si="4">O8+1</f>
        <v>42859</v>
      </c>
      <c r="P9" s="51"/>
      <c r="Q9" s="52"/>
      <c r="R9" s="1">
        <f t="shared" ref="R9:R36" si="5">R8+1</f>
        <v>42890</v>
      </c>
      <c r="S9" s="51"/>
      <c r="T9" s="52"/>
      <c r="U9" s="1">
        <f t="shared" ref="U9:U36" si="6">U8+1</f>
        <v>42920</v>
      </c>
      <c r="V9" s="51"/>
      <c r="W9" s="52"/>
      <c r="X9" s="1">
        <f t="shared" ref="X9:X36" si="7">X8+1</f>
        <v>42951</v>
      </c>
      <c r="Y9" s="51"/>
      <c r="Z9" s="52"/>
      <c r="AA9" s="1">
        <f t="shared" ref="AA9:AA36" si="8">AA8+1</f>
        <v>42982</v>
      </c>
      <c r="AB9" s="51"/>
      <c r="AC9" s="52"/>
      <c r="AD9" s="1">
        <f t="shared" ref="AD9:AD36" si="9">AD8+1</f>
        <v>43012</v>
      </c>
      <c r="AE9" s="51"/>
      <c r="AF9" s="52"/>
      <c r="AG9" s="1">
        <f t="shared" ref="AG9:AG36" si="10">AG8+1</f>
        <v>43043</v>
      </c>
      <c r="AH9" s="51"/>
      <c r="AI9" s="52"/>
      <c r="AJ9" s="1">
        <f t="shared" ref="AJ9:AJ36" si="11">AJ8+1</f>
        <v>43073</v>
      </c>
      <c r="AK9" s="51"/>
      <c r="AL9" s="52"/>
    </row>
    <row r="10" spans="1:38" ht="15" customHeight="1">
      <c r="A10" s="20"/>
      <c r="B10" s="20"/>
      <c r="C10" s="1">
        <f t="shared" si="0"/>
        <v>42740</v>
      </c>
      <c r="D10" s="51"/>
      <c r="E10" s="52"/>
      <c r="F10" s="1">
        <f t="shared" si="1"/>
        <v>42771</v>
      </c>
      <c r="G10" s="51"/>
      <c r="H10" s="52"/>
      <c r="I10" s="1">
        <f t="shared" si="2"/>
        <v>42799</v>
      </c>
      <c r="J10" s="56"/>
      <c r="K10" s="52"/>
      <c r="L10" s="1">
        <f t="shared" si="3"/>
        <v>42830</v>
      </c>
      <c r="M10" s="51"/>
      <c r="N10" s="52"/>
      <c r="O10" s="1">
        <f t="shared" si="4"/>
        <v>42860</v>
      </c>
      <c r="P10" s="51"/>
      <c r="Q10" s="52"/>
      <c r="R10" s="1">
        <f t="shared" si="5"/>
        <v>42891</v>
      </c>
      <c r="S10" s="51"/>
      <c r="T10" s="52"/>
      <c r="U10" s="1">
        <f t="shared" si="6"/>
        <v>42921</v>
      </c>
      <c r="V10" s="51"/>
      <c r="W10" s="52"/>
      <c r="X10" s="1">
        <f t="shared" si="7"/>
        <v>42952</v>
      </c>
      <c r="Y10" s="51"/>
      <c r="Z10" s="52"/>
      <c r="AA10" s="1">
        <f t="shared" si="8"/>
        <v>42983</v>
      </c>
      <c r="AB10" s="51"/>
      <c r="AC10" s="52"/>
      <c r="AD10" s="1">
        <f t="shared" si="9"/>
        <v>43013</v>
      </c>
      <c r="AE10" s="51"/>
      <c r="AF10" s="52"/>
      <c r="AG10" s="1">
        <f t="shared" si="10"/>
        <v>43044</v>
      </c>
      <c r="AH10" s="51"/>
      <c r="AI10" s="52"/>
      <c r="AJ10" s="1">
        <f t="shared" si="11"/>
        <v>43074</v>
      </c>
      <c r="AK10" s="51"/>
      <c r="AL10" s="52"/>
    </row>
    <row r="11" spans="1:38" ht="15" customHeight="1">
      <c r="A11" s="20"/>
      <c r="B11" s="20"/>
      <c r="C11" s="1">
        <f t="shared" si="0"/>
        <v>42741</v>
      </c>
      <c r="D11" s="51"/>
      <c r="E11" s="52"/>
      <c r="F11" s="1">
        <f t="shared" si="1"/>
        <v>42772</v>
      </c>
      <c r="G11" s="51"/>
      <c r="H11" s="52"/>
      <c r="I11" s="1">
        <f t="shared" si="2"/>
        <v>42800</v>
      </c>
      <c r="J11" s="56"/>
      <c r="K11" s="52"/>
      <c r="L11" s="1">
        <f t="shared" si="3"/>
        <v>42831</v>
      </c>
      <c r="M11" s="51"/>
      <c r="N11" s="52"/>
      <c r="O11" s="1">
        <f t="shared" si="4"/>
        <v>42861</v>
      </c>
      <c r="P11" s="51"/>
      <c r="Q11" s="52"/>
      <c r="R11" s="1">
        <f t="shared" si="5"/>
        <v>42892</v>
      </c>
      <c r="S11" s="51"/>
      <c r="T11" s="52"/>
      <c r="U11" s="1">
        <f t="shared" si="6"/>
        <v>42922</v>
      </c>
      <c r="V11" s="51"/>
      <c r="W11" s="52"/>
      <c r="X11" s="1">
        <f t="shared" si="7"/>
        <v>42953</v>
      </c>
      <c r="Y11" s="51"/>
      <c r="Z11" s="52"/>
      <c r="AA11" s="1">
        <f t="shared" si="8"/>
        <v>42984</v>
      </c>
      <c r="AB11" s="51"/>
      <c r="AC11" s="52"/>
      <c r="AD11" s="1">
        <f t="shared" si="9"/>
        <v>43014</v>
      </c>
      <c r="AE11" s="51"/>
      <c r="AF11" s="52"/>
      <c r="AG11" s="1">
        <f t="shared" si="10"/>
        <v>43045</v>
      </c>
      <c r="AH11" s="51"/>
      <c r="AI11" s="52"/>
      <c r="AJ11" s="1">
        <f t="shared" si="11"/>
        <v>43075</v>
      </c>
      <c r="AK11" s="51"/>
      <c r="AL11" s="52"/>
    </row>
    <row r="12" spans="1:38" ht="15" customHeight="1">
      <c r="A12" s="20"/>
      <c r="B12" s="20"/>
      <c r="C12" s="1">
        <f t="shared" si="0"/>
        <v>42742</v>
      </c>
      <c r="D12" s="51"/>
      <c r="E12" s="52"/>
      <c r="F12" s="1">
        <f t="shared" si="1"/>
        <v>42773</v>
      </c>
      <c r="G12" s="51"/>
      <c r="H12" s="52"/>
      <c r="I12" s="1">
        <f t="shared" si="2"/>
        <v>42801</v>
      </c>
      <c r="J12" s="56"/>
      <c r="K12" s="52"/>
      <c r="L12" s="1">
        <f t="shared" si="3"/>
        <v>42832</v>
      </c>
      <c r="M12" s="51"/>
      <c r="N12" s="52"/>
      <c r="O12" s="1">
        <f t="shared" si="4"/>
        <v>42862</v>
      </c>
      <c r="P12" s="51"/>
      <c r="Q12" s="52"/>
      <c r="R12" s="1">
        <f t="shared" si="5"/>
        <v>42893</v>
      </c>
      <c r="S12" s="51"/>
      <c r="T12" s="52"/>
      <c r="U12" s="1">
        <f t="shared" si="6"/>
        <v>42923</v>
      </c>
      <c r="V12" s="51"/>
      <c r="W12" s="52"/>
      <c r="X12" s="1">
        <f t="shared" si="7"/>
        <v>42954</v>
      </c>
      <c r="Y12" s="51"/>
      <c r="Z12" s="52"/>
      <c r="AA12" s="1">
        <f t="shared" si="8"/>
        <v>42985</v>
      </c>
      <c r="AB12" s="51"/>
      <c r="AC12" s="52"/>
      <c r="AD12" s="1">
        <f t="shared" si="9"/>
        <v>43015</v>
      </c>
      <c r="AE12" s="51"/>
      <c r="AF12" s="52"/>
      <c r="AG12" s="1">
        <f t="shared" si="10"/>
        <v>43046</v>
      </c>
      <c r="AH12" s="51"/>
      <c r="AI12" s="52"/>
      <c r="AJ12" s="1">
        <f t="shared" si="11"/>
        <v>43076</v>
      </c>
      <c r="AK12" s="51"/>
      <c r="AL12" s="52"/>
    </row>
    <row r="13" spans="1:38" ht="15" customHeight="1">
      <c r="A13" s="20"/>
      <c r="B13" s="20"/>
      <c r="C13" s="1">
        <f t="shared" si="0"/>
        <v>42743</v>
      </c>
      <c r="D13" s="51"/>
      <c r="E13" s="52"/>
      <c r="F13" s="1">
        <f t="shared" si="1"/>
        <v>42774</v>
      </c>
      <c r="G13" s="51"/>
      <c r="H13" s="52"/>
      <c r="I13" s="1">
        <f t="shared" si="2"/>
        <v>42802</v>
      </c>
      <c r="J13" s="56"/>
      <c r="K13" s="52"/>
      <c r="L13" s="1">
        <f t="shared" si="3"/>
        <v>42833</v>
      </c>
      <c r="M13" s="51"/>
      <c r="N13" s="52"/>
      <c r="O13" s="1">
        <f t="shared" si="4"/>
        <v>42863</v>
      </c>
      <c r="P13" s="51"/>
      <c r="Q13" s="52"/>
      <c r="R13" s="1">
        <f t="shared" si="5"/>
        <v>42894</v>
      </c>
      <c r="S13" s="51"/>
      <c r="T13" s="52"/>
      <c r="U13" s="1">
        <f t="shared" si="6"/>
        <v>42924</v>
      </c>
      <c r="V13" s="51"/>
      <c r="W13" s="52"/>
      <c r="X13" s="1">
        <f t="shared" si="7"/>
        <v>42955</v>
      </c>
      <c r="Y13" s="51"/>
      <c r="Z13" s="52"/>
      <c r="AA13" s="1">
        <f t="shared" si="8"/>
        <v>42986</v>
      </c>
      <c r="AB13" s="51"/>
      <c r="AC13" s="52"/>
      <c r="AD13" s="1">
        <f t="shared" si="9"/>
        <v>43016</v>
      </c>
      <c r="AE13" s="51"/>
      <c r="AF13" s="52"/>
      <c r="AG13" s="1">
        <f t="shared" si="10"/>
        <v>43047</v>
      </c>
      <c r="AH13" s="51"/>
      <c r="AI13" s="52"/>
      <c r="AJ13" s="1">
        <f t="shared" si="11"/>
        <v>43077</v>
      </c>
      <c r="AK13" s="51"/>
      <c r="AL13" s="52"/>
    </row>
    <row r="14" spans="1:38" ht="15" customHeight="1">
      <c r="A14" s="20"/>
      <c r="B14" s="20"/>
      <c r="C14" s="1">
        <f t="shared" si="0"/>
        <v>42744</v>
      </c>
      <c r="D14" s="51"/>
      <c r="E14" s="52"/>
      <c r="F14" s="1">
        <f t="shared" si="1"/>
        <v>42775</v>
      </c>
      <c r="G14" s="51"/>
      <c r="H14" s="52"/>
      <c r="I14" s="1">
        <f t="shared" si="2"/>
        <v>42803</v>
      </c>
      <c r="J14" s="56"/>
      <c r="K14" s="52"/>
      <c r="L14" s="1">
        <f t="shared" si="3"/>
        <v>42834</v>
      </c>
      <c r="M14" s="51"/>
      <c r="N14" s="52"/>
      <c r="O14" s="1">
        <f t="shared" si="4"/>
        <v>42864</v>
      </c>
      <c r="P14" s="51"/>
      <c r="Q14" s="52"/>
      <c r="R14" s="1">
        <f t="shared" si="5"/>
        <v>42895</v>
      </c>
      <c r="S14" s="51"/>
      <c r="T14" s="52"/>
      <c r="U14" s="1">
        <f t="shared" si="6"/>
        <v>42925</v>
      </c>
      <c r="V14" s="51"/>
      <c r="W14" s="52"/>
      <c r="X14" s="1">
        <f t="shared" si="7"/>
        <v>42956</v>
      </c>
      <c r="Y14" s="51"/>
      <c r="Z14" s="52"/>
      <c r="AA14" s="1">
        <f t="shared" si="8"/>
        <v>42987</v>
      </c>
      <c r="AB14" s="51"/>
      <c r="AC14" s="52"/>
      <c r="AD14" s="1">
        <f t="shared" si="9"/>
        <v>43017</v>
      </c>
      <c r="AE14" s="51"/>
      <c r="AF14" s="52"/>
      <c r="AG14" s="1">
        <f t="shared" si="10"/>
        <v>43048</v>
      </c>
      <c r="AH14" s="51"/>
      <c r="AI14" s="52"/>
      <c r="AJ14" s="1">
        <f t="shared" si="11"/>
        <v>43078</v>
      </c>
      <c r="AK14" s="51"/>
      <c r="AL14" s="52"/>
    </row>
    <row r="15" spans="1:38" ht="15" customHeight="1">
      <c r="A15" s="20"/>
      <c r="B15" s="20"/>
      <c r="C15" s="1">
        <f t="shared" si="0"/>
        <v>42745</v>
      </c>
      <c r="D15" s="51"/>
      <c r="E15" s="52"/>
      <c r="F15" s="1">
        <f t="shared" si="1"/>
        <v>42776</v>
      </c>
      <c r="G15" s="51"/>
      <c r="H15" s="52"/>
      <c r="I15" s="1">
        <f t="shared" si="2"/>
        <v>42804</v>
      </c>
      <c r="J15" s="56"/>
      <c r="K15" s="52"/>
      <c r="L15" s="1">
        <f t="shared" si="3"/>
        <v>42835</v>
      </c>
      <c r="M15" s="51"/>
      <c r="N15" s="52"/>
      <c r="O15" s="1">
        <f t="shared" si="4"/>
        <v>42865</v>
      </c>
      <c r="P15" s="51"/>
      <c r="Q15" s="52"/>
      <c r="R15" s="1">
        <f t="shared" si="5"/>
        <v>42896</v>
      </c>
      <c r="S15" s="51"/>
      <c r="T15" s="52"/>
      <c r="U15" s="1">
        <f t="shared" si="6"/>
        <v>42926</v>
      </c>
      <c r="V15" s="51"/>
      <c r="W15" s="52"/>
      <c r="X15" s="1">
        <f t="shared" si="7"/>
        <v>42957</v>
      </c>
      <c r="Y15" s="51"/>
      <c r="Z15" s="52"/>
      <c r="AA15" s="1">
        <f t="shared" si="8"/>
        <v>42988</v>
      </c>
      <c r="AB15" s="51"/>
      <c r="AC15" s="52"/>
      <c r="AD15" s="1">
        <f t="shared" si="9"/>
        <v>43018</v>
      </c>
      <c r="AE15" s="51"/>
      <c r="AF15" s="52"/>
      <c r="AG15" s="1">
        <f t="shared" si="10"/>
        <v>43049</v>
      </c>
      <c r="AH15" s="51"/>
      <c r="AI15" s="52"/>
      <c r="AJ15" s="1">
        <f t="shared" si="11"/>
        <v>43079</v>
      </c>
      <c r="AK15" s="51"/>
      <c r="AL15" s="52"/>
    </row>
    <row r="16" spans="1:38" ht="15" customHeight="1">
      <c r="A16" s="20"/>
      <c r="B16" s="20"/>
      <c r="C16" s="1">
        <f t="shared" si="0"/>
        <v>42746</v>
      </c>
      <c r="D16" s="51"/>
      <c r="E16" s="52"/>
      <c r="F16" s="1">
        <f t="shared" si="1"/>
        <v>42777</v>
      </c>
      <c r="G16" s="51"/>
      <c r="H16" s="52"/>
      <c r="I16" s="1">
        <f t="shared" si="2"/>
        <v>42805</v>
      </c>
      <c r="J16" s="56"/>
      <c r="K16" s="52"/>
      <c r="L16" s="1">
        <f t="shared" si="3"/>
        <v>42836</v>
      </c>
      <c r="M16" s="51"/>
      <c r="N16" s="52"/>
      <c r="O16" s="1">
        <f t="shared" si="4"/>
        <v>42866</v>
      </c>
      <c r="P16" s="51"/>
      <c r="Q16" s="52"/>
      <c r="R16" s="1">
        <f t="shared" si="5"/>
        <v>42897</v>
      </c>
      <c r="S16" s="51"/>
      <c r="T16" s="52"/>
      <c r="U16" s="1">
        <f t="shared" si="6"/>
        <v>42927</v>
      </c>
      <c r="V16" s="51"/>
      <c r="W16" s="52"/>
      <c r="X16" s="1">
        <f t="shared" si="7"/>
        <v>42958</v>
      </c>
      <c r="Y16" s="51"/>
      <c r="Z16" s="52"/>
      <c r="AA16" s="1">
        <f t="shared" si="8"/>
        <v>42989</v>
      </c>
      <c r="AB16" s="51"/>
      <c r="AC16" s="52"/>
      <c r="AD16" s="1">
        <f t="shared" si="9"/>
        <v>43019</v>
      </c>
      <c r="AE16" s="51"/>
      <c r="AF16" s="52"/>
      <c r="AG16" s="1">
        <f t="shared" si="10"/>
        <v>43050</v>
      </c>
      <c r="AH16" s="51"/>
      <c r="AI16" s="52"/>
      <c r="AJ16" s="1">
        <f t="shared" si="11"/>
        <v>43080</v>
      </c>
      <c r="AK16" s="51"/>
      <c r="AL16" s="52"/>
    </row>
    <row r="17" spans="1:38" ht="15" customHeight="1">
      <c r="A17" s="20"/>
      <c r="B17" s="20"/>
      <c r="C17" s="1">
        <f t="shared" si="0"/>
        <v>42747</v>
      </c>
      <c r="D17" s="51"/>
      <c r="E17" s="52"/>
      <c r="F17" s="1">
        <f t="shared" si="1"/>
        <v>42778</v>
      </c>
      <c r="G17" s="51"/>
      <c r="H17" s="52"/>
      <c r="I17" s="1">
        <f t="shared" si="2"/>
        <v>42806</v>
      </c>
      <c r="J17" s="56"/>
      <c r="K17" s="52"/>
      <c r="L17" s="1">
        <f t="shared" si="3"/>
        <v>42837</v>
      </c>
      <c r="M17" s="51"/>
      <c r="N17" s="52"/>
      <c r="O17" s="1">
        <f t="shared" si="4"/>
        <v>42867</v>
      </c>
      <c r="P17" s="51"/>
      <c r="Q17" s="52"/>
      <c r="R17" s="1">
        <f t="shared" si="5"/>
        <v>42898</v>
      </c>
      <c r="S17" s="51"/>
      <c r="T17" s="52"/>
      <c r="U17" s="1">
        <f t="shared" si="6"/>
        <v>42928</v>
      </c>
      <c r="V17" s="51"/>
      <c r="W17" s="52"/>
      <c r="X17" s="1">
        <f t="shared" si="7"/>
        <v>42959</v>
      </c>
      <c r="Y17" s="51"/>
      <c r="Z17" s="52"/>
      <c r="AA17" s="1">
        <f t="shared" si="8"/>
        <v>42990</v>
      </c>
      <c r="AB17" s="51"/>
      <c r="AC17" s="52"/>
      <c r="AD17" s="1">
        <f t="shared" si="9"/>
        <v>43020</v>
      </c>
      <c r="AE17" s="51"/>
      <c r="AF17" s="52"/>
      <c r="AG17" s="1">
        <f t="shared" si="10"/>
        <v>43051</v>
      </c>
      <c r="AH17" s="51"/>
      <c r="AI17" s="52"/>
      <c r="AJ17" s="1">
        <f t="shared" si="11"/>
        <v>43081</v>
      </c>
      <c r="AK17" s="51"/>
      <c r="AL17" s="52"/>
    </row>
    <row r="18" spans="1:38" ht="15" customHeight="1">
      <c r="A18" s="20"/>
      <c r="B18" s="20"/>
      <c r="C18" s="1">
        <f t="shared" si="0"/>
        <v>42748</v>
      </c>
      <c r="D18" s="51"/>
      <c r="E18" s="52"/>
      <c r="F18" s="1">
        <f t="shared" si="1"/>
        <v>42779</v>
      </c>
      <c r="G18" s="51"/>
      <c r="H18" s="52"/>
      <c r="I18" s="1">
        <f t="shared" si="2"/>
        <v>42807</v>
      </c>
      <c r="J18" s="56"/>
      <c r="K18" s="52"/>
      <c r="L18" s="1">
        <f t="shared" si="3"/>
        <v>42838</v>
      </c>
      <c r="M18" s="51"/>
      <c r="N18" s="52"/>
      <c r="O18" s="1">
        <f t="shared" si="4"/>
        <v>42868</v>
      </c>
      <c r="P18" s="51"/>
      <c r="Q18" s="52"/>
      <c r="R18" s="1">
        <f t="shared" si="5"/>
        <v>42899</v>
      </c>
      <c r="S18" s="51"/>
      <c r="T18" s="52"/>
      <c r="U18" s="1">
        <f t="shared" si="6"/>
        <v>42929</v>
      </c>
      <c r="V18" s="51"/>
      <c r="W18" s="52"/>
      <c r="X18" s="1">
        <f t="shared" si="7"/>
        <v>42960</v>
      </c>
      <c r="Y18" s="51"/>
      <c r="Z18" s="52"/>
      <c r="AA18" s="1">
        <f t="shared" si="8"/>
        <v>42991</v>
      </c>
      <c r="AB18" s="51"/>
      <c r="AC18" s="52"/>
      <c r="AD18" s="1">
        <f t="shared" si="9"/>
        <v>43021</v>
      </c>
      <c r="AE18" s="51"/>
      <c r="AF18" s="52"/>
      <c r="AG18" s="1">
        <f t="shared" si="10"/>
        <v>43052</v>
      </c>
      <c r="AH18" s="51"/>
      <c r="AI18" s="52"/>
      <c r="AJ18" s="1">
        <f t="shared" si="11"/>
        <v>43082</v>
      </c>
      <c r="AK18" s="51"/>
      <c r="AL18" s="52"/>
    </row>
    <row r="19" spans="1:38" ht="15" customHeight="1">
      <c r="A19" s="20"/>
      <c r="B19" s="20"/>
      <c r="C19" s="1">
        <f t="shared" si="0"/>
        <v>42749</v>
      </c>
      <c r="D19" s="51"/>
      <c r="E19" s="52"/>
      <c r="F19" s="1">
        <f t="shared" si="1"/>
        <v>42780</v>
      </c>
      <c r="G19" s="51"/>
      <c r="H19" s="52"/>
      <c r="I19" s="1">
        <f t="shared" si="2"/>
        <v>42808</v>
      </c>
      <c r="J19" s="56"/>
      <c r="K19" s="57"/>
      <c r="L19" s="1">
        <f t="shared" si="3"/>
        <v>42839</v>
      </c>
      <c r="M19" s="51"/>
      <c r="N19" s="52"/>
      <c r="O19" s="1">
        <f t="shared" si="4"/>
        <v>42869</v>
      </c>
      <c r="P19" s="51"/>
      <c r="Q19" s="52"/>
      <c r="R19" s="1">
        <f t="shared" si="5"/>
        <v>42900</v>
      </c>
      <c r="S19" s="51"/>
      <c r="T19" s="52"/>
      <c r="U19" s="1">
        <f t="shared" si="6"/>
        <v>42930</v>
      </c>
      <c r="V19" s="51"/>
      <c r="W19" s="52"/>
      <c r="X19" s="1">
        <f t="shared" si="7"/>
        <v>42961</v>
      </c>
      <c r="Y19" s="51"/>
      <c r="Z19" s="52"/>
      <c r="AA19" s="1">
        <f t="shared" si="8"/>
        <v>42992</v>
      </c>
      <c r="AB19" s="51"/>
      <c r="AC19" s="52"/>
      <c r="AD19" s="1">
        <f t="shared" si="9"/>
        <v>43022</v>
      </c>
      <c r="AE19" s="51"/>
      <c r="AF19" s="52"/>
      <c r="AG19" s="1">
        <f t="shared" si="10"/>
        <v>43053</v>
      </c>
      <c r="AH19" s="51"/>
      <c r="AI19" s="52"/>
      <c r="AJ19" s="1">
        <f t="shared" si="11"/>
        <v>43083</v>
      </c>
      <c r="AK19" s="51"/>
      <c r="AL19" s="52"/>
    </row>
    <row r="20" spans="1:38">
      <c r="A20" s="20"/>
      <c r="B20" s="20"/>
      <c r="C20" s="1">
        <f t="shared" si="0"/>
        <v>42750</v>
      </c>
      <c r="D20" s="51"/>
      <c r="E20" s="52"/>
      <c r="F20" s="1">
        <f t="shared" si="1"/>
        <v>42781</v>
      </c>
      <c r="G20" s="51"/>
      <c r="H20" s="52"/>
      <c r="I20" s="1">
        <f t="shared" si="2"/>
        <v>42809</v>
      </c>
      <c r="J20" s="56"/>
      <c r="K20" s="57"/>
      <c r="L20" s="1">
        <f t="shared" si="3"/>
        <v>42840</v>
      </c>
      <c r="M20" s="51"/>
      <c r="N20" s="52"/>
      <c r="O20" s="1">
        <f t="shared" si="4"/>
        <v>42870</v>
      </c>
      <c r="P20" s="51"/>
      <c r="Q20" s="52"/>
      <c r="R20" s="1">
        <f t="shared" si="5"/>
        <v>42901</v>
      </c>
      <c r="S20" s="51"/>
      <c r="T20" s="52"/>
      <c r="U20" s="1">
        <f t="shared" si="6"/>
        <v>42931</v>
      </c>
      <c r="V20" s="51"/>
      <c r="W20" s="52"/>
      <c r="X20" s="1">
        <f t="shared" si="7"/>
        <v>42962</v>
      </c>
      <c r="Y20" s="51"/>
      <c r="Z20" s="52"/>
      <c r="AA20" s="1">
        <f t="shared" si="8"/>
        <v>42993</v>
      </c>
      <c r="AB20" s="51"/>
      <c r="AC20" s="52"/>
      <c r="AD20" s="1">
        <f t="shared" si="9"/>
        <v>43023</v>
      </c>
      <c r="AE20" s="51"/>
      <c r="AF20" s="52"/>
      <c r="AG20" s="1">
        <f t="shared" si="10"/>
        <v>43054</v>
      </c>
      <c r="AH20" s="51"/>
      <c r="AI20" s="52"/>
      <c r="AJ20" s="1">
        <f t="shared" si="11"/>
        <v>43084</v>
      </c>
      <c r="AK20" s="51"/>
      <c r="AL20" s="52"/>
    </row>
    <row r="21" spans="1:38">
      <c r="A21" s="20"/>
      <c r="B21" s="20"/>
      <c r="C21" s="1">
        <f t="shared" si="0"/>
        <v>42751</v>
      </c>
      <c r="D21" s="51"/>
      <c r="E21" s="52"/>
      <c r="F21" s="1">
        <f t="shared" si="1"/>
        <v>42782</v>
      </c>
      <c r="G21" s="51"/>
      <c r="H21" s="52"/>
      <c r="I21" s="1">
        <f t="shared" si="2"/>
        <v>42810</v>
      </c>
      <c r="J21" s="56"/>
      <c r="K21" s="57"/>
      <c r="L21" s="1">
        <f t="shared" si="3"/>
        <v>42841</v>
      </c>
      <c r="M21" s="51"/>
      <c r="N21" s="52"/>
      <c r="O21" s="1">
        <f t="shared" si="4"/>
        <v>42871</v>
      </c>
      <c r="P21" s="51"/>
      <c r="Q21" s="52"/>
      <c r="R21" s="1">
        <f t="shared" si="5"/>
        <v>42902</v>
      </c>
      <c r="S21" s="51"/>
      <c r="T21" s="52"/>
      <c r="U21" s="1">
        <f t="shared" si="6"/>
        <v>42932</v>
      </c>
      <c r="V21" s="51"/>
      <c r="W21" s="52"/>
      <c r="X21" s="1">
        <f t="shared" si="7"/>
        <v>42963</v>
      </c>
      <c r="Y21" s="51"/>
      <c r="Z21" s="52"/>
      <c r="AA21" s="1">
        <f t="shared" si="8"/>
        <v>42994</v>
      </c>
      <c r="AB21" s="51"/>
      <c r="AC21" s="52"/>
      <c r="AD21" s="1">
        <f t="shared" si="9"/>
        <v>43024</v>
      </c>
      <c r="AE21" s="51"/>
      <c r="AF21" s="52"/>
      <c r="AG21" s="1">
        <f t="shared" si="10"/>
        <v>43055</v>
      </c>
      <c r="AH21" s="51"/>
      <c r="AI21" s="52"/>
      <c r="AJ21" s="1">
        <f t="shared" si="11"/>
        <v>43085</v>
      </c>
      <c r="AK21" s="51"/>
      <c r="AL21" s="52"/>
    </row>
    <row r="22" spans="1:38">
      <c r="A22" s="20"/>
      <c r="B22" s="20"/>
      <c r="C22" s="1">
        <f t="shared" si="0"/>
        <v>42752</v>
      </c>
      <c r="D22" s="51"/>
      <c r="E22" s="52"/>
      <c r="F22" s="1">
        <f t="shared" si="1"/>
        <v>42783</v>
      </c>
      <c r="G22" s="51"/>
      <c r="H22" s="52"/>
      <c r="I22" s="1">
        <f t="shared" si="2"/>
        <v>42811</v>
      </c>
      <c r="J22" s="56"/>
      <c r="K22" s="52"/>
      <c r="L22" s="1">
        <f t="shared" si="3"/>
        <v>42842</v>
      </c>
      <c r="M22" s="51"/>
      <c r="N22" s="52"/>
      <c r="O22" s="1">
        <f t="shared" si="4"/>
        <v>42872</v>
      </c>
      <c r="P22" s="51"/>
      <c r="Q22" s="52"/>
      <c r="R22" s="1">
        <f t="shared" si="5"/>
        <v>42903</v>
      </c>
      <c r="S22" s="51"/>
      <c r="T22" s="52"/>
      <c r="U22" s="1">
        <f t="shared" si="6"/>
        <v>42933</v>
      </c>
      <c r="V22" s="51"/>
      <c r="W22" s="52"/>
      <c r="X22" s="1">
        <f t="shared" si="7"/>
        <v>42964</v>
      </c>
      <c r="Y22" s="51"/>
      <c r="Z22" s="52"/>
      <c r="AA22" s="1">
        <f t="shared" si="8"/>
        <v>42995</v>
      </c>
      <c r="AB22" s="51"/>
      <c r="AC22" s="52"/>
      <c r="AD22" s="1">
        <f t="shared" si="9"/>
        <v>43025</v>
      </c>
      <c r="AE22" s="51"/>
      <c r="AF22" s="52"/>
      <c r="AG22" s="1">
        <f t="shared" si="10"/>
        <v>43056</v>
      </c>
      <c r="AH22" s="51"/>
      <c r="AI22" s="52"/>
      <c r="AJ22" s="1">
        <f t="shared" si="11"/>
        <v>43086</v>
      </c>
      <c r="AK22" s="51"/>
      <c r="AL22" s="52"/>
    </row>
    <row r="23" spans="1:38">
      <c r="A23" s="20"/>
      <c r="B23" s="20"/>
      <c r="C23" s="1">
        <f t="shared" si="0"/>
        <v>42753</v>
      </c>
      <c r="D23" s="51"/>
      <c r="E23" s="52"/>
      <c r="F23" s="1">
        <f t="shared" si="1"/>
        <v>42784</v>
      </c>
      <c r="G23" s="51"/>
      <c r="H23" s="52"/>
      <c r="I23" s="1">
        <f t="shared" si="2"/>
        <v>42812</v>
      </c>
      <c r="J23" s="56"/>
      <c r="K23" s="52"/>
      <c r="L23" s="1">
        <f t="shared" si="3"/>
        <v>42843</v>
      </c>
      <c r="M23" s="51"/>
      <c r="N23" s="52"/>
      <c r="O23" s="1">
        <f t="shared" si="4"/>
        <v>42873</v>
      </c>
      <c r="P23" s="51"/>
      <c r="Q23" s="52"/>
      <c r="R23" s="1">
        <f t="shared" si="5"/>
        <v>42904</v>
      </c>
      <c r="S23" s="51"/>
      <c r="T23" s="52"/>
      <c r="U23" s="1">
        <f t="shared" si="6"/>
        <v>42934</v>
      </c>
      <c r="V23" s="51"/>
      <c r="W23" s="52"/>
      <c r="X23" s="1">
        <f t="shared" si="7"/>
        <v>42965</v>
      </c>
      <c r="Y23" s="51"/>
      <c r="Z23" s="52"/>
      <c r="AA23" s="1">
        <f t="shared" si="8"/>
        <v>42996</v>
      </c>
      <c r="AB23" s="51"/>
      <c r="AC23" s="52"/>
      <c r="AD23" s="1">
        <f t="shared" si="9"/>
        <v>43026</v>
      </c>
      <c r="AE23" s="51"/>
      <c r="AF23" s="52"/>
      <c r="AG23" s="1">
        <f t="shared" si="10"/>
        <v>43057</v>
      </c>
      <c r="AH23" s="51"/>
      <c r="AI23" s="52"/>
      <c r="AJ23" s="1">
        <f t="shared" si="11"/>
        <v>43087</v>
      </c>
      <c r="AK23" s="51"/>
      <c r="AL23" s="52"/>
    </row>
    <row r="24" spans="1:38">
      <c r="A24" s="20"/>
      <c r="B24" s="20"/>
      <c r="C24" s="1">
        <f t="shared" si="0"/>
        <v>42754</v>
      </c>
      <c r="D24" s="51"/>
      <c r="E24" s="52"/>
      <c r="F24" s="1">
        <f t="shared" si="1"/>
        <v>42785</v>
      </c>
      <c r="G24" s="51"/>
      <c r="H24" s="52"/>
      <c r="I24" s="1">
        <f t="shared" si="2"/>
        <v>42813</v>
      </c>
      <c r="J24" s="56"/>
      <c r="K24" s="52"/>
      <c r="L24" s="1">
        <f t="shared" si="3"/>
        <v>42844</v>
      </c>
      <c r="M24" s="51"/>
      <c r="N24" s="52"/>
      <c r="O24" s="1">
        <f t="shared" si="4"/>
        <v>42874</v>
      </c>
      <c r="P24" s="51"/>
      <c r="Q24" s="52"/>
      <c r="R24" s="1">
        <f t="shared" si="5"/>
        <v>42905</v>
      </c>
      <c r="S24" s="51"/>
      <c r="T24" s="52"/>
      <c r="U24" s="1">
        <f t="shared" si="6"/>
        <v>42935</v>
      </c>
      <c r="V24" s="51"/>
      <c r="W24" s="52"/>
      <c r="X24" s="1">
        <f t="shared" si="7"/>
        <v>42966</v>
      </c>
      <c r="Y24" s="51"/>
      <c r="Z24" s="52"/>
      <c r="AA24" s="1">
        <f t="shared" si="8"/>
        <v>42997</v>
      </c>
      <c r="AB24" s="51"/>
      <c r="AC24" s="52"/>
      <c r="AD24" s="1">
        <f t="shared" si="9"/>
        <v>43027</v>
      </c>
      <c r="AE24" s="51"/>
      <c r="AF24" s="52"/>
      <c r="AG24" s="1">
        <f t="shared" si="10"/>
        <v>43058</v>
      </c>
      <c r="AH24" s="51"/>
      <c r="AI24" s="52"/>
      <c r="AJ24" s="1">
        <f t="shared" si="11"/>
        <v>43088</v>
      </c>
      <c r="AK24" s="51"/>
      <c r="AL24" s="52"/>
    </row>
    <row r="25" spans="1:38">
      <c r="A25" s="20"/>
      <c r="B25" s="20"/>
      <c r="C25" s="1">
        <f t="shared" si="0"/>
        <v>42755</v>
      </c>
      <c r="D25" s="51"/>
      <c r="E25" s="52"/>
      <c r="F25" s="1">
        <f t="shared" si="1"/>
        <v>42786</v>
      </c>
      <c r="G25" s="51"/>
      <c r="H25" s="52"/>
      <c r="I25" s="1">
        <f t="shared" si="2"/>
        <v>42814</v>
      </c>
      <c r="J25" s="56"/>
      <c r="K25" s="52"/>
      <c r="L25" s="1">
        <f t="shared" si="3"/>
        <v>42845</v>
      </c>
      <c r="M25" s="51"/>
      <c r="N25" s="52"/>
      <c r="O25" s="1">
        <f t="shared" si="4"/>
        <v>42875</v>
      </c>
      <c r="P25" s="51"/>
      <c r="Q25" s="52"/>
      <c r="R25" s="1">
        <f t="shared" si="5"/>
        <v>42906</v>
      </c>
      <c r="S25" s="51"/>
      <c r="T25" s="52"/>
      <c r="U25" s="1">
        <f t="shared" si="6"/>
        <v>42936</v>
      </c>
      <c r="V25" s="51"/>
      <c r="W25" s="52"/>
      <c r="X25" s="1">
        <f t="shared" si="7"/>
        <v>42967</v>
      </c>
      <c r="Y25" s="51"/>
      <c r="Z25" s="52"/>
      <c r="AA25" s="1">
        <f t="shared" si="8"/>
        <v>42998</v>
      </c>
      <c r="AB25" s="51"/>
      <c r="AC25" s="52"/>
      <c r="AD25" s="1">
        <f t="shared" si="9"/>
        <v>43028</v>
      </c>
      <c r="AE25" s="51"/>
      <c r="AF25" s="52"/>
      <c r="AG25" s="1">
        <f t="shared" si="10"/>
        <v>43059</v>
      </c>
      <c r="AH25" s="51"/>
      <c r="AI25" s="52"/>
      <c r="AJ25" s="1">
        <f t="shared" si="11"/>
        <v>43089</v>
      </c>
      <c r="AK25" s="51"/>
      <c r="AL25" s="52"/>
    </row>
    <row r="26" spans="1:38">
      <c r="A26" s="20"/>
      <c r="B26" s="20"/>
      <c r="C26" s="1">
        <f t="shared" si="0"/>
        <v>42756</v>
      </c>
      <c r="D26" s="51"/>
      <c r="E26" s="52"/>
      <c r="F26" s="1">
        <f t="shared" si="1"/>
        <v>42787</v>
      </c>
      <c r="G26" s="51"/>
      <c r="H26" s="52"/>
      <c r="I26" s="1">
        <f t="shared" si="2"/>
        <v>42815</v>
      </c>
      <c r="J26" s="56"/>
      <c r="K26" s="52"/>
      <c r="L26" s="1">
        <f t="shared" si="3"/>
        <v>42846</v>
      </c>
      <c r="M26" s="51"/>
      <c r="N26" s="52"/>
      <c r="O26" s="1">
        <f t="shared" si="4"/>
        <v>42876</v>
      </c>
      <c r="P26" s="51"/>
      <c r="Q26" s="52"/>
      <c r="R26" s="1">
        <f t="shared" si="5"/>
        <v>42907</v>
      </c>
      <c r="S26" s="51"/>
      <c r="T26" s="52"/>
      <c r="U26" s="1">
        <f t="shared" si="6"/>
        <v>42937</v>
      </c>
      <c r="V26" s="51"/>
      <c r="W26" s="52"/>
      <c r="X26" s="1">
        <f t="shared" si="7"/>
        <v>42968</v>
      </c>
      <c r="Y26" s="51"/>
      <c r="Z26" s="52"/>
      <c r="AA26" s="1">
        <f t="shared" si="8"/>
        <v>42999</v>
      </c>
      <c r="AB26" s="51"/>
      <c r="AC26" s="52"/>
      <c r="AD26" s="1">
        <f t="shared" si="9"/>
        <v>43029</v>
      </c>
      <c r="AE26" s="51"/>
      <c r="AF26" s="52"/>
      <c r="AG26" s="1">
        <f t="shared" si="10"/>
        <v>43060</v>
      </c>
      <c r="AH26" s="51"/>
      <c r="AI26" s="52"/>
      <c r="AJ26" s="1">
        <f t="shared" si="11"/>
        <v>43090</v>
      </c>
      <c r="AK26" s="51"/>
      <c r="AL26" s="52"/>
    </row>
    <row r="27" spans="1:38">
      <c r="A27" s="20"/>
      <c r="B27" s="20"/>
      <c r="C27" s="1">
        <f t="shared" si="0"/>
        <v>42757</v>
      </c>
      <c r="D27" s="51"/>
      <c r="E27" s="52"/>
      <c r="F27" s="1">
        <f t="shared" si="1"/>
        <v>42788</v>
      </c>
      <c r="G27" s="51"/>
      <c r="H27" s="52"/>
      <c r="I27" s="1">
        <f t="shared" si="2"/>
        <v>42816</v>
      </c>
      <c r="J27" s="56"/>
      <c r="K27" s="52"/>
      <c r="L27" s="1">
        <f t="shared" si="3"/>
        <v>42847</v>
      </c>
      <c r="M27" s="51"/>
      <c r="N27" s="52"/>
      <c r="O27" s="1">
        <f t="shared" si="4"/>
        <v>42877</v>
      </c>
      <c r="P27" s="51"/>
      <c r="Q27" s="52"/>
      <c r="R27" s="1">
        <f t="shared" si="5"/>
        <v>42908</v>
      </c>
      <c r="S27" s="51"/>
      <c r="T27" s="52"/>
      <c r="U27" s="1">
        <f t="shared" si="6"/>
        <v>42938</v>
      </c>
      <c r="V27" s="51"/>
      <c r="W27" s="52"/>
      <c r="X27" s="1">
        <f t="shared" si="7"/>
        <v>42969</v>
      </c>
      <c r="Y27" s="51"/>
      <c r="Z27" s="52"/>
      <c r="AA27" s="1">
        <f t="shared" si="8"/>
        <v>43000</v>
      </c>
      <c r="AB27" s="51"/>
      <c r="AC27" s="52"/>
      <c r="AD27" s="1">
        <f t="shared" si="9"/>
        <v>43030</v>
      </c>
      <c r="AE27" s="51"/>
      <c r="AF27" s="52"/>
      <c r="AG27" s="1">
        <f t="shared" si="10"/>
        <v>43061</v>
      </c>
      <c r="AH27" s="51"/>
      <c r="AI27" s="52"/>
      <c r="AJ27" s="1">
        <f t="shared" si="11"/>
        <v>43091</v>
      </c>
      <c r="AK27" s="51"/>
      <c r="AL27" s="52"/>
    </row>
    <row r="28" spans="1:38">
      <c r="A28" s="20"/>
      <c r="B28" s="20"/>
      <c r="C28" s="1">
        <f t="shared" si="0"/>
        <v>42758</v>
      </c>
      <c r="D28" s="51"/>
      <c r="E28" s="52"/>
      <c r="F28" s="1">
        <f t="shared" si="1"/>
        <v>42789</v>
      </c>
      <c r="G28" s="51"/>
      <c r="H28" s="52"/>
      <c r="I28" s="1">
        <f t="shared" si="2"/>
        <v>42817</v>
      </c>
      <c r="J28" s="56"/>
      <c r="K28" s="52"/>
      <c r="L28" s="1">
        <f t="shared" si="3"/>
        <v>42848</v>
      </c>
      <c r="M28" s="51"/>
      <c r="N28" s="52"/>
      <c r="O28" s="1">
        <f t="shared" si="4"/>
        <v>42878</v>
      </c>
      <c r="P28" s="51"/>
      <c r="Q28" s="52"/>
      <c r="R28" s="1">
        <f t="shared" si="5"/>
        <v>42909</v>
      </c>
      <c r="S28" s="51"/>
      <c r="T28" s="52"/>
      <c r="U28" s="1">
        <f t="shared" si="6"/>
        <v>42939</v>
      </c>
      <c r="V28" s="51"/>
      <c r="W28" s="52"/>
      <c r="X28" s="1">
        <f t="shared" si="7"/>
        <v>42970</v>
      </c>
      <c r="Y28" s="51"/>
      <c r="Z28" s="52"/>
      <c r="AA28" s="1">
        <f t="shared" si="8"/>
        <v>43001</v>
      </c>
      <c r="AB28" s="51"/>
      <c r="AC28" s="52"/>
      <c r="AD28" s="1">
        <f t="shared" si="9"/>
        <v>43031</v>
      </c>
      <c r="AE28" s="51"/>
      <c r="AF28" s="52"/>
      <c r="AG28" s="1">
        <f t="shared" si="10"/>
        <v>43062</v>
      </c>
      <c r="AH28" s="51"/>
      <c r="AI28" s="52"/>
      <c r="AJ28" s="1">
        <f t="shared" si="11"/>
        <v>43092</v>
      </c>
      <c r="AK28" s="51"/>
      <c r="AL28" s="52"/>
    </row>
    <row r="29" spans="1:38">
      <c r="A29" s="20"/>
      <c r="B29" s="20"/>
      <c r="C29" s="1">
        <f t="shared" si="0"/>
        <v>42759</v>
      </c>
      <c r="D29" s="51"/>
      <c r="E29" s="52"/>
      <c r="F29" s="1">
        <f t="shared" si="1"/>
        <v>42790</v>
      </c>
      <c r="G29" s="51"/>
      <c r="H29" s="52"/>
      <c r="I29" s="1">
        <f t="shared" si="2"/>
        <v>42818</v>
      </c>
      <c r="J29" s="56"/>
      <c r="K29" s="52"/>
      <c r="L29" s="1">
        <f t="shared" si="3"/>
        <v>42849</v>
      </c>
      <c r="M29" s="51"/>
      <c r="N29" s="52"/>
      <c r="O29" s="1">
        <f t="shared" si="4"/>
        <v>42879</v>
      </c>
      <c r="P29" s="51"/>
      <c r="Q29" s="52"/>
      <c r="R29" s="1">
        <f t="shared" si="5"/>
        <v>42910</v>
      </c>
      <c r="S29" s="51"/>
      <c r="T29" s="52"/>
      <c r="U29" s="1">
        <f t="shared" si="6"/>
        <v>42940</v>
      </c>
      <c r="V29" s="51"/>
      <c r="W29" s="52"/>
      <c r="X29" s="1">
        <f t="shared" si="7"/>
        <v>42971</v>
      </c>
      <c r="Y29" s="51"/>
      <c r="Z29" s="52"/>
      <c r="AA29" s="1">
        <f t="shared" si="8"/>
        <v>43002</v>
      </c>
      <c r="AB29" s="51"/>
      <c r="AC29" s="52"/>
      <c r="AD29" s="1">
        <f t="shared" si="9"/>
        <v>43032</v>
      </c>
      <c r="AE29" s="51"/>
      <c r="AF29" s="52"/>
      <c r="AG29" s="1">
        <f t="shared" si="10"/>
        <v>43063</v>
      </c>
      <c r="AH29" s="51"/>
      <c r="AI29" s="52"/>
      <c r="AJ29" s="1">
        <f t="shared" si="11"/>
        <v>43093</v>
      </c>
      <c r="AK29" s="51"/>
      <c r="AL29" s="52"/>
    </row>
    <row r="30" spans="1:38">
      <c r="A30" s="20"/>
      <c r="B30" s="20"/>
      <c r="C30" s="1">
        <f t="shared" si="0"/>
        <v>42760</v>
      </c>
      <c r="D30" s="51"/>
      <c r="E30" s="52"/>
      <c r="F30" s="1">
        <f t="shared" si="1"/>
        <v>42791</v>
      </c>
      <c r="G30" s="51"/>
      <c r="H30" s="52"/>
      <c r="I30" s="1">
        <f t="shared" si="2"/>
        <v>42819</v>
      </c>
      <c r="J30" s="56"/>
      <c r="K30" s="52"/>
      <c r="L30" s="1">
        <f t="shared" si="3"/>
        <v>42850</v>
      </c>
      <c r="M30" s="51"/>
      <c r="N30" s="52"/>
      <c r="O30" s="1">
        <f t="shared" si="4"/>
        <v>42880</v>
      </c>
      <c r="P30" s="51"/>
      <c r="Q30" s="52"/>
      <c r="R30" s="1">
        <f t="shared" si="5"/>
        <v>42911</v>
      </c>
      <c r="S30" s="51"/>
      <c r="T30" s="52"/>
      <c r="U30" s="1">
        <f t="shared" si="6"/>
        <v>42941</v>
      </c>
      <c r="V30" s="51"/>
      <c r="W30" s="52"/>
      <c r="X30" s="1">
        <f t="shared" si="7"/>
        <v>42972</v>
      </c>
      <c r="Y30" s="51"/>
      <c r="Z30" s="52"/>
      <c r="AA30" s="1">
        <f t="shared" si="8"/>
        <v>43003</v>
      </c>
      <c r="AB30" s="51"/>
      <c r="AC30" s="52"/>
      <c r="AD30" s="1">
        <f t="shared" si="9"/>
        <v>43033</v>
      </c>
      <c r="AE30" s="51"/>
      <c r="AF30" s="52"/>
      <c r="AG30" s="1">
        <f t="shared" si="10"/>
        <v>43064</v>
      </c>
      <c r="AH30" s="51"/>
      <c r="AI30" s="52"/>
      <c r="AJ30" s="1">
        <f t="shared" si="11"/>
        <v>43094</v>
      </c>
      <c r="AK30" s="51"/>
      <c r="AL30" s="52"/>
    </row>
    <row r="31" spans="1:38">
      <c r="A31" s="20"/>
      <c r="B31" s="20"/>
      <c r="C31" s="1">
        <f t="shared" si="0"/>
        <v>42761</v>
      </c>
      <c r="D31" s="51"/>
      <c r="E31" s="52"/>
      <c r="F31" s="1">
        <f t="shared" si="1"/>
        <v>42792</v>
      </c>
      <c r="G31" s="51"/>
      <c r="H31" s="52"/>
      <c r="I31" s="1">
        <f t="shared" si="2"/>
        <v>42820</v>
      </c>
      <c r="J31" s="56"/>
      <c r="K31" s="52"/>
      <c r="L31" s="1">
        <f t="shared" si="3"/>
        <v>42851</v>
      </c>
      <c r="M31" s="51"/>
      <c r="N31" s="52"/>
      <c r="O31" s="1">
        <f t="shared" si="4"/>
        <v>42881</v>
      </c>
      <c r="P31" s="51"/>
      <c r="Q31" s="52"/>
      <c r="R31" s="1">
        <f t="shared" si="5"/>
        <v>42912</v>
      </c>
      <c r="S31" s="51"/>
      <c r="T31" s="52"/>
      <c r="U31" s="1">
        <f t="shared" si="6"/>
        <v>42942</v>
      </c>
      <c r="V31" s="51"/>
      <c r="W31" s="52"/>
      <c r="X31" s="1">
        <f t="shared" si="7"/>
        <v>42973</v>
      </c>
      <c r="Y31" s="51"/>
      <c r="Z31" s="52"/>
      <c r="AA31" s="1">
        <f t="shared" si="8"/>
        <v>43004</v>
      </c>
      <c r="AB31" s="51"/>
      <c r="AC31" s="52"/>
      <c r="AD31" s="1">
        <f t="shared" si="9"/>
        <v>43034</v>
      </c>
      <c r="AE31" s="51"/>
      <c r="AF31" s="52"/>
      <c r="AG31" s="1">
        <f t="shared" si="10"/>
        <v>43065</v>
      </c>
      <c r="AH31" s="51"/>
      <c r="AI31" s="52"/>
      <c r="AJ31" s="1">
        <f t="shared" si="11"/>
        <v>43095</v>
      </c>
      <c r="AK31" s="51"/>
      <c r="AL31" s="52"/>
    </row>
    <row r="32" spans="1:38">
      <c r="A32" s="20"/>
      <c r="B32" s="20"/>
      <c r="C32" s="1">
        <f t="shared" si="0"/>
        <v>42762</v>
      </c>
      <c r="D32" s="51"/>
      <c r="E32" s="52"/>
      <c r="F32" s="1">
        <f t="shared" si="1"/>
        <v>42793</v>
      </c>
      <c r="G32" s="51"/>
      <c r="H32" s="52"/>
      <c r="I32" s="1">
        <f t="shared" si="2"/>
        <v>42821</v>
      </c>
      <c r="J32" s="56"/>
      <c r="K32" s="52"/>
      <c r="L32" s="1">
        <f t="shared" si="3"/>
        <v>42852</v>
      </c>
      <c r="M32" s="51"/>
      <c r="N32" s="52"/>
      <c r="O32" s="1">
        <f t="shared" si="4"/>
        <v>42882</v>
      </c>
      <c r="P32" s="51"/>
      <c r="Q32" s="52"/>
      <c r="R32" s="1">
        <f t="shared" si="5"/>
        <v>42913</v>
      </c>
      <c r="S32" s="51"/>
      <c r="T32" s="52"/>
      <c r="U32" s="1">
        <f t="shared" si="6"/>
        <v>42943</v>
      </c>
      <c r="V32" s="51"/>
      <c r="W32" s="52"/>
      <c r="X32" s="1">
        <f t="shared" si="7"/>
        <v>42974</v>
      </c>
      <c r="Y32" s="51"/>
      <c r="Z32" s="52"/>
      <c r="AA32" s="1">
        <f t="shared" si="8"/>
        <v>43005</v>
      </c>
      <c r="AB32" s="51"/>
      <c r="AC32" s="52"/>
      <c r="AD32" s="1">
        <f t="shared" si="9"/>
        <v>43035</v>
      </c>
      <c r="AE32" s="51"/>
      <c r="AF32" s="52"/>
      <c r="AG32" s="1">
        <f t="shared" si="10"/>
        <v>43066</v>
      </c>
      <c r="AH32" s="51"/>
      <c r="AI32" s="52"/>
      <c r="AJ32" s="1">
        <f t="shared" si="11"/>
        <v>43096</v>
      </c>
      <c r="AK32" s="51"/>
      <c r="AL32" s="52"/>
    </row>
    <row r="33" spans="1:39">
      <c r="A33" s="20"/>
      <c r="B33" s="20"/>
      <c r="C33" s="1">
        <f t="shared" si="0"/>
        <v>42763</v>
      </c>
      <c r="D33" s="51"/>
      <c r="E33" s="52"/>
      <c r="F33" s="1">
        <f t="shared" si="1"/>
        <v>42794</v>
      </c>
      <c r="G33" s="51"/>
      <c r="H33" s="52"/>
      <c r="I33" s="1">
        <f t="shared" si="2"/>
        <v>42822</v>
      </c>
      <c r="J33" s="56"/>
      <c r="K33" s="52"/>
      <c r="L33" s="1">
        <f t="shared" si="3"/>
        <v>42853</v>
      </c>
      <c r="M33" s="51"/>
      <c r="N33" s="52"/>
      <c r="O33" s="1">
        <f t="shared" si="4"/>
        <v>42883</v>
      </c>
      <c r="P33" s="51"/>
      <c r="Q33" s="52"/>
      <c r="R33" s="1">
        <f t="shared" si="5"/>
        <v>42914</v>
      </c>
      <c r="S33" s="51"/>
      <c r="T33" s="52"/>
      <c r="U33" s="1">
        <f t="shared" si="6"/>
        <v>42944</v>
      </c>
      <c r="V33" s="51"/>
      <c r="W33" s="52"/>
      <c r="X33" s="1">
        <f t="shared" si="7"/>
        <v>42975</v>
      </c>
      <c r="Y33" s="51"/>
      <c r="Z33" s="52"/>
      <c r="AA33" s="1">
        <f t="shared" si="8"/>
        <v>43006</v>
      </c>
      <c r="AB33" s="51"/>
      <c r="AC33" s="52"/>
      <c r="AD33" s="1">
        <f t="shared" si="9"/>
        <v>43036</v>
      </c>
      <c r="AE33" s="51"/>
      <c r="AF33" s="52"/>
      <c r="AG33" s="1">
        <f t="shared" si="10"/>
        <v>43067</v>
      </c>
      <c r="AH33" s="51"/>
      <c r="AI33" s="52"/>
      <c r="AJ33" s="1">
        <f t="shared" si="11"/>
        <v>43097</v>
      </c>
      <c r="AK33" s="51"/>
      <c r="AL33" s="52"/>
    </row>
    <row r="34" spans="1:39">
      <c r="A34" s="20"/>
      <c r="B34" s="20"/>
      <c r="C34" s="1">
        <f t="shared" si="0"/>
        <v>42764</v>
      </c>
      <c r="D34" s="51"/>
      <c r="E34" s="52"/>
      <c r="F34" s="1">
        <f t="shared" si="1"/>
        <v>42795</v>
      </c>
      <c r="G34" s="51"/>
      <c r="H34" s="52"/>
      <c r="I34" s="1">
        <f t="shared" si="2"/>
        <v>42823</v>
      </c>
      <c r="J34" s="56"/>
      <c r="K34" s="52"/>
      <c r="L34" s="1">
        <f t="shared" si="3"/>
        <v>42854</v>
      </c>
      <c r="M34" s="51"/>
      <c r="N34" s="52"/>
      <c r="O34" s="1">
        <f t="shared" si="4"/>
        <v>42884</v>
      </c>
      <c r="P34" s="51"/>
      <c r="Q34" s="52"/>
      <c r="R34" s="1">
        <f t="shared" si="5"/>
        <v>42915</v>
      </c>
      <c r="S34" s="51"/>
      <c r="T34" s="52"/>
      <c r="U34" s="1">
        <f t="shared" si="6"/>
        <v>42945</v>
      </c>
      <c r="V34" s="51"/>
      <c r="W34" s="52"/>
      <c r="X34" s="1">
        <f t="shared" si="7"/>
        <v>42976</v>
      </c>
      <c r="Y34" s="51"/>
      <c r="Z34" s="52"/>
      <c r="AA34" s="1">
        <f t="shared" si="8"/>
        <v>43007</v>
      </c>
      <c r="AB34" s="51"/>
      <c r="AC34" s="52"/>
      <c r="AD34" s="1">
        <f t="shared" si="9"/>
        <v>43037</v>
      </c>
      <c r="AE34" s="51"/>
      <c r="AF34" s="52"/>
      <c r="AG34" s="1">
        <f t="shared" si="10"/>
        <v>43068</v>
      </c>
      <c r="AH34" s="51"/>
      <c r="AI34" s="52"/>
      <c r="AJ34" s="1">
        <f t="shared" si="11"/>
        <v>43098</v>
      </c>
      <c r="AK34" s="51"/>
      <c r="AL34" s="52"/>
    </row>
    <row r="35" spans="1:39">
      <c r="A35" s="20"/>
      <c r="B35" s="20"/>
      <c r="C35" s="1">
        <f t="shared" si="0"/>
        <v>42765</v>
      </c>
      <c r="D35" s="51"/>
      <c r="E35" s="52"/>
      <c r="F35" s="1">
        <f t="shared" si="1"/>
        <v>42796</v>
      </c>
      <c r="G35" s="51"/>
      <c r="H35" s="52"/>
      <c r="I35" s="1">
        <f t="shared" si="2"/>
        <v>42824</v>
      </c>
      <c r="J35" s="56"/>
      <c r="K35" s="52"/>
      <c r="L35" s="1">
        <f t="shared" si="3"/>
        <v>42855</v>
      </c>
      <c r="M35" s="51"/>
      <c r="N35" s="52"/>
      <c r="O35" s="1">
        <f t="shared" si="4"/>
        <v>42885</v>
      </c>
      <c r="P35" s="51"/>
      <c r="Q35" s="52"/>
      <c r="R35" s="1">
        <f t="shared" si="5"/>
        <v>42916</v>
      </c>
      <c r="S35" s="51"/>
      <c r="T35" s="52"/>
      <c r="U35" s="1">
        <f t="shared" si="6"/>
        <v>42946</v>
      </c>
      <c r="V35" s="51"/>
      <c r="W35" s="52"/>
      <c r="X35" s="1">
        <f t="shared" si="7"/>
        <v>42977</v>
      </c>
      <c r="Y35" s="51"/>
      <c r="Z35" s="52"/>
      <c r="AA35" s="1">
        <f t="shared" si="8"/>
        <v>43008</v>
      </c>
      <c r="AB35" s="51"/>
      <c r="AC35" s="52"/>
      <c r="AD35" s="1">
        <f t="shared" si="9"/>
        <v>43038</v>
      </c>
      <c r="AE35" s="51"/>
      <c r="AF35" s="52"/>
      <c r="AG35" s="1">
        <f t="shared" si="10"/>
        <v>43069</v>
      </c>
      <c r="AH35" s="51"/>
      <c r="AI35" s="52"/>
      <c r="AJ35" s="1">
        <f t="shared" si="11"/>
        <v>43099</v>
      </c>
      <c r="AK35" s="51"/>
      <c r="AL35" s="52"/>
    </row>
    <row r="36" spans="1:39">
      <c r="A36" s="20"/>
      <c r="B36" s="20"/>
      <c r="C36" s="1">
        <f t="shared" si="0"/>
        <v>42766</v>
      </c>
      <c r="D36" s="51"/>
      <c r="E36" s="52"/>
      <c r="F36" s="1">
        <f t="shared" si="1"/>
        <v>42797</v>
      </c>
      <c r="G36" s="51"/>
      <c r="H36" s="52"/>
      <c r="I36" s="1">
        <f t="shared" si="2"/>
        <v>42825</v>
      </c>
      <c r="J36" s="56"/>
      <c r="K36" s="52"/>
      <c r="L36" s="1">
        <f t="shared" si="3"/>
        <v>42856</v>
      </c>
      <c r="M36" s="51"/>
      <c r="N36" s="52"/>
      <c r="O36" s="1">
        <f t="shared" si="4"/>
        <v>42886</v>
      </c>
      <c r="P36" s="51"/>
      <c r="Q36" s="52"/>
      <c r="R36" s="1">
        <f t="shared" si="5"/>
        <v>42917</v>
      </c>
      <c r="S36" s="51"/>
      <c r="T36" s="52"/>
      <c r="U36" s="1">
        <f t="shared" si="6"/>
        <v>42947</v>
      </c>
      <c r="V36" s="51"/>
      <c r="W36" s="52"/>
      <c r="X36" s="1">
        <f t="shared" si="7"/>
        <v>42978</v>
      </c>
      <c r="Y36" s="51"/>
      <c r="Z36" s="52"/>
      <c r="AA36" s="1">
        <f t="shared" si="8"/>
        <v>43009</v>
      </c>
      <c r="AB36" s="51"/>
      <c r="AC36" s="52"/>
      <c r="AD36" s="1">
        <f t="shared" si="9"/>
        <v>43039</v>
      </c>
      <c r="AE36" s="51"/>
      <c r="AF36" s="52"/>
      <c r="AG36" s="1">
        <f t="shared" si="10"/>
        <v>43070</v>
      </c>
      <c r="AH36" s="51"/>
      <c r="AI36" s="52"/>
      <c r="AJ36" s="1">
        <f t="shared" si="11"/>
        <v>43100</v>
      </c>
      <c r="AK36" s="51"/>
      <c r="AL36" s="52"/>
    </row>
    <row r="37" spans="1:39" ht="18.75" thickBot="1">
      <c r="B37" s="2" t="s">
        <v>22</v>
      </c>
      <c r="C37" s="47">
        <f>SUM(D6:E36)</f>
        <v>0</v>
      </c>
      <c r="D37" s="47"/>
      <c r="E37" s="47"/>
      <c r="F37" s="47">
        <f t="shared" ref="F37" si="12">SUM(G6:H36)</f>
        <v>0</v>
      </c>
      <c r="G37" s="47"/>
      <c r="H37" s="47"/>
      <c r="I37" s="47">
        <f>SUM(J6:K36)</f>
        <v>0</v>
      </c>
      <c r="J37" s="47"/>
      <c r="K37" s="47"/>
      <c r="L37" s="47">
        <f t="shared" ref="L37" si="13">SUM(M6:N36)</f>
        <v>0</v>
      </c>
      <c r="M37" s="47"/>
      <c r="N37" s="47"/>
      <c r="O37" s="47">
        <f t="shared" ref="O37" si="14">SUM(P6:Q36)</f>
        <v>0</v>
      </c>
      <c r="P37" s="47"/>
      <c r="Q37" s="47"/>
      <c r="R37" s="47">
        <f t="shared" ref="R37" si="15">SUM(S6:T36)</f>
        <v>0</v>
      </c>
      <c r="S37" s="47"/>
      <c r="T37" s="47"/>
      <c r="U37" s="47">
        <f t="shared" ref="U37" si="16">SUM(V6:W36)</f>
        <v>0</v>
      </c>
      <c r="V37" s="47"/>
      <c r="W37" s="47"/>
      <c r="X37" s="47">
        <f t="shared" ref="X37" si="17">SUM(Y6:Z36)</f>
        <v>0</v>
      </c>
      <c r="Y37" s="47"/>
      <c r="Z37" s="47"/>
      <c r="AA37" s="47">
        <f t="shared" ref="AA37" si="18">SUM(AB6:AC36)</f>
        <v>0</v>
      </c>
      <c r="AB37" s="47"/>
      <c r="AC37" s="47"/>
      <c r="AD37" s="47">
        <f t="shared" ref="AD37" si="19">SUM(AE6:AF36)</f>
        <v>0</v>
      </c>
      <c r="AE37" s="47"/>
      <c r="AF37" s="47"/>
      <c r="AG37" s="47">
        <f t="shared" ref="AG37" si="20">SUM(AH6:AI36)</f>
        <v>0</v>
      </c>
      <c r="AH37" s="47"/>
      <c r="AI37" s="47"/>
      <c r="AJ37" s="47">
        <f t="shared" ref="AJ37" si="21">SUM(AK6:AL36)</f>
        <v>0</v>
      </c>
      <c r="AK37" s="47"/>
      <c r="AL37" s="47"/>
      <c r="AM37" s="3">
        <f>SUM(C37:AL37)</f>
        <v>0</v>
      </c>
    </row>
    <row r="38" spans="1:39" ht="18" hidden="1">
      <c r="B38" s="2"/>
      <c r="C38" s="43">
        <f>C6</f>
        <v>42736</v>
      </c>
      <c r="D38" s="43"/>
      <c r="E38" s="43"/>
      <c r="F38" s="43">
        <f t="shared" ref="F38" si="22">F6</f>
        <v>42767</v>
      </c>
      <c r="G38" s="43"/>
      <c r="H38" s="43"/>
      <c r="I38" s="43">
        <f t="shared" ref="I38" si="23">I6</f>
        <v>42795</v>
      </c>
      <c r="J38" s="43"/>
      <c r="K38" s="43"/>
      <c r="L38" s="43">
        <f t="shared" ref="L38" si="24">L6</f>
        <v>42826</v>
      </c>
      <c r="M38" s="43"/>
      <c r="N38" s="43"/>
      <c r="O38" s="43">
        <f t="shared" ref="O38" si="25">O6</f>
        <v>42856</v>
      </c>
      <c r="P38" s="43"/>
      <c r="Q38" s="43"/>
      <c r="R38" s="43">
        <f t="shared" ref="R38" si="26">R6</f>
        <v>42887</v>
      </c>
      <c r="S38" s="43"/>
      <c r="T38" s="43"/>
      <c r="U38" s="43">
        <f t="shared" ref="U38" si="27">U6</f>
        <v>42917</v>
      </c>
      <c r="V38" s="43"/>
      <c r="W38" s="43"/>
      <c r="X38" s="43">
        <f t="shared" ref="X38" si="28">X6</f>
        <v>42948</v>
      </c>
      <c r="Y38" s="43"/>
      <c r="Z38" s="43"/>
      <c r="AA38" s="43">
        <f t="shared" ref="AA38" si="29">AA6</f>
        <v>42979</v>
      </c>
      <c r="AB38" s="43"/>
      <c r="AC38" s="43"/>
      <c r="AD38" s="43">
        <f t="shared" ref="AD38" si="30">AD6</f>
        <v>43009</v>
      </c>
      <c r="AE38" s="43"/>
      <c r="AF38" s="43"/>
      <c r="AG38" s="43">
        <f t="shared" ref="AG38" si="31">AG6</f>
        <v>43040</v>
      </c>
      <c r="AH38" s="43"/>
      <c r="AI38" s="43"/>
      <c r="AJ38" s="43">
        <f t="shared" ref="AJ38" si="32">AJ6</f>
        <v>43070</v>
      </c>
      <c r="AK38" s="43"/>
      <c r="AL38" s="43"/>
      <c r="AM38" s="3">
        <f t="shared" ref="AM38:AM44" si="33">SUM(C38:AL38)</f>
        <v>514830</v>
      </c>
    </row>
    <row r="39" spans="1:39" ht="18" hidden="1">
      <c r="B39" s="2"/>
      <c r="C39" s="43">
        <f>EOMONTH(C38,0)+0</f>
        <v>42766</v>
      </c>
      <c r="D39" s="44"/>
      <c r="E39" s="44"/>
      <c r="F39" s="43">
        <f t="shared" ref="F39" si="34">EOMONTH(F38,0)+0</f>
        <v>42794</v>
      </c>
      <c r="G39" s="44"/>
      <c r="H39" s="44"/>
      <c r="I39" s="43">
        <f t="shared" ref="I39" si="35">EOMONTH(I38,0)+0</f>
        <v>42825</v>
      </c>
      <c r="J39" s="44"/>
      <c r="K39" s="44"/>
      <c r="L39" s="43">
        <f t="shared" ref="L39" si="36">EOMONTH(L38,0)+0</f>
        <v>42855</v>
      </c>
      <c r="M39" s="44"/>
      <c r="N39" s="44"/>
      <c r="O39" s="43">
        <f t="shared" ref="O39" si="37">EOMONTH(O38,0)+0</f>
        <v>42886</v>
      </c>
      <c r="P39" s="44"/>
      <c r="Q39" s="44"/>
      <c r="R39" s="43">
        <f t="shared" ref="R39" si="38">EOMONTH(R38,0)+0</f>
        <v>42916</v>
      </c>
      <c r="S39" s="44"/>
      <c r="T39" s="44"/>
      <c r="U39" s="43">
        <f t="shared" ref="U39" si="39">EOMONTH(U38,0)+0</f>
        <v>42947</v>
      </c>
      <c r="V39" s="44"/>
      <c r="W39" s="44"/>
      <c r="X39" s="43">
        <f t="shared" ref="X39" si="40">EOMONTH(X38,0)+0</f>
        <v>42978</v>
      </c>
      <c r="Y39" s="44"/>
      <c r="Z39" s="44"/>
      <c r="AA39" s="43">
        <f t="shared" ref="AA39" si="41">EOMONTH(AA38,0)+0</f>
        <v>43008</v>
      </c>
      <c r="AB39" s="44"/>
      <c r="AC39" s="44"/>
      <c r="AD39" s="43">
        <f t="shared" ref="AD39" si="42">EOMONTH(AD38,0)+0</f>
        <v>43039</v>
      </c>
      <c r="AE39" s="44"/>
      <c r="AF39" s="44"/>
      <c r="AG39" s="43">
        <f t="shared" ref="AG39" si="43">EOMONTH(AG38,0)+0</f>
        <v>43069</v>
      </c>
      <c r="AH39" s="44"/>
      <c r="AI39" s="44"/>
      <c r="AJ39" s="43">
        <f t="shared" ref="AJ39" si="44">EOMONTH(AJ38,0)+0</f>
        <v>43100</v>
      </c>
      <c r="AK39" s="44"/>
      <c r="AL39" s="44"/>
      <c r="AM39" s="3">
        <f t="shared" si="33"/>
        <v>515183</v>
      </c>
    </row>
    <row r="40" spans="1:39" ht="18" hidden="1">
      <c r="B40" s="21"/>
      <c r="C40" s="48">
        <f>C39-C38+1</f>
        <v>31</v>
      </c>
      <c r="D40" s="48"/>
      <c r="E40" s="48"/>
      <c r="F40" s="48">
        <f t="shared" ref="F40" si="45">F39-F38+1</f>
        <v>28</v>
      </c>
      <c r="G40" s="48"/>
      <c r="H40" s="48"/>
      <c r="I40" s="48">
        <f t="shared" ref="I40" si="46">I39-I38+1</f>
        <v>31</v>
      </c>
      <c r="J40" s="48"/>
      <c r="K40" s="48"/>
      <c r="L40" s="48">
        <f t="shared" ref="L40" si="47">L39-L38+1</f>
        <v>30</v>
      </c>
      <c r="M40" s="48"/>
      <c r="N40" s="48"/>
      <c r="O40" s="48">
        <f t="shared" ref="O40" si="48">O39-O38+1</f>
        <v>31</v>
      </c>
      <c r="P40" s="48"/>
      <c r="Q40" s="48"/>
      <c r="R40" s="48">
        <f t="shared" ref="R40" si="49">R39-R38+1</f>
        <v>30</v>
      </c>
      <c r="S40" s="48"/>
      <c r="T40" s="48"/>
      <c r="U40" s="48">
        <f t="shared" ref="U40" si="50">U39-U38+1</f>
        <v>31</v>
      </c>
      <c r="V40" s="48"/>
      <c r="W40" s="48"/>
      <c r="X40" s="48">
        <f t="shared" ref="X40" si="51">X39-X38+1</f>
        <v>31</v>
      </c>
      <c r="Y40" s="48"/>
      <c r="Z40" s="48"/>
      <c r="AA40" s="48">
        <f t="shared" ref="AA40" si="52">AA39-AA38+1</f>
        <v>30</v>
      </c>
      <c r="AB40" s="48"/>
      <c r="AC40" s="48"/>
      <c r="AD40" s="48">
        <f t="shared" ref="AD40" si="53">AD39-AD38+1</f>
        <v>31</v>
      </c>
      <c r="AE40" s="48"/>
      <c r="AF40" s="48"/>
      <c r="AG40" s="48">
        <f t="shared" ref="AG40" si="54">AG39-AG38+1</f>
        <v>30</v>
      </c>
      <c r="AH40" s="48"/>
      <c r="AI40" s="48"/>
      <c r="AJ40" s="48">
        <f t="shared" ref="AJ40" si="55">AJ39-AJ38+1</f>
        <v>31</v>
      </c>
      <c r="AK40" s="48"/>
      <c r="AL40" s="48"/>
      <c r="AM40" s="22">
        <f t="shared" si="33"/>
        <v>365</v>
      </c>
    </row>
    <row r="41" spans="1:39" ht="19.5" thickTop="1" thickBot="1">
      <c r="A41" s="24" t="s">
        <v>0</v>
      </c>
      <c r="B41" s="25" t="s">
        <v>1</v>
      </c>
      <c r="C41" s="39">
        <f ca="1">SUMPRODUCT((WEEKDAY(ROW(INDIRECT(C38&amp;":"&amp;C39)))=6) *1)</f>
        <v>4</v>
      </c>
      <c r="D41" s="39"/>
      <c r="E41" s="39"/>
      <c r="F41" s="39">
        <f t="shared" ref="F41" ca="1" si="56">SUMPRODUCT((WEEKDAY(ROW(INDIRECT(F38&amp;":"&amp;F39)))=6) *1)</f>
        <v>4</v>
      </c>
      <c r="G41" s="39"/>
      <c r="H41" s="39"/>
      <c r="I41" s="39">
        <f t="shared" ref="I41" ca="1" si="57">SUMPRODUCT((WEEKDAY(ROW(INDIRECT(I38&amp;":"&amp;I39)))=6) *1)</f>
        <v>5</v>
      </c>
      <c r="J41" s="39"/>
      <c r="K41" s="39"/>
      <c r="L41" s="39">
        <f t="shared" ref="L41" ca="1" si="58">SUMPRODUCT((WEEKDAY(ROW(INDIRECT(L38&amp;":"&amp;L39)))=6) *1)</f>
        <v>4</v>
      </c>
      <c r="M41" s="39"/>
      <c r="N41" s="39"/>
      <c r="O41" s="39">
        <f t="shared" ref="O41" ca="1" si="59">SUMPRODUCT((WEEKDAY(ROW(INDIRECT(O38&amp;":"&amp;O39)))=6) *1)</f>
        <v>4</v>
      </c>
      <c r="P41" s="39"/>
      <c r="Q41" s="39"/>
      <c r="R41" s="39">
        <f t="shared" ref="R41" ca="1" si="60">SUMPRODUCT((WEEKDAY(ROW(INDIRECT(R38&amp;":"&amp;R39)))=6) *1)</f>
        <v>5</v>
      </c>
      <c r="S41" s="39"/>
      <c r="T41" s="39"/>
      <c r="U41" s="39">
        <f t="shared" ref="U41" ca="1" si="61">SUMPRODUCT((WEEKDAY(ROW(INDIRECT(U38&amp;":"&amp;U39)))=6) *1)</f>
        <v>4</v>
      </c>
      <c r="V41" s="39"/>
      <c r="W41" s="39"/>
      <c r="X41" s="39">
        <f t="shared" ref="X41" ca="1" si="62">SUMPRODUCT((WEEKDAY(ROW(INDIRECT(X38&amp;":"&amp;X39)))=6) *1)</f>
        <v>4</v>
      </c>
      <c r="Y41" s="39"/>
      <c r="Z41" s="39"/>
      <c r="AA41" s="39">
        <f t="shared" ref="AA41" ca="1" si="63">SUMPRODUCT((WEEKDAY(ROW(INDIRECT(AA38&amp;":"&amp;AA39)))=6) *1)</f>
        <v>5</v>
      </c>
      <c r="AB41" s="39"/>
      <c r="AC41" s="39"/>
      <c r="AD41" s="39">
        <f t="shared" ref="AD41" ca="1" si="64">SUMPRODUCT((WEEKDAY(ROW(INDIRECT(AD38&amp;":"&amp;AD39)))=6) *1)</f>
        <v>4</v>
      </c>
      <c r="AE41" s="39"/>
      <c r="AF41" s="39"/>
      <c r="AG41" s="39">
        <f t="shared" ref="AG41" ca="1" si="65">SUMPRODUCT((WEEKDAY(ROW(INDIRECT(AG38&amp;":"&amp;AG39)))=6) *1)</f>
        <v>4</v>
      </c>
      <c r="AH41" s="39"/>
      <c r="AI41" s="39"/>
      <c r="AJ41" s="39">
        <f t="shared" ref="AJ41" ca="1" si="66">SUMPRODUCT((WEEKDAY(ROW(INDIRECT(AJ38&amp;":"&amp;AJ39)))=6) *1)</f>
        <v>5</v>
      </c>
      <c r="AK41" s="39"/>
      <c r="AL41" s="39"/>
      <c r="AM41" s="23">
        <f t="shared" ca="1" si="33"/>
        <v>52</v>
      </c>
    </row>
    <row r="42" spans="1:39" ht="19.5" thickTop="1" thickBot="1">
      <c r="A42" s="26" t="s">
        <v>2</v>
      </c>
      <c r="B42" s="25" t="s">
        <v>3</v>
      </c>
      <c r="C42" s="49">
        <f ca="1">SUMPRODUCT((WEEKDAY(ROW(INDIRECT(C38&amp;":"&amp;C39)))=7) *1)</f>
        <v>4</v>
      </c>
      <c r="D42" s="49"/>
      <c r="E42" s="49"/>
      <c r="F42" s="39">
        <f t="shared" ref="F42" ca="1" si="67">SUMPRODUCT((WEEKDAY(ROW(INDIRECT(F38&amp;":"&amp;F39)))=7) *1)</f>
        <v>4</v>
      </c>
      <c r="G42" s="39"/>
      <c r="H42" s="39"/>
      <c r="I42" s="39">
        <f t="shared" ref="I42" ca="1" si="68">SUMPRODUCT((WEEKDAY(ROW(INDIRECT(I38&amp;":"&amp;I39)))=7) *1)</f>
        <v>4</v>
      </c>
      <c r="J42" s="39"/>
      <c r="K42" s="39"/>
      <c r="L42" s="39">
        <f t="shared" ref="L42" ca="1" si="69">SUMPRODUCT((WEEKDAY(ROW(INDIRECT(L38&amp;":"&amp;L39)))=7) *1)</f>
        <v>5</v>
      </c>
      <c r="M42" s="39"/>
      <c r="N42" s="39"/>
      <c r="O42" s="39">
        <f t="shared" ref="O42" ca="1" si="70">SUMPRODUCT((WEEKDAY(ROW(INDIRECT(O38&amp;":"&amp;O39)))=7) *1)</f>
        <v>4</v>
      </c>
      <c r="P42" s="39"/>
      <c r="Q42" s="39"/>
      <c r="R42" s="39">
        <f t="shared" ref="R42" ca="1" si="71">SUMPRODUCT((WEEKDAY(ROW(INDIRECT(R38&amp;":"&amp;R39)))=7) *1)</f>
        <v>4</v>
      </c>
      <c r="S42" s="39"/>
      <c r="T42" s="39"/>
      <c r="U42" s="39">
        <f t="shared" ref="U42" ca="1" si="72">SUMPRODUCT((WEEKDAY(ROW(INDIRECT(U38&amp;":"&amp;U39)))=7) *1)</f>
        <v>5</v>
      </c>
      <c r="V42" s="39"/>
      <c r="W42" s="39"/>
      <c r="X42" s="39">
        <f t="shared" ref="X42" ca="1" si="73">SUMPRODUCT((WEEKDAY(ROW(INDIRECT(X38&amp;":"&amp;X39)))=7) *1)</f>
        <v>4</v>
      </c>
      <c r="Y42" s="39"/>
      <c r="Z42" s="39"/>
      <c r="AA42" s="39">
        <f t="shared" ref="AA42" ca="1" si="74">SUMPRODUCT((WEEKDAY(ROW(INDIRECT(AA38&amp;":"&amp;AA39)))=7) *1)</f>
        <v>5</v>
      </c>
      <c r="AB42" s="39"/>
      <c r="AC42" s="39"/>
      <c r="AD42" s="39">
        <f t="shared" ref="AD42" ca="1" si="75">SUMPRODUCT((WEEKDAY(ROW(INDIRECT(AD38&amp;":"&amp;AD39)))=7) *1)</f>
        <v>4</v>
      </c>
      <c r="AE42" s="39"/>
      <c r="AF42" s="39"/>
      <c r="AG42" s="39">
        <f t="shared" ref="AG42" ca="1" si="76">SUMPRODUCT((WEEKDAY(ROW(INDIRECT(AG38&amp;":"&amp;AG39)))=7) *1)</f>
        <v>4</v>
      </c>
      <c r="AH42" s="39"/>
      <c r="AI42" s="39"/>
      <c r="AJ42" s="39">
        <f t="shared" ref="AJ42" ca="1" si="77">SUMPRODUCT((WEEKDAY(ROW(INDIRECT(AJ38&amp;":"&amp;AJ39)))=7) *1)</f>
        <v>5</v>
      </c>
      <c r="AK42" s="39"/>
      <c r="AL42" s="39"/>
      <c r="AM42" s="23">
        <f t="shared" ca="1" si="33"/>
        <v>52</v>
      </c>
    </row>
    <row r="43" spans="1:39" ht="19.5" thickTop="1" thickBot="1">
      <c r="A43" s="24" t="s">
        <v>4</v>
      </c>
      <c r="B43" s="25" t="s">
        <v>5</v>
      </c>
      <c r="C43" s="39">
        <f>SUMPRODUCT(COUNTIF(C6:C36,FER)*1)</f>
        <v>2</v>
      </c>
      <c r="D43" s="39"/>
      <c r="E43" s="39"/>
      <c r="F43" s="39">
        <f>SUMPRODUCT(COUNTIF(F6:F36,FER)*1)</f>
        <v>0</v>
      </c>
      <c r="G43" s="39"/>
      <c r="H43" s="39"/>
      <c r="I43" s="39">
        <f>SUMPRODUCT(COUNTIF(I6:I36,FER)*1)</f>
        <v>2</v>
      </c>
      <c r="J43" s="39"/>
      <c r="K43" s="39"/>
      <c r="L43" s="39">
        <f>SUMPRODUCT(COUNTIF(L6:L36,FER)*1)</f>
        <v>2</v>
      </c>
      <c r="M43" s="39"/>
      <c r="N43" s="39"/>
      <c r="O43" s="39">
        <f>SUMPRODUCT(COUNTIF(O6:O36,FER)*1)</f>
        <v>1</v>
      </c>
      <c r="P43" s="39"/>
      <c r="Q43" s="39"/>
      <c r="R43" s="39">
        <f>SUMPRODUCT(COUNTIF(R6:R36,FER)*1)</f>
        <v>2</v>
      </c>
      <c r="S43" s="39"/>
      <c r="T43" s="39"/>
      <c r="U43" s="39">
        <f>SUMPRODUCT(COUNTIF(U6:U36,FER)*1)</f>
        <v>1</v>
      </c>
      <c r="V43" s="39"/>
      <c r="W43" s="39"/>
      <c r="X43" s="39">
        <f>SUMPRODUCT(COUNTIF(X6:X36,FER)*1)</f>
        <v>1</v>
      </c>
      <c r="Y43" s="39"/>
      <c r="Z43" s="39"/>
      <c r="AA43" s="39">
        <f>SUMPRODUCT(COUNTIF(AA6:AA36,FER)*1)</f>
        <v>3</v>
      </c>
      <c r="AB43" s="39"/>
      <c r="AC43" s="39"/>
      <c r="AD43" s="39">
        <f>SUMPRODUCT(COUNTIF(AD6:AD36,FER)*1)</f>
        <v>1</v>
      </c>
      <c r="AE43" s="39"/>
      <c r="AF43" s="39"/>
      <c r="AG43" s="39">
        <f>SUMPRODUCT(COUNTIF(AG6:AG36,FER)*1)</f>
        <v>1</v>
      </c>
      <c r="AH43" s="39"/>
      <c r="AI43" s="39"/>
      <c r="AJ43" s="39">
        <f>SUMPRODUCT(COUNTIF(AJ6:AJ36,FER)*1)</f>
        <v>1</v>
      </c>
      <c r="AK43" s="39"/>
      <c r="AL43" s="39"/>
      <c r="AM43" s="23">
        <f t="shared" si="33"/>
        <v>17</v>
      </c>
    </row>
    <row r="44" spans="1:39" ht="19.5" thickTop="1" thickBot="1">
      <c r="A44" s="27" t="s">
        <v>6</v>
      </c>
      <c r="B44" s="28" t="s">
        <v>23</v>
      </c>
      <c r="C44" s="50">
        <f ca="1">C40-C41-C43</f>
        <v>25</v>
      </c>
      <c r="D44" s="39"/>
      <c r="E44" s="39"/>
      <c r="F44" s="38">
        <f t="shared" ref="F44" ca="1" si="78">F40-F41-F43</f>
        <v>24</v>
      </c>
      <c r="G44" s="39"/>
      <c r="H44" s="39"/>
      <c r="I44" s="38">
        <f t="shared" ref="I44" ca="1" si="79">I40-I41-I43</f>
        <v>24</v>
      </c>
      <c r="J44" s="39"/>
      <c r="K44" s="39"/>
      <c r="L44" s="38">
        <f t="shared" ref="L44" ca="1" si="80">L40-L41-L43</f>
        <v>24</v>
      </c>
      <c r="M44" s="39"/>
      <c r="N44" s="39"/>
      <c r="O44" s="38">
        <f t="shared" ref="O44" ca="1" si="81">O40-O41-O43</f>
        <v>26</v>
      </c>
      <c r="P44" s="39"/>
      <c r="Q44" s="39"/>
      <c r="R44" s="38">
        <f t="shared" ref="R44" ca="1" si="82">R40-R41-R43</f>
        <v>23</v>
      </c>
      <c r="S44" s="39"/>
      <c r="T44" s="39"/>
      <c r="U44" s="38">
        <f t="shared" ref="U44" ca="1" si="83">U40-U41-U43</f>
        <v>26</v>
      </c>
      <c r="V44" s="39"/>
      <c r="W44" s="39"/>
      <c r="X44" s="38">
        <f t="shared" ref="X44" ca="1" si="84">X40-X41-X43</f>
        <v>26</v>
      </c>
      <c r="Y44" s="39"/>
      <c r="Z44" s="39"/>
      <c r="AA44" s="38">
        <f t="shared" ref="AA44" ca="1" si="85">AA40-AA41-AA43</f>
        <v>22</v>
      </c>
      <c r="AB44" s="39"/>
      <c r="AC44" s="39"/>
      <c r="AD44" s="38">
        <f t="shared" ref="AD44" ca="1" si="86">AD40-AD41-AD43</f>
        <v>26</v>
      </c>
      <c r="AE44" s="39"/>
      <c r="AF44" s="39"/>
      <c r="AG44" s="38">
        <f t="shared" ref="AG44" ca="1" si="87">AG40-AG41-AG43</f>
        <v>25</v>
      </c>
      <c r="AH44" s="39"/>
      <c r="AI44" s="39"/>
      <c r="AJ44" s="38">
        <f t="shared" ref="AJ44" ca="1" si="88">AJ40-AJ41-AJ43</f>
        <v>25</v>
      </c>
      <c r="AK44" s="39"/>
      <c r="AL44" s="39"/>
      <c r="AM44" s="23">
        <f t="shared" ca="1" si="33"/>
        <v>296</v>
      </c>
    </row>
    <row r="45" spans="1:39" ht="15.75" thickTop="1">
      <c r="A45" s="29"/>
      <c r="B45" s="29"/>
      <c r="C45" s="29"/>
    </row>
    <row r="47" spans="1:39">
      <c r="B47" s="18"/>
    </row>
    <row r="48" spans="1:39">
      <c r="B48" s="19"/>
    </row>
    <row r="52" spans="2:21" ht="15.75" thickBot="1">
      <c r="L52" s="42"/>
      <c r="M52" s="42"/>
      <c r="N52" s="42"/>
      <c r="O52" s="42"/>
      <c r="P52" s="42"/>
      <c r="Q52" s="42"/>
      <c r="R52" s="42"/>
      <c r="S52" s="42"/>
      <c r="T52" s="42"/>
      <c r="U52" s="42"/>
    </row>
    <row r="53" spans="2:21" ht="16.5" thickTop="1" thickBot="1">
      <c r="B53" t="s">
        <v>24</v>
      </c>
      <c r="C53" s="40" t="s">
        <v>25</v>
      </c>
      <c r="D53" s="40"/>
      <c r="E53" s="40"/>
      <c r="F53" s="40"/>
      <c r="G53" s="40"/>
      <c r="I53">
        <v>0</v>
      </c>
      <c r="K53" s="33"/>
      <c r="L53" s="34" t="s">
        <v>31</v>
      </c>
      <c r="M53" s="34"/>
      <c r="N53" s="34"/>
      <c r="O53" s="34"/>
      <c r="P53" s="34"/>
      <c r="Q53" s="34"/>
      <c r="R53" s="34"/>
      <c r="S53" s="34"/>
      <c r="T53" s="34"/>
      <c r="U53" s="34"/>
    </row>
    <row r="54" spans="2:21" ht="16.5" thickTop="1" thickBot="1">
      <c r="B54" t="s">
        <v>24</v>
      </c>
      <c r="C54" s="40" t="s">
        <v>26</v>
      </c>
      <c r="D54" s="40"/>
      <c r="E54" s="40"/>
      <c r="F54" s="40"/>
      <c r="G54" s="40"/>
      <c r="I54">
        <v>0</v>
      </c>
      <c r="L54" s="41" t="s">
        <v>30</v>
      </c>
      <c r="M54" s="41"/>
      <c r="N54" s="41"/>
      <c r="O54" s="41"/>
      <c r="P54" s="41"/>
      <c r="Q54" s="41"/>
      <c r="R54" s="41"/>
      <c r="S54" s="41"/>
      <c r="T54" s="41"/>
      <c r="U54" s="41"/>
    </row>
    <row r="55" spans="2:21" ht="16.5" thickTop="1" thickBot="1">
      <c r="B55" t="s">
        <v>24</v>
      </c>
      <c r="C55" s="40" t="s">
        <v>27</v>
      </c>
      <c r="D55" s="40"/>
      <c r="E55" s="40"/>
      <c r="F55" s="40"/>
      <c r="G55" s="40"/>
      <c r="I55">
        <v>6</v>
      </c>
      <c r="L55" s="41" t="s">
        <v>29</v>
      </c>
      <c r="M55" s="41"/>
      <c r="N55" s="41"/>
      <c r="O55" s="41"/>
      <c r="P55" s="41"/>
      <c r="Q55" s="41"/>
      <c r="R55" s="41"/>
      <c r="S55" s="41"/>
      <c r="T55" s="41"/>
      <c r="U55" s="41"/>
    </row>
    <row r="56" spans="2:21" ht="15.75" thickTop="1">
      <c r="B56" t="s">
        <v>28</v>
      </c>
      <c r="I56">
        <v>8.5</v>
      </c>
    </row>
  </sheetData>
  <mergeCells count="489">
    <mergeCell ref="C2:F2"/>
    <mergeCell ref="C3:F3"/>
    <mergeCell ref="C5:E5"/>
    <mergeCell ref="D6:E6"/>
    <mergeCell ref="D7:E7"/>
    <mergeCell ref="D8:E8"/>
    <mergeCell ref="F38:H38"/>
    <mergeCell ref="F39:H39"/>
    <mergeCell ref="I38:K38"/>
    <mergeCell ref="I39:K39"/>
    <mergeCell ref="C38:E38"/>
    <mergeCell ref="C39:E39"/>
    <mergeCell ref="D17:E17"/>
    <mergeCell ref="D18:E18"/>
    <mergeCell ref="D19:E19"/>
    <mergeCell ref="D20:E20"/>
    <mergeCell ref="D9:E9"/>
    <mergeCell ref="D10:E10"/>
    <mergeCell ref="D11:E11"/>
    <mergeCell ref="D12:E12"/>
    <mergeCell ref="D13:E13"/>
    <mergeCell ref="D14:E14"/>
    <mergeCell ref="D33:E33"/>
    <mergeCell ref="D34:E34"/>
    <mergeCell ref="D35:E35"/>
    <mergeCell ref="D36:E36"/>
    <mergeCell ref="D30:E30"/>
    <mergeCell ref="D31:E31"/>
    <mergeCell ref="D32:E32"/>
    <mergeCell ref="F5:H5"/>
    <mergeCell ref="G6:H6"/>
    <mergeCell ref="G7:H7"/>
    <mergeCell ref="G8:H8"/>
    <mergeCell ref="G9:H9"/>
    <mergeCell ref="G10:H10"/>
    <mergeCell ref="D27:E27"/>
    <mergeCell ref="D28:E28"/>
    <mergeCell ref="D29:E29"/>
    <mergeCell ref="D21:E21"/>
    <mergeCell ref="D22:E22"/>
    <mergeCell ref="D23:E23"/>
    <mergeCell ref="D24:E24"/>
    <mergeCell ref="D25:E25"/>
    <mergeCell ref="D26:E26"/>
    <mergeCell ref="D15:E15"/>
    <mergeCell ref="D16:E16"/>
    <mergeCell ref="G19:H19"/>
    <mergeCell ref="G20:H20"/>
    <mergeCell ref="G21:H21"/>
    <mergeCell ref="G22:H22"/>
    <mergeCell ref="G11:H11"/>
    <mergeCell ref="G12:H12"/>
    <mergeCell ref="G13:H13"/>
    <mergeCell ref="G14:H14"/>
    <mergeCell ref="G15:H15"/>
    <mergeCell ref="G16:H16"/>
    <mergeCell ref="G35:H35"/>
    <mergeCell ref="G36:H36"/>
    <mergeCell ref="I5:K5"/>
    <mergeCell ref="J6:K6"/>
    <mergeCell ref="J7:K7"/>
    <mergeCell ref="J8:K8"/>
    <mergeCell ref="J9:K9"/>
    <mergeCell ref="J10:K10"/>
    <mergeCell ref="J11:K11"/>
    <mergeCell ref="J12:K12"/>
    <mergeCell ref="G29:H29"/>
    <mergeCell ref="G30:H30"/>
    <mergeCell ref="G31:H31"/>
    <mergeCell ref="G32:H32"/>
    <mergeCell ref="G33:H33"/>
    <mergeCell ref="G34:H34"/>
    <mergeCell ref="G23:H23"/>
    <mergeCell ref="G24:H24"/>
    <mergeCell ref="G25:H25"/>
    <mergeCell ref="G26:H26"/>
    <mergeCell ref="G27:H27"/>
    <mergeCell ref="G28:H28"/>
    <mergeCell ref="G17:H17"/>
    <mergeCell ref="G18:H18"/>
    <mergeCell ref="J34:K34"/>
    <mergeCell ref="J35:K35"/>
    <mergeCell ref="J36:K36"/>
    <mergeCell ref="J25:K25"/>
    <mergeCell ref="J26:K26"/>
    <mergeCell ref="J27:K27"/>
    <mergeCell ref="J28:K28"/>
    <mergeCell ref="J29:K29"/>
    <mergeCell ref="J30:K30"/>
    <mergeCell ref="J13:K13"/>
    <mergeCell ref="J14:K14"/>
    <mergeCell ref="J15:K15"/>
    <mergeCell ref="J16:K16"/>
    <mergeCell ref="J17:K17"/>
    <mergeCell ref="J18:K18"/>
    <mergeCell ref="J31:K31"/>
    <mergeCell ref="J32:K32"/>
    <mergeCell ref="J33:K33"/>
    <mergeCell ref="J19:K19"/>
    <mergeCell ref="J20:K20"/>
    <mergeCell ref="J21:K21"/>
    <mergeCell ref="J22:K22"/>
    <mergeCell ref="J23:K23"/>
    <mergeCell ref="J24:K24"/>
    <mergeCell ref="M35:N35"/>
    <mergeCell ref="M36:N36"/>
    <mergeCell ref="M30:N30"/>
    <mergeCell ref="M31:N31"/>
    <mergeCell ref="M32:N32"/>
    <mergeCell ref="M33:N33"/>
    <mergeCell ref="M34:N34"/>
    <mergeCell ref="L5:N5"/>
    <mergeCell ref="M6:N6"/>
    <mergeCell ref="M7:N7"/>
    <mergeCell ref="M8:N8"/>
    <mergeCell ref="M9:N9"/>
    <mergeCell ref="M10:N10"/>
    <mergeCell ref="M19:N19"/>
    <mergeCell ref="M20:N20"/>
    <mergeCell ref="M21:N21"/>
    <mergeCell ref="O5:Q5"/>
    <mergeCell ref="P6:Q6"/>
    <mergeCell ref="P7:Q7"/>
    <mergeCell ref="P8:Q8"/>
    <mergeCell ref="P9:Q9"/>
    <mergeCell ref="P10:Q10"/>
    <mergeCell ref="P11:Q11"/>
    <mergeCell ref="P12:Q12"/>
    <mergeCell ref="M29:N29"/>
    <mergeCell ref="M23:N23"/>
    <mergeCell ref="M24:N24"/>
    <mergeCell ref="M25:N25"/>
    <mergeCell ref="M26:N26"/>
    <mergeCell ref="M27:N27"/>
    <mergeCell ref="M28:N28"/>
    <mergeCell ref="M17:N17"/>
    <mergeCell ref="M18:N18"/>
    <mergeCell ref="M22:N22"/>
    <mergeCell ref="M11:N11"/>
    <mergeCell ref="M12:N12"/>
    <mergeCell ref="M13:N13"/>
    <mergeCell ref="M14:N14"/>
    <mergeCell ref="M15:N15"/>
    <mergeCell ref="M16:N16"/>
    <mergeCell ref="P34:Q34"/>
    <mergeCell ref="P35:Q35"/>
    <mergeCell ref="P36:Q36"/>
    <mergeCell ref="P25:Q25"/>
    <mergeCell ref="P26:Q26"/>
    <mergeCell ref="P27:Q27"/>
    <mergeCell ref="P28:Q28"/>
    <mergeCell ref="P29:Q29"/>
    <mergeCell ref="P30:Q30"/>
    <mergeCell ref="R5:T5"/>
    <mergeCell ref="S6:T6"/>
    <mergeCell ref="S7:T7"/>
    <mergeCell ref="S8:T8"/>
    <mergeCell ref="S9:T9"/>
    <mergeCell ref="S10:T10"/>
    <mergeCell ref="P31:Q31"/>
    <mergeCell ref="P32:Q32"/>
    <mergeCell ref="P33:Q33"/>
    <mergeCell ref="P19:Q19"/>
    <mergeCell ref="P20:Q20"/>
    <mergeCell ref="P21:Q21"/>
    <mergeCell ref="P22:Q22"/>
    <mergeCell ref="P23:Q23"/>
    <mergeCell ref="P24:Q24"/>
    <mergeCell ref="P13:Q13"/>
    <mergeCell ref="P14:Q14"/>
    <mergeCell ref="P15:Q15"/>
    <mergeCell ref="P16:Q16"/>
    <mergeCell ref="P17:Q17"/>
    <mergeCell ref="P18:Q18"/>
    <mergeCell ref="S19:T19"/>
    <mergeCell ref="S20:T20"/>
    <mergeCell ref="S21:T21"/>
    <mergeCell ref="S22:T22"/>
    <mergeCell ref="S11:T11"/>
    <mergeCell ref="S12:T12"/>
    <mergeCell ref="S13:T13"/>
    <mergeCell ref="S14:T14"/>
    <mergeCell ref="S15:T15"/>
    <mergeCell ref="S16:T16"/>
    <mergeCell ref="S35:T35"/>
    <mergeCell ref="S36:T36"/>
    <mergeCell ref="S30:T30"/>
    <mergeCell ref="S31:T31"/>
    <mergeCell ref="S32:T32"/>
    <mergeCell ref="S33:T33"/>
    <mergeCell ref="S34:T34"/>
    <mergeCell ref="U5:W5"/>
    <mergeCell ref="V6:W6"/>
    <mergeCell ref="V7:W7"/>
    <mergeCell ref="V8:W8"/>
    <mergeCell ref="V9:W9"/>
    <mergeCell ref="V10:W10"/>
    <mergeCell ref="V11:W11"/>
    <mergeCell ref="V12:W12"/>
    <mergeCell ref="S29:T29"/>
    <mergeCell ref="S23:T23"/>
    <mergeCell ref="S24:T24"/>
    <mergeCell ref="S25:T25"/>
    <mergeCell ref="S26:T26"/>
    <mergeCell ref="S27:T27"/>
    <mergeCell ref="S28:T28"/>
    <mergeCell ref="S17:T17"/>
    <mergeCell ref="S18:T18"/>
    <mergeCell ref="V19:W19"/>
    <mergeCell ref="V20:W20"/>
    <mergeCell ref="V21:W21"/>
    <mergeCell ref="V22:W22"/>
    <mergeCell ref="V23:W23"/>
    <mergeCell ref="V24:W24"/>
    <mergeCell ref="V13:W13"/>
    <mergeCell ref="V35:W35"/>
    <mergeCell ref="V36:W36"/>
    <mergeCell ref="V25:W25"/>
    <mergeCell ref="V26:W26"/>
    <mergeCell ref="V27:W27"/>
    <mergeCell ref="V28:W28"/>
    <mergeCell ref="V29:W29"/>
    <mergeCell ref="V30:W30"/>
    <mergeCell ref="Y11:Z11"/>
    <mergeCell ref="Y12:Z12"/>
    <mergeCell ref="Y13:Z13"/>
    <mergeCell ref="Y14:Z14"/>
    <mergeCell ref="Y15:Z15"/>
    <mergeCell ref="Y16:Z16"/>
    <mergeCell ref="Y28:Z28"/>
    <mergeCell ref="V14:W14"/>
    <mergeCell ref="V15:W15"/>
    <mergeCell ref="V16:W16"/>
    <mergeCell ref="V17:W17"/>
    <mergeCell ref="V18:W18"/>
    <mergeCell ref="V31:W31"/>
    <mergeCell ref="V32:W32"/>
    <mergeCell ref="V33:W33"/>
    <mergeCell ref="V34:W34"/>
    <mergeCell ref="X5:Z5"/>
    <mergeCell ref="Y6:Z6"/>
    <mergeCell ref="Y7:Z7"/>
    <mergeCell ref="Y8:Z8"/>
    <mergeCell ref="Y9:Z9"/>
    <mergeCell ref="Y10:Z10"/>
    <mergeCell ref="Y25:Z25"/>
    <mergeCell ref="Y26:Z26"/>
    <mergeCell ref="Y27:Z27"/>
    <mergeCell ref="Y17:Z17"/>
    <mergeCell ref="Y18:Z18"/>
    <mergeCell ref="Y19:Z19"/>
    <mergeCell ref="Y20:Z20"/>
    <mergeCell ref="Y21:Z21"/>
    <mergeCell ref="Y22:Z22"/>
    <mergeCell ref="AB13:AC13"/>
    <mergeCell ref="AB14:AC14"/>
    <mergeCell ref="AB15:AC15"/>
    <mergeCell ref="AB16:AC16"/>
    <mergeCell ref="AB17:AC17"/>
    <mergeCell ref="AB18:AC18"/>
    <mergeCell ref="Y35:Z35"/>
    <mergeCell ref="Y36:Z36"/>
    <mergeCell ref="AA5:AC5"/>
    <mergeCell ref="AB6:AC6"/>
    <mergeCell ref="AB7:AC7"/>
    <mergeCell ref="AB8:AC8"/>
    <mergeCell ref="AB9:AC9"/>
    <mergeCell ref="AB10:AC10"/>
    <mergeCell ref="AB11:AC11"/>
    <mergeCell ref="AB12:AC12"/>
    <mergeCell ref="Y29:Z29"/>
    <mergeCell ref="Y30:Z30"/>
    <mergeCell ref="Y31:Z31"/>
    <mergeCell ref="Y32:Z32"/>
    <mergeCell ref="Y33:Z33"/>
    <mergeCell ref="Y34:Z34"/>
    <mergeCell ref="Y23:Z23"/>
    <mergeCell ref="Y24:Z24"/>
    <mergeCell ref="AB36:AC36"/>
    <mergeCell ref="AB25:AC25"/>
    <mergeCell ref="AB26:AC26"/>
    <mergeCell ref="AB27:AC27"/>
    <mergeCell ref="AB28:AC28"/>
    <mergeCell ref="AB29:AC29"/>
    <mergeCell ref="AB30:AC30"/>
    <mergeCell ref="AB19:AC19"/>
    <mergeCell ref="AB20:AC20"/>
    <mergeCell ref="AB21:AC21"/>
    <mergeCell ref="AB22:AC22"/>
    <mergeCell ref="AB23:AC23"/>
    <mergeCell ref="AB24:AC24"/>
    <mergeCell ref="AE11:AF11"/>
    <mergeCell ref="AE12:AF12"/>
    <mergeCell ref="AE13:AF13"/>
    <mergeCell ref="AE14:AF14"/>
    <mergeCell ref="AE15:AF15"/>
    <mergeCell ref="AE16:AF16"/>
    <mergeCell ref="AD5:AF5"/>
    <mergeCell ref="AE6:AF6"/>
    <mergeCell ref="AE7:AF7"/>
    <mergeCell ref="AE8:AF8"/>
    <mergeCell ref="AE9:AF9"/>
    <mergeCell ref="AE10:AF10"/>
    <mergeCell ref="AE25:AF25"/>
    <mergeCell ref="AE26:AF26"/>
    <mergeCell ref="AE27:AF27"/>
    <mergeCell ref="AE28:AF28"/>
    <mergeCell ref="AE17:AF17"/>
    <mergeCell ref="AE18:AF18"/>
    <mergeCell ref="AE19:AF19"/>
    <mergeCell ref="AE20:AF20"/>
    <mergeCell ref="AE21:AF21"/>
    <mergeCell ref="AE22:AF22"/>
    <mergeCell ref="AH13:AI13"/>
    <mergeCell ref="AH14:AI14"/>
    <mergeCell ref="AH15:AI15"/>
    <mergeCell ref="AH16:AI16"/>
    <mergeCell ref="AH17:AI17"/>
    <mergeCell ref="AH18:AI18"/>
    <mergeCell ref="AE35:AF35"/>
    <mergeCell ref="AE36:AF36"/>
    <mergeCell ref="AG5:AI5"/>
    <mergeCell ref="AH6:AI6"/>
    <mergeCell ref="AH7:AI7"/>
    <mergeCell ref="AH8:AI8"/>
    <mergeCell ref="AH9:AI9"/>
    <mergeCell ref="AH10:AI10"/>
    <mergeCell ref="AH11:AI11"/>
    <mergeCell ref="AH12:AI12"/>
    <mergeCell ref="AE29:AF29"/>
    <mergeCell ref="AE30:AF30"/>
    <mergeCell ref="AE31:AF31"/>
    <mergeCell ref="AE32:AF32"/>
    <mergeCell ref="AE33:AF33"/>
    <mergeCell ref="AE34:AF34"/>
    <mergeCell ref="AE23:AF23"/>
    <mergeCell ref="AE24:AF24"/>
    <mergeCell ref="AH25:AI25"/>
    <mergeCell ref="AH26:AI26"/>
    <mergeCell ref="AH27:AI27"/>
    <mergeCell ref="AH28:AI28"/>
    <mergeCell ref="AH29:AI29"/>
    <mergeCell ref="AH30:AI30"/>
    <mergeCell ref="AH19:AI19"/>
    <mergeCell ref="AH20:AI20"/>
    <mergeCell ref="AH21:AI21"/>
    <mergeCell ref="AH22:AI22"/>
    <mergeCell ref="AH23:AI23"/>
    <mergeCell ref="AH24:AI24"/>
    <mergeCell ref="AK11:AL11"/>
    <mergeCell ref="AK12:AL12"/>
    <mergeCell ref="AK13:AL13"/>
    <mergeCell ref="AK14:AL14"/>
    <mergeCell ref="AK15:AL15"/>
    <mergeCell ref="AK16:AL16"/>
    <mergeCell ref="AJ5:AL5"/>
    <mergeCell ref="AK6:AL6"/>
    <mergeCell ref="AK7:AL7"/>
    <mergeCell ref="AK8:AL8"/>
    <mergeCell ref="AK9:AL9"/>
    <mergeCell ref="AK10:AL10"/>
    <mergeCell ref="AK23:AL23"/>
    <mergeCell ref="AK24:AL24"/>
    <mergeCell ref="AK25:AL25"/>
    <mergeCell ref="AK26:AL26"/>
    <mergeCell ref="AK27:AL27"/>
    <mergeCell ref="AK28:AL28"/>
    <mergeCell ref="AK17:AL17"/>
    <mergeCell ref="AK18:AL18"/>
    <mergeCell ref="AK19:AL19"/>
    <mergeCell ref="AK20:AL20"/>
    <mergeCell ref="AK21:AL21"/>
    <mergeCell ref="AK22:AL22"/>
    <mergeCell ref="AK35:AL35"/>
    <mergeCell ref="AK36:AL36"/>
    <mergeCell ref="C37:E37"/>
    <mergeCell ref="F37:H37"/>
    <mergeCell ref="R37:T37"/>
    <mergeCell ref="U37:W37"/>
    <mergeCell ref="X37:Z37"/>
    <mergeCell ref="AK29:AL29"/>
    <mergeCell ref="AK30:AL30"/>
    <mergeCell ref="AK31:AL31"/>
    <mergeCell ref="AK32:AL32"/>
    <mergeCell ref="AK33:AL33"/>
    <mergeCell ref="AK34:AL34"/>
    <mergeCell ref="AH31:AI31"/>
    <mergeCell ref="AH32:AI32"/>
    <mergeCell ref="AH33:AI33"/>
    <mergeCell ref="AH34:AI34"/>
    <mergeCell ref="AH35:AI35"/>
    <mergeCell ref="AH36:AI36"/>
    <mergeCell ref="AB31:AC31"/>
    <mergeCell ref="AB32:AC32"/>
    <mergeCell ref="AB33:AC33"/>
    <mergeCell ref="AB34:AC34"/>
    <mergeCell ref="AB35:AC35"/>
    <mergeCell ref="C40:E40"/>
    <mergeCell ref="F40:H40"/>
    <mergeCell ref="I40:K40"/>
    <mergeCell ref="L40:N40"/>
    <mergeCell ref="O40:Q40"/>
    <mergeCell ref="F42:H42"/>
    <mergeCell ref="I42:K42"/>
    <mergeCell ref="L42:N42"/>
    <mergeCell ref="O42:Q42"/>
    <mergeCell ref="AA40:AC40"/>
    <mergeCell ref="AD40:AF40"/>
    <mergeCell ref="AG40:AI40"/>
    <mergeCell ref="AJ40:AL40"/>
    <mergeCell ref="AG41:AI41"/>
    <mergeCell ref="AJ41:AL41"/>
    <mergeCell ref="F43:H43"/>
    <mergeCell ref="F44:H44"/>
    <mergeCell ref="I37:K37"/>
    <mergeCell ref="L37:N37"/>
    <mergeCell ref="O37:Q37"/>
    <mergeCell ref="F41:H41"/>
    <mergeCell ref="L38:N38"/>
    <mergeCell ref="L39:N39"/>
    <mergeCell ref="O38:Q38"/>
    <mergeCell ref="O39:Q39"/>
    <mergeCell ref="AA37:AC37"/>
    <mergeCell ref="AD37:AF37"/>
    <mergeCell ref="AG37:AI37"/>
    <mergeCell ref="AJ37:AL37"/>
    <mergeCell ref="I41:K41"/>
    <mergeCell ref="L41:N41"/>
    <mergeCell ref="O41:Q41"/>
    <mergeCell ref="R41:T41"/>
    <mergeCell ref="U41:W41"/>
    <mergeCell ref="X41:Z41"/>
    <mergeCell ref="R38:T38"/>
    <mergeCell ref="R39:T39"/>
    <mergeCell ref="U38:W38"/>
    <mergeCell ref="U39:W39"/>
    <mergeCell ref="X38:Z38"/>
    <mergeCell ref="X39:Z39"/>
    <mergeCell ref="AA38:AC38"/>
    <mergeCell ref="AA39:AC39"/>
    <mergeCell ref="AD38:AF38"/>
    <mergeCell ref="AD39:AF39"/>
    <mergeCell ref="AG38:AI38"/>
    <mergeCell ref="R40:T40"/>
    <mergeCell ref="U40:W40"/>
    <mergeCell ref="X40:Z40"/>
    <mergeCell ref="AG39:AI39"/>
    <mergeCell ref="AJ38:AL38"/>
    <mergeCell ref="AJ39:AL39"/>
    <mergeCell ref="AJ44:AL44"/>
    <mergeCell ref="J2:X2"/>
    <mergeCell ref="AA43:AC43"/>
    <mergeCell ref="AD43:AF43"/>
    <mergeCell ref="AG43:AI43"/>
    <mergeCell ref="AJ43:AL43"/>
    <mergeCell ref="I44:K44"/>
    <mergeCell ref="L44:N44"/>
    <mergeCell ref="O44:Q44"/>
    <mergeCell ref="R44:T44"/>
    <mergeCell ref="U44:W44"/>
    <mergeCell ref="X44:Z44"/>
    <mergeCell ref="AA42:AC42"/>
    <mergeCell ref="AD42:AF42"/>
    <mergeCell ref="AG42:AI42"/>
    <mergeCell ref="AJ42:AL42"/>
    <mergeCell ref="I43:K43"/>
    <mergeCell ref="L43:N43"/>
    <mergeCell ref="O43:Q43"/>
    <mergeCell ref="R43:T43"/>
    <mergeCell ref="U43:W43"/>
    <mergeCell ref="AG44:AI44"/>
    <mergeCell ref="X43:Z43"/>
    <mergeCell ref="AA41:AC41"/>
    <mergeCell ref="AD41:AF41"/>
    <mergeCell ref="C53:G53"/>
    <mergeCell ref="C54:G54"/>
    <mergeCell ref="C55:G55"/>
    <mergeCell ref="L54:U54"/>
    <mergeCell ref="L55:U55"/>
    <mergeCell ref="L52:U52"/>
    <mergeCell ref="AA44:AC44"/>
    <mergeCell ref="AD44:AF44"/>
    <mergeCell ref="R42:T42"/>
    <mergeCell ref="U42:W42"/>
    <mergeCell ref="X42:Z42"/>
    <mergeCell ref="C41:E41"/>
    <mergeCell ref="C42:E42"/>
    <mergeCell ref="C43:E43"/>
    <mergeCell ref="C44:E44"/>
  </mergeCells>
  <conditionalFormatting sqref="C6:C36">
    <cfRule type="expression" dxfId="65" priority="126">
      <formula>COUNTIF(FER,"="&amp;C6)&gt;0</formula>
    </cfRule>
    <cfRule type="expression" dxfId="64" priority="130">
      <formula>WEEKDAY(C6,2)=7</formula>
    </cfRule>
    <cfRule type="expression" dxfId="63" priority="132">
      <formula>MONTH($C$6)&lt;&gt;MONTH($C$5)</formula>
    </cfRule>
  </conditionalFormatting>
  <conditionalFormatting sqref="D6:E36">
    <cfRule type="expression" dxfId="62" priority="125">
      <formula>COUNTIF(FER,"="&amp;C6)&gt;0</formula>
    </cfRule>
    <cfRule type="expression" dxfId="61" priority="129">
      <formula>WEEKDAY(C6,2)=7</formula>
    </cfRule>
  </conditionalFormatting>
  <conditionalFormatting sqref="F6:F36">
    <cfRule type="expression" dxfId="60" priority="55">
      <formula>COUNTIF(FER,"="&amp;F6)&gt;0</formula>
    </cfRule>
    <cfRule type="expression" dxfId="59" priority="57">
      <formula>WEEKDAY(F6,2)=7</formula>
    </cfRule>
    <cfRule type="expression" dxfId="58" priority="58">
      <formula>MONTH($F$5)&lt;&gt;MONTH(F6)</formula>
    </cfRule>
  </conditionalFormatting>
  <conditionalFormatting sqref="G6:H36">
    <cfRule type="expression" dxfId="57" priority="54">
      <formula>COUNTIF(FER,"="&amp;F6)&gt;0</formula>
    </cfRule>
    <cfRule type="expression" dxfId="56" priority="56">
      <formula>WEEKDAY(F6,2)=7</formula>
    </cfRule>
    <cfRule type="expression" dxfId="55" priority="1">
      <formula>MONTH($F$5)&lt;&gt;MONTH(F6)</formula>
    </cfRule>
  </conditionalFormatting>
  <conditionalFormatting sqref="I6:I36">
    <cfRule type="expression" dxfId="54" priority="50">
      <formula>COUNTIF(FER,"="&amp;I6)&gt;0</formula>
    </cfRule>
    <cfRule type="expression" dxfId="53" priority="52">
      <formula>WEEKDAY(I6,2)=7</formula>
    </cfRule>
    <cfRule type="expression" dxfId="52" priority="53">
      <formula>MONTH($C$6)&lt;&gt;MONTH($C$5)</formula>
    </cfRule>
  </conditionalFormatting>
  <conditionalFormatting sqref="K22:K36 J6:J36 K6:K18">
    <cfRule type="expression" dxfId="51" priority="49">
      <formula>COUNTIF(FER,"="&amp;I6)&gt;0</formula>
    </cfRule>
    <cfRule type="expression" dxfId="50" priority="51">
      <formula>WEEKDAY(I6,2)=7</formula>
    </cfRule>
  </conditionalFormatting>
  <conditionalFormatting sqref="L6:L36">
    <cfRule type="expression" dxfId="49" priority="45">
      <formula>COUNTIF(FER,"="&amp;L6)&gt;0</formula>
    </cfRule>
    <cfRule type="expression" dxfId="48" priority="47">
      <formula>WEEKDAY(L6,2)=7</formula>
    </cfRule>
    <cfRule type="expression" dxfId="47" priority="48">
      <formula>MONTH($L$5)&lt;&gt;MONTH(L6)</formula>
    </cfRule>
  </conditionalFormatting>
  <conditionalFormatting sqref="M6:N36">
    <cfRule type="expression" dxfId="46" priority="44">
      <formula>COUNTIF(FER,"="&amp;L6)&gt;0</formula>
    </cfRule>
    <cfRule type="expression" dxfId="45" priority="46">
      <formula>WEEKDAY(L6,2)=7</formula>
    </cfRule>
    <cfRule type="expression" dxfId="44" priority="2">
      <formula>MONTH($O$5)&lt;&gt;MONTH(L6)</formula>
    </cfRule>
  </conditionalFormatting>
  <conditionalFormatting sqref="O6:O36">
    <cfRule type="expression" dxfId="43" priority="40">
      <formula>COUNTIF(FER,"="&amp;O6)&gt;0</formula>
    </cfRule>
    <cfRule type="expression" dxfId="42" priority="42">
      <formula>WEEKDAY(O6,2)=7</formula>
    </cfRule>
    <cfRule type="expression" dxfId="41" priority="43">
      <formula>MONTH($C$6)&lt;&gt;MONTH($C$5)</formula>
    </cfRule>
  </conditionalFormatting>
  <conditionalFormatting sqref="P6:Q36">
    <cfRule type="expression" dxfId="40" priority="39">
      <formula>COUNTIF(FER,"="&amp;O6)&gt;0</formula>
    </cfRule>
    <cfRule type="expression" dxfId="39" priority="41">
      <formula>WEEKDAY(O6,2)=7</formula>
    </cfRule>
  </conditionalFormatting>
  <conditionalFormatting sqref="R6:R36">
    <cfRule type="expression" dxfId="38" priority="35">
      <formula>COUNTIF(FER,"="&amp;R6)&gt;0</formula>
    </cfRule>
    <cfRule type="expression" dxfId="37" priority="37">
      <formula>WEEKDAY(R6,2)=7</formula>
    </cfRule>
    <cfRule type="expression" dxfId="36" priority="38">
      <formula>MONTH($C$6)&lt;&gt;MONTH($C$5)</formula>
    </cfRule>
  </conditionalFormatting>
  <conditionalFormatting sqref="S6:T36">
    <cfRule type="expression" dxfId="35" priority="34">
      <formula>COUNTIF(FER,"="&amp;R6)&gt;0</formula>
    </cfRule>
    <cfRule type="expression" dxfId="34" priority="36">
      <formula>WEEKDAY(R6,2)=7</formula>
    </cfRule>
  </conditionalFormatting>
  <conditionalFormatting sqref="U6:U36">
    <cfRule type="expression" dxfId="33" priority="30">
      <formula>COUNTIF(FER,"="&amp;U6)&gt;0</formula>
    </cfRule>
    <cfRule type="expression" dxfId="32" priority="32">
      <formula>WEEKDAY(U6,2)=7</formula>
    </cfRule>
    <cfRule type="expression" dxfId="31" priority="33">
      <formula>MONTH($C$6)&lt;&gt;MONTH($C$5)</formula>
    </cfRule>
  </conditionalFormatting>
  <conditionalFormatting sqref="V6:W36">
    <cfRule type="expression" dxfId="30" priority="29">
      <formula>COUNTIF(FER,"="&amp;U6)&gt;0</formula>
    </cfRule>
    <cfRule type="expression" dxfId="29" priority="31">
      <formula>WEEKDAY(U6,2)=7</formula>
    </cfRule>
  </conditionalFormatting>
  <conditionalFormatting sqref="X6:X36">
    <cfRule type="expression" dxfId="28" priority="25">
      <formula>COUNTIF(FER,"="&amp;X6)&gt;0</formula>
    </cfRule>
    <cfRule type="expression" dxfId="27" priority="27">
      <formula>WEEKDAY(X6,2)=7</formula>
    </cfRule>
    <cfRule type="expression" dxfId="26" priority="28">
      <formula>MONTH($C$6)&lt;&gt;MONTH($C$5)</formula>
    </cfRule>
  </conditionalFormatting>
  <conditionalFormatting sqref="Y6:Z36">
    <cfRule type="expression" dxfId="25" priority="24">
      <formula>COUNTIF(FER,"="&amp;X6)&gt;0</formula>
    </cfRule>
    <cfRule type="expression" dxfId="24" priority="26">
      <formula>WEEKDAY(X6,2)=7</formula>
    </cfRule>
  </conditionalFormatting>
  <conditionalFormatting sqref="AA6:AA36">
    <cfRule type="expression" dxfId="23" priority="20">
      <formula>COUNTIF(FER,"="&amp;AA6)&gt;0</formula>
    </cfRule>
    <cfRule type="expression" dxfId="22" priority="22">
      <formula>WEEKDAY(AA6,2)=7</formula>
    </cfRule>
    <cfRule type="expression" dxfId="21" priority="23">
      <formula>MONTH($C$6)&lt;&gt;MONTH($C$5)</formula>
    </cfRule>
  </conditionalFormatting>
  <conditionalFormatting sqref="AB6:AC36">
    <cfRule type="expression" dxfId="20" priority="19">
      <formula>COUNTIF(FER,"="&amp;AA6)&gt;0</formula>
    </cfRule>
    <cfRule type="expression" dxfId="19" priority="21">
      <formula>WEEKDAY(AA6,2)=7</formula>
    </cfRule>
  </conditionalFormatting>
  <conditionalFormatting sqref="AD6:AD36">
    <cfRule type="expression" dxfId="18" priority="15">
      <formula>COUNTIF(FER,"="&amp;AD6)&gt;0</formula>
    </cfRule>
    <cfRule type="expression" dxfId="17" priority="17">
      <formula>WEEKDAY(AD6,2)=7</formula>
    </cfRule>
    <cfRule type="expression" dxfId="16" priority="18">
      <formula>MONTH($C$6)&lt;&gt;MONTH($C$5)</formula>
    </cfRule>
  </conditionalFormatting>
  <conditionalFormatting sqref="AE6:AF36">
    <cfRule type="expression" dxfId="15" priority="14">
      <formula>COUNTIF(FER,"="&amp;AD6)&gt;0</formula>
    </cfRule>
    <cfRule type="expression" dxfId="14" priority="16">
      <formula>WEEKDAY(AD6,2)=7</formula>
    </cfRule>
  </conditionalFormatting>
  <conditionalFormatting sqref="AG6:AG36">
    <cfRule type="expression" dxfId="13" priority="10">
      <formula>COUNTIF(FER,"="&amp;AG6)&gt;0</formula>
    </cfRule>
    <cfRule type="expression" dxfId="12" priority="12">
      <formula>WEEKDAY(AG6,2)=7</formula>
    </cfRule>
    <cfRule type="expression" dxfId="11" priority="13">
      <formula>MONTH($C$6)&lt;&gt;MONTH($C$5)</formula>
    </cfRule>
  </conditionalFormatting>
  <conditionalFormatting sqref="AH6:AI36">
    <cfRule type="expression" dxfId="10" priority="9">
      <formula>COUNTIF(FER,"="&amp;AG6)&gt;0</formula>
    </cfRule>
    <cfRule type="expression" dxfId="9" priority="11">
      <formula>WEEKDAY(AG6,2)=7</formula>
    </cfRule>
  </conditionalFormatting>
  <conditionalFormatting sqref="AJ6:AJ36">
    <cfRule type="expression" dxfId="8" priority="5">
      <formula>COUNTIF(FER,"="&amp;AJ6)&gt;0</formula>
    </cfRule>
    <cfRule type="expression" dxfId="7" priority="7">
      <formula>WEEKDAY(AJ6,2)=7</formula>
    </cfRule>
    <cfRule type="expression" dxfId="6" priority="8">
      <formula>MONTH($C$6)&lt;&gt;MONTH($C$5)</formula>
    </cfRule>
  </conditionalFormatting>
  <conditionalFormatting sqref="AK6:AL36">
    <cfRule type="expression" dxfId="5" priority="4">
      <formula>COUNTIF(FER,"="&amp;AJ6)&gt;0</formula>
    </cfRule>
    <cfRule type="expression" dxfId="4" priority="6">
      <formula>WEEKDAY(AJ6,2)=7</formula>
    </cfRule>
  </conditionalFormatting>
  <pageMargins left="0.7" right="0.7" top="0.75" bottom="0.75" header="0.3" footer="0.3"/>
  <pageSetup paperSize="9" scale="49" orientation="portrait" horizontalDpi="300" verticalDpi="72" r:id="rId1"/>
  <colBreaks count="1" manualBreakCount="1">
    <brk id="39" max="47" man="1"/>
  </colBreaks>
  <legacyDrawing r:id="rId2"/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iconSet" priority="1" id="{650C1530-50B9-4D2D-BD7B-41FD1F33794A}">
            <x14:iconSet iconSet="3Triangles">
              <x14:cfvo type="percent">
                <xm:f>0</xm:f>
              </x14:cfvo>
              <x14:cfvo type="percent">
                <xm:f>33</xm:f>
              </x14:cfvo>
              <x14:cfvo type="percent">
                <xm:f>67</xm:f>
              </x14:cfvo>
            </x14:iconSet>
          </x14:cfRule>
          <xm:sqref>S6:T36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M17"/>
  <sheetViews>
    <sheetView defaultGridColor="0" colorId="29" workbookViewId="0">
      <pane ySplit="16" topLeftCell="A17" activePane="bottomLeft" state="frozen"/>
      <selection pane="bottomLeft" activeCell="C21" sqref="C21"/>
    </sheetView>
  </sheetViews>
  <sheetFormatPr baseColWidth="10" defaultRowHeight="12.75"/>
  <cols>
    <col min="1" max="1" width="2.7109375" style="4" customWidth="1"/>
    <col min="2" max="2" width="21.7109375" style="4" customWidth="1"/>
    <col min="3" max="3" width="31" style="4" customWidth="1"/>
    <col min="4" max="4" width="12.140625" style="4" customWidth="1"/>
    <col min="5" max="5" width="14.140625" style="4" customWidth="1"/>
    <col min="6" max="12" width="12.140625" style="4" customWidth="1"/>
    <col min="13" max="13" width="23.7109375" style="4" customWidth="1"/>
    <col min="14" max="14" width="12.140625" style="4" bestFit="1" customWidth="1"/>
    <col min="15" max="16384" width="11.42578125" style="4"/>
  </cols>
  <sheetData>
    <row r="1" spans="1:13" ht="16.5" thickBot="1">
      <c r="D1" s="5"/>
    </row>
    <row r="2" spans="1:13" ht="15.75" thickTop="1" thickBot="1">
      <c r="A2" s="6"/>
      <c r="B2" s="7">
        <v>2017</v>
      </c>
      <c r="D2" s="8">
        <f>DATE(An,1,1)</f>
        <v>42736</v>
      </c>
      <c r="E2" s="8">
        <f>DATE(An,MONTH(D2)+1,1)</f>
        <v>42767</v>
      </c>
      <c r="F2" s="8">
        <f>DATE(An,MONTH(E2)+1,1)</f>
        <v>42795</v>
      </c>
      <c r="H2" s="9">
        <f>D2</f>
        <v>42736</v>
      </c>
      <c r="I2" s="9">
        <f>E2</f>
        <v>42767</v>
      </c>
      <c r="J2" s="9">
        <f>F2</f>
        <v>42795</v>
      </c>
    </row>
    <row r="3" spans="1:13" s="6" customFormat="1" ht="18" thickTop="1" thickBot="1">
      <c r="B3" s="36">
        <f>DATE(An,1,1)</f>
        <v>42736</v>
      </c>
      <c r="C3" s="35" t="s">
        <v>7</v>
      </c>
      <c r="D3" s="10">
        <f t="array" ref="D3">MIN(D2-1-MOD(D2+5,7)+7,IF(MIN(IF(MONTH(FER)=MONTH(D2),IF(FER&gt;=D2,IF(FER&lt;&gt;"",FER))))=0,DATE(An,MONTH(D2)+1,1),MIN(IF(MONTH(FER)=MONTH(D2),IF(FER&gt;=D2,IF(FER&lt;&gt;"",FER))))))</f>
        <v>42736</v>
      </c>
      <c r="E3" s="10">
        <f t="array" ref="E3">MIN(E2-1-MOD(E2+5,7)+7,IF(MIN(IF(MONTH(FER)=MONTH(E2),IF(FER&gt;=E2,IF(FER&lt;&gt;"",FER))))=0,DATE(An,MONTH(E2)+1,1),MIN(IF(MONTH(FER)=MONTH(E2),IF(FER&gt;=E2,IF(FER&lt;&gt;"",FER))))))</f>
        <v>42771</v>
      </c>
      <c r="F3" s="10">
        <f t="array" ref="F3">MIN(F2-1-MOD(F2+5,7)+7,IF(MIN(IF(MONTH(FER)=MONTH(F2),IF(FER&gt;=F2,IF(FER&lt;&gt;"",FER))))=0,DATE(An,MONTH(F2)+1,1),MIN(IF(MONTH(FER)=MONTH(F2),IF(FER&gt;=F2,IF(FER&lt;&gt;"",FER))))))</f>
        <v>42799</v>
      </c>
      <c r="G3" s="4"/>
      <c r="H3" s="11">
        <f>D2-1-MOD(D2+5,7)+7</f>
        <v>42736</v>
      </c>
      <c r="I3" s="11">
        <f>E2-1-MOD(E2+5,7)+7</f>
        <v>42771</v>
      </c>
      <c r="J3" s="11">
        <f>F2-1-MOD(F2+5,7)+7</f>
        <v>42799</v>
      </c>
    </row>
    <row r="4" spans="1:13" s="6" customFormat="1" ht="18" thickTop="1" thickBot="1">
      <c r="B4" s="36">
        <f>DATE(An,1,14)</f>
        <v>42749</v>
      </c>
      <c r="C4" s="35" t="s">
        <v>8</v>
      </c>
      <c r="D4" s="10">
        <f t="array" ref="D4">MIN(D3-MOD(D3+6,7)+7,IF(MIN(IF(MONTH(FER)=MONTH(D3),IF(FER&gt;D3,IF(FER&lt;&gt;"",FER))))=0,DATE(An,MONTH(D3)+1,1),MIN(IF(MONTH(FER)=MONTH(D3),IF(FER&gt;D3,IF(FER&lt;&gt;"",FER))))))</f>
        <v>42743</v>
      </c>
      <c r="E4" s="10">
        <f t="array" ref="E4">MIN(E3-MOD(E3+6,7)+7,IF(MIN(IF(MONTH(FER)=MONTH(E3),IF(FER&gt;E3,IF(FER&lt;&gt;"",FER))))=0,DATE(An,MONTH(E3)+1,1),MIN(IF(MONTH(FER)=MONTH(E3),IF(FER&gt;E3,IF(FER&lt;&gt;"",FER))))))</f>
        <v>42778</v>
      </c>
      <c r="F4" s="10">
        <f t="array" ref="F4">MIN(F3-MOD(F3+6,7)+7,IF(MIN(IF(MONTH(FER)=MONTH(F3),IF(FER&gt;F3,IF(FER&lt;&gt;"",FER))))=0,DATE(An,MONTH(F3)+1,1),MIN(IF(MONTH(FER)=MONTH(F3),IF(FER&gt;F3,IF(FER&lt;&gt;"",FER))))))</f>
        <v>42806</v>
      </c>
      <c r="G4" s="4"/>
      <c r="H4" s="11">
        <f>D2-MOD(D2+6,7)+7</f>
        <v>42743</v>
      </c>
      <c r="I4" s="11">
        <f>E2-MOD(E2+6,7)+7</f>
        <v>42771</v>
      </c>
      <c r="J4" s="11">
        <f>F2-MOD(F2+6,7)+7</f>
        <v>42799</v>
      </c>
    </row>
    <row r="5" spans="1:13" s="6" customFormat="1" ht="18" thickTop="1" thickBot="1">
      <c r="B5" s="36">
        <f>DATE(An,3,20)</f>
        <v>42814</v>
      </c>
      <c r="C5" s="35" t="s">
        <v>9</v>
      </c>
      <c r="D5" s="10">
        <f t="array" ref="D5">MIN(D4-MOD(D4+6,7)+7,IF(MIN(IF(MONTH(FER)=MONTH(D4),IF(FER&gt;D4,IF(FER&lt;&gt;"",FER))))=0,DATE(An,MONTH(D4)+1,1),MIN(IF(MONTH(FER)=MONTH(D4),IF(FER&gt;D4,IF(FER&lt;&gt;"",FER))))))</f>
        <v>42749</v>
      </c>
      <c r="E5" s="10">
        <f t="array" ref="E5">MIN(E4-MOD(E4+6,7)+7,IF(MIN(IF(MONTH(FER)=MONTH(E4),IF(FER&gt;E4,IF(FER&lt;&gt;"",FER))))=0,DATE(An,MONTH(E4)+1,1),MIN(IF(MONTH(FER)=MONTH(E4),IF(FER&gt;E4,IF(FER&lt;&gt;"",FER))))))</f>
        <v>42785</v>
      </c>
      <c r="F5" s="10">
        <f t="array" ref="F5">MIN(F4-MOD(F4+6,7)+7,IF(MIN(IF(MONTH(FER)=MONTH(F4),IF(FER&gt;F4,IF(FER&lt;&gt;"",FER))))=0,DATE(An,MONTH(F4)+1,1),MIN(IF(MONTH(FER)=MONTH(F4),IF(FER&gt;F4,IF(FER&lt;&gt;"",FER))))))</f>
        <v>42813</v>
      </c>
      <c r="G5" s="4"/>
      <c r="H5" s="12" t="s">
        <v>10</v>
      </c>
      <c r="I5" s="13"/>
      <c r="L5" s="31">
        <v>0</v>
      </c>
      <c r="M5" s="6" t="e">
        <f ca="1">IF(coulcel(L5)=0,"Oui","Non")</f>
        <v>#NAME?</v>
      </c>
    </row>
    <row r="6" spans="1:13" s="6" customFormat="1" ht="18" thickTop="1" thickBot="1">
      <c r="B6" s="36">
        <f>DATE(An,3,21)</f>
        <v>42815</v>
      </c>
      <c r="C6" s="35" t="s">
        <v>11</v>
      </c>
      <c r="D6" s="10">
        <f t="array" ref="D6">MIN(D5-MOD(D5+6,7)+7,IF(MIN(IF(MONTH(FER)=MONTH(D5),IF(FER&gt;D5,IF(FER&lt;&gt;"",FER))))=0,DATE(An,MONTH(D5)+1,1),MIN(IF(MONTH(FER)=MONTH(D5),IF(FER&gt;D5,IF(FER&lt;&gt;"",FER))))))</f>
        <v>42750</v>
      </c>
      <c r="E6" s="10">
        <f t="array" ref="E6">MIN(E5-MOD(E5+6,7)+7,IF(MIN(IF(MONTH(FER)=MONTH(E5),IF(FER&gt;E5,IF(FER&lt;&gt;"",FER))))=0,DATE(An,MONTH(E5)+1,1),MIN(IF(MONTH(FER)=MONTH(E5),IF(FER&gt;E5,IF(FER&lt;&gt;"",FER))))))</f>
        <v>42792</v>
      </c>
      <c r="F6" s="10">
        <f t="array" ref="F6">MIN(F5-MOD(F5+6,7)+7,IF(MIN(IF(MONTH(FER)=MONTH(F5),IF(FER&gt;F5,IF(FER&lt;&gt;"",FER))))=0,DATE(An,MONTH(F5)+1,1),MIN(IF(MONTH(FER)=MONTH(F5),IF(FER&gt;F5,IF(FER&lt;&gt;"",FER))))))</f>
        <v>42814</v>
      </c>
      <c r="G6" s="4"/>
      <c r="H6" s="14" t="s">
        <v>12</v>
      </c>
      <c r="I6" s="15"/>
      <c r="J6" s="16"/>
      <c r="L6" s="32">
        <v>8.5</v>
      </c>
    </row>
    <row r="7" spans="1:13" s="6" customFormat="1" ht="17.25" thickTop="1">
      <c r="B7" s="36">
        <f>DATE(An,4,9)</f>
        <v>42834</v>
      </c>
      <c r="C7" s="35" t="s">
        <v>13</v>
      </c>
      <c r="D7" s="10">
        <f t="array" ref="D7">MIN(D6-MOD(D6+6,7)+7,IF(MIN(IF(MONTH(FER)=MONTH(D6),IF(FER&gt;D6,IF(FER&lt;&gt;"",FER))))=0,DATE(An,MONTH(D6)+1,1),MIN(IF(MONTH(FER)=MONTH(D6),IF(FER&gt;D6,IF(FER&lt;&gt;"",FER))))))</f>
        <v>42757</v>
      </c>
      <c r="E7" s="10">
        <f t="array" ref="E7">MIN(E6-MOD(E6+6,7)+7,IF(MIN(IF(MONTH(FER)=MONTH(E6),IF(FER&gt;E6,IF(FER&lt;&gt;"",FER))))=0,DATE(An,MONTH(E6)+1,1),MIN(IF(MONTH(FER)=MONTH(E6),IF(FER&gt;E6,IF(FER&lt;&gt;"",FER))))))</f>
        <v>42795</v>
      </c>
      <c r="F7" s="10">
        <f t="array" ref="F7">MIN(F6-MOD(F6+6,7)+7,IF(MIN(IF(MONTH(FER)=MONTH(F6),IF(FER&gt;F6,IF(FER&lt;&gt;"",FER))))=0,DATE(An,MONTH(F6)+1,1),MIN(IF(MONTH(FER)=MONTH(F6),IF(FER&gt;F6,IF(FER&lt;&gt;"",FER))))))</f>
        <v>42815</v>
      </c>
      <c r="L7" s="6">
        <v>0</v>
      </c>
    </row>
    <row r="8" spans="1:13" s="6" customFormat="1" ht="16.5">
      <c r="B8" s="36">
        <f>DATE(An,5,1)</f>
        <v>42856</v>
      </c>
      <c r="C8" s="35" t="s">
        <v>14</v>
      </c>
      <c r="D8" s="10">
        <f t="array" ref="D8">MIN(D7-MOD(D7+6,7)+7,IF(MIN(IF(MONTH(FER)=MONTH(D7),IF(FER&gt;D7,IF(FER&lt;&gt;"",FER))))=0,DATE(An,MONTH(D7)+1,1),MIN(IF(MONTH(FER)=MONTH(D7),IF(FER&gt;D7,IF(FER&lt;&gt;"",FER))))))</f>
        <v>42764</v>
      </c>
      <c r="E8" s="10">
        <f t="array" ref="E8">MIN(E7-MOD(E7+6,7)+7,IF(MIN(IF(MONTH(FER)=MONTH(E7),IF(FER&gt;E7,IF(FER&lt;&gt;"",FER))))=0,DATE(An,MONTH(E7)+1,1),MIN(IF(MONTH(FER)=MONTH(E7),IF(FER&gt;E7,IF(FER&lt;&gt;"",FER))))))</f>
        <v>42799</v>
      </c>
      <c r="F8" s="10">
        <f t="array" ref="F8">MIN(F7-MOD(F7+6,7)+7,IF(MIN(IF(MONTH(FER)=MONTH(F7),IF(FER&gt;F7,IF(FER&lt;&gt;"",FER))))=0,DATE(An,MONTH(F7)+1,1),MIN(IF(MONTH(FER)=MONTH(F7),IF(FER&gt;F7,IF(FER&lt;&gt;"",FER))))))</f>
        <v>42820</v>
      </c>
      <c r="H8" s="17"/>
      <c r="I8" s="17"/>
      <c r="L8" s="30">
        <v>5</v>
      </c>
    </row>
    <row r="9" spans="1:13" s="6" customFormat="1" ht="16.5">
      <c r="B9" s="36">
        <f>DATE(An,7,25)</f>
        <v>42941</v>
      </c>
      <c r="C9" s="35" t="s">
        <v>15</v>
      </c>
      <c r="D9" s="10">
        <f t="array" ref="D9">MIN(D8-MOD(D8+6,7)+7,IF(MIN(IF(MONTH(FER)=MONTH(D8),IF(FER&gt;D8,IF(FER&lt;&gt;"",FER))))=0,DATE(An,MONTH(D8)+1,1),MIN(IF(MONTH(FER)=MONTH(D8),IF(FER&gt;D8,IF(FER&lt;&gt;"",FER))))))</f>
        <v>42767</v>
      </c>
      <c r="E9" s="10">
        <f t="array" ref="E9">MIN(E8-MOD(E8+6,7)+7,IF(MIN(IF(MONTH(FER)=MONTH(E8),IF(FER&gt;E8,IF(FER&lt;&gt;"",FER))))=0,DATE(An,MONTH(E8)+1,1),MIN(IF(MONTH(FER)=MONTH(E8),IF(FER&gt;E8,IF(FER&lt;&gt;"",FER))))))</f>
        <v>42806</v>
      </c>
      <c r="F9" s="10">
        <f t="array" ref="F9">MIN(F8-MOD(F8+6,7)+7,IF(MIN(IF(MONTH(FER)=MONTH(F8),IF(FER&gt;F8,IF(FER&lt;&gt;"",FER))))=0,DATE(An,MONTH(F8)+1,1),MIN(IF(MONTH(FER)=MONTH(F8),IF(FER&gt;F8,IF(FER&lt;&gt;"",FER))))))</f>
        <v>42826</v>
      </c>
      <c r="H9" s="17"/>
    </row>
    <row r="10" spans="1:13" s="6" customFormat="1" ht="16.5">
      <c r="B10" s="36">
        <f>DATE(An,8,13)</f>
        <v>42960</v>
      </c>
      <c r="C10" s="35" t="s">
        <v>16</v>
      </c>
      <c r="D10" s="10">
        <f t="array" ref="D10">MIN(D9-MOD(D9+6,7)+7,IF(MIN(IF(MONTH(FER)=MONTH(D9),IF(FER&gt;D9,IF(FER&lt;&gt;"",FER))))=0,DATE(An,MONTH(D9)+1,1),MIN(IF(MONTH(FER)=MONTH(D9),IF(FER&gt;D9,IF(FER&lt;&gt;"",FER))))))</f>
        <v>42771</v>
      </c>
      <c r="E10" s="10">
        <f t="array" ref="E10">MIN(E9-MOD(E9+6,7)+7,IF(MIN(IF(MONTH(FER)=MONTH(E9),IF(FER&gt;E9,IF(FER&lt;&gt;"",FER))))=0,DATE(An,MONTH(E9)+1,1),MIN(IF(MONTH(FER)=MONTH(E9),IF(FER&gt;E9,IF(FER&lt;&gt;"",FER))))))</f>
        <v>42813</v>
      </c>
      <c r="F10" s="10">
        <f t="array" ref="F10">MIN(F9-MOD(F9+6,7)+7,IF(MIN(IF(MONTH(FER)=MONTH(F9),IF(FER&gt;F9,IF(FER&lt;&gt;"",FER))))=0,DATE(An,MONTH(F9)+1,1),MIN(IF(MONTH(FER)=MONTH(F9),IF(FER&gt;F9,IF(FER&lt;&gt;"",FER))))))</f>
        <v>42827</v>
      </c>
      <c r="H10" s="17"/>
    </row>
    <row r="11" spans="1:13" s="6" customFormat="1" ht="16.5">
      <c r="B11" s="36">
        <f>DATE(An,10,15)</f>
        <v>43023</v>
      </c>
      <c r="C11" s="35" t="s">
        <v>17</v>
      </c>
      <c r="D11" s="10">
        <f t="array" ref="D11">MIN(D10-MOD(D10+6,7)+7,IF(MIN(IF(MONTH(FER)=MONTH(D10),IF(FER&gt;D10,IF(FER&lt;&gt;"",FER))))=0,DATE(An,MONTH(D10)+1,1),MIN(IF(MONTH(FER)=MONTH(D10),IF(FER&gt;D10,IF(FER&lt;&gt;"",FER))))))</f>
        <v>42778</v>
      </c>
      <c r="E11" s="10">
        <f t="array" ref="E11">MIN(E10-MOD(E10+6,7)+7,IF(MIN(IF(MONTH(FER)=MONTH(E10),IF(FER&gt;E10,IF(FER&lt;&gt;"",FER))))=0,DATE(An,MONTH(E10)+1,1),MIN(IF(MONTH(FER)=MONTH(E10),IF(FER&gt;E10,IF(FER&lt;&gt;"",FER))))))</f>
        <v>42814</v>
      </c>
      <c r="F11" s="10">
        <f t="array" ref="F11">MIN(F10-MOD(F10+6,7)+7,IF(MIN(IF(MONTH(FER)=MONTH(F10),IF(FER&gt;F10,IF(FER&lt;&gt;"",FER))))=0,DATE(An,MONTH(F10)+1,1),MIN(IF(MONTH(FER)=MONTH(F10),IF(FER&gt;F10,IF(FER&lt;&gt;"",FER))))))</f>
        <v>42834</v>
      </c>
    </row>
    <row r="12" spans="1:13" s="6" customFormat="1" ht="16.5">
      <c r="B12" s="37">
        <v>42912</v>
      </c>
      <c r="C12" s="35" t="s">
        <v>18</v>
      </c>
      <c r="E12" s="6" t="s">
        <v>32</v>
      </c>
    </row>
    <row r="13" spans="1:13" s="6" customFormat="1" ht="16.5">
      <c r="B13" s="37">
        <v>42913</v>
      </c>
      <c r="C13" s="35" t="s">
        <v>18</v>
      </c>
    </row>
    <row r="14" spans="1:13" s="6" customFormat="1" ht="16.5">
      <c r="B14" s="37">
        <v>42979</v>
      </c>
      <c r="C14" s="35" t="s">
        <v>19</v>
      </c>
    </row>
    <row r="15" spans="1:13" s="6" customFormat="1" ht="16.5">
      <c r="A15" s="4"/>
      <c r="B15" s="37">
        <v>42980</v>
      </c>
      <c r="C15" s="35" t="s">
        <v>19</v>
      </c>
    </row>
    <row r="16" spans="1:13" ht="16.5">
      <c r="B16" s="37">
        <v>43070</v>
      </c>
      <c r="C16" s="35" t="s">
        <v>20</v>
      </c>
    </row>
    <row r="17" spans="2:3" ht="16.5">
      <c r="B17" s="37">
        <v>42999</v>
      </c>
      <c r="C17" s="35" t="s">
        <v>21</v>
      </c>
    </row>
  </sheetData>
  <conditionalFormatting sqref="E3:F11 D4:D11">
    <cfRule type="expression" dxfId="3" priority="1" stopIfTrue="1">
      <formula>MONTH(D3)&lt;&gt;MONTH(D$2)</formula>
    </cfRule>
    <cfRule type="expression" dxfId="2" priority="2" stopIfTrue="1">
      <formula>COUNTIF(FER,D3)&gt;0</formula>
    </cfRule>
  </conditionalFormatting>
  <conditionalFormatting sqref="D3">
    <cfRule type="expression" dxfId="1" priority="3" stopIfTrue="1">
      <formula>MONTH(D3)&lt;&gt;MONTH(D$2)</formula>
    </cfRule>
    <cfRule type="expression" dxfId="0" priority="4" stopIfTrue="1">
      <formula>COUNTIF(FER,D3)&gt;0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FeriesEtEssais</vt:lpstr>
      <vt:lpstr>FeriesEtEssais!An</vt:lpstr>
      <vt:lpstr>AN</vt:lpstr>
      <vt:lpstr>FER</vt:lpstr>
      <vt:lpstr>M</vt:lpstr>
      <vt:lpstr>Feuil1!Zone_d_impression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Habib el ghoul</dc:creator>
  <cp:lastModifiedBy>Compta</cp:lastModifiedBy>
  <dcterms:created xsi:type="dcterms:W3CDTF">2017-12-16T08:03:14Z</dcterms:created>
  <dcterms:modified xsi:type="dcterms:W3CDTF">2017-12-21T16:59:32Z</dcterms:modified>
</cp:coreProperties>
</file>