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GBA5\PIFE Antech\"/>
    </mc:Choice>
  </mc:AlternateContent>
  <bookViews>
    <workbookView xWindow="0" yWindow="0" windowWidth="20490" windowHeight="7530"/>
  </bookViews>
  <sheets>
    <sheet name="1" sheetId="2" r:id="rId1"/>
    <sheet name="Synthèse" sheetId="1" r:id="rId2"/>
    <sheet name="Listes déroulantes" sheetId="3" r:id="rId3"/>
  </sheets>
  <externalReferences>
    <externalReference r:id="rId4"/>
    <externalReference r:id="rId5"/>
  </externalReferences>
  <definedNames>
    <definedName name="ateliers">[2]LISTES!$C$4:$C$12</definedName>
    <definedName name="fOURNISSEUR">[2]LISTES!$B$4:$B$12</definedName>
    <definedName name="LIste">'[1]Listes déroulantes'!$A$1:$G$1</definedName>
    <definedName name="nom">[2]LISTES!$A$3:$A$8</definedName>
    <definedName name="Panne">'[1]Listes déroulantes'!$F$2:$F$9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2" l="1"/>
  <c r="H4" i="2"/>
  <c r="H6" i="2"/>
  <c r="H7" i="2"/>
  <c r="H8" i="2"/>
  <c r="V57" i="2"/>
  <c r="U57" i="2"/>
  <c r="T57" i="2"/>
  <c r="S57" i="2"/>
  <c r="R57" i="2"/>
  <c r="Q57" i="2"/>
  <c r="P57" i="2"/>
  <c r="O57" i="2"/>
  <c r="N57" i="2"/>
  <c r="M57" i="2"/>
  <c r="L57" i="2"/>
  <c r="K57" i="2"/>
  <c r="J57" i="2"/>
  <c r="I57" i="2"/>
  <c r="H57" i="2"/>
  <c r="G57" i="2"/>
  <c r="F56" i="2"/>
  <c r="F57" i="2" s="1"/>
  <c r="E56" i="2"/>
  <c r="E57" i="2" s="1"/>
  <c r="D56" i="2"/>
  <c r="D57" i="2" s="1"/>
  <c r="C56" i="2"/>
  <c r="C57" i="2" s="1"/>
  <c r="B56" i="2"/>
  <c r="B57" i="2" s="1"/>
  <c r="A56" i="2"/>
  <c r="A57" i="2" s="1"/>
  <c r="F50" i="2"/>
  <c r="E50" i="2"/>
  <c r="D50" i="2"/>
  <c r="H47" i="2"/>
  <c r="H46" i="2"/>
  <c r="H45" i="2"/>
  <c r="H44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C26" i="1"/>
  <c r="B26" i="1"/>
  <c r="E26" i="1" s="1"/>
  <c r="C25" i="1"/>
  <c r="B25" i="1"/>
  <c r="C24" i="1"/>
  <c r="B24" i="1"/>
  <c r="C23" i="1"/>
  <c r="B23" i="1"/>
  <c r="C22" i="1"/>
  <c r="B22" i="1"/>
  <c r="C21" i="1"/>
  <c r="B21" i="1"/>
  <c r="C20" i="1"/>
  <c r="B20" i="1"/>
  <c r="C19" i="1"/>
  <c r="B19" i="1"/>
  <c r="C18" i="1"/>
  <c r="B18" i="1"/>
  <c r="C17" i="1"/>
  <c r="B17" i="1"/>
  <c r="C16" i="1"/>
  <c r="B16" i="1"/>
  <c r="C15" i="1"/>
  <c r="B15" i="1"/>
  <c r="C14" i="1"/>
  <c r="B14" i="1"/>
  <c r="C13" i="1"/>
  <c r="B13" i="1"/>
  <c r="C12" i="1"/>
  <c r="B12" i="1"/>
  <c r="C11" i="1"/>
  <c r="B11" i="1"/>
  <c r="C10" i="1"/>
  <c r="B10" i="1"/>
  <c r="C9" i="1"/>
  <c r="B9" i="1"/>
  <c r="E8" i="1"/>
  <c r="C8" i="1"/>
  <c r="B8" i="1"/>
  <c r="E7" i="1"/>
  <c r="C7" i="1"/>
  <c r="B7" i="1"/>
  <c r="E6" i="1"/>
  <c r="C6" i="1"/>
  <c r="B6" i="1"/>
  <c r="E5" i="1"/>
  <c r="C5" i="1"/>
  <c r="B5" i="1"/>
  <c r="E4" i="1"/>
  <c r="C4" i="1"/>
  <c r="B4" i="1"/>
  <c r="E3" i="1"/>
  <c r="C3" i="1"/>
  <c r="B3" i="1"/>
  <c r="E2" i="1"/>
  <c r="C2" i="1"/>
  <c r="B2" i="1"/>
</calcChain>
</file>

<file path=xl/sharedStrings.xml><?xml version="1.0" encoding="utf-8"?>
<sst xmlns="http://schemas.openxmlformats.org/spreadsheetml/2006/main" count="111" uniqueCount="55">
  <si>
    <t>N° intervention</t>
  </si>
  <si>
    <t>Date</t>
  </si>
  <si>
    <t>Nom</t>
  </si>
  <si>
    <t>Atelier</t>
  </si>
  <si>
    <t>EQUIPEMENT</t>
  </si>
  <si>
    <t>Commentaire</t>
  </si>
  <si>
    <t>Type d'intervention</t>
  </si>
  <si>
    <t>Origine du probleme</t>
  </si>
  <si>
    <t>Tps interv (min)</t>
  </si>
  <si>
    <t>Fournisseur</t>
  </si>
  <si>
    <t>Elements defectueux</t>
  </si>
  <si>
    <t>Elements changés</t>
  </si>
  <si>
    <t>Type pièce</t>
  </si>
  <si>
    <t>Réf. Pièce</t>
  </si>
  <si>
    <t>Qté</t>
  </si>
  <si>
    <t>Prix unitaire</t>
  </si>
  <si>
    <t>cout pieces</t>
  </si>
  <si>
    <t>cout intervention</t>
  </si>
  <si>
    <t>Coût total</t>
  </si>
  <si>
    <t>Prévoir</t>
  </si>
  <si>
    <t>Habillage</t>
  </si>
  <si>
    <t>TEMPS ARRET (minutes ou X pour 15)</t>
  </si>
  <si>
    <t>Heure</t>
  </si>
  <si>
    <t xml:space="preserve">COCHER </t>
  </si>
  <si>
    <t>N° OF</t>
  </si>
  <si>
    <t>Nb Cols</t>
  </si>
  <si>
    <t>Nb Cols rebuts</t>
  </si>
  <si>
    <t>Activité</t>
  </si>
  <si>
    <t>Machine en panne ou réglage</t>
  </si>
  <si>
    <t>Temps de panne ou réglage</t>
  </si>
  <si>
    <t>Commentaires</t>
  </si>
  <si>
    <t>Panne</t>
  </si>
  <si>
    <t xml:space="preserve">Convoyeurs </t>
  </si>
  <si>
    <t>Temps ouverture</t>
  </si>
  <si>
    <t>Changement d'habillage</t>
  </si>
  <si>
    <t>Autre activité/gyros</t>
  </si>
  <si>
    <t>Attente Matière sèche/ arrêt dégorgement</t>
  </si>
  <si>
    <t>Contrôle ou attente info</t>
  </si>
  <si>
    <t>Nettoyage/Maintenance</t>
  </si>
  <si>
    <t>LAVEUSE</t>
  </si>
  <si>
    <t>MARQUAGE BOUTEILLES</t>
  </si>
  <si>
    <t>COIFFEUSE</t>
  </si>
  <si>
    <t>ETIQUETTEUSE</t>
  </si>
  <si>
    <t>SCOTCHEUSE</t>
  </si>
  <si>
    <t>MARQUAGE CARTONS</t>
  </si>
  <si>
    <t>CONVOYEURS</t>
  </si>
  <si>
    <t>COMPRESSEUR</t>
  </si>
  <si>
    <t>Réglage</t>
  </si>
  <si>
    <t>Laveuse</t>
  </si>
  <si>
    <t>Marquage bouteilles</t>
  </si>
  <si>
    <t>Coiffeuse</t>
  </si>
  <si>
    <t>Etiquetteuse</t>
  </si>
  <si>
    <t>Scotcheuse</t>
  </si>
  <si>
    <t>Marquage cartons</t>
  </si>
  <si>
    <t>Compresseur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</si>
</sst>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dd/mm/yy;@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7"/>
      <name val="Arial"/>
      <family val="2"/>
    </font>
    <font>
      <b/>
      <sz val="8"/>
      <name val="Arial"/>
      <family val="2"/>
    </font>
    <font>
      <b/>
      <sz val="9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5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3">
    <xf numFmtId="0" fontId="0" fillId="0" borderId="0" xfId="0"/>
    <xf numFmtId="164" fontId="2" fillId="2" borderId="1" xfId="1" applyNumberFormat="1" applyFont="1" applyFill="1" applyBorder="1" applyAlignment="1" applyProtection="1">
      <alignment vertical="center" wrapText="1" shrinkToFit="1"/>
    </xf>
    <xf numFmtId="165" fontId="3" fillId="2" borderId="1" xfId="0" applyNumberFormat="1" applyFont="1" applyFill="1" applyBorder="1" applyAlignment="1" applyProtection="1">
      <alignment horizontal="center" vertical="center" wrapText="1" shrinkToFit="1"/>
    </xf>
    <xf numFmtId="0" fontId="3" fillId="2" borderId="1" xfId="0" applyFont="1" applyFill="1" applyBorder="1" applyAlignment="1" applyProtection="1">
      <alignment horizontal="center" vertical="center" wrapText="1" shrinkToFit="1"/>
    </xf>
    <xf numFmtId="0" fontId="2" fillId="2" borderId="2" xfId="0" applyFont="1" applyFill="1" applyBorder="1" applyAlignment="1" applyProtection="1">
      <alignment horizontal="center" vertical="center" wrapText="1" shrinkToFit="1"/>
    </xf>
    <xf numFmtId="0" fontId="2" fillId="3" borderId="3" xfId="0" applyFont="1" applyFill="1" applyBorder="1" applyAlignment="1" applyProtection="1">
      <alignment vertical="center" wrapText="1" shrinkToFit="1"/>
    </xf>
    <xf numFmtId="0" fontId="3" fillId="3" borderId="4" xfId="0" applyFont="1" applyFill="1" applyBorder="1" applyAlignment="1" applyProtection="1">
      <alignment horizontal="center" vertical="center" wrapText="1" shrinkToFit="1"/>
    </xf>
    <xf numFmtId="0" fontId="3" fillId="3" borderId="5" xfId="0" applyFont="1" applyFill="1" applyBorder="1" applyAlignment="1" applyProtection="1">
      <alignment horizontal="center" vertical="center" wrapText="1" shrinkToFit="1"/>
    </xf>
    <xf numFmtId="0" fontId="2" fillId="3" borderId="2" xfId="0" applyFont="1" applyFill="1" applyBorder="1" applyAlignment="1" applyProtection="1">
      <alignment horizontal="center" vertical="center" wrapText="1" shrinkToFit="1"/>
    </xf>
    <xf numFmtId="0" fontId="3" fillId="2" borderId="5" xfId="0" applyFont="1" applyFill="1" applyBorder="1" applyAlignment="1" applyProtection="1">
      <alignment horizontal="center" vertical="center" wrapText="1" shrinkToFit="1"/>
    </xf>
    <xf numFmtId="0" fontId="3" fillId="2" borderId="5" xfId="0" applyNumberFormat="1" applyFont="1" applyFill="1" applyBorder="1" applyAlignment="1" applyProtection="1">
      <alignment horizontal="center" vertical="center" wrapText="1" shrinkToFit="1"/>
    </xf>
    <xf numFmtId="16" fontId="0" fillId="0" borderId="0" xfId="0" applyNumberFormat="1"/>
    <xf numFmtId="0" fontId="0" fillId="0" borderId="0" xfId="0" applyProtection="1"/>
    <xf numFmtId="0" fontId="0" fillId="0" borderId="9" xfId="0" applyBorder="1" applyProtection="1"/>
    <xf numFmtId="0" fontId="0" fillId="0" borderId="0" xfId="0" applyBorder="1" applyProtection="1"/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4" borderId="6" xfId="0" applyFill="1" applyBorder="1" applyAlignment="1" applyProtection="1">
      <alignment horizontal="center"/>
      <protection locked="0"/>
    </xf>
    <xf numFmtId="0" fontId="0" fillId="4" borderId="9" xfId="0" applyFill="1" applyBorder="1" applyAlignment="1" applyProtection="1">
      <alignment horizontal="center"/>
      <protection locked="0"/>
    </xf>
    <xf numFmtId="0" fontId="0" fillId="4" borderId="10" xfId="0" applyFill="1" applyBorder="1" applyAlignment="1" applyProtection="1">
      <alignment horizontal="center"/>
      <protection locked="0"/>
    </xf>
    <xf numFmtId="0" fontId="0" fillId="0" borderId="0" xfId="0" applyFill="1" applyBorder="1" applyAlignment="1" applyProtection="1"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 textRotation="90"/>
      <protection locked="0"/>
    </xf>
    <xf numFmtId="0" fontId="0" fillId="0" borderId="11" xfId="0" applyBorder="1" applyAlignment="1" applyProtection="1">
      <alignment horizontal="center" vertical="center" textRotation="90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 textRotation="90" wrapText="1"/>
      <protection locked="0"/>
    </xf>
    <xf numFmtId="0" fontId="0" fillId="5" borderId="11" xfId="0" applyFill="1" applyBorder="1" applyAlignment="1" applyProtection="1">
      <alignment horizontal="center" vertical="center" textRotation="90" wrapText="1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right"/>
      <protection locked="0"/>
    </xf>
    <xf numFmtId="20" fontId="0" fillId="0" borderId="13" xfId="0" applyNumberFormat="1" applyBorder="1" applyProtection="1"/>
    <xf numFmtId="20" fontId="0" fillId="6" borderId="14" xfId="0" applyNumberFormat="1" applyFill="1" applyBorder="1" applyAlignment="1" applyProtection="1">
      <alignment horizontal="center"/>
    </xf>
    <xf numFmtId="0" fontId="0" fillId="0" borderId="15" xfId="0" applyBorder="1" applyProtection="1">
      <protection locked="0"/>
    </xf>
    <xf numFmtId="0" fontId="0" fillId="0" borderId="9" xfId="0" applyBorder="1" applyProtection="1">
      <protection locked="0"/>
    </xf>
    <xf numFmtId="0" fontId="0" fillId="0" borderId="16" xfId="0" applyBorder="1" applyProtection="1">
      <protection locked="0"/>
    </xf>
    <xf numFmtId="0" fontId="0" fillId="0" borderId="0" xfId="0" applyAlignment="1">
      <alignment horizontal="left"/>
    </xf>
    <xf numFmtId="20" fontId="0" fillId="0" borderId="17" xfId="0" applyNumberFormat="1" applyBorder="1" applyProtection="1"/>
    <xf numFmtId="20" fontId="0" fillId="0" borderId="18" xfId="0" applyNumberFormat="1" applyBorder="1" applyAlignment="1" applyProtection="1">
      <alignment horizontal="center"/>
      <protection locked="0"/>
    </xf>
    <xf numFmtId="0" fontId="0" fillId="0" borderId="5" xfId="0" applyBorder="1" applyProtection="1">
      <protection locked="0"/>
    </xf>
    <xf numFmtId="0" fontId="0" fillId="0" borderId="19" xfId="0" applyBorder="1" applyProtection="1">
      <protection locked="0"/>
    </xf>
    <xf numFmtId="0" fontId="0" fillId="7" borderId="5" xfId="0" applyFill="1" applyBorder="1" applyProtection="1">
      <protection locked="0"/>
    </xf>
    <xf numFmtId="0" fontId="0" fillId="0" borderId="0" xfId="0" applyFill="1" applyProtection="1">
      <protection locked="0"/>
    </xf>
    <xf numFmtId="20" fontId="0" fillId="0" borderId="20" xfId="0" applyNumberFormat="1" applyBorder="1" applyProtection="1"/>
    <xf numFmtId="20" fontId="0" fillId="0" borderId="21" xfId="0" applyNumberFormat="1" applyBorder="1" applyAlignment="1" applyProtection="1">
      <alignment horizontal="center"/>
      <protection locked="0"/>
    </xf>
    <xf numFmtId="0" fontId="0" fillId="0" borderId="3" xfId="0" applyBorder="1" applyProtection="1">
      <protection locked="0"/>
    </xf>
    <xf numFmtId="0" fontId="0" fillId="0" borderId="22" xfId="0" applyBorder="1" applyProtection="1">
      <protection locked="0"/>
    </xf>
    <xf numFmtId="20" fontId="0" fillId="0" borderId="23" xfId="0" applyNumberFormat="1" applyBorder="1" applyProtection="1"/>
    <xf numFmtId="20" fontId="0" fillId="0" borderId="24" xfId="0" applyNumberFormat="1" applyBorder="1" applyAlignment="1" applyProtection="1">
      <alignment horizontal="center"/>
      <protection locked="0"/>
    </xf>
    <xf numFmtId="0" fontId="0" fillId="0" borderId="25" xfId="0" applyBorder="1" applyProtection="1">
      <protection locked="0"/>
    </xf>
    <xf numFmtId="0" fontId="0" fillId="0" borderId="26" xfId="0" applyBorder="1" applyProtection="1"/>
    <xf numFmtId="0" fontId="0" fillId="0" borderId="27" xfId="0" applyBorder="1" applyProtection="1">
      <protection locked="0"/>
    </xf>
    <xf numFmtId="0" fontId="0" fillId="8" borderId="0" xfId="0" applyFill="1" applyProtection="1">
      <protection locked="0"/>
    </xf>
    <xf numFmtId="20" fontId="0" fillId="8" borderId="28" xfId="0" applyNumberFormat="1" applyFill="1" applyBorder="1" applyProtection="1"/>
    <xf numFmtId="20" fontId="0" fillId="0" borderId="29" xfId="0" applyNumberFormat="1" applyBorder="1" applyAlignment="1" applyProtection="1">
      <alignment horizontal="center"/>
      <protection locked="0"/>
    </xf>
    <xf numFmtId="0" fontId="0" fillId="8" borderId="1" xfId="0" applyFill="1" applyBorder="1" applyProtection="1">
      <protection locked="0"/>
    </xf>
    <xf numFmtId="0" fontId="0" fillId="0" borderId="1" xfId="0" applyBorder="1" applyProtection="1">
      <protection locked="0"/>
    </xf>
    <xf numFmtId="0" fontId="0" fillId="8" borderId="2" xfId="0" applyFill="1" applyBorder="1" applyProtection="1">
      <protection locked="0"/>
    </xf>
    <xf numFmtId="20" fontId="0" fillId="7" borderId="18" xfId="0" applyNumberFormat="1" applyFill="1" applyBorder="1" applyProtection="1"/>
    <xf numFmtId="20" fontId="0" fillId="0" borderId="4" xfId="0" applyNumberFormat="1" applyBorder="1" applyAlignment="1" applyProtection="1">
      <alignment horizontal="center"/>
      <protection locked="0"/>
    </xf>
    <xf numFmtId="0" fontId="0" fillId="7" borderId="12" xfId="0" applyFill="1" applyBorder="1" applyProtection="1">
      <protection locked="0"/>
    </xf>
    <xf numFmtId="0" fontId="0" fillId="7" borderId="0" xfId="0" applyFill="1" applyProtection="1">
      <protection locked="0"/>
    </xf>
    <xf numFmtId="20" fontId="0" fillId="8" borderId="18" xfId="0" applyNumberFormat="1" applyFill="1" applyBorder="1" applyProtection="1"/>
    <xf numFmtId="0" fontId="0" fillId="8" borderId="5" xfId="0" applyFill="1" applyBorder="1" applyProtection="1">
      <protection locked="0"/>
    </xf>
    <xf numFmtId="0" fontId="0" fillId="8" borderId="12" xfId="0" applyFill="1" applyBorder="1" applyProtection="1">
      <protection locked="0"/>
    </xf>
    <xf numFmtId="20" fontId="0" fillId="8" borderId="21" xfId="0" applyNumberFormat="1" applyFill="1" applyBorder="1" applyProtection="1"/>
    <xf numFmtId="20" fontId="0" fillId="0" borderId="30" xfId="0" applyNumberFormat="1" applyBorder="1" applyAlignment="1" applyProtection="1">
      <alignment horizontal="center"/>
      <protection locked="0"/>
    </xf>
    <xf numFmtId="0" fontId="0" fillId="8" borderId="3" xfId="0" applyFill="1" applyBorder="1" applyProtection="1">
      <protection locked="0"/>
    </xf>
    <xf numFmtId="0" fontId="0" fillId="8" borderId="31" xfId="0" applyFill="1" applyBorder="1" applyProtection="1">
      <protection locked="0"/>
    </xf>
    <xf numFmtId="20" fontId="0" fillId="0" borderId="24" xfId="0" applyNumberFormat="1" applyBorder="1" applyProtection="1"/>
    <xf numFmtId="20" fontId="0" fillId="0" borderId="32" xfId="0" applyNumberFormat="1" applyBorder="1" applyAlignment="1" applyProtection="1">
      <alignment horizontal="center"/>
      <protection locked="0"/>
    </xf>
    <xf numFmtId="0" fontId="0" fillId="0" borderId="33" xfId="0" applyBorder="1" applyProtection="1">
      <protection locked="0"/>
    </xf>
    <xf numFmtId="0" fontId="0" fillId="0" borderId="34" xfId="0" applyBorder="1" applyProtection="1">
      <protection locked="0"/>
    </xf>
    <xf numFmtId="20" fontId="0" fillId="0" borderId="28" xfId="0" applyNumberFormat="1" applyBorder="1" applyProtection="1"/>
    <xf numFmtId="0" fontId="0" fillId="0" borderId="2" xfId="0" applyBorder="1" applyProtection="1">
      <protection locked="0"/>
    </xf>
    <xf numFmtId="20" fontId="0" fillId="0" borderId="18" xfId="0" applyNumberFormat="1" applyBorder="1" applyProtection="1"/>
    <xf numFmtId="0" fontId="0" fillId="0" borderId="12" xfId="0" applyBorder="1" applyProtection="1">
      <protection locked="0"/>
    </xf>
    <xf numFmtId="20" fontId="0" fillId="0" borderId="21" xfId="0" applyNumberFormat="1" applyBorder="1" applyProtection="1"/>
    <xf numFmtId="0" fontId="0" fillId="0" borderId="31" xfId="0" applyBorder="1" applyProtection="1">
      <protection locked="0"/>
    </xf>
    <xf numFmtId="20" fontId="0" fillId="0" borderId="1" xfId="0" applyNumberFormat="1" applyBorder="1" applyProtection="1"/>
    <xf numFmtId="20" fontId="0" fillId="0" borderId="1" xfId="0" applyNumberFormat="1" applyBorder="1" applyAlignment="1" applyProtection="1">
      <alignment horizontal="center"/>
      <protection locked="0"/>
    </xf>
    <xf numFmtId="0" fontId="0" fillId="0" borderId="1" xfId="0" applyBorder="1" applyProtection="1"/>
    <xf numFmtId="20" fontId="0" fillId="0" borderId="5" xfId="0" applyNumberFormat="1" applyBorder="1" applyProtection="1"/>
    <xf numFmtId="20" fontId="0" fillId="0" borderId="5" xfId="0" applyNumberFormat="1" applyBorder="1" applyAlignment="1" applyProtection="1">
      <alignment horizontal="center"/>
      <protection locked="0"/>
    </xf>
    <xf numFmtId="0" fontId="0" fillId="0" borderId="5" xfId="0" applyBorder="1" applyProtection="1"/>
    <xf numFmtId="20" fontId="0" fillId="0" borderId="25" xfId="0" applyNumberFormat="1" applyBorder="1" applyProtection="1"/>
    <xf numFmtId="20" fontId="0" fillId="0" borderId="25" xfId="0" applyNumberFormat="1" applyBorder="1" applyAlignment="1" applyProtection="1">
      <alignment horizontal="center"/>
      <protection locked="0"/>
    </xf>
    <xf numFmtId="0" fontId="0" fillId="0" borderId="25" xfId="0" applyBorder="1" applyProtection="1"/>
    <xf numFmtId="20" fontId="0" fillId="0" borderId="0" xfId="0" applyNumberFormat="1" applyBorder="1" applyProtection="1">
      <protection locked="0"/>
    </xf>
    <xf numFmtId="20" fontId="0" fillId="0" borderId="0" xfId="0" applyNumberFormat="1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0" fillId="0" borderId="0" xfId="0" applyFill="1" applyBorder="1" applyProtection="1">
      <protection locked="0"/>
    </xf>
    <xf numFmtId="0" fontId="0" fillId="0" borderId="1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4" fillId="9" borderId="6" xfId="0" applyFont="1" applyFill="1" applyBorder="1" applyAlignment="1" applyProtection="1">
      <alignment horizontal="center" vertical="center" wrapText="1"/>
      <protection locked="0"/>
    </xf>
    <xf numFmtId="0" fontId="4" fillId="9" borderId="35" xfId="0" applyFont="1" applyFill="1" applyBorder="1" applyAlignment="1" applyProtection="1">
      <alignment horizontal="center" vertical="center" wrapText="1"/>
      <protection locked="0"/>
    </xf>
    <xf numFmtId="0" fontId="4" fillId="9" borderId="36" xfId="0" applyFont="1" applyFill="1" applyBorder="1" applyAlignment="1" applyProtection="1">
      <alignment horizontal="center" vertical="center"/>
      <protection locked="0"/>
    </xf>
    <xf numFmtId="0" fontId="4" fillId="9" borderId="35" xfId="0" applyFont="1" applyFill="1" applyBorder="1" applyAlignment="1" applyProtection="1">
      <alignment horizontal="center" vertical="center"/>
      <protection locked="0"/>
    </xf>
    <xf numFmtId="0" fontId="4" fillId="9" borderId="7" xfId="0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</xf>
    <xf numFmtId="0" fontId="0" fillId="10" borderId="1" xfId="0" applyFill="1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37" xfId="0" applyBorder="1"/>
    <xf numFmtId="0" fontId="0" fillId="0" borderId="38" xfId="0" applyBorder="1"/>
    <xf numFmtId="0" fontId="0" fillId="0" borderId="38" xfId="0" applyFill="1" applyBorder="1"/>
  </cellXfs>
  <cellStyles count="2">
    <cellStyle name="Milliers" xfId="1" builtinId="3"/>
    <cellStyle name="Normal" xfId="0" builtinId="0"/>
  </cellStyles>
  <dxfs count="14">
    <dxf>
      <fill>
        <patternFill>
          <bgColor theme="1" tint="0.499984740745262"/>
        </patternFill>
      </fill>
    </dxf>
    <dxf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numFmt numFmtId="0" formatCode="General"/>
      <border outline="0">
        <left style="thin">
          <color indexed="64"/>
        </left>
      </border>
      <protection locked="1" hidden="0"/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25" formatCode="hh:mm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25" formatCode="hh:mm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>
        <bottom style="medium">
          <color indexed="64"/>
        </bottom>
      </border>
    </dxf>
    <dxf>
      <border outline="0">
        <right style="medium">
          <color indexed="64"/>
        </right>
      </border>
    </dxf>
    <dxf>
      <protection locked="0" hidden="0"/>
    </dxf>
    <dxf>
      <alignment horizontal="center" vertical="center" indent="0" justifyLastLine="0" shrinkToFit="0" readingOrder="0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ryl&#232;ne\Downloads\1412_TRS%20Habillag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Saisie%20intervention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Synthèse"/>
      <sheetName val="Synth Graphique"/>
      <sheetName val="Synth Pannes"/>
      <sheetName val="Listes déroulantes"/>
    </sheetNames>
    <sheetDataSet>
      <sheetData sheetId="0">
        <row r="15">
          <cell r="F15" t="str">
            <v>Panne</v>
          </cell>
          <cell r="G15" t="str">
            <v>Etiquetteuse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13">
          <cell r="F13" t="str">
            <v>Panne</v>
          </cell>
          <cell r="G13" t="str">
            <v xml:space="preserve">Convoyeurs </v>
          </cell>
        </row>
      </sheetData>
      <sheetData sheetId="25"/>
      <sheetData sheetId="26"/>
      <sheetData sheetId="27"/>
      <sheetData sheetId="28">
        <row r="1">
          <cell r="A1" t="str">
            <v>Changement d'habillage</v>
          </cell>
          <cell r="B1" t="str">
            <v>Autre activité/gyros</v>
          </cell>
          <cell r="C1" t="str">
            <v>Attente Matière sèche/ arrêt dégorgement</v>
          </cell>
          <cell r="D1" t="str">
            <v>Contrôle ou attente info</v>
          </cell>
          <cell r="E1" t="str">
            <v>Nettoyage/Maintenance</v>
          </cell>
          <cell r="F1" t="str">
            <v>Panne</v>
          </cell>
          <cell r="G1" t="str">
            <v>Réglage</v>
          </cell>
        </row>
        <row r="2">
          <cell r="F2" t="str">
            <v>Laveuse</v>
          </cell>
        </row>
        <row r="3">
          <cell r="F3" t="str">
            <v>Marquage bouteilles</v>
          </cell>
        </row>
        <row r="4">
          <cell r="F4" t="str">
            <v>Coiffeuse</v>
          </cell>
        </row>
        <row r="5">
          <cell r="F5" t="str">
            <v>Etiquetteuse</v>
          </cell>
        </row>
        <row r="6">
          <cell r="F6" t="str">
            <v>Scotcheuse</v>
          </cell>
        </row>
        <row r="7">
          <cell r="F7" t="str">
            <v>Marquage cartons</v>
          </cell>
        </row>
        <row r="8">
          <cell r="F8" t="str">
            <v xml:space="preserve">Convoyeurs </v>
          </cell>
        </row>
        <row r="9">
          <cell r="F9" t="str">
            <v>Compresseur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S"/>
      <sheetName val="INTERVENTIONS MATERIEL"/>
      <sheetName val="2016"/>
      <sheetName val="2015"/>
      <sheetName val="2014"/>
      <sheetName val="2013"/>
      <sheetName val="2012"/>
      <sheetName val="2011"/>
    </sheetNames>
    <sheetDataSet>
      <sheetData sheetId="0">
        <row r="4">
          <cell r="A4" t="str">
            <v>PB</v>
          </cell>
          <cell r="B4" t="str">
            <v>SAVIM</v>
          </cell>
          <cell r="C4" t="str">
            <v>DEGORGEMENT</v>
          </cell>
        </row>
        <row r="5">
          <cell r="A5" t="str">
            <v>RR</v>
          </cell>
          <cell r="B5" t="str">
            <v>RULLIER</v>
          </cell>
          <cell r="C5" t="str">
            <v>HABILLAGE</v>
          </cell>
        </row>
        <row r="6">
          <cell r="A6">
            <v>1</v>
          </cell>
          <cell r="B6" t="str">
            <v>VIDEOJET</v>
          </cell>
          <cell r="C6" t="str">
            <v>TIRAGE</v>
          </cell>
        </row>
        <row r="7">
          <cell r="A7">
            <v>2</v>
          </cell>
          <cell r="B7" t="str">
            <v>SODICA</v>
          </cell>
          <cell r="C7" t="str">
            <v>CHAI</v>
          </cell>
        </row>
        <row r="8">
          <cell r="A8">
            <v>3</v>
          </cell>
          <cell r="B8" t="str">
            <v>DELLA TOFFOLA</v>
          </cell>
          <cell r="C8" t="str">
            <v>FROID</v>
          </cell>
        </row>
        <row r="9">
          <cell r="B9" t="str">
            <v>BERDEIL/ ESI</v>
          </cell>
          <cell r="C9" t="str">
            <v>ELECTRICITE</v>
          </cell>
        </row>
        <row r="10">
          <cell r="B10" t="str">
            <v>DAUMAS</v>
          </cell>
          <cell r="C10" t="str">
            <v>AIR</v>
          </cell>
        </row>
        <row r="11">
          <cell r="B11" t="str">
            <v>TEP</v>
          </cell>
          <cell r="C11" t="str">
            <v>MANUTENTION</v>
          </cell>
        </row>
        <row r="12">
          <cell r="C12" t="str">
            <v>BATIMENT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ables/table1.xml><?xml version="1.0" encoding="utf-8"?>
<table xmlns="http://schemas.openxmlformats.org/spreadsheetml/2006/main" id="1" name="X_5578" displayName="X_5578" ref="A2:I47" totalsRowShown="0" headerRowDxfId="13" dataDxfId="12" headerRowBorderDxfId="10" tableBorderDxfId="11">
  <autoFilter ref="A2:I47"/>
  <tableColumns count="9">
    <tableColumn id="1" name="Heure" dataDxfId="9"/>
    <tableColumn id="5" name="COCHER " dataDxfId="8"/>
    <tableColumn id="2" name="N° OF" dataDxfId="7"/>
    <tableColumn id="3" name="Nb Cols" dataDxfId="6"/>
    <tableColumn id="4" name="Nb Cols rebuts" dataDxfId="5"/>
    <tableColumn id="17" name="Activité" dataDxfId="4"/>
    <tableColumn id="16" name="Machine en panne ou réglage" dataDxfId="3"/>
    <tableColumn id="18" name="Temps de panne ou réglage" dataDxfId="2">
      <calculatedColumnFormula>+IF(G3&lt;&gt;"",15,"")</calculatedColumnFormula>
    </tableColumn>
    <tableColumn id="19" name="Commentaires" dataDxfId="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K57"/>
  <sheetViews>
    <sheetView tabSelected="1" workbookViewId="0">
      <selection activeCell="G9" sqref="G9"/>
    </sheetView>
  </sheetViews>
  <sheetFormatPr baseColWidth="10" defaultRowHeight="15" x14ac:dyDescent="0.25"/>
  <cols>
    <col min="1" max="1" width="16.140625" style="15" customWidth="1"/>
    <col min="2" max="2" width="14.5703125" style="16" customWidth="1"/>
    <col min="3" max="4" width="8.7109375" style="15" customWidth="1"/>
    <col min="5" max="5" width="14.42578125" style="15" customWidth="1"/>
    <col min="6" max="6" width="23" style="15" customWidth="1"/>
    <col min="7" max="7" width="11" style="15" customWidth="1"/>
    <col min="8" max="8" width="11.140625" style="15" hidden="1" customWidth="1"/>
    <col min="9" max="9" width="26.140625" style="15" customWidth="1"/>
    <col min="10" max="10" width="18.140625" style="15" customWidth="1"/>
    <col min="11" max="11" width="12.5703125" style="15" customWidth="1"/>
    <col min="12" max="12" width="21" style="15" customWidth="1"/>
    <col min="13" max="13" width="23.85546875" style="15" customWidth="1"/>
    <col min="14" max="14" width="6.28515625" style="15" customWidth="1"/>
    <col min="15" max="15" width="12.5703125" style="15" customWidth="1"/>
    <col min="16" max="16" width="29.7109375" style="15" customWidth="1"/>
    <col min="17" max="17" width="43.28515625" style="15" customWidth="1"/>
    <col min="18" max="16384" width="11.42578125" style="15"/>
  </cols>
  <sheetData>
    <row r="1" spans="1:26" ht="15.75" thickBot="1" x14ac:dyDescent="0.3">
      <c r="F1" s="17" t="s">
        <v>21</v>
      </c>
      <c r="G1" s="18"/>
      <c r="H1" s="18"/>
      <c r="I1" s="19"/>
      <c r="J1" s="20"/>
      <c r="L1"/>
      <c r="M1"/>
      <c r="N1"/>
      <c r="O1"/>
      <c r="P1"/>
      <c r="Q1"/>
    </row>
    <row r="2" spans="1:26" s="27" customFormat="1" ht="96" customHeight="1" thickBot="1" x14ac:dyDescent="0.3">
      <c r="A2" s="21" t="s">
        <v>22</v>
      </c>
      <c r="B2" s="21" t="s">
        <v>23</v>
      </c>
      <c r="C2" s="21" t="s">
        <v>24</v>
      </c>
      <c r="D2" s="22" t="s">
        <v>25</v>
      </c>
      <c r="E2" s="23" t="s">
        <v>26</v>
      </c>
      <c r="F2" s="24" t="s">
        <v>27</v>
      </c>
      <c r="G2" s="25" t="s">
        <v>28</v>
      </c>
      <c r="H2" s="26" t="s">
        <v>29</v>
      </c>
      <c r="I2" s="23" t="s">
        <v>30</v>
      </c>
      <c r="K2" s="28"/>
      <c r="L2"/>
      <c r="M2"/>
      <c r="N2"/>
      <c r="O2"/>
      <c r="P2"/>
      <c r="Q2"/>
    </row>
    <row r="3" spans="1:26" x14ac:dyDescent="0.25">
      <c r="A3" s="29">
        <v>0.33333333333333331</v>
      </c>
      <c r="B3" s="30"/>
      <c r="C3" s="31"/>
      <c r="D3" s="31"/>
      <c r="E3" s="31"/>
      <c r="F3" s="32"/>
      <c r="G3" s="31"/>
      <c r="H3" s="13" t="str">
        <f>+IF(G3&lt;&gt;"",15,"")</f>
        <v/>
      </c>
      <c r="I3" s="33"/>
      <c r="L3" s="34"/>
      <c r="M3"/>
      <c r="N3"/>
      <c r="O3"/>
      <c r="P3"/>
      <c r="Q3"/>
    </row>
    <row r="4" spans="1:26" x14ac:dyDescent="0.25">
      <c r="A4" s="35">
        <v>0.34375</v>
      </c>
      <c r="B4" s="36"/>
      <c r="C4" s="37"/>
      <c r="D4" s="37"/>
      <c r="E4" s="37"/>
      <c r="F4" s="37"/>
      <c r="G4" s="37"/>
      <c r="H4" s="14" t="str">
        <f t="shared" ref="H4:H47" si="0">+IF(G4&lt;&gt;"",15,"")</f>
        <v/>
      </c>
      <c r="I4" s="38"/>
      <c r="L4" s="34"/>
      <c r="M4"/>
      <c r="N4"/>
      <c r="O4"/>
      <c r="P4"/>
      <c r="Q4"/>
    </row>
    <row r="5" spans="1:26" x14ac:dyDescent="0.25">
      <c r="A5" s="35">
        <v>0.35416666666666669</v>
      </c>
      <c r="B5" s="36"/>
      <c r="C5" s="37"/>
      <c r="D5" s="37"/>
      <c r="E5" s="37"/>
      <c r="F5" s="37"/>
      <c r="G5" s="37"/>
      <c r="H5" s="14"/>
      <c r="I5" s="38"/>
      <c r="L5" s="34"/>
      <c r="M5"/>
      <c r="N5"/>
      <c r="O5"/>
      <c r="P5"/>
      <c r="Q5"/>
    </row>
    <row r="6" spans="1:26" x14ac:dyDescent="0.25">
      <c r="A6" s="35">
        <v>0.36458333333333331</v>
      </c>
      <c r="B6" s="36"/>
      <c r="C6" s="37"/>
      <c r="D6" s="37"/>
      <c r="E6" s="37"/>
      <c r="F6" s="37" t="s">
        <v>31</v>
      </c>
      <c r="G6" s="37" t="s">
        <v>51</v>
      </c>
      <c r="H6" s="14">
        <f t="shared" si="0"/>
        <v>15</v>
      </c>
      <c r="I6" s="38"/>
      <c r="L6"/>
      <c r="M6"/>
      <c r="N6"/>
      <c r="O6"/>
    </row>
    <row r="7" spans="1:26" x14ac:dyDescent="0.25">
      <c r="A7" s="35">
        <v>0.375</v>
      </c>
      <c r="B7" s="36"/>
      <c r="C7" s="37"/>
      <c r="D7" s="37"/>
      <c r="E7" s="37"/>
      <c r="F7" s="37"/>
      <c r="G7" s="37"/>
      <c r="H7" s="14" t="str">
        <f t="shared" si="0"/>
        <v/>
      </c>
      <c r="I7" s="38"/>
      <c r="L7"/>
      <c r="M7"/>
      <c r="N7"/>
      <c r="O7"/>
    </row>
    <row r="8" spans="1:26" x14ac:dyDescent="0.25">
      <c r="A8" s="35">
        <v>0.38541666666666669</v>
      </c>
      <c r="B8" s="36"/>
      <c r="C8" s="37"/>
      <c r="D8" s="37"/>
      <c r="E8" s="37"/>
      <c r="F8" s="37"/>
      <c r="G8" s="37"/>
      <c r="H8" s="14" t="str">
        <f t="shared" si="0"/>
        <v/>
      </c>
      <c r="I8" s="38"/>
      <c r="L8"/>
      <c r="M8"/>
      <c r="N8"/>
      <c r="O8"/>
    </row>
    <row r="9" spans="1:26" x14ac:dyDescent="0.25">
      <c r="A9" s="35">
        <v>0.39583333333333331</v>
      </c>
      <c r="B9" s="36"/>
      <c r="C9" s="37"/>
      <c r="D9" s="37"/>
      <c r="E9" s="37"/>
      <c r="F9" s="37"/>
      <c r="G9" s="37"/>
      <c r="H9" s="14" t="str">
        <f t="shared" si="0"/>
        <v/>
      </c>
      <c r="I9" s="38"/>
      <c r="L9"/>
      <c r="M9"/>
      <c r="N9"/>
      <c r="O9"/>
    </row>
    <row r="10" spans="1:26" x14ac:dyDescent="0.25">
      <c r="A10" s="35">
        <v>0.40625</v>
      </c>
      <c r="B10" s="36"/>
      <c r="C10" s="37"/>
      <c r="D10" s="37"/>
      <c r="E10" s="37"/>
      <c r="F10" s="37"/>
      <c r="G10" s="37"/>
      <c r="H10" s="14" t="str">
        <f t="shared" si="0"/>
        <v/>
      </c>
      <c r="I10" s="38"/>
      <c r="L10"/>
      <c r="M10"/>
      <c r="N10"/>
    </row>
    <row r="11" spans="1:26" x14ac:dyDescent="0.25">
      <c r="A11" s="35">
        <v>0.41666666666666669</v>
      </c>
      <c r="B11" s="36"/>
      <c r="C11" s="37"/>
      <c r="D11" s="37"/>
      <c r="E11" s="37"/>
      <c r="F11" s="37"/>
      <c r="G11" s="37"/>
      <c r="H11" s="14" t="str">
        <f t="shared" si="0"/>
        <v/>
      </c>
      <c r="I11" s="38"/>
      <c r="L11"/>
      <c r="M11"/>
      <c r="N11"/>
    </row>
    <row r="12" spans="1:26" x14ac:dyDescent="0.25">
      <c r="A12" s="35">
        <v>0.42708333333333331</v>
      </c>
      <c r="B12" s="36"/>
      <c r="C12" s="37"/>
      <c r="D12" s="37"/>
      <c r="E12" s="37"/>
      <c r="F12" s="37"/>
      <c r="G12" s="37"/>
      <c r="H12" s="14" t="str">
        <f t="shared" si="0"/>
        <v/>
      </c>
      <c r="I12" s="38"/>
      <c r="L12"/>
      <c r="M12"/>
      <c r="N12"/>
    </row>
    <row r="13" spans="1:26" x14ac:dyDescent="0.25">
      <c r="A13" s="35">
        <v>0.4375</v>
      </c>
      <c r="B13" s="36"/>
      <c r="C13" s="37"/>
      <c r="D13" s="39"/>
      <c r="E13" s="37"/>
      <c r="F13" s="37"/>
      <c r="G13" s="37"/>
      <c r="H13" s="14" t="str">
        <f t="shared" si="0"/>
        <v/>
      </c>
      <c r="I13" s="38"/>
      <c r="L13"/>
      <c r="M13"/>
      <c r="N13"/>
    </row>
    <row r="14" spans="1:26" x14ac:dyDescent="0.25">
      <c r="A14" s="35">
        <v>0.44791666666666669</v>
      </c>
      <c r="B14" s="36"/>
      <c r="C14" s="37"/>
      <c r="D14" s="37"/>
      <c r="E14" s="37"/>
      <c r="F14" s="37"/>
      <c r="G14" s="37"/>
      <c r="H14" s="14" t="str">
        <f t="shared" si="0"/>
        <v/>
      </c>
      <c r="I14" s="38"/>
      <c r="J14" s="40"/>
      <c r="K14" s="40"/>
      <c r="L14"/>
      <c r="M14"/>
      <c r="N14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</row>
    <row r="15" spans="1:26" x14ac:dyDescent="0.25">
      <c r="A15" s="35">
        <v>0.45833333333333331</v>
      </c>
      <c r="B15" s="36"/>
      <c r="C15" s="37"/>
      <c r="D15" s="37"/>
      <c r="E15" s="37"/>
      <c r="F15" s="37"/>
      <c r="G15" s="37"/>
      <c r="H15" s="14" t="str">
        <f t="shared" si="0"/>
        <v/>
      </c>
      <c r="I15" s="38"/>
      <c r="J15" s="40"/>
      <c r="K15" s="40"/>
      <c r="L15"/>
      <c r="M15"/>
      <c r="N15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</row>
    <row r="16" spans="1:26" x14ac:dyDescent="0.25">
      <c r="A16" s="35">
        <v>0.46875</v>
      </c>
      <c r="B16" s="36"/>
      <c r="C16" s="37"/>
      <c r="D16" s="37"/>
      <c r="E16" s="37"/>
      <c r="F16" s="37"/>
      <c r="G16" s="37"/>
      <c r="H16" s="14" t="str">
        <f t="shared" si="0"/>
        <v/>
      </c>
      <c r="I16" s="38"/>
      <c r="J16" s="40"/>
      <c r="K16" s="40"/>
      <c r="L16"/>
      <c r="M16"/>
      <c r="N16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</row>
    <row r="17" spans="1:115" x14ac:dyDescent="0.25">
      <c r="A17" s="35">
        <v>0.47916666666666669</v>
      </c>
      <c r="B17" s="36"/>
      <c r="C17" s="37"/>
      <c r="D17" s="37"/>
      <c r="E17" s="37"/>
      <c r="F17" s="37"/>
      <c r="G17" s="37"/>
      <c r="H17" s="14" t="str">
        <f t="shared" si="0"/>
        <v/>
      </c>
      <c r="I17" s="38"/>
      <c r="J17" s="40"/>
      <c r="K17" s="40"/>
      <c r="L17"/>
      <c r="M17"/>
      <c r="N17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</row>
    <row r="18" spans="1:115" x14ac:dyDescent="0.25">
      <c r="A18" s="41">
        <v>0.48958333333333331</v>
      </c>
      <c r="B18" s="42"/>
      <c r="C18" s="43"/>
      <c r="D18" s="43"/>
      <c r="E18" s="43"/>
      <c r="F18" s="37"/>
      <c r="G18" s="43"/>
      <c r="H18" s="14" t="str">
        <f t="shared" si="0"/>
        <v/>
      </c>
      <c r="I18" s="44"/>
      <c r="J18" s="40"/>
      <c r="K18" s="40"/>
      <c r="L18"/>
      <c r="M18"/>
      <c r="N18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</row>
    <row r="19" spans="1:115" ht="15.75" thickBot="1" x14ac:dyDescent="0.3">
      <c r="A19" s="45">
        <v>0.5</v>
      </c>
      <c r="B19" s="46"/>
      <c r="C19" s="47"/>
      <c r="D19" s="47"/>
      <c r="E19" s="47"/>
      <c r="F19" s="47"/>
      <c r="G19" s="47"/>
      <c r="H19" s="48" t="str">
        <f t="shared" si="0"/>
        <v/>
      </c>
      <c r="I19" s="49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50"/>
      <c r="AB19" s="50"/>
      <c r="AC19" s="50"/>
      <c r="AD19" s="50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50"/>
      <c r="AP19" s="50"/>
      <c r="AQ19" s="50"/>
      <c r="AR19" s="50"/>
      <c r="AS19" s="50"/>
      <c r="AT19" s="50"/>
      <c r="AU19" s="50"/>
      <c r="AV19" s="50"/>
      <c r="AW19" s="50"/>
      <c r="AX19" s="50"/>
      <c r="AY19" s="50"/>
      <c r="AZ19" s="50"/>
      <c r="BA19" s="50"/>
      <c r="BB19" s="50"/>
      <c r="BC19" s="50"/>
      <c r="BD19" s="50"/>
      <c r="BE19" s="50"/>
      <c r="BF19" s="50"/>
      <c r="BG19" s="50"/>
      <c r="BH19" s="50"/>
      <c r="BI19" s="50"/>
      <c r="BJ19" s="50"/>
      <c r="BK19" s="50"/>
      <c r="BL19" s="50"/>
      <c r="BM19" s="50"/>
      <c r="BN19" s="50"/>
      <c r="BO19" s="50"/>
      <c r="BP19" s="50"/>
      <c r="BQ19" s="50"/>
      <c r="BR19" s="50"/>
      <c r="BS19" s="50"/>
      <c r="BT19" s="50"/>
      <c r="BU19" s="50"/>
      <c r="BV19" s="50"/>
      <c r="BW19" s="50"/>
      <c r="BX19" s="50"/>
      <c r="BY19" s="50"/>
      <c r="BZ19" s="50"/>
      <c r="CA19" s="50"/>
      <c r="CB19" s="50"/>
      <c r="CC19" s="50"/>
      <c r="CD19" s="50"/>
      <c r="CE19" s="50"/>
      <c r="CF19" s="50"/>
      <c r="CG19" s="50"/>
      <c r="CH19" s="50"/>
      <c r="CI19" s="50"/>
      <c r="CJ19" s="50"/>
      <c r="CK19" s="50"/>
      <c r="CL19" s="50"/>
      <c r="CM19" s="50"/>
      <c r="CN19" s="50"/>
      <c r="CO19" s="50"/>
      <c r="CP19" s="50"/>
      <c r="CQ19" s="50"/>
      <c r="CR19" s="50"/>
      <c r="CS19" s="50"/>
      <c r="CT19" s="50"/>
      <c r="CU19" s="50"/>
      <c r="CV19" s="50"/>
      <c r="CW19" s="50"/>
      <c r="CX19" s="50"/>
      <c r="CY19" s="50"/>
      <c r="CZ19" s="50"/>
      <c r="DA19" s="50"/>
      <c r="DB19" s="50"/>
      <c r="DC19" s="50"/>
      <c r="DD19" s="50"/>
      <c r="DE19" s="50"/>
      <c r="DF19" s="50"/>
      <c r="DG19" s="50"/>
      <c r="DH19" s="50"/>
      <c r="DI19" s="50"/>
      <c r="DJ19" s="50"/>
      <c r="DK19" s="50"/>
    </row>
    <row r="20" spans="1:115" s="50" customFormat="1" x14ac:dyDescent="0.25">
      <c r="A20" s="51">
        <v>0.51041666666666663</v>
      </c>
      <c r="B20" s="52"/>
      <c r="C20" s="53"/>
      <c r="D20" s="53"/>
      <c r="E20" s="53"/>
      <c r="F20" s="54"/>
      <c r="G20" s="53"/>
      <c r="H20" s="12" t="str">
        <f t="shared" si="0"/>
        <v/>
      </c>
      <c r="I20" s="55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</row>
    <row r="21" spans="1:115" s="59" customFormat="1" x14ac:dyDescent="0.25">
      <c r="A21" s="56">
        <v>0.52083333333333337</v>
      </c>
      <c r="B21" s="57"/>
      <c r="C21" s="39"/>
      <c r="D21" s="39"/>
      <c r="E21" s="39"/>
      <c r="F21" s="37"/>
      <c r="G21" s="39"/>
      <c r="H21" s="12" t="str">
        <f t="shared" si="0"/>
        <v/>
      </c>
      <c r="I21" s="58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50"/>
      <c r="AB21" s="50"/>
      <c r="AC21" s="50"/>
      <c r="AD21" s="50"/>
      <c r="AE21" s="50"/>
      <c r="AF21" s="50"/>
      <c r="AG21" s="50"/>
      <c r="AH21" s="50"/>
      <c r="AI21" s="50"/>
      <c r="AJ21" s="50"/>
      <c r="AK21" s="50"/>
      <c r="AL21" s="50"/>
      <c r="AM21" s="50"/>
      <c r="AN21" s="50"/>
      <c r="AO21" s="50"/>
      <c r="AP21" s="50"/>
      <c r="AQ21" s="50"/>
      <c r="AR21" s="50"/>
      <c r="AS21" s="50"/>
      <c r="AT21" s="50"/>
      <c r="AU21" s="50"/>
      <c r="AV21" s="50"/>
      <c r="AW21" s="50"/>
      <c r="AX21" s="50"/>
      <c r="AY21" s="50"/>
      <c r="AZ21" s="50"/>
      <c r="BA21" s="50"/>
      <c r="BB21" s="50"/>
      <c r="BC21" s="50"/>
      <c r="BD21" s="50"/>
      <c r="BE21" s="50"/>
      <c r="BF21" s="50"/>
      <c r="BG21" s="50"/>
      <c r="BH21" s="50"/>
      <c r="BI21" s="50"/>
      <c r="BJ21" s="50"/>
      <c r="BK21" s="50"/>
      <c r="BL21" s="50"/>
      <c r="BM21" s="50"/>
      <c r="BN21" s="50"/>
      <c r="BO21" s="50"/>
      <c r="BP21" s="50"/>
      <c r="BQ21" s="50"/>
      <c r="BR21" s="50"/>
      <c r="BS21" s="50"/>
      <c r="BT21" s="50"/>
      <c r="BU21" s="50"/>
      <c r="BV21" s="50"/>
      <c r="BW21" s="50"/>
      <c r="BX21" s="50"/>
      <c r="BY21" s="50"/>
      <c r="BZ21" s="50"/>
      <c r="CA21" s="50"/>
      <c r="CB21" s="50"/>
      <c r="CC21" s="50"/>
      <c r="CD21" s="50"/>
      <c r="CE21" s="50"/>
      <c r="CF21" s="50"/>
      <c r="CG21" s="50"/>
      <c r="CH21" s="50"/>
      <c r="CI21" s="50"/>
      <c r="CJ21" s="50"/>
      <c r="CK21" s="50"/>
      <c r="CL21" s="50"/>
      <c r="CM21" s="50"/>
      <c r="CN21" s="50"/>
      <c r="CO21" s="50"/>
      <c r="CP21" s="50"/>
      <c r="CQ21" s="50"/>
      <c r="CR21" s="50"/>
      <c r="CS21" s="50"/>
      <c r="CT21" s="50"/>
      <c r="CU21" s="50"/>
      <c r="CV21" s="50"/>
      <c r="CW21" s="50"/>
      <c r="CX21" s="50"/>
      <c r="CY21" s="50"/>
      <c r="CZ21" s="50"/>
      <c r="DA21" s="50"/>
      <c r="DB21" s="50"/>
      <c r="DC21" s="50"/>
      <c r="DD21" s="50"/>
      <c r="DE21" s="50"/>
      <c r="DF21" s="50"/>
      <c r="DG21" s="50"/>
      <c r="DH21" s="50"/>
      <c r="DI21" s="50"/>
      <c r="DJ21" s="50"/>
      <c r="DK21" s="50"/>
    </row>
    <row r="22" spans="1:115" s="50" customFormat="1" x14ac:dyDescent="0.25">
      <c r="A22" s="60">
        <v>0.53125</v>
      </c>
      <c r="B22" s="57"/>
      <c r="C22" s="61"/>
      <c r="D22" s="61"/>
      <c r="E22" s="61"/>
      <c r="F22" s="37"/>
      <c r="G22" s="61"/>
      <c r="H22" s="12" t="str">
        <f t="shared" si="0"/>
        <v/>
      </c>
      <c r="I22" s="62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</row>
    <row r="23" spans="1:115" s="59" customFormat="1" x14ac:dyDescent="0.25">
      <c r="A23" s="56">
        <v>0.54166666666666663</v>
      </c>
      <c r="B23" s="57"/>
      <c r="C23" s="39"/>
      <c r="D23" s="39"/>
      <c r="E23" s="39"/>
      <c r="F23" s="37"/>
      <c r="G23" s="39"/>
      <c r="H23" s="12" t="str">
        <f t="shared" si="0"/>
        <v/>
      </c>
      <c r="I23" s="58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50"/>
      <c r="AB23" s="50"/>
      <c r="AC23" s="50"/>
      <c r="AD23" s="50"/>
      <c r="AE23" s="50"/>
      <c r="AF23" s="50"/>
      <c r="AG23" s="50"/>
      <c r="AH23" s="50"/>
      <c r="AI23" s="50"/>
      <c r="AJ23" s="50"/>
      <c r="AK23" s="50"/>
      <c r="AL23" s="50"/>
      <c r="AM23" s="50"/>
      <c r="AN23" s="50"/>
      <c r="AO23" s="50"/>
      <c r="AP23" s="50"/>
      <c r="AQ23" s="50"/>
      <c r="AR23" s="50"/>
      <c r="AS23" s="50"/>
      <c r="AT23" s="50"/>
      <c r="AU23" s="50"/>
      <c r="AV23" s="50"/>
      <c r="AW23" s="50"/>
      <c r="AX23" s="50"/>
      <c r="AY23" s="50"/>
      <c r="AZ23" s="50"/>
      <c r="BA23" s="50"/>
      <c r="BB23" s="50"/>
      <c r="BC23" s="50"/>
      <c r="BD23" s="50"/>
      <c r="BE23" s="50"/>
      <c r="BF23" s="50"/>
      <c r="BG23" s="50"/>
      <c r="BH23" s="50"/>
      <c r="BI23" s="50"/>
      <c r="BJ23" s="50"/>
      <c r="BK23" s="50"/>
      <c r="BL23" s="50"/>
      <c r="BM23" s="50"/>
      <c r="BN23" s="50"/>
      <c r="BO23" s="50"/>
      <c r="BP23" s="50"/>
      <c r="BQ23" s="50"/>
      <c r="BR23" s="50"/>
      <c r="BS23" s="50"/>
      <c r="BT23" s="50"/>
      <c r="BU23" s="50"/>
      <c r="BV23" s="50"/>
      <c r="BW23" s="50"/>
      <c r="BX23" s="50"/>
      <c r="BY23" s="50"/>
      <c r="BZ23" s="50"/>
      <c r="CA23" s="50"/>
      <c r="CB23" s="50"/>
      <c r="CC23" s="50"/>
      <c r="CD23" s="50"/>
      <c r="CE23" s="50"/>
      <c r="CF23" s="50"/>
      <c r="CG23" s="50"/>
      <c r="CH23" s="50"/>
      <c r="CI23" s="50"/>
      <c r="CJ23" s="50"/>
      <c r="CK23" s="50"/>
      <c r="CL23" s="50"/>
      <c r="CM23" s="50"/>
      <c r="CN23" s="50"/>
      <c r="CO23" s="50"/>
      <c r="CP23" s="50"/>
      <c r="CQ23" s="50"/>
      <c r="CR23" s="50"/>
      <c r="CS23" s="50"/>
      <c r="CT23" s="50"/>
      <c r="CU23" s="50"/>
      <c r="CV23" s="50"/>
      <c r="CW23" s="50"/>
      <c r="CX23" s="50"/>
      <c r="CY23" s="50"/>
      <c r="CZ23" s="50"/>
      <c r="DA23" s="50"/>
      <c r="DB23" s="50"/>
      <c r="DC23" s="50"/>
      <c r="DD23" s="50"/>
      <c r="DE23" s="50"/>
      <c r="DF23" s="50"/>
      <c r="DG23" s="50"/>
      <c r="DH23" s="50"/>
      <c r="DI23" s="50"/>
      <c r="DJ23" s="50"/>
      <c r="DK23" s="50"/>
    </row>
    <row r="24" spans="1:115" s="50" customFormat="1" x14ac:dyDescent="0.25">
      <c r="A24" s="60">
        <v>0.55208333333333337</v>
      </c>
      <c r="B24" s="57"/>
      <c r="C24" s="61"/>
      <c r="D24" s="61"/>
      <c r="E24" s="61"/>
      <c r="F24" s="37"/>
      <c r="G24" s="61"/>
      <c r="H24" s="12" t="str">
        <f t="shared" si="0"/>
        <v/>
      </c>
      <c r="I24" s="62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</row>
    <row r="25" spans="1:115" s="59" customFormat="1" x14ac:dyDescent="0.25">
      <c r="A25" s="56">
        <v>0.5625</v>
      </c>
      <c r="B25" s="57"/>
      <c r="C25" s="39"/>
      <c r="D25" s="39"/>
      <c r="E25" s="39"/>
      <c r="F25" s="37"/>
      <c r="G25" s="39"/>
      <c r="H25" s="12" t="str">
        <f t="shared" si="0"/>
        <v/>
      </c>
      <c r="I25" s="58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50"/>
      <c r="AB25" s="50"/>
      <c r="AC25" s="50"/>
      <c r="AD25" s="50"/>
      <c r="AE25" s="50"/>
      <c r="AF25" s="50"/>
      <c r="AG25" s="50"/>
      <c r="AH25" s="50"/>
      <c r="AI25" s="50"/>
      <c r="AJ25" s="50"/>
      <c r="AK25" s="50"/>
      <c r="AL25" s="50"/>
      <c r="AM25" s="50"/>
      <c r="AN25" s="50"/>
      <c r="AO25" s="50"/>
      <c r="AP25" s="50"/>
      <c r="AQ25" s="50"/>
      <c r="AR25" s="50"/>
      <c r="AS25" s="50"/>
      <c r="AT25" s="50"/>
      <c r="AU25" s="50"/>
      <c r="AV25" s="50"/>
      <c r="AW25" s="50"/>
      <c r="AX25" s="50"/>
      <c r="AY25" s="50"/>
      <c r="AZ25" s="50"/>
      <c r="BA25" s="50"/>
      <c r="BB25" s="50"/>
      <c r="BC25" s="50"/>
      <c r="BD25" s="50"/>
      <c r="BE25" s="50"/>
      <c r="BF25" s="50"/>
      <c r="BG25" s="50"/>
      <c r="BH25" s="50"/>
      <c r="BI25" s="50"/>
      <c r="BJ25" s="50"/>
      <c r="BK25" s="50"/>
      <c r="BL25" s="50"/>
      <c r="BM25" s="50"/>
      <c r="BN25" s="50"/>
      <c r="BO25" s="50"/>
      <c r="BP25" s="50"/>
      <c r="BQ25" s="50"/>
      <c r="BR25" s="50"/>
      <c r="BS25" s="50"/>
      <c r="BT25" s="50"/>
      <c r="BU25" s="50"/>
      <c r="BV25" s="50"/>
      <c r="BW25" s="50"/>
      <c r="BX25" s="50"/>
      <c r="BY25" s="50"/>
      <c r="BZ25" s="50"/>
      <c r="CA25" s="50"/>
      <c r="CB25" s="50"/>
      <c r="CC25" s="50"/>
      <c r="CD25" s="50"/>
      <c r="CE25" s="50"/>
      <c r="CF25" s="50"/>
      <c r="CG25" s="50"/>
      <c r="CH25" s="50"/>
      <c r="CI25" s="50"/>
      <c r="CJ25" s="50"/>
      <c r="CK25" s="50"/>
      <c r="CL25" s="50"/>
      <c r="CM25" s="50"/>
      <c r="CN25" s="50"/>
      <c r="CO25" s="50"/>
      <c r="CP25" s="50"/>
      <c r="CQ25" s="50"/>
      <c r="CR25" s="50"/>
      <c r="CS25" s="50"/>
      <c r="CT25" s="50"/>
      <c r="CU25" s="50"/>
      <c r="CV25" s="50"/>
      <c r="CW25" s="50"/>
      <c r="CX25" s="50"/>
      <c r="CY25" s="50"/>
      <c r="CZ25" s="50"/>
      <c r="DA25" s="50"/>
      <c r="DB25" s="50"/>
      <c r="DC25" s="50"/>
      <c r="DD25" s="50"/>
      <c r="DE25" s="50"/>
      <c r="DF25" s="50"/>
      <c r="DG25" s="50"/>
      <c r="DH25" s="50"/>
      <c r="DI25" s="50"/>
      <c r="DJ25" s="50"/>
      <c r="DK25" s="50"/>
    </row>
    <row r="26" spans="1:115" s="50" customFormat="1" x14ac:dyDescent="0.25">
      <c r="A26" s="63">
        <v>0.57291666666666663</v>
      </c>
      <c r="B26" s="64"/>
      <c r="C26" s="65"/>
      <c r="D26" s="65"/>
      <c r="E26" s="65"/>
      <c r="F26" s="37"/>
      <c r="G26" s="65"/>
      <c r="H26" s="12" t="str">
        <f t="shared" si="0"/>
        <v/>
      </c>
      <c r="I26" s="66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</row>
    <row r="27" spans="1:115" ht="15.75" thickBot="1" x14ac:dyDescent="0.3">
      <c r="A27" s="67">
        <v>0.58333333333333337</v>
      </c>
      <c r="B27" s="68"/>
      <c r="C27" s="47"/>
      <c r="D27" s="47"/>
      <c r="E27" s="47"/>
      <c r="F27" s="69"/>
      <c r="G27" s="47"/>
      <c r="H27" s="48" t="str">
        <f t="shared" si="0"/>
        <v/>
      </c>
      <c r="I27" s="7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50"/>
      <c r="AB27" s="50"/>
      <c r="AC27" s="50"/>
      <c r="AD27" s="50"/>
      <c r="AE27" s="50"/>
      <c r="AF27" s="50"/>
      <c r="AG27" s="50"/>
      <c r="AH27" s="50"/>
      <c r="AI27" s="50"/>
      <c r="AJ27" s="50"/>
      <c r="AK27" s="50"/>
      <c r="AL27" s="50"/>
      <c r="AM27" s="50"/>
      <c r="AN27" s="50"/>
      <c r="AO27" s="50"/>
      <c r="AP27" s="50"/>
      <c r="AQ27" s="50"/>
      <c r="AR27" s="50"/>
      <c r="AS27" s="50"/>
      <c r="AT27" s="50"/>
      <c r="AU27" s="50"/>
      <c r="AV27" s="50"/>
      <c r="AW27" s="50"/>
      <c r="AX27" s="50"/>
      <c r="AY27" s="50"/>
      <c r="AZ27" s="50"/>
      <c r="BA27" s="50"/>
      <c r="BB27" s="50"/>
      <c r="BC27" s="50"/>
      <c r="BD27" s="50"/>
      <c r="BE27" s="50"/>
      <c r="BF27" s="50"/>
      <c r="BG27" s="50"/>
      <c r="BH27" s="50"/>
      <c r="BI27" s="50"/>
      <c r="BJ27" s="50"/>
      <c r="BK27" s="50"/>
      <c r="BL27" s="50"/>
      <c r="BM27" s="50"/>
      <c r="BN27" s="50"/>
      <c r="BO27" s="50"/>
      <c r="BP27" s="50"/>
      <c r="BQ27" s="50"/>
      <c r="BR27" s="50"/>
      <c r="BS27" s="50"/>
      <c r="BT27" s="50"/>
      <c r="BU27" s="50"/>
      <c r="BV27" s="50"/>
      <c r="BW27" s="50"/>
      <c r="BX27" s="50"/>
      <c r="BY27" s="50"/>
      <c r="BZ27" s="50"/>
      <c r="CA27" s="50"/>
      <c r="CB27" s="50"/>
      <c r="CC27" s="50"/>
      <c r="CD27" s="50"/>
      <c r="CE27" s="50"/>
      <c r="CF27" s="50"/>
      <c r="CG27" s="50"/>
      <c r="CH27" s="50"/>
      <c r="CI27" s="50"/>
      <c r="CJ27" s="50"/>
      <c r="CK27" s="50"/>
      <c r="CL27" s="50"/>
      <c r="CM27" s="50"/>
      <c r="CN27" s="50"/>
      <c r="CO27" s="50"/>
      <c r="CP27" s="50"/>
      <c r="CQ27" s="50"/>
      <c r="CR27" s="50"/>
      <c r="CS27" s="50"/>
      <c r="CT27" s="50"/>
      <c r="CU27" s="50"/>
      <c r="CV27" s="50"/>
      <c r="CW27" s="50"/>
      <c r="CX27" s="50"/>
      <c r="CY27" s="50"/>
      <c r="CZ27" s="50"/>
      <c r="DA27" s="50"/>
      <c r="DB27" s="50"/>
      <c r="DC27" s="50"/>
      <c r="DD27" s="50"/>
      <c r="DE27" s="50"/>
      <c r="DF27" s="50"/>
      <c r="DG27" s="50"/>
      <c r="DH27" s="50"/>
      <c r="DI27" s="50"/>
      <c r="DJ27" s="50"/>
      <c r="DK27" s="50"/>
    </row>
    <row r="28" spans="1:115" x14ac:dyDescent="0.25">
      <c r="A28" s="71">
        <v>0.59375</v>
      </c>
      <c r="B28" s="52"/>
      <c r="C28" s="54"/>
      <c r="D28" s="54"/>
      <c r="E28" s="54"/>
      <c r="F28" s="37"/>
      <c r="G28" s="54"/>
      <c r="H28" s="12" t="str">
        <f t="shared" si="0"/>
        <v/>
      </c>
      <c r="I28" s="72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</row>
    <row r="29" spans="1:115" x14ac:dyDescent="0.25">
      <c r="A29" s="73">
        <v>0.60416666666666663</v>
      </c>
      <c r="B29" s="57"/>
      <c r="C29" s="37"/>
      <c r="D29" s="37"/>
      <c r="E29" s="37"/>
      <c r="F29" s="37"/>
      <c r="G29" s="37"/>
      <c r="H29" s="12" t="str">
        <f t="shared" si="0"/>
        <v/>
      </c>
      <c r="I29" s="74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</row>
    <row r="30" spans="1:115" x14ac:dyDescent="0.25">
      <c r="A30" s="73">
        <v>0.61458333333333337</v>
      </c>
      <c r="B30" s="57"/>
      <c r="C30" s="37"/>
      <c r="D30" s="37"/>
      <c r="E30" s="37"/>
      <c r="F30" s="37"/>
      <c r="G30" s="37"/>
      <c r="H30" s="12" t="str">
        <f t="shared" si="0"/>
        <v/>
      </c>
      <c r="I30" s="74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</row>
    <row r="31" spans="1:115" x14ac:dyDescent="0.25">
      <c r="A31" s="73">
        <v>0.625</v>
      </c>
      <c r="B31" s="57"/>
      <c r="C31" s="37"/>
      <c r="D31" s="37"/>
      <c r="E31" s="37"/>
      <c r="F31" s="37"/>
      <c r="G31" s="37"/>
      <c r="H31" s="12" t="str">
        <f t="shared" si="0"/>
        <v/>
      </c>
      <c r="I31" s="74"/>
    </row>
    <row r="32" spans="1:115" x14ac:dyDescent="0.25">
      <c r="A32" s="73">
        <v>0.63541666666666663</v>
      </c>
      <c r="B32" s="57"/>
      <c r="C32" s="37"/>
      <c r="D32" s="37"/>
      <c r="E32" s="37"/>
      <c r="F32" s="37"/>
      <c r="G32" s="37"/>
      <c r="H32" s="12" t="str">
        <f t="shared" si="0"/>
        <v/>
      </c>
      <c r="I32" s="74"/>
    </row>
    <row r="33" spans="1:9" x14ac:dyDescent="0.25">
      <c r="A33" s="73">
        <v>0.64583333333333337</v>
      </c>
      <c r="B33" s="57"/>
      <c r="C33" s="37"/>
      <c r="D33" s="37"/>
      <c r="E33" s="37"/>
      <c r="F33" s="37"/>
      <c r="G33" s="37"/>
      <c r="H33" s="12" t="str">
        <f t="shared" si="0"/>
        <v/>
      </c>
      <c r="I33" s="74"/>
    </row>
    <row r="34" spans="1:9" x14ac:dyDescent="0.25">
      <c r="A34" s="73">
        <v>0.65625</v>
      </c>
      <c r="B34" s="57"/>
      <c r="C34" s="37"/>
      <c r="D34" s="37"/>
      <c r="E34" s="37"/>
      <c r="F34" s="37"/>
      <c r="G34" s="37"/>
      <c r="H34" s="12" t="str">
        <f t="shared" si="0"/>
        <v/>
      </c>
      <c r="I34" s="74"/>
    </row>
    <row r="35" spans="1:9" x14ac:dyDescent="0.25">
      <c r="A35" s="73">
        <v>0.66666666666666663</v>
      </c>
      <c r="B35" s="57"/>
      <c r="C35" s="37"/>
      <c r="D35" s="37"/>
      <c r="E35" s="37"/>
      <c r="F35" s="37"/>
      <c r="G35" s="37"/>
      <c r="H35" s="12" t="str">
        <f t="shared" si="0"/>
        <v/>
      </c>
      <c r="I35" s="74"/>
    </row>
    <row r="36" spans="1:9" x14ac:dyDescent="0.25">
      <c r="A36" s="73">
        <v>0.67708333333333337</v>
      </c>
      <c r="B36" s="57"/>
      <c r="C36" s="37"/>
      <c r="D36" s="37"/>
      <c r="E36" s="37"/>
      <c r="F36" s="37"/>
      <c r="G36" s="37"/>
      <c r="H36" s="12" t="str">
        <f t="shared" si="0"/>
        <v/>
      </c>
      <c r="I36" s="74"/>
    </row>
    <row r="37" spans="1:9" x14ac:dyDescent="0.25">
      <c r="A37" s="73">
        <v>0.6875</v>
      </c>
      <c r="B37" s="57"/>
      <c r="C37" s="37"/>
      <c r="D37" s="37"/>
      <c r="E37" s="37"/>
      <c r="F37" s="37"/>
      <c r="G37" s="37"/>
      <c r="H37" s="12" t="str">
        <f t="shared" si="0"/>
        <v/>
      </c>
      <c r="I37" s="74"/>
    </row>
    <row r="38" spans="1:9" x14ac:dyDescent="0.25">
      <c r="A38" s="73">
        <v>0.69791666666666663</v>
      </c>
      <c r="B38" s="57"/>
      <c r="C38" s="37"/>
      <c r="D38" s="37"/>
      <c r="E38" s="37"/>
      <c r="F38" s="37"/>
      <c r="G38" s="37"/>
      <c r="H38" s="12" t="str">
        <f t="shared" si="0"/>
        <v/>
      </c>
      <c r="I38" s="74"/>
    </row>
    <row r="39" spans="1:9" x14ac:dyDescent="0.25">
      <c r="A39" s="73">
        <v>0.70833333333333337</v>
      </c>
      <c r="B39" s="57"/>
      <c r="C39" s="37"/>
      <c r="D39" s="37"/>
      <c r="E39" s="37"/>
      <c r="F39" s="37"/>
      <c r="G39" s="37"/>
      <c r="H39" s="12" t="str">
        <f t="shared" si="0"/>
        <v/>
      </c>
      <c r="I39" s="74"/>
    </row>
    <row r="40" spans="1:9" x14ac:dyDescent="0.25">
      <c r="A40" s="73">
        <v>0.71875</v>
      </c>
      <c r="B40" s="57"/>
      <c r="C40" s="37"/>
      <c r="D40" s="37"/>
      <c r="E40" s="37"/>
      <c r="F40" s="37"/>
      <c r="G40" s="37"/>
      <c r="H40" s="12" t="str">
        <f t="shared" si="0"/>
        <v/>
      </c>
      <c r="I40" s="74"/>
    </row>
    <row r="41" spans="1:9" x14ac:dyDescent="0.25">
      <c r="A41" s="73">
        <v>0.72916666666666663</v>
      </c>
      <c r="B41" s="57"/>
      <c r="C41" s="37"/>
      <c r="D41" s="37"/>
      <c r="E41" s="37"/>
      <c r="F41" s="37"/>
      <c r="G41" s="37"/>
      <c r="H41" s="12" t="str">
        <f t="shared" si="0"/>
        <v/>
      </c>
      <c r="I41" s="74"/>
    </row>
    <row r="42" spans="1:9" x14ac:dyDescent="0.25">
      <c r="A42" s="75">
        <v>0.73958333333333337</v>
      </c>
      <c r="B42" s="64"/>
      <c r="C42" s="43"/>
      <c r="D42" s="43"/>
      <c r="E42" s="43"/>
      <c r="F42" s="43"/>
      <c r="G42" s="43"/>
      <c r="H42" s="12" t="str">
        <f t="shared" si="0"/>
        <v/>
      </c>
      <c r="I42" s="76"/>
    </row>
    <row r="43" spans="1:9" ht="15.75" thickBot="1" x14ac:dyDescent="0.3">
      <c r="A43" s="67">
        <v>0.75</v>
      </c>
      <c r="B43" s="68"/>
      <c r="C43" s="47"/>
      <c r="D43" s="47"/>
      <c r="E43" s="47"/>
      <c r="F43" s="47"/>
      <c r="G43" s="47"/>
      <c r="H43" s="48"/>
      <c r="I43" s="70"/>
    </row>
    <row r="44" spans="1:9" x14ac:dyDescent="0.25">
      <c r="A44" s="77">
        <v>0.76041666666666696</v>
      </c>
      <c r="B44" s="78"/>
      <c r="C44" s="54"/>
      <c r="D44" s="54"/>
      <c r="E44" s="54"/>
      <c r="F44" s="54"/>
      <c r="G44" s="54"/>
      <c r="H44" s="79" t="str">
        <f t="shared" si="0"/>
        <v/>
      </c>
      <c r="I44" s="54"/>
    </row>
    <row r="45" spans="1:9" x14ac:dyDescent="0.25">
      <c r="A45" s="80">
        <v>0.77083333333333304</v>
      </c>
      <c r="B45" s="81"/>
      <c r="C45" s="37"/>
      <c r="D45" s="37"/>
      <c r="E45" s="37"/>
      <c r="F45" s="37"/>
      <c r="G45" s="37"/>
      <c r="H45" s="82" t="str">
        <f t="shared" si="0"/>
        <v/>
      </c>
      <c r="I45" s="37"/>
    </row>
    <row r="46" spans="1:9" x14ac:dyDescent="0.25">
      <c r="A46" s="80">
        <v>0.781249999999999</v>
      </c>
      <c r="B46" s="81"/>
      <c r="C46" s="37"/>
      <c r="D46" s="37"/>
      <c r="E46" s="37"/>
      <c r="F46" s="37"/>
      <c r="G46" s="37"/>
      <c r="H46" s="82" t="str">
        <f t="shared" si="0"/>
        <v/>
      </c>
      <c r="I46" s="37"/>
    </row>
    <row r="47" spans="1:9" ht="15.75" thickBot="1" x14ac:dyDescent="0.3">
      <c r="A47" s="83">
        <v>0.79166666666666496</v>
      </c>
      <c r="B47" s="84"/>
      <c r="C47" s="47"/>
      <c r="D47" s="47"/>
      <c r="E47" s="47"/>
      <c r="F47" s="47"/>
      <c r="G47" s="47"/>
      <c r="H47" s="85" t="str">
        <f t="shared" si="0"/>
        <v/>
      </c>
      <c r="I47" s="47"/>
    </row>
    <row r="48" spans="1:9" x14ac:dyDescent="0.25">
      <c r="A48" s="86"/>
      <c r="B48" s="87"/>
      <c r="C48" s="88"/>
      <c r="D48" s="88"/>
      <c r="E48" s="88"/>
      <c r="F48" s="88"/>
      <c r="G48" s="88"/>
      <c r="H48" s="12"/>
      <c r="I48" s="88"/>
    </row>
    <row r="49" spans="1:22" ht="18" customHeight="1" x14ac:dyDescent="0.25">
      <c r="A49" s="86"/>
      <c r="B49" s="87"/>
      <c r="C49" s="88"/>
      <c r="D49" s="88"/>
      <c r="E49" s="88"/>
      <c r="F49" s="88"/>
      <c r="G49" s="88"/>
      <c r="H49" s="12"/>
      <c r="I49" s="88"/>
    </row>
    <row r="50" spans="1:22" s="12" customFormat="1" x14ac:dyDescent="0.25">
      <c r="B50" s="14"/>
      <c r="C50" s="14"/>
      <c r="D50" s="82">
        <f>SUM(D3:D43)</f>
        <v>0</v>
      </c>
      <c r="E50" s="82">
        <f>SUM(E3:E47)</f>
        <v>0</v>
      </c>
      <c r="F50" s="14">
        <f>(COUNTIF(X_5578[Activité],"Changement d'habillage")+COUNTIF(X_5578[Activité],"Autre activité")+COUNTIF(X_5578[Activité],"Changement de tirage")+COUNTIF(X_5578[Activité],"Autre activité/gyros")+COUNTIF(X_5578[Activité],"Panne")+COUNTIF(X_5578[Activité],"Reglage"))*15</f>
        <v>15</v>
      </c>
    </row>
    <row r="51" spans="1:22" ht="15.75" customHeight="1" x14ac:dyDescent="0.25">
      <c r="B51" s="15"/>
    </row>
    <row r="52" spans="1:22" ht="21.75" customHeight="1" x14ac:dyDescent="0.25"/>
    <row r="53" spans="1:22" s="12" customFormat="1" x14ac:dyDescent="0.25">
      <c r="A53" s="15"/>
      <c r="B53" s="16"/>
      <c r="C53" s="15"/>
      <c r="D53" s="15"/>
      <c r="E53" s="15"/>
      <c r="F53" s="15"/>
      <c r="G53" s="15"/>
      <c r="H53" s="15"/>
      <c r="I53" s="15"/>
    </row>
    <row r="54" spans="1:22" ht="15.75" thickBot="1" x14ac:dyDescent="0.3">
      <c r="J54" s="89"/>
    </row>
    <row r="55" spans="1:22" s="99" customFormat="1" ht="90.75" thickBot="1" x14ac:dyDescent="0.3">
      <c r="A55" s="90" t="s">
        <v>33</v>
      </c>
      <c r="B55" s="90" t="s">
        <v>34</v>
      </c>
      <c r="C55" s="91" t="s">
        <v>35</v>
      </c>
      <c r="D55" s="92" t="s">
        <v>36</v>
      </c>
      <c r="E55" s="93" t="s">
        <v>37</v>
      </c>
      <c r="F55" s="93" t="s">
        <v>38</v>
      </c>
      <c r="G55" s="94" t="s">
        <v>39</v>
      </c>
      <c r="H55" s="95"/>
      <c r="I55" s="96" t="s">
        <v>40</v>
      </c>
      <c r="J55" s="97"/>
      <c r="K55" s="96" t="s">
        <v>41</v>
      </c>
      <c r="L55" s="97"/>
      <c r="M55" s="96" t="s">
        <v>42</v>
      </c>
      <c r="N55" s="97"/>
      <c r="O55" s="96" t="s">
        <v>43</v>
      </c>
      <c r="P55" s="97"/>
      <c r="Q55" s="96" t="s">
        <v>44</v>
      </c>
      <c r="R55" s="97"/>
      <c r="S55" s="96" t="s">
        <v>45</v>
      </c>
      <c r="T55" s="97"/>
      <c r="U55" s="96" t="s">
        <v>46</v>
      </c>
      <c r="V55" s="98"/>
    </row>
    <row r="56" spans="1:22" s="99" customFormat="1" ht="30" x14ac:dyDescent="0.25">
      <c r="A56" s="100">
        <f>COUNTIF(B4:B43,B28)</f>
        <v>0</v>
      </c>
      <c r="B56" s="101">
        <f>+COUNTIF(X_5578[Activité],B55)</f>
        <v>0</v>
      </c>
      <c r="C56" s="101">
        <f>+COUNTIF(X_5578[Activité],C55)</f>
        <v>0</v>
      </c>
      <c r="D56" s="101">
        <f>+COUNTIF(X_5578[Activité],D55)</f>
        <v>0</v>
      </c>
      <c r="E56" s="101">
        <f>+COUNTIF(X_5578[Activité],E55)</f>
        <v>0</v>
      </c>
      <c r="F56" s="101">
        <f>+COUNTIF(X_5578[Activité],F55)</f>
        <v>0</v>
      </c>
      <c r="G56" s="102" t="s">
        <v>31</v>
      </c>
      <c r="H56" s="102" t="s">
        <v>47</v>
      </c>
      <c r="I56" s="102" t="s">
        <v>31</v>
      </c>
      <c r="J56" s="102" t="s">
        <v>47</v>
      </c>
      <c r="K56" s="102" t="s">
        <v>31</v>
      </c>
      <c r="L56" s="102" t="s">
        <v>47</v>
      </c>
      <c r="M56" s="102" t="s">
        <v>31</v>
      </c>
      <c r="N56" s="102" t="s">
        <v>47</v>
      </c>
      <c r="O56" s="102" t="s">
        <v>31</v>
      </c>
      <c r="P56" s="102" t="s">
        <v>47</v>
      </c>
      <c r="Q56" s="102" t="s">
        <v>31</v>
      </c>
      <c r="R56" s="102" t="s">
        <v>47</v>
      </c>
      <c r="S56" s="102" t="s">
        <v>31</v>
      </c>
      <c r="T56" s="102" t="s">
        <v>47</v>
      </c>
      <c r="U56" s="102" t="s">
        <v>31</v>
      </c>
      <c r="V56" s="102" t="s">
        <v>47</v>
      </c>
    </row>
    <row r="57" spans="1:22" s="99" customFormat="1" x14ac:dyDescent="0.25">
      <c r="A57" s="103">
        <f>A56*15</f>
        <v>0</v>
      </c>
      <c r="B57" s="104">
        <f>+B56*15</f>
        <v>0</v>
      </c>
      <c r="C57" s="104">
        <f t="shared" ref="C57:E57" si="1">+C56*15</f>
        <v>0</v>
      </c>
      <c r="D57" s="104">
        <f t="shared" si="1"/>
        <v>0</v>
      </c>
      <c r="E57" s="104">
        <f t="shared" si="1"/>
        <v>0</v>
      </c>
      <c r="F57" s="104">
        <f>+F56*15</f>
        <v>0</v>
      </c>
      <c r="G57" s="104">
        <f>+SUMIFS(H3:H47,G3:G47,G55,F3:F47,G56)</f>
        <v>0</v>
      </c>
      <c r="H57" s="104">
        <f>+SUMIFS($H$3:$H$43,$G$3:$G$43,G55,$F$3:$F$43,H56)</f>
        <v>0</v>
      </c>
      <c r="I57" s="104">
        <f>+SUMIFS($H$3:$H$43,$G$3:$G$43,I55,$F$3:$F$43,I56)</f>
        <v>0</v>
      </c>
      <c r="J57" s="104">
        <f>+SUMIFS($H$3:$H$43,$G$3:$G$43,I55,$F$3:$F$43,J56)</f>
        <v>0</v>
      </c>
      <c r="K57" s="104">
        <f>+SUMIFS($H$3:$H$43,$G$3:$G$43,K55,$F$3:$F$43,K56)</f>
        <v>0</v>
      </c>
      <c r="L57" s="104">
        <f>+SUMIFS($H$3:$H$43,$G$3:$G$43,K55,$F$3:$F$43,L56)</f>
        <v>0</v>
      </c>
      <c r="M57" s="104">
        <f>+SUMIFS($H$3:$H$43,$G$3:$G$43,M55,$F$3:$F$43,M56)</f>
        <v>15</v>
      </c>
      <c r="N57" s="104">
        <f>+SUMIFS($H$3:$H$43,$G$3:$G$43,M55,$F$3:$F$43,N56)</f>
        <v>0</v>
      </c>
      <c r="O57" s="104">
        <f>+SUMIFS($H$3:$H$43,$G$3:$G$43,O55,$F$3:$F$43,O56)</f>
        <v>0</v>
      </c>
      <c r="P57" s="104">
        <f>+SUMIFS($H$3:$H$43,$G$3:$G$43,O55,$F$3:$F$43,P56)</f>
        <v>0</v>
      </c>
      <c r="Q57" s="104">
        <f>+SUMIFS($H$3:$H$43,$G$3:$G$43,Q55,$F$3:$F$43,Q56)</f>
        <v>0</v>
      </c>
      <c r="R57" s="104">
        <f>+SUMIFS($H$3:$H$43,$G$3:$G$43,Q55,$F$3:$F$43,R56)</f>
        <v>0</v>
      </c>
      <c r="S57" s="104">
        <f t="shared" ref="S57" si="2">+SUMIFS($H$3:$H$43,$G$3:$G$43,S55,$F$3:$F$43,S56)</f>
        <v>0</v>
      </c>
      <c r="T57" s="104">
        <f t="shared" ref="T57" si="3">+SUMIFS($H$3:$H$43,$G$3:$G$43,S55,$F$3:$F$43,T56)</f>
        <v>0</v>
      </c>
      <c r="U57" s="104">
        <f t="shared" ref="U57" si="4">+SUMIFS($H$3:$H$43,$G$3:$G$43,U55,$F$3:$F$43,U56)</f>
        <v>0</v>
      </c>
      <c r="V57" s="104">
        <f t="shared" ref="V57" si="5">+SUMIFS($H$3:$H$43,$G$3:$G$43,U55,$F$3:$F$43,V56)</f>
        <v>0</v>
      </c>
    </row>
  </sheetData>
  <mergeCells count="9">
    <mergeCell ref="Q55:R55"/>
    <mergeCell ref="S55:T55"/>
    <mergeCell ref="U55:V55"/>
    <mergeCell ref="F1:I1"/>
    <mergeCell ref="G55:H55"/>
    <mergeCell ref="I55:J55"/>
    <mergeCell ref="K55:L55"/>
    <mergeCell ref="M55:N55"/>
    <mergeCell ref="O55:P55"/>
  </mergeCells>
  <dataValidations count="2">
    <dataValidation type="list" allowBlank="1" showInputMessage="1" showErrorMessage="1" sqref="G3:G49">
      <formula1>INDIRECT($F3)</formula1>
    </dataValidation>
    <dataValidation type="list" allowBlank="1" showInputMessage="1" showErrorMessage="1" sqref="F4:F49">
      <formula1>LIste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6"/>
  <sheetViews>
    <sheetView workbookViewId="0">
      <selection activeCell="G14" sqref="G14"/>
    </sheetView>
  </sheetViews>
  <sheetFormatPr baseColWidth="10" defaultRowHeight="15" x14ac:dyDescent="0.25"/>
  <sheetData>
    <row r="1" spans="1:21" ht="33.75" x14ac:dyDescent="0.2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4" t="s">
        <v>8</v>
      </c>
      <c r="J1" s="5" t="s">
        <v>9</v>
      </c>
      <c r="K1" s="6" t="s">
        <v>10</v>
      </c>
      <c r="L1" s="7" t="s">
        <v>11</v>
      </c>
      <c r="M1" s="8" t="s">
        <v>8</v>
      </c>
      <c r="N1" s="9" t="s">
        <v>12</v>
      </c>
      <c r="O1" s="9" t="s">
        <v>13</v>
      </c>
      <c r="P1" s="9" t="s">
        <v>14</v>
      </c>
      <c r="Q1" s="9" t="s">
        <v>15</v>
      </c>
      <c r="R1" s="9" t="s">
        <v>16</v>
      </c>
      <c r="S1" s="9" t="s">
        <v>17</v>
      </c>
      <c r="T1" s="9" t="s">
        <v>18</v>
      </c>
      <c r="U1" s="10" t="s">
        <v>19</v>
      </c>
    </row>
    <row r="2" spans="1:21" x14ac:dyDescent="0.25">
      <c r="B2" s="11">
        <f>'[1]1'!$B$6</f>
        <v>0</v>
      </c>
      <c r="C2">
        <f>'[1]1'!$G$6</f>
        <v>0</v>
      </c>
      <c r="D2" t="s">
        <v>20</v>
      </c>
      <c r="E2" t="e">
        <f>IF(B2="","",VLOOKUP(Panne,'[1]1'!F11:G54,2,FALSE))</f>
        <v>#N/A</v>
      </c>
    </row>
    <row r="3" spans="1:21" x14ac:dyDescent="0.25">
      <c r="B3" s="11">
        <f>'[1]2'!$B$6</f>
        <v>0</v>
      </c>
      <c r="C3">
        <f>'[1]2'!$G$6</f>
        <v>0</v>
      </c>
      <c r="D3" t="s">
        <v>20</v>
      </c>
      <c r="E3" t="e">
        <f>VLOOKUP(Panne,'[1]2'!F11:G51,2,FALSE)</f>
        <v>#N/A</v>
      </c>
    </row>
    <row r="4" spans="1:21" x14ac:dyDescent="0.25">
      <c r="B4" s="11">
        <f>'[1]3'!$B$6</f>
        <v>0</v>
      </c>
      <c r="C4">
        <f>'[1]3'!$G$6</f>
        <v>0</v>
      </c>
      <c r="D4" t="s">
        <v>20</v>
      </c>
      <c r="E4" t="e">
        <f>VLOOKUP(Panne,'[1]3'!F11:G51,2,FALSE)</f>
        <v>#N/A</v>
      </c>
    </row>
    <row r="5" spans="1:21" x14ac:dyDescent="0.25">
      <c r="B5" s="11">
        <f>'[1]4'!$B$6</f>
        <v>0</v>
      </c>
      <c r="C5">
        <f>'[1]4'!$G$6</f>
        <v>0</v>
      </c>
      <c r="D5" t="s">
        <v>20</v>
      </c>
      <c r="E5" t="e">
        <f>VLOOKUP(Panne,'[1]4'!F11:G51,2,FALSE)</f>
        <v>#N/A</v>
      </c>
    </row>
    <row r="6" spans="1:21" x14ac:dyDescent="0.25">
      <c r="B6" s="11">
        <f>'[1]5'!$B$6</f>
        <v>0</v>
      </c>
      <c r="C6">
        <f>'[1]5'!$G$6</f>
        <v>0</v>
      </c>
      <c r="D6" t="s">
        <v>20</v>
      </c>
      <c r="E6" t="e">
        <f>VLOOKUP(Panne,'[1]5'!F11:G51,2,FALSE)</f>
        <v>#N/A</v>
      </c>
    </row>
    <row r="7" spans="1:21" x14ac:dyDescent="0.25">
      <c r="B7" s="11">
        <f>'[1]6'!$B$6</f>
        <v>0</v>
      </c>
      <c r="C7">
        <f>'[1]6'!$G$6</f>
        <v>0</v>
      </c>
      <c r="D7" t="s">
        <v>20</v>
      </c>
      <c r="E7" t="e">
        <f>VLOOKUP(Panne,[1]!X[[Activité]:[Machine en panne ou réglage]],2,FALSE)</f>
        <v>#N/A</v>
      </c>
    </row>
    <row r="8" spans="1:21" x14ac:dyDescent="0.25">
      <c r="B8" s="11">
        <f>'[1]7'!$B$6</f>
        <v>0</v>
      </c>
      <c r="C8">
        <f>'[1]7'!$G$6</f>
        <v>0</v>
      </c>
      <c r="D8" t="s">
        <v>20</v>
      </c>
      <c r="E8" t="e">
        <f>VLOOKUP(Panne,[1]!X[[Activité]:[Machine en panne ou réglage]],2,FALSE)</f>
        <v>#N/A</v>
      </c>
    </row>
    <row r="9" spans="1:21" x14ac:dyDescent="0.25">
      <c r="B9" s="11">
        <f>'[1]8'!$B$6</f>
        <v>0</v>
      </c>
      <c r="C9">
        <f>'[1]8'!$G$6</f>
        <v>0</v>
      </c>
      <c r="D9" t="s">
        <v>20</v>
      </c>
    </row>
    <row r="10" spans="1:21" x14ac:dyDescent="0.25">
      <c r="B10" s="11">
        <f>'[1]9'!$B$6</f>
        <v>0</v>
      </c>
      <c r="C10">
        <f>'[1]9'!$G$6</f>
        <v>0</v>
      </c>
      <c r="D10" t="s">
        <v>20</v>
      </c>
    </row>
    <row r="11" spans="1:21" x14ac:dyDescent="0.25">
      <c r="B11" s="11">
        <f>'[1]10'!$B$6</f>
        <v>0</v>
      </c>
      <c r="C11">
        <f>'[1]10'!$G$6</f>
        <v>0</v>
      </c>
      <c r="D11" t="s">
        <v>20</v>
      </c>
    </row>
    <row r="12" spans="1:21" x14ac:dyDescent="0.25">
      <c r="B12" s="11">
        <f>'[1]11'!$B$6</f>
        <v>0</v>
      </c>
      <c r="C12">
        <f>'[1]11'!$G$6</f>
        <v>0</v>
      </c>
      <c r="D12" t="s">
        <v>20</v>
      </c>
    </row>
    <row r="13" spans="1:21" x14ac:dyDescent="0.25">
      <c r="B13" s="11">
        <f>'[1]12'!$B$6</f>
        <v>0</v>
      </c>
      <c r="C13">
        <f>'[1]12'!$G$6</f>
        <v>0</v>
      </c>
      <c r="D13" t="s">
        <v>20</v>
      </c>
    </row>
    <row r="14" spans="1:21" x14ac:dyDescent="0.25">
      <c r="B14" s="11">
        <f>'[1]13'!$B$6</f>
        <v>0</v>
      </c>
      <c r="C14">
        <f>'[1]13'!$G$6</f>
        <v>0</v>
      </c>
      <c r="D14" t="s">
        <v>20</v>
      </c>
    </row>
    <row r="15" spans="1:21" x14ac:dyDescent="0.25">
      <c r="B15" s="11">
        <f>'[1]14'!$B$6</f>
        <v>0</v>
      </c>
      <c r="C15">
        <f>'[1]14'!$G$6</f>
        <v>0</v>
      </c>
      <c r="D15" t="s">
        <v>20</v>
      </c>
    </row>
    <row r="16" spans="1:21" x14ac:dyDescent="0.25">
      <c r="B16" s="11">
        <f>'[1]15'!$B$6</f>
        <v>0</v>
      </c>
      <c r="C16">
        <f>'[1]15'!$G$6</f>
        <v>0</v>
      </c>
      <c r="D16" t="s">
        <v>20</v>
      </c>
    </row>
    <row r="17" spans="2:5" x14ac:dyDescent="0.25">
      <c r="B17" s="11">
        <f>'[1]16'!$B$6</f>
        <v>0</v>
      </c>
      <c r="C17">
        <f>'[1]16'!$G$6</f>
        <v>0</v>
      </c>
      <c r="D17" t="s">
        <v>20</v>
      </c>
    </row>
    <row r="18" spans="2:5" x14ac:dyDescent="0.25">
      <c r="B18" s="11">
        <f>'[1]17'!$B$6</f>
        <v>0</v>
      </c>
      <c r="C18">
        <f>'[1]17'!$G$6</f>
        <v>0</v>
      </c>
      <c r="D18" t="s">
        <v>20</v>
      </c>
    </row>
    <row r="19" spans="2:5" x14ac:dyDescent="0.25">
      <c r="B19" s="11">
        <f>'[1]18'!$B$6</f>
        <v>0</v>
      </c>
      <c r="C19">
        <f>'[1]18'!$G$6</f>
        <v>0</v>
      </c>
      <c r="D19" t="s">
        <v>20</v>
      </c>
    </row>
    <row r="20" spans="2:5" x14ac:dyDescent="0.25">
      <c r="B20" s="11">
        <f>'[1]19'!$B$6</f>
        <v>0</v>
      </c>
      <c r="C20">
        <f>'[1]19'!$G$6</f>
        <v>0</v>
      </c>
      <c r="D20" t="s">
        <v>20</v>
      </c>
    </row>
    <row r="21" spans="2:5" x14ac:dyDescent="0.25">
      <c r="B21" s="11">
        <f>'[1]20'!$B$6</f>
        <v>0</v>
      </c>
      <c r="C21">
        <f>'[1]20'!$G$6</f>
        <v>0</v>
      </c>
      <c r="D21" t="s">
        <v>20</v>
      </c>
    </row>
    <row r="22" spans="2:5" x14ac:dyDescent="0.25">
      <c r="B22" s="11">
        <f>'[1]21'!$B$6</f>
        <v>0</v>
      </c>
      <c r="C22">
        <f>'[1]21'!$G$6</f>
        <v>0</v>
      </c>
      <c r="D22" t="s">
        <v>20</v>
      </c>
    </row>
    <row r="23" spans="2:5" x14ac:dyDescent="0.25">
      <c r="B23" s="11">
        <f>'[1]22'!$B$6</f>
        <v>0</v>
      </c>
      <c r="C23">
        <f>'[1]22'!$G$6</f>
        <v>0</v>
      </c>
      <c r="D23" t="s">
        <v>20</v>
      </c>
    </row>
    <row r="24" spans="2:5" x14ac:dyDescent="0.25">
      <c r="B24" s="11">
        <f>'[1]23'!$B$6</f>
        <v>0</v>
      </c>
      <c r="C24">
        <f>'[1]23'!$G$6</f>
        <v>0</v>
      </c>
      <c r="D24" t="s">
        <v>20</v>
      </c>
    </row>
    <row r="25" spans="2:5" x14ac:dyDescent="0.25">
      <c r="B25" s="11">
        <f>'[1]24'!$B$6</f>
        <v>0</v>
      </c>
      <c r="C25">
        <f>'[1]24'!$G$6</f>
        <v>0</v>
      </c>
      <c r="D25" t="s">
        <v>20</v>
      </c>
    </row>
    <row r="26" spans="2:5" x14ac:dyDescent="0.25">
      <c r="B26" s="11">
        <f>'[1]25'!$B$6</f>
        <v>0</v>
      </c>
      <c r="C26">
        <f>'[1]25'!$K$6</f>
        <v>0</v>
      </c>
      <c r="D26" t="s">
        <v>20</v>
      </c>
      <c r="E26" t="e">
        <f>IF(B26="","",INDEX('[1]25'!F11:F55,MATCH(G64,'[1]25'!G11:G55,0)))</f>
        <v>#N/A</v>
      </c>
    </row>
  </sheetData>
  <dataValidations count="5">
    <dataValidation allowBlank="1" showInputMessage="1" showErrorMessage="1" promptTitle="temps d'intervention :" prompt="Le temps doit être cumulé si l'intervention est faite à plusieurs_x000a_(exemple : pour 4 intervenants pendant 10min =&gt; 40min)" sqref="M1 I1"/>
    <dataValidation type="list" errorStyle="warning" showInputMessage="1" showErrorMessage="1" errorTitle="Noms" error="Etes-vous sûr que votre nom n'est pas dans la liste ?" sqref="C1">
      <formula1>nom</formula1>
    </dataValidation>
    <dataValidation type="list" allowBlank="1" showInputMessage="1" showErrorMessage="1" sqref="D1">
      <formula1>ateliers</formula1>
    </dataValidation>
    <dataValidation type="list" allowBlank="1" showInputMessage="1" showErrorMessage="1" sqref="J1">
      <formula1>fOURNISSEUR</formula1>
    </dataValidation>
    <dataValidation type="list" allowBlank="1" showInputMessage="1" showErrorMessage="1" sqref="E1">
      <formula1>INDIRECT(D1)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sqref="A1:XFD1048576"/>
    </sheetView>
  </sheetViews>
  <sheetFormatPr baseColWidth="10" defaultRowHeight="15" x14ac:dyDescent="0.25"/>
  <cols>
    <col min="1" max="1" width="22.7109375" customWidth="1"/>
    <col min="3" max="3" width="11.140625" customWidth="1"/>
    <col min="4" max="5" width="22.7109375" customWidth="1"/>
    <col min="6" max="6" width="19.42578125" customWidth="1"/>
    <col min="7" max="7" width="16.5703125" customWidth="1"/>
    <col min="8" max="8" width="8" customWidth="1"/>
  </cols>
  <sheetData>
    <row r="1" spans="1:7" ht="90.75" thickBot="1" x14ac:dyDescent="0.3">
      <c r="A1" s="105" t="s">
        <v>34</v>
      </c>
      <c r="B1" s="106" t="s">
        <v>35</v>
      </c>
      <c r="C1" s="107" t="s">
        <v>36</v>
      </c>
      <c r="D1" s="108" t="s">
        <v>37</v>
      </c>
      <c r="E1" s="108" t="s">
        <v>38</v>
      </c>
      <c r="F1" s="109" t="s">
        <v>31</v>
      </c>
      <c r="G1" s="109" t="s">
        <v>47</v>
      </c>
    </row>
    <row r="2" spans="1:7" x14ac:dyDescent="0.25">
      <c r="F2" s="110" t="s">
        <v>48</v>
      </c>
      <c r="G2" s="110" t="s">
        <v>48</v>
      </c>
    </row>
    <row r="3" spans="1:7" x14ac:dyDescent="0.25">
      <c r="F3" s="111" t="s">
        <v>49</v>
      </c>
      <c r="G3" s="111" t="s">
        <v>49</v>
      </c>
    </row>
    <row r="4" spans="1:7" x14ac:dyDescent="0.25">
      <c r="F4" s="111" t="s">
        <v>50</v>
      </c>
      <c r="G4" s="111" t="s">
        <v>50</v>
      </c>
    </row>
    <row r="5" spans="1:7" x14ac:dyDescent="0.25">
      <c r="F5" s="111" t="s">
        <v>51</v>
      </c>
      <c r="G5" s="111" t="s">
        <v>51</v>
      </c>
    </row>
    <row r="6" spans="1:7" x14ac:dyDescent="0.25">
      <c r="D6" s="15"/>
      <c r="F6" s="111" t="s">
        <v>52</v>
      </c>
      <c r="G6" s="111" t="s">
        <v>52</v>
      </c>
    </row>
    <row r="7" spans="1:7" x14ac:dyDescent="0.25">
      <c r="F7" s="111" t="s">
        <v>53</v>
      </c>
      <c r="G7" s="111" t="s">
        <v>53</v>
      </c>
    </row>
    <row r="8" spans="1:7" x14ac:dyDescent="0.25">
      <c r="F8" s="112" t="s">
        <v>32</v>
      </c>
      <c r="G8" s="112" t="s">
        <v>32</v>
      </c>
    </row>
    <row r="9" spans="1:7" x14ac:dyDescent="0.25">
      <c r="F9" s="112" t="s">
        <v>54</v>
      </c>
      <c r="G9" s="112" t="s">
        <v>54</v>
      </c>
    </row>
  </sheetData>
  <conditionalFormatting sqref="F1">
    <cfRule type="expression" dxfId="0" priority="1">
      <formula>"NON(ESTVIDE($B8))"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</vt:lpstr>
      <vt:lpstr>Synthèse</vt:lpstr>
      <vt:lpstr>Listes déroulantes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Marylène DEMOULIN</dc:creator>
  <cp:lastModifiedBy>Marylène DEMOULIN</cp:lastModifiedBy>
  <dcterms:created xsi:type="dcterms:W3CDTF">2017-12-20T14:35:27Z</dcterms:created>
  <dcterms:modified xsi:type="dcterms:W3CDTF">2017-12-20T14:39:04Z</dcterms:modified>
</cp:coreProperties>
</file>