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13.xml" ContentType="application/vnd.openxmlformats-officedocument.spreadsheetml.externalLink+xml"/>
  <Override PartName="/xl/externalLinks/externalLink14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11.xml" ContentType="application/vnd.openxmlformats-officedocument.spreadsheetml.externalLink+xml"/>
  <Override PartName="/xl/externalLinks/externalLink12.xml" ContentType="application/vnd.openxmlformats-officedocument.spreadsheetml.externalLink+xml"/>
  <Override PartName="/xl/calcChain.xml" ContentType="application/vnd.openxmlformats-officedocument.spreadsheetml.calcChain+xml"/>
  <Override PartName="/xl/externalLinks/externalLink10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480" yWindow="300" windowWidth="14910" windowHeight="7185" tabRatio="853"/>
  </bookViews>
  <sheets>
    <sheet name="SO+CO+INV JOURNALIER" sheetId="24" r:id="rId1"/>
    <sheet name="BD" sheetId="9" r:id="rId2"/>
  </sheets>
  <externalReferences>
    <externalReference r:id="rId3"/>
    <externalReference r:id="rId4"/>
    <externalReference r:id="rId5"/>
    <externalReference r:id="rId6"/>
    <externalReference r:id="rId7"/>
    <externalReference r:id="rId8"/>
    <externalReference r:id="rId9"/>
    <externalReference r:id="rId10"/>
    <externalReference r:id="rId11"/>
    <externalReference r:id="rId12"/>
    <externalReference r:id="rId13"/>
    <externalReference r:id="rId14"/>
    <externalReference r:id="rId15"/>
    <externalReference r:id="rId16"/>
  </externalReferences>
  <definedNames>
    <definedName name="_xlnm._FilterDatabase" localSheetId="1" hidden="1">BD!$A$1:$AI$288</definedName>
    <definedName name="_xlnm._FilterDatabase" localSheetId="0" hidden="1">'SO+CO+INV JOURNALIER'!$A$158:$EW$220</definedName>
  </definedNames>
  <calcPr calcId="124519"/>
</workbook>
</file>

<file path=xl/calcChain.xml><?xml version="1.0" encoding="utf-8"?>
<calcChain xmlns="http://schemas.openxmlformats.org/spreadsheetml/2006/main">
  <c r="B3" i="24"/>
  <c r="BN159"/>
  <c r="BF159" l="1"/>
  <c r="E199" i="9"/>
  <c r="E198"/>
  <c r="E197"/>
  <c r="E196"/>
  <c r="E195"/>
  <c r="E194"/>
  <c r="E193"/>
  <c r="E192"/>
  <c r="E191"/>
  <c r="E190"/>
  <c r="E189"/>
  <c r="E188"/>
  <c r="E187"/>
  <c r="E186"/>
  <c r="E185"/>
  <c r="E184"/>
  <c r="E183"/>
  <c r="E182"/>
  <c r="E181"/>
  <c r="E180"/>
  <c r="E179"/>
  <c r="E178"/>
  <c r="E177"/>
  <c r="E176"/>
  <c r="E175"/>
  <c r="E174"/>
  <c r="E173"/>
  <c r="E172"/>
  <c r="E171"/>
  <c r="E170"/>
  <c r="E169"/>
  <c r="E168"/>
  <c r="E167"/>
  <c r="E166"/>
  <c r="E165"/>
  <c r="E164"/>
  <c r="E163"/>
  <c r="E162"/>
  <c r="E161"/>
  <c r="E160"/>
  <c r="E159"/>
  <c r="E158"/>
  <c r="E157"/>
  <c r="E156"/>
  <c r="E155"/>
  <c r="E154"/>
  <c r="E153"/>
  <c r="E152"/>
  <c r="E151"/>
  <c r="E150"/>
  <c r="E149"/>
  <c r="E148"/>
  <c r="E147"/>
  <c r="E146"/>
  <c r="E145"/>
  <c r="E144"/>
  <c r="E143"/>
  <c r="E142"/>
  <c r="E141"/>
  <c r="E140"/>
  <c r="E139"/>
  <c r="E138"/>
  <c r="E137"/>
  <c r="E136"/>
  <c r="E135"/>
  <c r="E134"/>
  <c r="E133"/>
  <c r="E132"/>
  <c r="E131"/>
  <c r="E130"/>
  <c r="E129"/>
  <c r="E128"/>
  <c r="E127"/>
  <c r="E126"/>
  <c r="E125"/>
  <c r="E124"/>
  <c r="E123"/>
  <c r="E122"/>
  <c r="E121"/>
  <c r="E120"/>
  <c r="E119"/>
  <c r="E118"/>
  <c r="E117"/>
  <c r="E116"/>
  <c r="E115"/>
  <c r="E114"/>
  <c r="E113"/>
  <c r="E112"/>
  <c r="E111"/>
  <c r="E110"/>
  <c r="E109"/>
  <c r="E108"/>
  <c r="E107"/>
  <c r="E106"/>
  <c r="E105"/>
  <c r="E104"/>
  <c r="E103"/>
  <c r="E102"/>
  <c r="E101"/>
  <c r="E100"/>
  <c r="E99"/>
  <c r="E98"/>
  <c r="E97"/>
  <c r="E96"/>
  <c r="E95"/>
  <c r="E94"/>
  <c r="E93"/>
  <c r="E92"/>
  <c r="E91"/>
  <c r="E90"/>
  <c r="E89"/>
  <c r="E88"/>
  <c r="E87"/>
  <c r="E86"/>
  <c r="E85"/>
  <c r="E84"/>
  <c r="E83"/>
  <c r="E82"/>
  <c r="E81"/>
  <c r="E80"/>
  <c r="E79"/>
  <c r="E78"/>
  <c r="E77"/>
  <c r="E76"/>
  <c r="E75"/>
  <c r="E74"/>
  <c r="E73"/>
  <c r="E72"/>
  <c r="E71"/>
  <c r="E70"/>
  <c r="E69"/>
  <c r="E68"/>
  <c r="E67"/>
  <c r="E66"/>
  <c r="E65"/>
  <c r="E64"/>
  <c r="E63"/>
  <c r="E62"/>
  <c r="E61"/>
  <c r="E60"/>
  <c r="E59"/>
  <c r="E58"/>
  <c r="E57"/>
  <c r="E56"/>
  <c r="E55"/>
  <c r="E54"/>
  <c r="E53"/>
  <c r="E52"/>
  <c r="E51"/>
  <c r="E50"/>
  <c r="E49"/>
  <c r="E48"/>
  <c r="E47"/>
  <c r="E46"/>
  <c r="E45"/>
  <c r="E44"/>
  <c r="E43"/>
  <c r="E42"/>
  <c r="E41"/>
  <c r="E40"/>
  <c r="E39"/>
  <c r="E38"/>
  <c r="E37"/>
  <c r="E36"/>
  <c r="E35"/>
  <c r="E34"/>
  <c r="E33"/>
  <c r="E32"/>
  <c r="E31"/>
  <c r="E30"/>
  <c r="E29"/>
  <c r="E28"/>
  <c r="E27"/>
  <c r="E26"/>
  <c r="E25"/>
  <c r="E24"/>
  <c r="E23"/>
  <c r="E22"/>
  <c r="E21"/>
  <c r="E20"/>
  <c r="E19"/>
  <c r="E18"/>
  <c r="E17"/>
  <c r="E16"/>
  <c r="E15"/>
  <c r="E14"/>
  <c r="E13"/>
  <c r="E12"/>
  <c r="E11"/>
  <c r="E10"/>
  <c r="E9"/>
  <c r="E8"/>
  <c r="E7"/>
  <c r="E6"/>
  <c r="E5"/>
  <c r="E4"/>
  <c r="E3"/>
  <c r="BB159" i="24"/>
  <c r="AD69" i="9" l="1"/>
  <c r="W69"/>
  <c r="R69"/>
  <c r="Q69"/>
  <c r="O69"/>
  <c r="M69"/>
  <c r="K69"/>
  <c r="I69"/>
  <c r="G69"/>
  <c r="AL159" i="24" l="1"/>
  <c r="O3" i="9" l="1"/>
  <c r="Z159" i="24"/>
  <c r="R288" i="9" l="1"/>
  <c r="Q288"/>
  <c r="R287"/>
  <c r="Q287"/>
  <c r="R286"/>
  <c r="Q286"/>
  <c r="R285"/>
  <c r="Q285"/>
  <c r="R284"/>
  <c r="Q284"/>
  <c r="R283"/>
  <c r="Q283"/>
  <c r="R282"/>
  <c r="Q282"/>
  <c r="R281"/>
  <c r="Q281"/>
  <c r="R280"/>
  <c r="Q280"/>
  <c r="R279"/>
  <c r="Q279"/>
  <c r="R278"/>
  <c r="Q278"/>
  <c r="R277"/>
  <c r="Q277"/>
  <c r="R276"/>
  <c r="Q276"/>
  <c r="R275"/>
  <c r="Q275"/>
  <c r="R274"/>
  <c r="Q274"/>
  <c r="R273"/>
  <c r="Q273"/>
  <c r="R272"/>
  <c r="Q272"/>
  <c r="R271"/>
  <c r="Q271"/>
  <c r="R270"/>
  <c r="Q270"/>
  <c r="R269"/>
  <c r="Q269"/>
  <c r="R268"/>
  <c r="Q268"/>
  <c r="R267"/>
  <c r="Q267"/>
  <c r="R266"/>
  <c r="Q266"/>
  <c r="R265"/>
  <c r="Q265"/>
  <c r="R264"/>
  <c r="Q264"/>
  <c r="R263"/>
  <c r="Q263"/>
  <c r="R262"/>
  <c r="Q262"/>
  <c r="R261"/>
  <c r="Q261"/>
  <c r="R260"/>
  <c r="Q260"/>
  <c r="R259"/>
  <c r="Q259"/>
  <c r="R258"/>
  <c r="Q258"/>
  <c r="R257"/>
  <c r="Q257"/>
  <c r="R256"/>
  <c r="Q256"/>
  <c r="R255"/>
  <c r="Q255"/>
  <c r="R254"/>
  <c r="Q254"/>
  <c r="R253"/>
  <c r="Q253"/>
  <c r="R252"/>
  <c r="Q252"/>
  <c r="R251"/>
  <c r="Q251"/>
  <c r="R250"/>
  <c r="Q250"/>
  <c r="R249"/>
  <c r="Q249"/>
  <c r="R248"/>
  <c r="Q248"/>
  <c r="R247"/>
  <c r="Q247"/>
  <c r="R246"/>
  <c r="Q246"/>
  <c r="R245"/>
  <c r="Q245"/>
  <c r="R244"/>
  <c r="Q244"/>
  <c r="R243"/>
  <c r="Q243"/>
  <c r="R242"/>
  <c r="Q242"/>
  <c r="R241"/>
  <c r="Q241"/>
  <c r="R240"/>
  <c r="Q240"/>
  <c r="R239"/>
  <c r="Q239"/>
  <c r="R238"/>
  <c r="Q238"/>
  <c r="R237"/>
  <c r="Q237"/>
  <c r="R236"/>
  <c r="Q236"/>
  <c r="R235"/>
  <c r="Q235"/>
  <c r="R234"/>
  <c r="Q234"/>
  <c r="R233"/>
  <c r="Q233"/>
  <c r="R232"/>
  <c r="Q232"/>
  <c r="R231"/>
  <c r="Q231"/>
  <c r="R230"/>
  <c r="Q230"/>
  <c r="R229"/>
  <c r="Q229"/>
  <c r="R228"/>
  <c r="Q228"/>
  <c r="R227"/>
  <c r="Q227"/>
  <c r="R226"/>
  <c r="Q226"/>
  <c r="R225"/>
  <c r="Q225"/>
  <c r="R224"/>
  <c r="Q224"/>
  <c r="R223"/>
  <c r="Q223"/>
  <c r="R222"/>
  <c r="Q222"/>
  <c r="R221"/>
  <c r="Q221"/>
  <c r="R220"/>
  <c r="Q220"/>
  <c r="R219"/>
  <c r="Q219"/>
  <c r="R218"/>
  <c r="Q218"/>
  <c r="R217"/>
  <c r="Q217"/>
  <c r="R216"/>
  <c r="Q216"/>
  <c r="R215"/>
  <c r="Q215"/>
  <c r="R214"/>
  <c r="Q214"/>
  <c r="R213"/>
  <c r="Q213"/>
  <c r="R212"/>
  <c r="Q212"/>
  <c r="R211"/>
  <c r="Q211"/>
  <c r="R210"/>
  <c r="Q210"/>
  <c r="R209"/>
  <c r="Q209"/>
  <c r="R208"/>
  <c r="Q208"/>
  <c r="R207"/>
  <c r="Q207"/>
  <c r="R206"/>
  <c r="Q206"/>
  <c r="R205"/>
  <c r="Q205"/>
  <c r="R204"/>
  <c r="Q204"/>
  <c r="R203"/>
  <c r="Q203"/>
  <c r="R202"/>
  <c r="Q202"/>
  <c r="R201"/>
  <c r="Q201"/>
  <c r="R200"/>
  <c r="Q200"/>
  <c r="R199"/>
  <c r="Q199"/>
  <c r="R198"/>
  <c r="Q198"/>
  <c r="R197"/>
  <c r="Q197"/>
  <c r="R196"/>
  <c r="Q196"/>
  <c r="R195"/>
  <c r="Q195"/>
  <c r="R194"/>
  <c r="Q194"/>
  <c r="R193"/>
  <c r="Q193"/>
  <c r="R192"/>
  <c r="Q192"/>
  <c r="R191"/>
  <c r="Q191"/>
  <c r="R190"/>
  <c r="Q190"/>
  <c r="R189"/>
  <c r="Q189"/>
  <c r="R188"/>
  <c r="Q188"/>
  <c r="R187"/>
  <c r="Q187"/>
  <c r="R186"/>
  <c r="Q186"/>
  <c r="R185"/>
  <c r="Q185"/>
  <c r="R184"/>
  <c r="Q184"/>
  <c r="R183"/>
  <c r="Q183"/>
  <c r="R182"/>
  <c r="Q182"/>
  <c r="R181"/>
  <c r="Q181"/>
  <c r="R180"/>
  <c r="Q180"/>
  <c r="R179"/>
  <c r="Q179"/>
  <c r="R178"/>
  <c r="Q178"/>
  <c r="R177"/>
  <c r="Q177"/>
  <c r="R176"/>
  <c r="Q176"/>
  <c r="R175"/>
  <c r="Q175"/>
  <c r="R174"/>
  <c r="Q174"/>
  <c r="R173"/>
  <c r="Q173"/>
  <c r="R172"/>
  <c r="Q172"/>
  <c r="R171"/>
  <c r="Q171"/>
  <c r="R170"/>
  <c r="Q170"/>
  <c r="R169"/>
  <c r="Q169"/>
  <c r="R168"/>
  <c r="Q168"/>
  <c r="R167"/>
  <c r="Q167"/>
  <c r="R166"/>
  <c r="Q166"/>
  <c r="R165"/>
  <c r="Q165"/>
  <c r="R164"/>
  <c r="Q164"/>
  <c r="R163"/>
  <c r="Q163"/>
  <c r="R162"/>
  <c r="Q162"/>
  <c r="R161"/>
  <c r="Q161"/>
  <c r="R160"/>
  <c r="Q160"/>
  <c r="R159"/>
  <c r="Q159"/>
  <c r="R158"/>
  <c r="Q158"/>
  <c r="R157"/>
  <c r="Q157"/>
  <c r="R156"/>
  <c r="Q156"/>
  <c r="R155"/>
  <c r="Q155"/>
  <c r="R154"/>
  <c r="Q154"/>
  <c r="R153"/>
  <c r="Q153"/>
  <c r="R152"/>
  <c r="Q152"/>
  <c r="R151"/>
  <c r="Q151"/>
  <c r="R150"/>
  <c r="Q150"/>
  <c r="R149"/>
  <c r="Q149"/>
  <c r="R148"/>
  <c r="Q148"/>
  <c r="R147"/>
  <c r="Q147"/>
  <c r="R146"/>
  <c r="Q146"/>
  <c r="R145"/>
  <c r="Q145"/>
  <c r="R144"/>
  <c r="Q144"/>
  <c r="R143"/>
  <c r="Q143"/>
  <c r="R142"/>
  <c r="Q142"/>
  <c r="R141"/>
  <c r="Q141"/>
  <c r="R140"/>
  <c r="Q140"/>
  <c r="R139"/>
  <c r="Q139"/>
  <c r="R138"/>
  <c r="Q138"/>
  <c r="R137"/>
  <c r="Q137"/>
  <c r="R136"/>
  <c r="Q136"/>
  <c r="R135"/>
  <c r="Q135"/>
  <c r="R134"/>
  <c r="Q134"/>
  <c r="R133"/>
  <c r="Q133"/>
  <c r="R132"/>
  <c r="Q132"/>
  <c r="R131"/>
  <c r="Q131"/>
  <c r="R130"/>
  <c r="Q130"/>
  <c r="R129"/>
  <c r="Q129"/>
  <c r="R128"/>
  <c r="Q128"/>
  <c r="R127"/>
  <c r="Q127"/>
  <c r="R126"/>
  <c r="Q126"/>
  <c r="R125"/>
  <c r="Q125"/>
  <c r="R124"/>
  <c r="Q124"/>
  <c r="R123"/>
  <c r="Q123"/>
  <c r="R122"/>
  <c r="Q122"/>
  <c r="R121"/>
  <c r="Q121"/>
  <c r="R120"/>
  <c r="Q120"/>
  <c r="R119"/>
  <c r="Q119"/>
  <c r="R118"/>
  <c r="Q118"/>
  <c r="R117"/>
  <c r="Q117"/>
  <c r="R116"/>
  <c r="Q116"/>
  <c r="R115"/>
  <c r="Q115"/>
  <c r="R114"/>
  <c r="Q114"/>
  <c r="R113"/>
  <c r="Q113"/>
  <c r="R112"/>
  <c r="Q112"/>
  <c r="R111"/>
  <c r="Q111"/>
  <c r="R110"/>
  <c r="Q110"/>
  <c r="R109"/>
  <c r="Q109"/>
  <c r="R108"/>
  <c r="Q108"/>
  <c r="R107"/>
  <c r="Q107"/>
  <c r="R106"/>
  <c r="Q106"/>
  <c r="R105"/>
  <c r="Q105"/>
  <c r="R104"/>
  <c r="Q104"/>
  <c r="R103"/>
  <c r="Q103"/>
  <c r="R102"/>
  <c r="Q102"/>
  <c r="R101"/>
  <c r="Q101"/>
  <c r="R100"/>
  <c r="Q100"/>
  <c r="R99"/>
  <c r="Q99"/>
  <c r="R98"/>
  <c r="Q98"/>
  <c r="R97"/>
  <c r="Q97"/>
  <c r="R96"/>
  <c r="Q96"/>
  <c r="R95"/>
  <c r="Q95"/>
  <c r="R94"/>
  <c r="Q94"/>
  <c r="R93"/>
  <c r="Q93"/>
  <c r="R92"/>
  <c r="Q92"/>
  <c r="R91"/>
  <c r="Q91"/>
  <c r="R90"/>
  <c r="Q90"/>
  <c r="R89"/>
  <c r="Q89"/>
  <c r="R88"/>
  <c r="Q88"/>
  <c r="R87"/>
  <c r="Q87"/>
  <c r="R86"/>
  <c r="Q86"/>
  <c r="R85"/>
  <c r="Q85"/>
  <c r="R84"/>
  <c r="Q84"/>
  <c r="R83"/>
  <c r="Q83"/>
  <c r="R82"/>
  <c r="Q82"/>
  <c r="R81"/>
  <c r="Q81"/>
  <c r="R80"/>
  <c r="Q80"/>
  <c r="R79"/>
  <c r="Q79"/>
  <c r="R78"/>
  <c r="Q78"/>
  <c r="R77"/>
  <c r="Q77"/>
  <c r="R76"/>
  <c r="Q76"/>
  <c r="R75"/>
  <c r="Q75"/>
  <c r="R74"/>
  <c r="Q74"/>
  <c r="R73"/>
  <c r="Q73"/>
  <c r="R72"/>
  <c r="Q72"/>
  <c r="R71"/>
  <c r="Q71"/>
  <c r="R70"/>
  <c r="Q70"/>
  <c r="R68"/>
  <c r="Q68"/>
  <c r="R67"/>
  <c r="Q67"/>
  <c r="R66"/>
  <c r="Q66"/>
  <c r="R65"/>
  <c r="Q65"/>
  <c r="R64"/>
  <c r="Q64"/>
  <c r="R63"/>
  <c r="Q63"/>
  <c r="R62"/>
  <c r="Q62"/>
  <c r="R61"/>
  <c r="Q61"/>
  <c r="R60"/>
  <c r="Q60"/>
  <c r="R59"/>
  <c r="Q59"/>
  <c r="R58"/>
  <c r="Q58"/>
  <c r="R57"/>
  <c r="Q57"/>
  <c r="R56"/>
  <c r="Q56"/>
  <c r="R55"/>
  <c r="Q55"/>
  <c r="R54"/>
  <c r="Q54"/>
  <c r="R53"/>
  <c r="Q53"/>
  <c r="R52"/>
  <c r="Q52"/>
  <c r="R51"/>
  <c r="Q51"/>
  <c r="R50"/>
  <c r="Q50"/>
  <c r="R49"/>
  <c r="Q49"/>
  <c r="R48"/>
  <c r="Q48"/>
  <c r="R47"/>
  <c r="Q47"/>
  <c r="R46"/>
  <c r="Q46"/>
  <c r="R45"/>
  <c r="Q45"/>
  <c r="R44"/>
  <c r="Q44"/>
  <c r="R43"/>
  <c r="Q43"/>
  <c r="R42"/>
  <c r="Q42"/>
  <c r="R41"/>
  <c r="Q41"/>
  <c r="R40"/>
  <c r="Q40"/>
  <c r="R39"/>
  <c r="Q39"/>
  <c r="R38"/>
  <c r="Q38"/>
  <c r="R37"/>
  <c r="Q37"/>
  <c r="R36"/>
  <c r="Q36"/>
  <c r="R35"/>
  <c r="Q35"/>
  <c r="R34"/>
  <c r="Q34"/>
  <c r="R33"/>
  <c r="Q33"/>
  <c r="R32"/>
  <c r="Q32"/>
  <c r="R31"/>
  <c r="Q31"/>
  <c r="R30"/>
  <c r="Q30"/>
  <c r="R29"/>
  <c r="Q29"/>
  <c r="R28"/>
  <c r="Q28"/>
  <c r="R27"/>
  <c r="Q27"/>
  <c r="R26"/>
  <c r="Q26"/>
  <c r="R25"/>
  <c r="Q25"/>
  <c r="R24"/>
  <c r="Q24"/>
  <c r="R23"/>
  <c r="Q23"/>
  <c r="R22"/>
  <c r="Q22"/>
  <c r="R21"/>
  <c r="Q21"/>
  <c r="R20"/>
  <c r="Q20"/>
  <c r="R19"/>
  <c r="Q19"/>
  <c r="R18"/>
  <c r="Q18"/>
  <c r="R17"/>
  <c r="Q17"/>
  <c r="R16"/>
  <c r="Q16"/>
  <c r="R15"/>
  <c r="Q15"/>
  <c r="R14"/>
  <c r="Q14"/>
  <c r="R13"/>
  <c r="Q13"/>
  <c r="R12"/>
  <c r="Q12"/>
  <c r="R11"/>
  <c r="Q11"/>
  <c r="R10"/>
  <c r="Q10"/>
  <c r="R9"/>
  <c r="Q9"/>
  <c r="R8"/>
  <c r="Q8"/>
  <c r="R7"/>
  <c r="Q7"/>
  <c r="R6"/>
  <c r="Q6"/>
  <c r="R5"/>
  <c r="Q5"/>
  <c r="R4"/>
  <c r="Q4"/>
  <c r="R3"/>
  <c r="Q3"/>
  <c r="AD243" l="1"/>
  <c r="W243"/>
  <c r="O243"/>
  <c r="M243"/>
  <c r="K243"/>
  <c r="H197" i="24" s="1"/>
  <c r="I243" i="9"/>
  <c r="G197" i="24" s="1"/>
  <c r="G243" i="9"/>
  <c r="E243"/>
  <c r="D197" i="24" s="1"/>
  <c r="C197"/>
  <c r="C198"/>
  <c r="C199"/>
  <c r="C200"/>
  <c r="E197" l="1"/>
  <c r="J197" s="1"/>
  <c r="V238" i="9"/>
  <c r="T238"/>
  <c r="AD239"/>
  <c r="W239"/>
  <c r="O239"/>
  <c r="M239"/>
  <c r="K239"/>
  <c r="H200" i="24" s="1"/>
  <c r="I239" i="9"/>
  <c r="G200" i="24" s="1"/>
  <c r="G239" i="9"/>
  <c r="E239"/>
  <c r="D200" i="24" s="1"/>
  <c r="AD238" i="9"/>
  <c r="AC238"/>
  <c r="W238"/>
  <c r="X238" s="1"/>
  <c r="O238"/>
  <c r="M238"/>
  <c r="N238" s="1"/>
  <c r="K238"/>
  <c r="I238"/>
  <c r="G238"/>
  <c r="E238"/>
  <c r="D199" i="24" s="1"/>
  <c r="AD242" i="9"/>
  <c r="W242"/>
  <c r="O242"/>
  <c r="M242"/>
  <c r="K242"/>
  <c r="I242"/>
  <c r="G242"/>
  <c r="E242"/>
  <c r="AD170"/>
  <c r="AE170" s="1"/>
  <c r="Y170"/>
  <c r="AB170" s="1"/>
  <c r="AC170" s="1"/>
  <c r="W170"/>
  <c r="X170" s="1"/>
  <c r="V170"/>
  <c r="T170"/>
  <c r="O170"/>
  <c r="P170" s="1"/>
  <c r="M170"/>
  <c r="N170" s="1"/>
  <c r="K170"/>
  <c r="L170" s="1"/>
  <c r="I170"/>
  <c r="J170" s="1"/>
  <c r="G170"/>
  <c r="H170" s="1"/>
  <c r="F170"/>
  <c r="E199" i="24" l="1"/>
  <c r="J199" s="1"/>
  <c r="AE238" i="9"/>
  <c r="P238"/>
  <c r="J238"/>
  <c r="G199" i="24"/>
  <c r="L238" i="9"/>
  <c r="H199" i="24"/>
  <c r="E200"/>
  <c r="J200" s="1"/>
  <c r="H238" i="9"/>
  <c r="F238"/>
  <c r="Y238"/>
  <c r="AA238" s="1"/>
  <c r="AA170"/>
  <c r="AD55" l="1"/>
  <c r="AC55"/>
  <c r="Y55"/>
  <c r="AA55" s="1"/>
  <c r="W55"/>
  <c r="X55" s="1"/>
  <c r="V55"/>
  <c r="T55"/>
  <c r="O55"/>
  <c r="P55" s="1"/>
  <c r="M55"/>
  <c r="N55" s="1"/>
  <c r="K55"/>
  <c r="L55" s="1"/>
  <c r="I55"/>
  <c r="J55" s="1"/>
  <c r="G55"/>
  <c r="F55"/>
  <c r="H55" l="1"/>
  <c r="AE55"/>
  <c r="C43" i="24"/>
  <c r="C168" l="1"/>
  <c r="AD211" i="9" l="1"/>
  <c r="AD210"/>
  <c r="AD209"/>
  <c r="W211"/>
  <c r="O211"/>
  <c r="M211"/>
  <c r="K211"/>
  <c r="H168" i="24" s="1"/>
  <c r="I211" i="9"/>
  <c r="G168" i="24" s="1"/>
  <c r="G211" i="9"/>
  <c r="E211"/>
  <c r="D168" i="24" s="1"/>
  <c r="E168" l="1"/>
  <c r="J168" s="1"/>
  <c r="AD288" i="9" l="1"/>
  <c r="AD287"/>
  <c r="AD286"/>
  <c r="AD285"/>
  <c r="AD284"/>
  <c r="AD283"/>
  <c r="AD282"/>
  <c r="AD281"/>
  <c r="AD280"/>
  <c r="AD279"/>
  <c r="AD278"/>
  <c r="AD277"/>
  <c r="AD276"/>
  <c r="AD275"/>
  <c r="AD274"/>
  <c r="AD273"/>
  <c r="AD272"/>
  <c r="AD271"/>
  <c r="AD270"/>
  <c r="AD269"/>
  <c r="AD268"/>
  <c r="AD267"/>
  <c r="AD266"/>
  <c r="AD265"/>
  <c r="AD264"/>
  <c r="AD263"/>
  <c r="AD262"/>
  <c r="AD261"/>
  <c r="AD260"/>
  <c r="AD259"/>
  <c r="AD258"/>
  <c r="AD257"/>
  <c r="AD256"/>
  <c r="AD255"/>
  <c r="AD254"/>
  <c r="AD253"/>
  <c r="AD252"/>
  <c r="AD251"/>
  <c r="AD250"/>
  <c r="AD249"/>
  <c r="AD248"/>
  <c r="AD247"/>
  <c r="AD246"/>
  <c r="AD245"/>
  <c r="AD244"/>
  <c r="AD241"/>
  <c r="AD240"/>
  <c r="AD237"/>
  <c r="AD236"/>
  <c r="AD235"/>
  <c r="AD234"/>
  <c r="AD233"/>
  <c r="AD232"/>
  <c r="AD231"/>
  <c r="AD230"/>
  <c r="AD229"/>
  <c r="AD228"/>
  <c r="AD227"/>
  <c r="AD226"/>
  <c r="AD225"/>
  <c r="AD224"/>
  <c r="AD223"/>
  <c r="AD222"/>
  <c r="AD221"/>
  <c r="AD220"/>
  <c r="AD219"/>
  <c r="AD218"/>
  <c r="AD217"/>
  <c r="AD216"/>
  <c r="AD215"/>
  <c r="AD214"/>
  <c r="AD213"/>
  <c r="AD212"/>
  <c r="AD208"/>
  <c r="AD207"/>
  <c r="AD206"/>
  <c r="AD205"/>
  <c r="AD204"/>
  <c r="AD203"/>
  <c r="AD202"/>
  <c r="AD201"/>
  <c r="AD200"/>
  <c r="AD199"/>
  <c r="AD198"/>
  <c r="AD197"/>
  <c r="AD196"/>
  <c r="AD195"/>
  <c r="AD194"/>
  <c r="AD193"/>
  <c r="AD192"/>
  <c r="AD191"/>
  <c r="AD190"/>
  <c r="AD189"/>
  <c r="AD188"/>
  <c r="AD187"/>
  <c r="AD186"/>
  <c r="AD185"/>
  <c r="AD184"/>
  <c r="AD183"/>
  <c r="AD182"/>
  <c r="AD181"/>
  <c r="AD180"/>
  <c r="AD179"/>
  <c r="AD178"/>
  <c r="AD177"/>
  <c r="AD176"/>
  <c r="AD175"/>
  <c r="AD174"/>
  <c r="AD173"/>
  <c r="AD172"/>
  <c r="AD171"/>
  <c r="AD169"/>
  <c r="AD168"/>
  <c r="AD167"/>
  <c r="AD166"/>
  <c r="AD165"/>
  <c r="AD164"/>
  <c r="AD163"/>
  <c r="AD162"/>
  <c r="AD161"/>
  <c r="AD160"/>
  <c r="AD159"/>
  <c r="AD158"/>
  <c r="AD157"/>
  <c r="AD156"/>
  <c r="AD155"/>
  <c r="AD154"/>
  <c r="AD153"/>
  <c r="AD152"/>
  <c r="AD151"/>
  <c r="AD150"/>
  <c r="AD149"/>
  <c r="AD148"/>
  <c r="AD147"/>
  <c r="AD146"/>
  <c r="AD145"/>
  <c r="AD144"/>
  <c r="AD143"/>
  <c r="AD142"/>
  <c r="AD141"/>
  <c r="AD140"/>
  <c r="AD139"/>
  <c r="AD138"/>
  <c r="AD137"/>
  <c r="AD136"/>
  <c r="AD135"/>
  <c r="AD134"/>
  <c r="AD133"/>
  <c r="AD132"/>
  <c r="AD131"/>
  <c r="AD130"/>
  <c r="AD129"/>
  <c r="AD128"/>
  <c r="AD127"/>
  <c r="AD126"/>
  <c r="AD125"/>
  <c r="AD124"/>
  <c r="AD123"/>
  <c r="AD122"/>
  <c r="AD121"/>
  <c r="AD120"/>
  <c r="AD119"/>
  <c r="AD118"/>
  <c r="AD117"/>
  <c r="AD116"/>
  <c r="AD115"/>
  <c r="AD114"/>
  <c r="AD113"/>
  <c r="AD112"/>
  <c r="AD111"/>
  <c r="AD110"/>
  <c r="AD109"/>
  <c r="AD108"/>
  <c r="AD107"/>
  <c r="AD106"/>
  <c r="AD105"/>
  <c r="AD104"/>
  <c r="AD103"/>
  <c r="AD102"/>
  <c r="AD101"/>
  <c r="AD100"/>
  <c r="AD99"/>
  <c r="AD98"/>
  <c r="AD97"/>
  <c r="AD96"/>
  <c r="AD95"/>
  <c r="AD94"/>
  <c r="AD93"/>
  <c r="AD92"/>
  <c r="AD91"/>
  <c r="AD90"/>
  <c r="AD89"/>
  <c r="AD88"/>
  <c r="AD87"/>
  <c r="AD86"/>
  <c r="AD85"/>
  <c r="AD84"/>
  <c r="AD83"/>
  <c r="AD82"/>
  <c r="AD81"/>
  <c r="AD80"/>
  <c r="AD79"/>
  <c r="AD78"/>
  <c r="AD77"/>
  <c r="AD76"/>
  <c r="AD75"/>
  <c r="AD74"/>
  <c r="AD73"/>
  <c r="AD72"/>
  <c r="AD71"/>
  <c r="AD70"/>
  <c r="AD68"/>
  <c r="AD67"/>
  <c r="AD66"/>
  <c r="AD65"/>
  <c r="AD64"/>
  <c r="AD63"/>
  <c r="AD62"/>
  <c r="AD61"/>
  <c r="AD60"/>
  <c r="AD59"/>
  <c r="AD58"/>
  <c r="AD57"/>
  <c r="AD56"/>
  <c r="AD54"/>
  <c r="AD53"/>
  <c r="AD52"/>
  <c r="AD51"/>
  <c r="AD50"/>
  <c r="AD49"/>
  <c r="AD48"/>
  <c r="AD47"/>
  <c r="AD46"/>
  <c r="AD45"/>
  <c r="AD44"/>
  <c r="AD43"/>
  <c r="AD42"/>
  <c r="AD41"/>
  <c r="AD40"/>
  <c r="AD39"/>
  <c r="AD38"/>
  <c r="AD37"/>
  <c r="AD36"/>
  <c r="AD35"/>
  <c r="AD34"/>
  <c r="AD33"/>
  <c r="AD32"/>
  <c r="AD31"/>
  <c r="AD30"/>
  <c r="AD29"/>
  <c r="AD28"/>
  <c r="AD27"/>
  <c r="AD26"/>
  <c r="AD25"/>
  <c r="AD24"/>
  <c r="AD23"/>
  <c r="AD22"/>
  <c r="AD21"/>
  <c r="AD20"/>
  <c r="AD19"/>
  <c r="AD18"/>
  <c r="AD17"/>
  <c r="AD16"/>
  <c r="AD15"/>
  <c r="AD14"/>
  <c r="AD13"/>
  <c r="AD12"/>
  <c r="AD11"/>
  <c r="AD10"/>
  <c r="AD9"/>
  <c r="AD8"/>
  <c r="AD7"/>
  <c r="AD6"/>
  <c r="AD5"/>
  <c r="AD4"/>
  <c r="AD3"/>
  <c r="E288" l="1"/>
  <c r="E287"/>
  <c r="E286"/>
  <c r="E285"/>
  <c r="E284"/>
  <c r="E283"/>
  <c r="E282"/>
  <c r="E281"/>
  <c r="E280"/>
  <c r="E279"/>
  <c r="E278"/>
  <c r="E277"/>
  <c r="E276"/>
  <c r="E275"/>
  <c r="E274"/>
  <c r="E273"/>
  <c r="E272"/>
  <c r="E271"/>
  <c r="E270"/>
  <c r="E269"/>
  <c r="E268"/>
  <c r="E267"/>
  <c r="E266"/>
  <c r="E265"/>
  <c r="E264"/>
  <c r="E263"/>
  <c r="E262"/>
  <c r="E261"/>
  <c r="E260"/>
  <c r="E259"/>
  <c r="E258"/>
  <c r="E257"/>
  <c r="E256"/>
  <c r="E255"/>
  <c r="E254"/>
  <c r="E253"/>
  <c r="E252"/>
  <c r="E251"/>
  <c r="E250"/>
  <c r="E249"/>
  <c r="E248"/>
  <c r="E247"/>
  <c r="E246"/>
  <c r="E245"/>
  <c r="E244"/>
  <c r="E241"/>
  <c r="E240"/>
  <c r="E237"/>
  <c r="E236"/>
  <c r="E235"/>
  <c r="E234"/>
  <c r="E233"/>
  <c r="E232"/>
  <c r="E231"/>
  <c r="E230"/>
  <c r="E229"/>
  <c r="E228"/>
  <c r="E227"/>
  <c r="E226"/>
  <c r="E225"/>
  <c r="E224"/>
  <c r="E223"/>
  <c r="E222"/>
  <c r="E221"/>
  <c r="E220"/>
  <c r="E219"/>
  <c r="E218"/>
  <c r="E217"/>
  <c r="E216"/>
  <c r="E215"/>
  <c r="E214"/>
  <c r="E213"/>
  <c r="E212"/>
  <c r="E210"/>
  <c r="E209"/>
  <c r="E208"/>
  <c r="E207"/>
  <c r="E206"/>
  <c r="E205"/>
  <c r="E204"/>
  <c r="E203"/>
  <c r="E202"/>
  <c r="E201"/>
  <c r="E200"/>
  <c r="D198" i="24" l="1"/>
  <c r="AE180" i="9"/>
  <c r="AC180"/>
  <c r="Y180"/>
  <c r="AA180" s="1"/>
  <c r="W180"/>
  <c r="X180" s="1"/>
  <c r="V180"/>
  <c r="T180"/>
  <c r="O180"/>
  <c r="P180" s="1"/>
  <c r="M180"/>
  <c r="N180" s="1"/>
  <c r="K180"/>
  <c r="L180" s="1"/>
  <c r="I180"/>
  <c r="J180" s="1"/>
  <c r="G180"/>
  <c r="F180"/>
  <c r="AE177"/>
  <c r="AC177"/>
  <c r="Y177"/>
  <c r="AA177" s="1"/>
  <c r="W177"/>
  <c r="X177" s="1"/>
  <c r="V177"/>
  <c r="T177"/>
  <c r="O177"/>
  <c r="P177" s="1"/>
  <c r="M177"/>
  <c r="N177" s="1"/>
  <c r="K177"/>
  <c r="L177" s="1"/>
  <c r="I177"/>
  <c r="J177" s="1"/>
  <c r="G177"/>
  <c r="F177"/>
  <c r="H177" l="1"/>
  <c r="H180"/>
  <c r="G288"/>
  <c r="G287"/>
  <c r="G286"/>
  <c r="G285"/>
  <c r="G284"/>
  <c r="G283"/>
  <c r="G282"/>
  <c r="G281"/>
  <c r="G280"/>
  <c r="G279"/>
  <c r="G278"/>
  <c r="G277"/>
  <c r="G276"/>
  <c r="G275"/>
  <c r="G274"/>
  <c r="G273"/>
  <c r="G272"/>
  <c r="G271"/>
  <c r="G270"/>
  <c r="G269"/>
  <c r="G268"/>
  <c r="G267"/>
  <c r="G266"/>
  <c r="G265"/>
  <c r="G264"/>
  <c r="G263"/>
  <c r="G262"/>
  <c r="G261"/>
  <c r="G260"/>
  <c r="G259"/>
  <c r="G258"/>
  <c r="G257"/>
  <c r="G256"/>
  <c r="G255"/>
  <c r="G254"/>
  <c r="G253"/>
  <c r="G252"/>
  <c r="G251"/>
  <c r="G250"/>
  <c r="G249"/>
  <c r="G248"/>
  <c r="G247"/>
  <c r="G246"/>
  <c r="G245"/>
  <c r="G244"/>
  <c r="G241"/>
  <c r="G240"/>
  <c r="G237"/>
  <c r="G236"/>
  <c r="G235"/>
  <c r="G234"/>
  <c r="G233"/>
  <c r="G232"/>
  <c r="G231"/>
  <c r="G230"/>
  <c r="G229"/>
  <c r="G228"/>
  <c r="G227"/>
  <c r="G226"/>
  <c r="G225"/>
  <c r="G224"/>
  <c r="G223"/>
  <c r="G222"/>
  <c r="G221"/>
  <c r="G220"/>
  <c r="G219"/>
  <c r="G218"/>
  <c r="G217"/>
  <c r="G216"/>
  <c r="G215"/>
  <c r="G214"/>
  <c r="G213"/>
  <c r="G212"/>
  <c r="G210"/>
  <c r="G209"/>
  <c r="G208"/>
  <c r="G207"/>
  <c r="G206"/>
  <c r="G205"/>
  <c r="G204"/>
  <c r="G203"/>
  <c r="G202"/>
  <c r="G201"/>
  <c r="G200"/>
  <c r="G199"/>
  <c r="G198"/>
  <c r="G197"/>
  <c r="G196"/>
  <c r="G195"/>
  <c r="G194"/>
  <c r="G193"/>
  <c r="G192"/>
  <c r="G191"/>
  <c r="G190"/>
  <c r="G189"/>
  <c r="G188"/>
  <c r="G187"/>
  <c r="G186"/>
  <c r="G185"/>
  <c r="G184"/>
  <c r="G183"/>
  <c r="G182"/>
  <c r="G181"/>
  <c r="G179"/>
  <c r="G178"/>
  <c r="G176"/>
  <c r="G175"/>
  <c r="G174"/>
  <c r="G173"/>
  <c r="G172"/>
  <c r="G171"/>
  <c r="G169"/>
  <c r="G168"/>
  <c r="G167"/>
  <c r="G166"/>
  <c r="G165"/>
  <c r="G164"/>
  <c r="G163"/>
  <c r="G162"/>
  <c r="G161"/>
  <c r="G160"/>
  <c r="G159"/>
  <c r="G158"/>
  <c r="G157"/>
  <c r="G156"/>
  <c r="G155"/>
  <c r="G154"/>
  <c r="G153"/>
  <c r="G152"/>
  <c r="G151"/>
  <c r="G150"/>
  <c r="G149"/>
  <c r="G148"/>
  <c r="G147"/>
  <c r="G146"/>
  <c r="G145"/>
  <c r="G144"/>
  <c r="G143"/>
  <c r="G142"/>
  <c r="G141"/>
  <c r="G140"/>
  <c r="G139"/>
  <c r="G138"/>
  <c r="G137"/>
  <c r="G136"/>
  <c r="G135"/>
  <c r="G134"/>
  <c r="G133"/>
  <c r="G132"/>
  <c r="G131"/>
  <c r="G130"/>
  <c r="G129"/>
  <c r="G128"/>
  <c r="G127"/>
  <c r="G126"/>
  <c r="G125"/>
  <c r="G124"/>
  <c r="G123"/>
  <c r="G122"/>
  <c r="G121"/>
  <c r="G120"/>
  <c r="G119"/>
  <c r="G118"/>
  <c r="G117"/>
  <c r="G116"/>
  <c r="G115"/>
  <c r="G114"/>
  <c r="G113"/>
  <c r="G112"/>
  <c r="G111"/>
  <c r="G110"/>
  <c r="G109"/>
  <c r="G108"/>
  <c r="G107"/>
  <c r="G106"/>
  <c r="G105"/>
  <c r="G104"/>
  <c r="G103"/>
  <c r="G102"/>
  <c r="G101"/>
  <c r="G100"/>
  <c r="G99"/>
  <c r="G98"/>
  <c r="G97"/>
  <c r="G96"/>
  <c r="G95"/>
  <c r="G94"/>
  <c r="G93"/>
  <c r="G92"/>
  <c r="G91"/>
  <c r="G90"/>
  <c r="G89"/>
  <c r="G88"/>
  <c r="G87"/>
  <c r="G86"/>
  <c r="G85"/>
  <c r="G84"/>
  <c r="G83"/>
  <c r="G82"/>
  <c r="G81"/>
  <c r="G80"/>
  <c r="G79"/>
  <c r="G78"/>
  <c r="G77"/>
  <c r="G76"/>
  <c r="G75"/>
  <c r="G74"/>
  <c r="G73"/>
  <c r="G72"/>
  <c r="G71"/>
  <c r="G70"/>
  <c r="G68"/>
  <c r="G67"/>
  <c r="G66"/>
  <c r="G65"/>
  <c r="G64"/>
  <c r="G63"/>
  <c r="G62"/>
  <c r="G61"/>
  <c r="G60"/>
  <c r="G59"/>
  <c r="G58"/>
  <c r="G57"/>
  <c r="G56"/>
  <c r="G54"/>
  <c r="G53"/>
  <c r="G52"/>
  <c r="G51"/>
  <c r="G50"/>
  <c r="G49"/>
  <c r="G48"/>
  <c r="G47"/>
  <c r="G46"/>
  <c r="G45"/>
  <c r="G44"/>
  <c r="G43"/>
  <c r="G42"/>
  <c r="G41"/>
  <c r="G40"/>
  <c r="G39"/>
  <c r="G38"/>
  <c r="G37"/>
  <c r="G36"/>
  <c r="G35"/>
  <c r="G34"/>
  <c r="G33"/>
  <c r="G32"/>
  <c r="G31"/>
  <c r="G30"/>
  <c r="G29"/>
  <c r="G28"/>
  <c r="G27"/>
  <c r="G26"/>
  <c r="G25"/>
  <c r="G24"/>
  <c r="G23"/>
  <c r="G22"/>
  <c r="G21"/>
  <c r="G20"/>
  <c r="G19"/>
  <c r="G18"/>
  <c r="G17"/>
  <c r="G16"/>
  <c r="G15"/>
  <c r="G14"/>
  <c r="G13"/>
  <c r="G12"/>
  <c r="G11"/>
  <c r="G10"/>
  <c r="G9"/>
  <c r="G8"/>
  <c r="G7"/>
  <c r="G6"/>
  <c r="G5"/>
  <c r="G4"/>
  <c r="G3"/>
  <c r="E198" i="24" l="1"/>
  <c r="J198" s="1"/>
  <c r="E43"/>
  <c r="E61"/>
  <c r="J61" s="1"/>
  <c r="C61"/>
  <c r="C44"/>
  <c r="E44"/>
  <c r="W94" i="9"/>
  <c r="O94"/>
  <c r="M94"/>
  <c r="K94"/>
  <c r="I94"/>
  <c r="J44" i="24" l="1"/>
  <c r="J43"/>
  <c r="Y174" i="9" l="1"/>
  <c r="W174"/>
  <c r="X174" s="1"/>
  <c r="V174"/>
  <c r="Y173"/>
  <c r="W173"/>
  <c r="X173" s="1"/>
  <c r="V173"/>
  <c r="Y172"/>
  <c r="W172"/>
  <c r="X172" s="1"/>
  <c r="V172"/>
  <c r="Y171"/>
  <c r="W171"/>
  <c r="X171" s="1"/>
  <c r="V171"/>
  <c r="T174"/>
  <c r="T173"/>
  <c r="T172"/>
  <c r="T171"/>
  <c r="O174"/>
  <c r="P174" s="1"/>
  <c r="M174"/>
  <c r="N174" s="1"/>
  <c r="K174"/>
  <c r="L174" s="1"/>
  <c r="I174"/>
  <c r="J174" s="1"/>
  <c r="H174"/>
  <c r="F174"/>
  <c r="O173"/>
  <c r="P173" s="1"/>
  <c r="M173"/>
  <c r="N173" s="1"/>
  <c r="K173"/>
  <c r="L173" s="1"/>
  <c r="I173"/>
  <c r="J173" s="1"/>
  <c r="H173"/>
  <c r="F173"/>
  <c r="O172"/>
  <c r="P172" s="1"/>
  <c r="M172"/>
  <c r="N172" s="1"/>
  <c r="K172"/>
  <c r="L172" s="1"/>
  <c r="I172"/>
  <c r="J172" s="1"/>
  <c r="H172"/>
  <c r="F172"/>
  <c r="O171"/>
  <c r="P171" s="1"/>
  <c r="M171"/>
  <c r="N171" s="1"/>
  <c r="K171"/>
  <c r="L171" s="1"/>
  <c r="I171"/>
  <c r="J171" s="1"/>
  <c r="H171"/>
  <c r="F171"/>
  <c r="Y33"/>
  <c r="W33"/>
  <c r="O33"/>
  <c r="M33"/>
  <c r="K33"/>
  <c r="I33"/>
  <c r="W44"/>
  <c r="O44"/>
  <c r="M44"/>
  <c r="K44"/>
  <c r="I44"/>
  <c r="AE165" l="1"/>
  <c r="AC165"/>
  <c r="T165"/>
  <c r="Y165" l="1"/>
  <c r="AA165" s="1"/>
  <c r="W165"/>
  <c r="X165" s="1"/>
  <c r="V165"/>
  <c r="O165"/>
  <c r="P165" s="1"/>
  <c r="M165"/>
  <c r="N165" s="1"/>
  <c r="K165"/>
  <c r="L165" s="1"/>
  <c r="I165"/>
  <c r="J165" s="1"/>
  <c r="H165" l="1"/>
  <c r="F165"/>
  <c r="D113" i="24"/>
  <c r="W54" i="9" l="1"/>
  <c r="O54"/>
  <c r="H65" i="24" s="1"/>
  <c r="M54" i="9"/>
  <c r="G65" i="24" s="1"/>
  <c r="K54" i="9"/>
  <c r="I54"/>
  <c r="C66" i="24"/>
  <c r="E65" l="1"/>
  <c r="J65" s="1"/>
  <c r="C204" l="1"/>
  <c r="C205"/>
  <c r="W286" i="9"/>
  <c r="W287"/>
  <c r="W288"/>
  <c r="O286"/>
  <c r="O287"/>
  <c r="O288"/>
  <c r="M286"/>
  <c r="M287"/>
  <c r="M288"/>
  <c r="K286"/>
  <c r="K287"/>
  <c r="H204" i="24" s="1"/>
  <c r="I286" i="9"/>
  <c r="I287"/>
  <c r="G204" i="24" s="1"/>
  <c r="I288" i="9"/>
  <c r="G205" i="24" s="1"/>
  <c r="D204"/>
  <c r="E204" l="1"/>
  <c r="E205"/>
  <c r="M53" i="9"/>
  <c r="K53"/>
  <c r="I53"/>
  <c r="M52"/>
  <c r="K52"/>
  <c r="I52"/>
  <c r="AC52"/>
  <c r="AC51"/>
  <c r="AC50"/>
  <c r="Y52"/>
  <c r="AA52" s="1"/>
  <c r="Y51"/>
  <c r="AA51" s="1"/>
  <c r="Y50"/>
  <c r="AA50" s="1"/>
  <c r="W53"/>
  <c r="O53"/>
  <c r="AE52"/>
  <c r="W52"/>
  <c r="X52" s="1"/>
  <c r="O52"/>
  <c r="J52" l="1"/>
  <c r="N52"/>
  <c r="L52"/>
  <c r="H52"/>
  <c r="E63" i="24"/>
  <c r="P52" i="9"/>
  <c r="F52"/>
  <c r="J205" i="24"/>
  <c r="J204"/>
  <c r="C127" l="1"/>
  <c r="C126"/>
  <c r="AE184" i="9"/>
  <c r="AC184"/>
  <c r="Y184"/>
  <c r="AA184" s="1"/>
  <c r="W184"/>
  <c r="X184" s="1"/>
  <c r="V184"/>
  <c r="T184"/>
  <c r="O184"/>
  <c r="H127" i="24" s="1"/>
  <c r="M184" i="9"/>
  <c r="G127" i="24" s="1"/>
  <c r="K184" i="9"/>
  <c r="L184" s="1"/>
  <c r="I184"/>
  <c r="J184" s="1"/>
  <c r="F184"/>
  <c r="AE183"/>
  <c r="AC183"/>
  <c r="Y183"/>
  <c r="AA183" s="1"/>
  <c r="W183"/>
  <c r="X183" s="1"/>
  <c r="V183"/>
  <c r="T183"/>
  <c r="O183"/>
  <c r="H126" i="24" s="1"/>
  <c r="M183" i="9"/>
  <c r="G126" i="24" s="1"/>
  <c r="K183" i="9"/>
  <c r="I183"/>
  <c r="J183" s="1"/>
  <c r="F183"/>
  <c r="E126" i="24" l="1"/>
  <c r="J126" s="1"/>
  <c r="H184" i="9"/>
  <c r="L183"/>
  <c r="N183"/>
  <c r="N184"/>
  <c r="P183"/>
  <c r="P184"/>
  <c r="H183"/>
  <c r="D126" i="24"/>
  <c r="E127"/>
  <c r="J127" s="1"/>
  <c r="D127"/>
  <c r="C203" l="1"/>
  <c r="C202"/>
  <c r="K288" i="9"/>
  <c r="G203" i="24"/>
  <c r="AC285" i="9"/>
  <c r="W285"/>
  <c r="X285" s="1"/>
  <c r="V285"/>
  <c r="T285"/>
  <c r="O285"/>
  <c r="P285" s="1"/>
  <c r="M285"/>
  <c r="N285" s="1"/>
  <c r="K285"/>
  <c r="I285"/>
  <c r="J285" s="1"/>
  <c r="F285"/>
  <c r="H203" i="24" l="1"/>
  <c r="H205"/>
  <c r="L285" i="9"/>
  <c r="D203" i="24"/>
  <c r="D205"/>
  <c r="AE285" i="9"/>
  <c r="H202" i="24"/>
  <c r="G202"/>
  <c r="D202"/>
  <c r="E203"/>
  <c r="J203" s="1"/>
  <c r="H285" i="9"/>
  <c r="E202" i="24"/>
  <c r="J202" s="1"/>
  <c r="Y285" i="9"/>
  <c r="AA285" s="1"/>
  <c r="AE164"/>
  <c r="Y164"/>
  <c r="AA164" s="1"/>
  <c r="W164"/>
  <c r="X164" s="1"/>
  <c r="V164"/>
  <c r="T164"/>
  <c r="O164"/>
  <c r="P164" s="1"/>
  <c r="M164"/>
  <c r="N164" s="1"/>
  <c r="K164"/>
  <c r="L164" s="1"/>
  <c r="I164"/>
  <c r="J164" s="1"/>
  <c r="F164"/>
  <c r="H164" l="1"/>
  <c r="AB164"/>
  <c r="AC164" s="1"/>
  <c r="AE161" l="1"/>
  <c r="Y161"/>
  <c r="AB161" s="1"/>
  <c r="AC161" s="1"/>
  <c r="W161"/>
  <c r="X161" s="1"/>
  <c r="V161"/>
  <c r="T161"/>
  <c r="O161"/>
  <c r="P161" s="1"/>
  <c r="M161"/>
  <c r="N161" s="1"/>
  <c r="K161"/>
  <c r="L161" s="1"/>
  <c r="I161"/>
  <c r="J161" s="1"/>
  <c r="F161"/>
  <c r="H161" l="1"/>
  <c r="AA161"/>
  <c r="AE186" l="1"/>
  <c r="AC186"/>
  <c r="Y186"/>
  <c r="AA186" s="1"/>
  <c r="W186"/>
  <c r="X186" s="1"/>
  <c r="V186"/>
  <c r="T186"/>
  <c r="O186"/>
  <c r="P186" s="1"/>
  <c r="M186"/>
  <c r="N186" s="1"/>
  <c r="K186"/>
  <c r="L186" s="1"/>
  <c r="I186"/>
  <c r="J186" s="1"/>
  <c r="F186"/>
  <c r="H186" l="1"/>
  <c r="AE187" l="1"/>
  <c r="AC187"/>
  <c r="Y187"/>
  <c r="AA187" s="1"/>
  <c r="W187"/>
  <c r="X187" s="1"/>
  <c r="V187"/>
  <c r="T187"/>
  <c r="O187"/>
  <c r="H129" i="24" s="1"/>
  <c r="M187" i="9"/>
  <c r="G129" i="24" s="1"/>
  <c r="K187" i="9"/>
  <c r="I187"/>
  <c r="J187" s="1"/>
  <c r="F187"/>
  <c r="H187" l="1"/>
  <c r="N187"/>
  <c r="P187"/>
  <c r="L187"/>
  <c r="D129" i="24"/>
  <c r="E129"/>
  <c r="J129" l="1"/>
  <c r="AE193" i="9"/>
  <c r="AC193"/>
  <c r="Y193"/>
  <c r="AA193" s="1"/>
  <c r="W193"/>
  <c r="X193" s="1"/>
  <c r="V193"/>
  <c r="T193"/>
  <c r="O193"/>
  <c r="P193" s="1"/>
  <c r="M193"/>
  <c r="N193" s="1"/>
  <c r="K193"/>
  <c r="L193" s="1"/>
  <c r="I193"/>
  <c r="J193" s="1"/>
  <c r="F193"/>
  <c r="H193" l="1"/>
  <c r="AE260" l="1"/>
  <c r="AC260"/>
  <c r="W260"/>
  <c r="Y260" s="1"/>
  <c r="AA260" s="1"/>
  <c r="V260"/>
  <c r="T260"/>
  <c r="O260"/>
  <c r="P260" s="1"/>
  <c r="M260"/>
  <c r="N260" s="1"/>
  <c r="K260"/>
  <c r="L260" s="1"/>
  <c r="I260"/>
  <c r="J260" s="1"/>
  <c r="F260"/>
  <c r="AE259"/>
  <c r="AC259"/>
  <c r="W259"/>
  <c r="Y259" s="1"/>
  <c r="AA259" s="1"/>
  <c r="V259"/>
  <c r="T259"/>
  <c r="O259"/>
  <c r="P259" s="1"/>
  <c r="M259"/>
  <c r="N259" s="1"/>
  <c r="K259"/>
  <c r="L259" s="1"/>
  <c r="I259"/>
  <c r="J259" s="1"/>
  <c r="H259"/>
  <c r="F259"/>
  <c r="AE258"/>
  <c r="AC258"/>
  <c r="W258"/>
  <c r="Y258" s="1"/>
  <c r="AA258" s="1"/>
  <c r="V258"/>
  <c r="T258"/>
  <c r="O258"/>
  <c r="P258" s="1"/>
  <c r="M258"/>
  <c r="N258" s="1"/>
  <c r="K258"/>
  <c r="L258" s="1"/>
  <c r="I258"/>
  <c r="J258" s="1"/>
  <c r="H258"/>
  <c r="F258"/>
  <c r="X259" l="1"/>
  <c r="X260"/>
  <c r="H260"/>
  <c r="X258"/>
  <c r="AE284" l="1"/>
  <c r="AC284"/>
  <c r="W284"/>
  <c r="Y284" s="1"/>
  <c r="AA284" s="1"/>
  <c r="V284"/>
  <c r="T284"/>
  <c r="O284"/>
  <c r="P284" s="1"/>
  <c r="M284"/>
  <c r="N284" s="1"/>
  <c r="K284"/>
  <c r="L284" s="1"/>
  <c r="I284"/>
  <c r="J284" s="1"/>
  <c r="F284"/>
  <c r="AE283"/>
  <c r="AC283"/>
  <c r="W283"/>
  <c r="Y283" s="1"/>
  <c r="AA283" s="1"/>
  <c r="V283"/>
  <c r="T283"/>
  <c r="O283"/>
  <c r="P283" s="1"/>
  <c r="M283"/>
  <c r="N283" s="1"/>
  <c r="K283"/>
  <c r="L283" s="1"/>
  <c r="I283"/>
  <c r="J283" s="1"/>
  <c r="H283"/>
  <c r="F283"/>
  <c r="AC282"/>
  <c r="W282"/>
  <c r="Y282" s="1"/>
  <c r="AA282" s="1"/>
  <c r="V282"/>
  <c r="T282"/>
  <c r="O282"/>
  <c r="P282" s="1"/>
  <c r="M282"/>
  <c r="N282" s="1"/>
  <c r="K282"/>
  <c r="L282" s="1"/>
  <c r="I282"/>
  <c r="J282" s="1"/>
  <c r="H282"/>
  <c r="F282"/>
  <c r="W266"/>
  <c r="O266"/>
  <c r="M266"/>
  <c r="K266"/>
  <c r="I266"/>
  <c r="W265"/>
  <c r="O265"/>
  <c r="M265"/>
  <c r="K265"/>
  <c r="I265"/>
  <c r="AE264"/>
  <c r="AC264"/>
  <c r="W264"/>
  <c r="X264" s="1"/>
  <c r="V264"/>
  <c r="T264"/>
  <c r="O264"/>
  <c r="M264"/>
  <c r="K264"/>
  <c r="I264"/>
  <c r="AE282" l="1"/>
  <c r="L264"/>
  <c r="X284"/>
  <c r="J264"/>
  <c r="N264"/>
  <c r="H284"/>
  <c r="P264"/>
  <c r="H264"/>
  <c r="X283"/>
  <c r="F264"/>
  <c r="X282"/>
  <c r="Y264"/>
  <c r="AA264" s="1"/>
  <c r="W272" l="1"/>
  <c r="O272"/>
  <c r="M272"/>
  <c r="K272"/>
  <c r="I272"/>
  <c r="W271"/>
  <c r="O271"/>
  <c r="M271"/>
  <c r="K271"/>
  <c r="I271"/>
  <c r="AE270"/>
  <c r="AC270"/>
  <c r="W270"/>
  <c r="X270" s="1"/>
  <c r="V270"/>
  <c r="T270"/>
  <c r="O270"/>
  <c r="M270"/>
  <c r="K270"/>
  <c r="I270"/>
  <c r="J270" l="1"/>
  <c r="N270"/>
  <c r="F270"/>
  <c r="L270"/>
  <c r="P270"/>
  <c r="H270"/>
  <c r="Y270"/>
  <c r="AA270" s="1"/>
  <c r="AC131"/>
  <c r="Y131"/>
  <c r="AA131" s="1"/>
  <c r="W131"/>
  <c r="X131" s="1"/>
  <c r="V131"/>
  <c r="T131"/>
  <c r="O131"/>
  <c r="P131" s="1"/>
  <c r="M131"/>
  <c r="N131" s="1"/>
  <c r="K131"/>
  <c r="L131" s="1"/>
  <c r="I131"/>
  <c r="J131" s="1"/>
  <c r="AE131" l="1"/>
  <c r="F131"/>
  <c r="H131"/>
  <c r="C98" i="24" l="1"/>
  <c r="C99"/>
  <c r="Y130" i="9"/>
  <c r="W130"/>
  <c r="O130"/>
  <c r="H99" i="24" s="1"/>
  <c r="M130" i="9"/>
  <c r="G99" i="24" s="1"/>
  <c r="K130" i="9"/>
  <c r="I130"/>
  <c r="Y129"/>
  <c r="AA129" s="1"/>
  <c r="W129"/>
  <c r="X129" s="1"/>
  <c r="V129"/>
  <c r="T129"/>
  <c r="O129"/>
  <c r="H98" i="24" s="1"/>
  <c r="M129" i="9"/>
  <c r="G98" i="24" s="1"/>
  <c r="K129" i="9"/>
  <c r="I129"/>
  <c r="J129" s="1"/>
  <c r="D99" i="24" l="1"/>
  <c r="AE129" i="9"/>
  <c r="F129"/>
  <c r="L129"/>
  <c r="N129"/>
  <c r="E99" i="24"/>
  <c r="J99" s="1"/>
  <c r="D98"/>
  <c r="H129" i="9"/>
  <c r="P129"/>
  <c r="E98" i="24"/>
  <c r="J98" s="1"/>
  <c r="W43" i="9" l="1"/>
  <c r="O43"/>
  <c r="M43"/>
  <c r="K43"/>
  <c r="I43"/>
  <c r="C187" i="24" l="1"/>
  <c r="W233" i="9"/>
  <c r="O233"/>
  <c r="M233"/>
  <c r="M234"/>
  <c r="K233"/>
  <c r="I233"/>
  <c r="AC36"/>
  <c r="Y36"/>
  <c r="AA36" s="1"/>
  <c r="W36"/>
  <c r="X36" s="1"/>
  <c r="V36"/>
  <c r="T36"/>
  <c r="O36"/>
  <c r="M36"/>
  <c r="K36"/>
  <c r="I36"/>
  <c r="J36" s="1"/>
  <c r="D66" i="24"/>
  <c r="E66" l="1"/>
  <c r="J66" s="1"/>
  <c r="N36" i="9"/>
  <c r="G66" i="24"/>
  <c r="L36" i="9"/>
  <c r="P36"/>
  <c r="H66" i="24"/>
  <c r="AE36" i="9"/>
  <c r="F36"/>
  <c r="H36"/>
  <c r="W42" l="1"/>
  <c r="O42"/>
  <c r="M42"/>
  <c r="K42"/>
  <c r="I42"/>
  <c r="D220" i="24" l="1"/>
  <c r="D219"/>
  <c r="D218"/>
  <c r="D215"/>
  <c r="D216"/>
  <c r="D214"/>
  <c r="D213"/>
  <c r="D212"/>
  <c r="D211"/>
  <c r="D210"/>
  <c r="D209"/>
  <c r="D208"/>
  <c r="D207"/>
  <c r="D206"/>
  <c r="D196"/>
  <c r="D195"/>
  <c r="D194"/>
  <c r="D193"/>
  <c r="D192"/>
  <c r="D191"/>
  <c r="D190"/>
  <c r="D189"/>
  <c r="D188"/>
  <c r="D184"/>
  <c r="D183"/>
  <c r="D182"/>
  <c r="D185"/>
  <c r="D181"/>
  <c r="D180"/>
  <c r="D179"/>
  <c r="D178"/>
  <c r="D177"/>
  <c r="D176"/>
  <c r="D175"/>
  <c r="D174"/>
  <c r="D173"/>
  <c r="D172"/>
  <c r="D171"/>
  <c r="D170"/>
  <c r="D201"/>
  <c r="D169"/>
  <c r="D167"/>
  <c r="D166"/>
  <c r="E134"/>
  <c r="D134"/>
  <c r="D217" l="1"/>
  <c r="D186"/>
  <c r="D187"/>
  <c r="C220" l="1"/>
  <c r="C219"/>
  <c r="C218"/>
  <c r="C217"/>
  <c r="C216"/>
  <c r="C215"/>
  <c r="C214"/>
  <c r="C213"/>
  <c r="C212"/>
  <c r="C211"/>
  <c r="C210"/>
  <c r="C209"/>
  <c r="C208"/>
  <c r="C207"/>
  <c r="C206"/>
  <c r="C201"/>
  <c r="C196"/>
  <c r="C195"/>
  <c r="C194"/>
  <c r="C193"/>
  <c r="C192"/>
  <c r="C191"/>
  <c r="C190"/>
  <c r="C189"/>
  <c r="C188"/>
  <c r="C186"/>
  <c r="C185"/>
  <c r="C184"/>
  <c r="C183"/>
  <c r="C182"/>
  <c r="C181"/>
  <c r="C180"/>
  <c r="C179"/>
  <c r="C178"/>
  <c r="C177"/>
  <c r="C176"/>
  <c r="C175"/>
  <c r="C174"/>
  <c r="C173"/>
  <c r="C172"/>
  <c r="C171"/>
  <c r="C170"/>
  <c r="C169"/>
  <c r="C167"/>
  <c r="C166"/>
  <c r="C165"/>
  <c r="C164"/>
  <c r="C163"/>
  <c r="C162"/>
  <c r="C161"/>
  <c r="C160"/>
  <c r="C159"/>
  <c r="C137"/>
  <c r="C136"/>
  <c r="C135"/>
  <c r="C133"/>
  <c r="C132"/>
  <c r="C131"/>
  <c r="C130"/>
  <c r="C128"/>
  <c r="C125"/>
  <c r="C124"/>
  <c r="C123"/>
  <c r="C122"/>
  <c r="C121"/>
  <c r="C120"/>
  <c r="C119"/>
  <c r="C118"/>
  <c r="C117"/>
  <c r="C116"/>
  <c r="C115"/>
  <c r="C114"/>
  <c r="C113"/>
  <c r="C112"/>
  <c r="C111"/>
  <c r="C110"/>
  <c r="C109"/>
  <c r="C108"/>
  <c r="C107"/>
  <c r="C106"/>
  <c r="C105"/>
  <c r="C104"/>
  <c r="C103"/>
  <c r="C102"/>
  <c r="C101"/>
  <c r="C100"/>
  <c r="C97"/>
  <c r="C96"/>
  <c r="C95"/>
  <c r="C94"/>
  <c r="C93"/>
  <c r="C92"/>
  <c r="C91"/>
  <c r="C90"/>
  <c r="C89"/>
  <c r="C88"/>
  <c r="C87"/>
  <c r="C86"/>
  <c r="C85"/>
  <c r="C84"/>
  <c r="C83"/>
  <c r="C82"/>
  <c r="C81"/>
  <c r="C80"/>
  <c r="C79"/>
  <c r="C78"/>
  <c r="C77"/>
  <c r="C76"/>
  <c r="C75"/>
  <c r="C74"/>
  <c r="C73"/>
  <c r="C72"/>
  <c r="C71"/>
  <c r="C70"/>
  <c r="C69"/>
  <c r="C68"/>
  <c r="C67"/>
  <c r="C65"/>
  <c r="C64"/>
  <c r="C63"/>
  <c r="C62"/>
  <c r="C60"/>
  <c r="C59"/>
  <c r="C58"/>
  <c r="C57"/>
  <c r="C56"/>
  <c r="C55"/>
  <c r="C54"/>
  <c r="C53"/>
  <c r="C52"/>
  <c r="C51"/>
  <c r="C50"/>
  <c r="C49"/>
  <c r="C48"/>
  <c r="C47"/>
  <c r="C46"/>
  <c r="C45"/>
  <c r="C42"/>
  <c r="C41"/>
  <c r="C40"/>
  <c r="C39"/>
  <c r="C38"/>
  <c r="C37"/>
  <c r="C36"/>
  <c r="C35"/>
  <c r="C34"/>
  <c r="C33"/>
  <c r="C32"/>
  <c r="C31"/>
  <c r="C30"/>
  <c r="C29"/>
  <c r="C28"/>
  <c r="C27"/>
  <c r="C26"/>
  <c r="C25"/>
  <c r="C24"/>
  <c r="C23"/>
  <c r="C22"/>
  <c r="C21"/>
  <c r="C20"/>
  <c r="C19"/>
  <c r="C18"/>
  <c r="C17"/>
  <c r="C16"/>
  <c r="C15"/>
  <c r="C14"/>
  <c r="C13"/>
  <c r="C12"/>
  <c r="C11"/>
  <c r="C10"/>
  <c r="C9"/>
  <c r="C8"/>
  <c r="C7"/>
  <c r="C6"/>
  <c r="C5"/>
  <c r="C4"/>
  <c r="W278" i="9"/>
  <c r="O278"/>
  <c r="M278"/>
  <c r="K278"/>
  <c r="I278"/>
  <c r="W277"/>
  <c r="O277"/>
  <c r="M277"/>
  <c r="K277"/>
  <c r="I277"/>
  <c r="AC276"/>
  <c r="W276"/>
  <c r="X276" s="1"/>
  <c r="V276"/>
  <c r="T276"/>
  <c r="O276"/>
  <c r="M276"/>
  <c r="K276"/>
  <c r="I276"/>
  <c r="AE276" l="1"/>
  <c r="E215" i="24"/>
  <c r="E217"/>
  <c r="J276" i="9"/>
  <c r="N276"/>
  <c r="L276"/>
  <c r="P276"/>
  <c r="F276"/>
  <c r="H276"/>
  <c r="Y276"/>
  <c r="AA276" s="1"/>
  <c r="AC128" l="1"/>
  <c r="Y128"/>
  <c r="AA128" s="1"/>
  <c r="W128"/>
  <c r="X128" s="1"/>
  <c r="V128"/>
  <c r="T128"/>
  <c r="O128"/>
  <c r="P128" s="1"/>
  <c r="M128"/>
  <c r="N128" s="1"/>
  <c r="K128"/>
  <c r="L128" s="1"/>
  <c r="I128"/>
  <c r="J128" s="1"/>
  <c r="Y122"/>
  <c r="W122"/>
  <c r="O122"/>
  <c r="M122"/>
  <c r="K122"/>
  <c r="I122"/>
  <c r="Y121"/>
  <c r="W121"/>
  <c r="O121"/>
  <c r="M121"/>
  <c r="K121"/>
  <c r="I121"/>
  <c r="AC120"/>
  <c r="Y120"/>
  <c r="AA120" s="1"/>
  <c r="W120"/>
  <c r="X120" s="1"/>
  <c r="V120"/>
  <c r="T120"/>
  <c r="O120"/>
  <c r="M120"/>
  <c r="K120"/>
  <c r="I120"/>
  <c r="D50" i="24" l="1"/>
  <c r="D52"/>
  <c r="D51"/>
  <c r="J120" i="9"/>
  <c r="N120"/>
  <c r="F128"/>
  <c r="D97" i="24"/>
  <c r="E51"/>
  <c r="E52"/>
  <c r="E50"/>
  <c r="E97"/>
  <c r="F120" i="9"/>
  <c r="H128"/>
  <c r="AE128"/>
  <c r="AE120"/>
  <c r="L120"/>
  <c r="P120"/>
  <c r="H120"/>
  <c r="Y213" l="1"/>
  <c r="W213"/>
  <c r="AC213" l="1"/>
  <c r="AA213"/>
  <c r="X213"/>
  <c r="V213"/>
  <c r="T213"/>
  <c r="O213"/>
  <c r="P213" s="1"/>
  <c r="M213"/>
  <c r="N213" s="1"/>
  <c r="K213"/>
  <c r="L213" s="1"/>
  <c r="I213"/>
  <c r="J213" s="1"/>
  <c r="F213"/>
  <c r="H213" l="1"/>
  <c r="E201" i="24"/>
  <c r="AE213" i="9"/>
  <c r="I200" i="24" l="1"/>
  <c r="I199"/>
  <c r="I198"/>
  <c r="I197"/>
  <c r="K197" l="1"/>
  <c r="K199"/>
  <c r="I168"/>
  <c r="I43"/>
  <c r="I44"/>
  <c r="I61"/>
  <c r="I126"/>
  <c r="K126" s="1"/>
  <c r="I127"/>
  <c r="K127" s="1"/>
  <c r="I129"/>
  <c r="K129" s="1"/>
  <c r="I187"/>
  <c r="I203" l="1"/>
  <c r="I202"/>
  <c r="I205"/>
  <c r="I204"/>
  <c r="I66"/>
  <c r="K66" s="1"/>
  <c r="K202" l="1"/>
  <c r="W93" i="9" l="1"/>
  <c r="O95"/>
  <c r="H61" i="24" s="1"/>
  <c r="M95" i="9"/>
  <c r="G61" i="24" s="1"/>
  <c r="K95" i="9"/>
  <c r="I95"/>
  <c r="D61" i="24"/>
  <c r="O93" i="9"/>
  <c r="M93"/>
  <c r="K93"/>
  <c r="I93"/>
  <c r="O92"/>
  <c r="M92"/>
  <c r="K92"/>
  <c r="I92"/>
  <c r="O91"/>
  <c r="M91"/>
  <c r="K91"/>
  <c r="I91"/>
  <c r="O90"/>
  <c r="M90"/>
  <c r="K90"/>
  <c r="I90"/>
  <c r="O89"/>
  <c r="M89"/>
  <c r="K89"/>
  <c r="I89"/>
  <c r="J89" l="1"/>
  <c r="N89"/>
  <c r="L89"/>
  <c r="D56" i="24"/>
  <c r="D57"/>
  <c r="D58"/>
  <c r="D59"/>
  <c r="D60"/>
  <c r="E59"/>
  <c r="E60"/>
  <c r="E56"/>
  <c r="E57"/>
  <c r="E58"/>
  <c r="P89" i="9"/>
  <c r="F89"/>
  <c r="H89"/>
  <c r="AE273" l="1"/>
  <c r="AE254"/>
  <c r="AE240"/>
  <c r="AE230"/>
  <c r="AE228"/>
  <c r="AE206"/>
  <c r="AE198"/>
  <c r="AE197"/>
  <c r="AE196"/>
  <c r="AE195"/>
  <c r="AE194"/>
  <c r="AE185"/>
  <c r="AE179"/>
  <c r="AE176"/>
  <c r="AE169"/>
  <c r="AE168"/>
  <c r="AE167"/>
  <c r="AE166"/>
  <c r="AE160"/>
  <c r="AE154"/>
  <c r="AE153"/>
  <c r="AE152"/>
  <c r="AE149"/>
  <c r="AE147"/>
  <c r="AE146"/>
  <c r="AE144"/>
  <c r="AE143"/>
  <c r="AE139"/>
  <c r="AE138"/>
  <c r="AE137"/>
  <c r="AE136"/>
  <c r="AE135"/>
  <c r="AE134"/>
  <c r="AE132"/>
  <c r="AE125"/>
  <c r="AE123"/>
  <c r="AE110"/>
  <c r="AE103"/>
  <c r="AE102"/>
  <c r="AE101"/>
  <c r="AE98"/>
  <c r="AE80"/>
  <c r="AE77"/>
  <c r="AE76"/>
  <c r="AE74"/>
  <c r="AE60"/>
  <c r="AE56"/>
  <c r="AE51"/>
  <c r="AE50"/>
  <c r="AE49"/>
  <c r="AE37"/>
  <c r="AE35"/>
  <c r="AE31"/>
  <c r="AE28"/>
  <c r="AE27"/>
  <c r="AE3"/>
  <c r="AE281"/>
  <c r="AE279"/>
  <c r="AE267"/>
  <c r="AE257"/>
  <c r="AE255"/>
  <c r="AE249"/>
  <c r="AE208"/>
  <c r="AE189"/>
  <c r="AE159"/>
  <c r="AE100"/>
  <c r="AE256" l="1"/>
  <c r="AE261"/>
  <c r="AE280"/>
  <c r="AE175"/>
  <c r="AE203"/>
  <c r="AE205"/>
  <c r="AE207"/>
  <c r="AE200"/>
  <c r="AE202"/>
  <c r="AE214"/>
  <c r="AE235"/>
  <c r="AE245"/>
  <c r="AE109"/>
  <c r="AE127"/>
  <c r="AE181"/>
  <c r="AE226"/>
  <c r="AE96"/>
  <c r="AE145"/>
  <c r="AE155"/>
  <c r="AE162"/>
  <c r="AE178"/>
  <c r="AE191"/>
  <c r="AE232"/>
  <c r="AE119"/>
  <c r="AE150"/>
  <c r="AE19"/>
  <c r="AE89"/>
  <c r="AE156"/>
  <c r="AE163"/>
  <c r="AE182"/>
  <c r="AE188"/>
  <c r="AE190"/>
  <c r="AE192"/>
  <c r="AE199"/>
  <c r="AE29"/>
  <c r="AE71"/>
  <c r="AE81"/>
  <c r="AE107"/>
  <c r="AE126"/>
  <c r="AE5"/>
  <c r="AE46"/>
  <c r="AE16"/>
  <c r="AE22"/>
  <c r="AE6"/>
  <c r="AE18"/>
  <c r="AC80"/>
  <c r="Y80"/>
  <c r="AA80" s="1"/>
  <c r="W80"/>
  <c r="X80" s="1"/>
  <c r="V80"/>
  <c r="T80"/>
  <c r="O80"/>
  <c r="P80" s="1"/>
  <c r="M80"/>
  <c r="N80" s="1"/>
  <c r="K80"/>
  <c r="L80" s="1"/>
  <c r="I80"/>
  <c r="J80" s="1"/>
  <c r="F80" l="1"/>
  <c r="D33" i="24"/>
  <c r="E33"/>
  <c r="H80" i="9"/>
  <c r="W50" l="1"/>
  <c r="X50" s="1"/>
  <c r="W51"/>
  <c r="X51" s="1"/>
  <c r="O50"/>
  <c r="O51"/>
  <c r="H64" i="24" s="1"/>
  <c r="M50" i="9"/>
  <c r="M51"/>
  <c r="G64" i="24" s="1"/>
  <c r="K50" i="9"/>
  <c r="K51"/>
  <c r="I50"/>
  <c r="I51"/>
  <c r="D63" i="24" l="1"/>
  <c r="D64"/>
  <c r="E64"/>
  <c r="J50" i="9"/>
  <c r="L50"/>
  <c r="N50"/>
  <c r="I64" i="24"/>
  <c r="F50" i="9"/>
  <c r="P50"/>
  <c r="H50"/>
  <c r="J64" i="24" l="1"/>
  <c r="AC95" i="9" l="1"/>
  <c r="AC92"/>
  <c r="AC91"/>
  <c r="AC90"/>
  <c r="AC89"/>
  <c r="AC191" l="1"/>
  <c r="AC192"/>
  <c r="Y99" l="1"/>
  <c r="W99"/>
  <c r="O99"/>
  <c r="H87" i="24" s="1"/>
  <c r="M99" i="9"/>
  <c r="G87" i="24" s="1"/>
  <c r="K99" i="9"/>
  <c r="I99"/>
  <c r="AC98"/>
  <c r="Y98"/>
  <c r="W98"/>
  <c r="X98" s="1"/>
  <c r="V98"/>
  <c r="T98"/>
  <c r="O98"/>
  <c r="H86" i="24" s="1"/>
  <c r="M98" i="9"/>
  <c r="K98"/>
  <c r="I98"/>
  <c r="Y95"/>
  <c r="W95"/>
  <c r="Y92"/>
  <c r="W92"/>
  <c r="H59" i="24"/>
  <c r="G59"/>
  <c r="Y91" i="9"/>
  <c r="W91"/>
  <c r="H58" i="24"/>
  <c r="G58"/>
  <c r="Y90" i="9"/>
  <c r="W90"/>
  <c r="H57" i="24"/>
  <c r="G57"/>
  <c r="Y89" i="9"/>
  <c r="AA89" s="1"/>
  <c r="W89"/>
  <c r="X89" s="1"/>
  <c r="H56" i="24"/>
  <c r="G56"/>
  <c r="D87" l="1"/>
  <c r="D86"/>
  <c r="E86"/>
  <c r="E87"/>
  <c r="I57"/>
  <c r="I58"/>
  <c r="I59"/>
  <c r="H60"/>
  <c r="G60"/>
  <c r="J98" i="9"/>
  <c r="N98"/>
  <c r="F98"/>
  <c r="AA98"/>
  <c r="G86" i="24"/>
  <c r="H98" i="9"/>
  <c r="L98"/>
  <c r="P98"/>
  <c r="W210"/>
  <c r="O210"/>
  <c r="M210"/>
  <c r="K210"/>
  <c r="I210"/>
  <c r="W224"/>
  <c r="O224"/>
  <c r="M224"/>
  <c r="K224"/>
  <c r="I224"/>
  <c r="E179" i="24" l="1"/>
  <c r="I60"/>
  <c r="G179"/>
  <c r="H179"/>
  <c r="I179"/>
  <c r="J86"/>
  <c r="J87"/>
  <c r="J56"/>
  <c r="J59"/>
  <c r="J57"/>
  <c r="J60"/>
  <c r="J58"/>
  <c r="J179" l="1"/>
  <c r="T29" i="9" l="1"/>
  <c r="W30"/>
  <c r="O30"/>
  <c r="H83" i="24" s="1"/>
  <c r="M30" i="9"/>
  <c r="G83" i="24" s="1"/>
  <c r="K30" i="9"/>
  <c r="I30"/>
  <c r="D83" i="24" l="1"/>
  <c r="E83"/>
  <c r="I83"/>
  <c r="J83" l="1"/>
  <c r="AC185" i="9" l="1"/>
  <c r="Y185"/>
  <c r="W185"/>
  <c r="X185" s="1"/>
  <c r="V185"/>
  <c r="T185"/>
  <c r="O185"/>
  <c r="P185" s="1"/>
  <c r="M185"/>
  <c r="N185" s="1"/>
  <c r="K185"/>
  <c r="L185" s="1"/>
  <c r="I185"/>
  <c r="J185" s="1"/>
  <c r="F185" l="1"/>
  <c r="D128" i="24"/>
  <c r="E128"/>
  <c r="H185" i="9"/>
  <c r="AA185"/>
  <c r="G128" i="24"/>
  <c r="H128"/>
  <c r="J128" l="1"/>
  <c r="W25" i="9" l="1"/>
  <c r="O25"/>
  <c r="M25"/>
  <c r="K25"/>
  <c r="I25"/>
  <c r="I26"/>
  <c r="K26"/>
  <c r="M26"/>
  <c r="O26"/>
  <c r="W26"/>
  <c r="Y26"/>
  <c r="D17" i="24" l="1"/>
  <c r="E17"/>
  <c r="I16"/>
  <c r="W70" i="9" l="1"/>
  <c r="O70"/>
  <c r="M70"/>
  <c r="K70"/>
  <c r="I70"/>
  <c r="W206"/>
  <c r="D22" i="24" l="1"/>
  <c r="E22"/>
  <c r="W281" i="9"/>
  <c r="W280"/>
  <c r="W279"/>
  <c r="W275"/>
  <c r="W274"/>
  <c r="W273"/>
  <c r="W269"/>
  <c r="W268"/>
  <c r="W267"/>
  <c r="W263"/>
  <c r="W262"/>
  <c r="W261"/>
  <c r="W257"/>
  <c r="W256"/>
  <c r="W255"/>
  <c r="W254"/>
  <c r="W253"/>
  <c r="W252"/>
  <c r="W251"/>
  <c r="W250"/>
  <c r="W249"/>
  <c r="W248"/>
  <c r="W247"/>
  <c r="W246"/>
  <c r="W245"/>
  <c r="W244"/>
  <c r="W241"/>
  <c r="W240"/>
  <c r="W237"/>
  <c r="W236"/>
  <c r="W235"/>
  <c r="W234"/>
  <c r="W232"/>
  <c r="W231"/>
  <c r="W230"/>
  <c r="W229"/>
  <c r="W228"/>
  <c r="W227"/>
  <c r="W226"/>
  <c r="W225"/>
  <c r="W223"/>
  <c r="W222"/>
  <c r="W221"/>
  <c r="W220"/>
  <c r="W219"/>
  <c r="W218"/>
  <c r="W217"/>
  <c r="W216"/>
  <c r="W215"/>
  <c r="W214"/>
  <c r="W212"/>
  <c r="W209"/>
  <c r="W208"/>
  <c r="W199"/>
  <c r="W198"/>
  <c r="W197"/>
  <c r="W196"/>
  <c r="W195"/>
  <c r="W194"/>
  <c r="W192"/>
  <c r="W191"/>
  <c r="W190"/>
  <c r="W189"/>
  <c r="W188"/>
  <c r="W182"/>
  <c r="W181"/>
  <c r="W179"/>
  <c r="W178"/>
  <c r="W176"/>
  <c r="W175"/>
  <c r="W169"/>
  <c r="W168"/>
  <c r="W167"/>
  <c r="W166"/>
  <c r="W163"/>
  <c r="W162"/>
  <c r="W160"/>
  <c r="W159"/>
  <c r="W158"/>
  <c r="W157"/>
  <c r="W156"/>
  <c r="W155"/>
  <c r="W154"/>
  <c r="W153"/>
  <c r="W152"/>
  <c r="W151"/>
  <c r="W150"/>
  <c r="W149"/>
  <c r="W148"/>
  <c r="W147"/>
  <c r="W146"/>
  <c r="W145"/>
  <c r="W144"/>
  <c r="W143"/>
  <c r="W142"/>
  <c r="W141"/>
  <c r="W140"/>
  <c r="W139"/>
  <c r="W138"/>
  <c r="W137"/>
  <c r="W136"/>
  <c r="W135"/>
  <c r="W134"/>
  <c r="W133"/>
  <c r="W127"/>
  <c r="W126"/>
  <c r="W125"/>
  <c r="W124"/>
  <c r="W123"/>
  <c r="W119"/>
  <c r="W118"/>
  <c r="W117"/>
  <c r="W116"/>
  <c r="W115"/>
  <c r="W114"/>
  <c r="W113"/>
  <c r="W112"/>
  <c r="W111"/>
  <c r="W110"/>
  <c r="W109"/>
  <c r="W108"/>
  <c r="W107"/>
  <c r="W106"/>
  <c r="W105"/>
  <c r="W104"/>
  <c r="W103"/>
  <c r="W102"/>
  <c r="W101"/>
  <c r="W100"/>
  <c r="W97"/>
  <c r="W96"/>
  <c r="W88"/>
  <c r="W87"/>
  <c r="W86"/>
  <c r="W85"/>
  <c r="W84"/>
  <c r="W83"/>
  <c r="W82"/>
  <c r="W81"/>
  <c r="W79"/>
  <c r="W78"/>
  <c r="W77"/>
  <c r="W76"/>
  <c r="W75"/>
  <c r="W74"/>
  <c r="W73"/>
  <c r="W72"/>
  <c r="W71"/>
  <c r="W68"/>
  <c r="W67"/>
  <c r="W66"/>
  <c r="W65"/>
  <c r="W64"/>
  <c r="W63"/>
  <c r="W62"/>
  <c r="W61"/>
  <c r="W60"/>
  <c r="W59"/>
  <c r="W58"/>
  <c r="W57"/>
  <c r="W56"/>
  <c r="W49"/>
  <c r="W48"/>
  <c r="W47"/>
  <c r="W46"/>
  <c r="W45"/>
  <c r="W41"/>
  <c r="W40"/>
  <c r="W39"/>
  <c r="W38"/>
  <c r="W37"/>
  <c r="W35"/>
  <c r="W34"/>
  <c r="W32"/>
  <c r="W31"/>
  <c r="W29"/>
  <c r="W27"/>
  <c r="W24"/>
  <c r="W23"/>
  <c r="W22"/>
  <c r="W21"/>
  <c r="W20"/>
  <c r="W19"/>
  <c r="W18"/>
  <c r="W17"/>
  <c r="W16"/>
  <c r="W15"/>
  <c r="W14"/>
  <c r="W13"/>
  <c r="W12"/>
  <c r="W11"/>
  <c r="W10"/>
  <c r="W9"/>
  <c r="W8"/>
  <c r="W7"/>
  <c r="W6"/>
  <c r="W5"/>
  <c r="W4"/>
  <c r="W3"/>
  <c r="Y199"/>
  <c r="Y198"/>
  <c r="Y197"/>
  <c r="Y196"/>
  <c r="Y195"/>
  <c r="Y194"/>
  <c r="Y192"/>
  <c r="Y191"/>
  <c r="Y190"/>
  <c r="Y189"/>
  <c r="Y188"/>
  <c r="Y182"/>
  <c r="Y181"/>
  <c r="Y179"/>
  <c r="Y178"/>
  <c r="Y176"/>
  <c r="Y175"/>
  <c r="Y169"/>
  <c r="Y168"/>
  <c r="Y167"/>
  <c r="Y166"/>
  <c r="Y163"/>
  <c r="Y162"/>
  <c r="Y160"/>
  <c r="Y159"/>
  <c r="Y158"/>
  <c r="Y157"/>
  <c r="Y156"/>
  <c r="Y155"/>
  <c r="Y154"/>
  <c r="Y153"/>
  <c r="Y152"/>
  <c r="Y151"/>
  <c r="Y150"/>
  <c r="Y149"/>
  <c r="Y148"/>
  <c r="Y147"/>
  <c r="Y146"/>
  <c r="Y145"/>
  <c r="Y144"/>
  <c r="Y143"/>
  <c r="Y142"/>
  <c r="Y141"/>
  <c r="Y140"/>
  <c r="Y139"/>
  <c r="Y138"/>
  <c r="Y137"/>
  <c r="Y136"/>
  <c r="Y135"/>
  <c r="Y134"/>
  <c r="Y133"/>
  <c r="Y127"/>
  <c r="Y126"/>
  <c r="Y125"/>
  <c r="Y124"/>
  <c r="Y123"/>
  <c r="Y119"/>
  <c r="Y118"/>
  <c r="Y117"/>
  <c r="Y116"/>
  <c r="Y115"/>
  <c r="Y114"/>
  <c r="Y113"/>
  <c r="Y112"/>
  <c r="Y111"/>
  <c r="Y110"/>
  <c r="Y109"/>
  <c r="Y108"/>
  <c r="Y107"/>
  <c r="Y106"/>
  <c r="Y105"/>
  <c r="Y104"/>
  <c r="Y103"/>
  <c r="Y102"/>
  <c r="Y101"/>
  <c r="Y100"/>
  <c r="Y97"/>
  <c r="Y96"/>
  <c r="Y88"/>
  <c r="Y87"/>
  <c r="Y86"/>
  <c r="Y85"/>
  <c r="Y84"/>
  <c r="Y83"/>
  <c r="Y82"/>
  <c r="Y81"/>
  <c r="Y79"/>
  <c r="Y78"/>
  <c r="Y77"/>
  <c r="Y76"/>
  <c r="Y75"/>
  <c r="Y74"/>
  <c r="Y73"/>
  <c r="Y72"/>
  <c r="Y71"/>
  <c r="Y68"/>
  <c r="Y67"/>
  <c r="Y66"/>
  <c r="Y65"/>
  <c r="Y64"/>
  <c r="Y63"/>
  <c r="Y62"/>
  <c r="Y61"/>
  <c r="Y60"/>
  <c r="Y59"/>
  <c r="Y58"/>
  <c r="Y57"/>
  <c r="Y56"/>
  <c r="Y49"/>
  <c r="Y48"/>
  <c r="Y47"/>
  <c r="Y46"/>
  <c r="Y45"/>
  <c r="Y41"/>
  <c r="Y40"/>
  <c r="Y39"/>
  <c r="Y38"/>
  <c r="Y37"/>
  <c r="Y35"/>
  <c r="Y34"/>
  <c r="Y32"/>
  <c r="Y31"/>
  <c r="Y29"/>
  <c r="Y27"/>
  <c r="Y24"/>
  <c r="Y23"/>
  <c r="Y22"/>
  <c r="Y21"/>
  <c r="Y20"/>
  <c r="Y19"/>
  <c r="Y18"/>
  <c r="Y17"/>
  <c r="Y16"/>
  <c r="Y15"/>
  <c r="Y14"/>
  <c r="Y13"/>
  <c r="Y12"/>
  <c r="Y11"/>
  <c r="Y10"/>
  <c r="Y9"/>
  <c r="Y8"/>
  <c r="Y7"/>
  <c r="Y6"/>
  <c r="Y5"/>
  <c r="Y3"/>
  <c r="T281" l="1"/>
  <c r="T280"/>
  <c r="T279"/>
  <c r="T273"/>
  <c r="T267"/>
  <c r="T261"/>
  <c r="T257"/>
  <c r="T256"/>
  <c r="T255"/>
  <c r="T254"/>
  <c r="T249"/>
  <c r="T245"/>
  <c r="T240"/>
  <c r="T235"/>
  <c r="T232"/>
  <c r="T230"/>
  <c r="T228"/>
  <c r="T226"/>
  <c r="T214"/>
  <c r="T208"/>
  <c r="T207"/>
  <c r="T206"/>
  <c r="T205"/>
  <c r="T203"/>
  <c r="T202"/>
  <c r="T200"/>
  <c r="T199"/>
  <c r="T198"/>
  <c r="T197"/>
  <c r="T196"/>
  <c r="T195"/>
  <c r="T194"/>
  <c r="T192"/>
  <c r="T191"/>
  <c r="T190"/>
  <c r="T189"/>
  <c r="T188"/>
  <c r="T182"/>
  <c r="T181"/>
  <c r="T179"/>
  <c r="T178"/>
  <c r="T176"/>
  <c r="T175"/>
  <c r="T169"/>
  <c r="T168"/>
  <c r="T167"/>
  <c r="T166"/>
  <c r="T163"/>
  <c r="T162"/>
  <c r="T160"/>
  <c r="T159"/>
  <c r="T156"/>
  <c r="T155"/>
  <c r="T154"/>
  <c r="T153"/>
  <c r="T152"/>
  <c r="T150"/>
  <c r="T149"/>
  <c r="T147"/>
  <c r="T146"/>
  <c r="T145"/>
  <c r="T144"/>
  <c r="T143"/>
  <c r="T139"/>
  <c r="T138"/>
  <c r="T137"/>
  <c r="T136"/>
  <c r="T135"/>
  <c r="T134"/>
  <c r="T127"/>
  <c r="T126"/>
  <c r="T125"/>
  <c r="T123"/>
  <c r="T119"/>
  <c r="T110"/>
  <c r="T109"/>
  <c r="T107"/>
  <c r="T103"/>
  <c r="T102"/>
  <c r="T101"/>
  <c r="T100"/>
  <c r="T96"/>
  <c r="T81"/>
  <c r="T77"/>
  <c r="T76"/>
  <c r="T74"/>
  <c r="T71"/>
  <c r="T60"/>
  <c r="T56"/>
  <c r="T49"/>
  <c r="T46"/>
  <c r="T37"/>
  <c r="T35"/>
  <c r="T31"/>
  <c r="T27"/>
  <c r="T22"/>
  <c r="T19"/>
  <c r="T18"/>
  <c r="T16"/>
  <c r="T6"/>
  <c r="T5"/>
  <c r="T3"/>
  <c r="I86" i="24" l="1"/>
  <c r="I56"/>
  <c r="K56" l="1"/>
  <c r="I87"/>
  <c r="O237" i="9"/>
  <c r="M237"/>
  <c r="K237"/>
  <c r="I237"/>
  <c r="E184" i="24" l="1"/>
  <c r="K86"/>
  <c r="J184" l="1"/>
  <c r="O225" i="9" l="1"/>
  <c r="M225"/>
  <c r="K225"/>
  <c r="I225"/>
  <c r="E180" i="24" l="1"/>
  <c r="O223" i="9" l="1"/>
  <c r="M223"/>
  <c r="K223"/>
  <c r="I223"/>
  <c r="E178" i="24" l="1"/>
  <c r="I178"/>
  <c r="H178"/>
  <c r="G178"/>
  <c r="J178" l="1"/>
  <c r="I186" l="1"/>
  <c r="I191"/>
  <c r="O247" i="9" l="1"/>
  <c r="M247"/>
  <c r="K247"/>
  <c r="I247"/>
  <c r="E190" i="24" l="1"/>
  <c r="AC232" i="9"/>
  <c r="Y232"/>
  <c r="AA232" s="1"/>
  <c r="V232"/>
  <c r="O234"/>
  <c r="K234"/>
  <c r="H187" i="24" s="1"/>
  <c r="I234" i="9"/>
  <c r="G187" i="24" s="1"/>
  <c r="O232" i="9"/>
  <c r="M232"/>
  <c r="N232" s="1"/>
  <c r="K232"/>
  <c r="I232"/>
  <c r="E185" i="24" l="1"/>
  <c r="E186"/>
  <c r="E187"/>
  <c r="H185"/>
  <c r="H186"/>
  <c r="G186"/>
  <c r="J232" i="9"/>
  <c r="G185" i="24"/>
  <c r="F232" i="9"/>
  <c r="P232"/>
  <c r="H232"/>
  <c r="L232"/>
  <c r="X232"/>
  <c r="J187" i="24" l="1"/>
  <c r="J186"/>
  <c r="J185"/>
  <c r="X190" i="9"/>
  <c r="X189"/>
  <c r="V192"/>
  <c r="V191"/>
  <c r="O192"/>
  <c r="M192"/>
  <c r="K192"/>
  <c r="I192"/>
  <c r="J192" s="1"/>
  <c r="O191"/>
  <c r="M191"/>
  <c r="K191"/>
  <c r="I191"/>
  <c r="J191" s="1"/>
  <c r="D133" i="24" l="1"/>
  <c r="D132"/>
  <c r="E133"/>
  <c r="E132"/>
  <c r="L191" i="9"/>
  <c r="L192"/>
  <c r="N191"/>
  <c r="G133" i="24"/>
  <c r="N192" i="9"/>
  <c r="G132" i="24"/>
  <c r="F191" i="9"/>
  <c r="F192"/>
  <c r="P192"/>
  <c r="H132" i="24"/>
  <c r="P191" i="9"/>
  <c r="H133" i="24"/>
  <c r="H192" i="9"/>
  <c r="H191"/>
  <c r="X191"/>
  <c r="AA191"/>
  <c r="X192"/>
  <c r="AA192"/>
  <c r="J133" i="24" l="1"/>
  <c r="J132"/>
  <c r="O48" i="9" l="1"/>
  <c r="M48"/>
  <c r="K48"/>
  <c r="I48"/>
  <c r="D37" i="24" l="1"/>
  <c r="E37"/>
  <c r="I37"/>
  <c r="J37" l="1"/>
  <c r="O97" i="9" l="1"/>
  <c r="H85" i="24" s="1"/>
  <c r="M97" i="9"/>
  <c r="G85" i="24" s="1"/>
  <c r="K97" i="9"/>
  <c r="I97"/>
  <c r="I85" i="24"/>
  <c r="D85" l="1"/>
  <c r="E85"/>
  <c r="J85" l="1"/>
  <c r="V190" i="9" l="1"/>
  <c r="O190"/>
  <c r="P190" s="1"/>
  <c r="M190"/>
  <c r="N190" s="1"/>
  <c r="K190"/>
  <c r="L190" s="1"/>
  <c r="I190"/>
  <c r="J190" s="1"/>
  <c r="O88"/>
  <c r="M88"/>
  <c r="K88"/>
  <c r="I88"/>
  <c r="D131" i="24" l="1"/>
  <c r="E131"/>
  <c r="E53"/>
  <c r="F190" i="9"/>
  <c r="H190"/>
  <c r="AC190"/>
  <c r="AA190"/>
  <c r="O68"/>
  <c r="M68"/>
  <c r="K68"/>
  <c r="I68"/>
  <c r="D21" i="24" l="1"/>
  <c r="E21"/>
  <c r="V189" i="9"/>
  <c r="O189"/>
  <c r="P189" s="1"/>
  <c r="M189"/>
  <c r="N189" s="1"/>
  <c r="K189"/>
  <c r="L189" s="1"/>
  <c r="I189"/>
  <c r="J189" s="1"/>
  <c r="AC182"/>
  <c r="AC181"/>
  <c r="X182"/>
  <c r="X181"/>
  <c r="V182"/>
  <c r="V181"/>
  <c r="O182"/>
  <c r="P182" s="1"/>
  <c r="M182"/>
  <c r="N182" s="1"/>
  <c r="K182"/>
  <c r="L182" s="1"/>
  <c r="I182"/>
  <c r="J182" s="1"/>
  <c r="O181"/>
  <c r="P181" s="1"/>
  <c r="M181"/>
  <c r="N181" s="1"/>
  <c r="K181"/>
  <c r="L181" s="1"/>
  <c r="I181"/>
  <c r="J181" s="1"/>
  <c r="D125" i="24" l="1"/>
  <c r="D124"/>
  <c r="D130"/>
  <c r="E125"/>
  <c r="E130"/>
  <c r="E124"/>
  <c r="F181" i="9"/>
  <c r="F182"/>
  <c r="F189"/>
  <c r="H181"/>
  <c r="H182"/>
  <c r="H189"/>
  <c r="AC189"/>
  <c r="AA189"/>
  <c r="AA182"/>
  <c r="AA181"/>
  <c r="V16" l="1"/>
  <c r="AC188" l="1"/>
  <c r="X188"/>
  <c r="V188"/>
  <c r="O188"/>
  <c r="P188" s="1"/>
  <c r="M188"/>
  <c r="N188" s="1"/>
  <c r="K188"/>
  <c r="L188" s="1"/>
  <c r="I188"/>
  <c r="J188" s="1"/>
  <c r="D123" i="24" l="1"/>
  <c r="E123"/>
  <c r="F188" i="9"/>
  <c r="H188"/>
  <c r="AA188"/>
  <c r="D160" i="24" l="1"/>
  <c r="D162"/>
  <c r="D163"/>
  <c r="D165"/>
  <c r="D159"/>
  <c r="D161"/>
  <c r="D164"/>
  <c r="F235" i="9"/>
  <c r="F214"/>
  <c r="AC152" l="1"/>
  <c r="X152"/>
  <c r="V152"/>
  <c r="O152"/>
  <c r="P152" s="1"/>
  <c r="M152"/>
  <c r="N152" s="1"/>
  <c r="K152"/>
  <c r="I152"/>
  <c r="J152" s="1"/>
  <c r="D108" i="24" l="1"/>
  <c r="E108"/>
  <c r="F152" i="9"/>
  <c r="L152"/>
  <c r="H152"/>
  <c r="AA152"/>
  <c r="O45" l="1"/>
  <c r="M45"/>
  <c r="K45"/>
  <c r="I45"/>
  <c r="D42" i="24" l="1"/>
  <c r="E42"/>
  <c r="G32" l="1"/>
  <c r="H32"/>
  <c r="I32" l="1"/>
  <c r="X71" i="9" l="1"/>
  <c r="K73"/>
  <c r="I73"/>
  <c r="O72"/>
  <c r="M72"/>
  <c r="K72"/>
  <c r="I72"/>
  <c r="O71"/>
  <c r="M71"/>
  <c r="K71"/>
  <c r="I71"/>
  <c r="N71" l="1"/>
  <c r="D30" i="24"/>
  <c r="D31"/>
  <c r="D32"/>
  <c r="E32"/>
  <c r="E30"/>
  <c r="E31"/>
  <c r="J71" i="9"/>
  <c r="L71"/>
  <c r="P71"/>
  <c r="F71"/>
  <c r="H71"/>
  <c r="AA71"/>
  <c r="J32" i="24" l="1"/>
  <c r="D34" l="1"/>
  <c r="AC18" i="9"/>
  <c r="V18"/>
  <c r="X18"/>
  <c r="O18"/>
  <c r="P18" s="1"/>
  <c r="M18"/>
  <c r="N18" s="1"/>
  <c r="K18"/>
  <c r="I18"/>
  <c r="J18" s="1"/>
  <c r="F18"/>
  <c r="E34" i="24" l="1"/>
  <c r="L18" i="9"/>
  <c r="H18"/>
  <c r="AA18"/>
  <c r="O248" l="1"/>
  <c r="M248"/>
  <c r="K248"/>
  <c r="I248"/>
  <c r="O246"/>
  <c r="M246"/>
  <c r="K246"/>
  <c r="I246"/>
  <c r="AC245"/>
  <c r="X245"/>
  <c r="V245"/>
  <c r="O245"/>
  <c r="M245"/>
  <c r="K245"/>
  <c r="I245"/>
  <c r="O236"/>
  <c r="M236"/>
  <c r="K236"/>
  <c r="I236"/>
  <c r="AC235"/>
  <c r="Y235"/>
  <c r="AA235" s="1"/>
  <c r="V235"/>
  <c r="O235"/>
  <c r="M235"/>
  <c r="K235"/>
  <c r="I235"/>
  <c r="N235" l="1"/>
  <c r="L235"/>
  <c r="P235"/>
  <c r="E182" i="24"/>
  <c r="E188"/>
  <c r="E189"/>
  <c r="E183"/>
  <c r="E191"/>
  <c r="J235" i="9"/>
  <c r="G191" i="24"/>
  <c r="H191"/>
  <c r="J245" i="9"/>
  <c r="N245"/>
  <c r="L245"/>
  <c r="H235"/>
  <c r="F245"/>
  <c r="P245"/>
  <c r="H245"/>
  <c r="Y245"/>
  <c r="AA245" s="1"/>
  <c r="X235"/>
  <c r="J191" i="24" l="1"/>
  <c r="AC138" i="9" l="1"/>
  <c r="X138"/>
  <c r="V138"/>
  <c r="O138"/>
  <c r="P138" s="1"/>
  <c r="M138"/>
  <c r="N138" s="1"/>
  <c r="K138"/>
  <c r="I138"/>
  <c r="J138" s="1"/>
  <c r="AC49"/>
  <c r="X49"/>
  <c r="V49"/>
  <c r="O49"/>
  <c r="P49" s="1"/>
  <c r="M49"/>
  <c r="N49" s="1"/>
  <c r="K49"/>
  <c r="L49" s="1"/>
  <c r="I49"/>
  <c r="J49" s="1"/>
  <c r="H49"/>
  <c r="F49"/>
  <c r="D96" i="24" l="1"/>
  <c r="E96"/>
  <c r="F138" i="9"/>
  <c r="L138"/>
  <c r="H138"/>
  <c r="AA138"/>
  <c r="AA49"/>
  <c r="X81" l="1"/>
  <c r="X16" l="1"/>
  <c r="D93" i="24" l="1"/>
  <c r="D53"/>
  <c r="D65"/>
  <c r="D43"/>
  <c r="E220"/>
  <c r="E214"/>
  <c r="E208"/>
  <c r="D41" l="1"/>
  <c r="D44"/>
  <c r="D4"/>
  <c r="D5"/>
  <c r="D7"/>
  <c r="D9"/>
  <c r="D11"/>
  <c r="D13"/>
  <c r="D23"/>
  <c r="D27"/>
  <c r="D29"/>
  <c r="D15"/>
  <c r="D69"/>
  <c r="D89"/>
  <c r="D39"/>
  <c r="D40"/>
  <c r="D35"/>
  <c r="D45"/>
  <c r="D47"/>
  <c r="D18"/>
  <c r="D20"/>
  <c r="D25"/>
  <c r="D67"/>
  <c r="D55"/>
  <c r="D72"/>
  <c r="D79"/>
  <c r="D73"/>
  <c r="D76"/>
  <c r="D78"/>
  <c r="D91"/>
  <c r="D92"/>
  <c r="D94"/>
  <c r="D137"/>
  <c r="D95"/>
  <c r="D109"/>
  <c r="D114"/>
  <c r="D105"/>
  <c r="D101"/>
  <c r="D104"/>
  <c r="D100"/>
  <c r="D111"/>
  <c r="D115"/>
  <c r="D117"/>
  <c r="D119"/>
  <c r="D121"/>
  <c r="D81"/>
  <c r="D6"/>
  <c r="D8"/>
  <c r="D10"/>
  <c r="D12"/>
  <c r="D14"/>
  <c r="D24"/>
  <c r="D28"/>
  <c r="D16"/>
  <c r="D68"/>
  <c r="D70"/>
  <c r="D38"/>
  <c r="D36"/>
  <c r="D46"/>
  <c r="D48"/>
  <c r="D19"/>
  <c r="D26"/>
  <c r="D54"/>
  <c r="D84"/>
  <c r="D49"/>
  <c r="D71"/>
  <c r="D80"/>
  <c r="D62"/>
  <c r="D74"/>
  <c r="D75"/>
  <c r="D77"/>
  <c r="D88"/>
  <c r="D90"/>
  <c r="D136"/>
  <c r="D135"/>
  <c r="D102"/>
  <c r="D107"/>
  <c r="D106"/>
  <c r="D110"/>
  <c r="D112"/>
  <c r="D116"/>
  <c r="D118"/>
  <c r="D120"/>
  <c r="D122"/>
  <c r="D103"/>
  <c r="E160"/>
  <c r="E162"/>
  <c r="E163"/>
  <c r="E165"/>
  <c r="E167"/>
  <c r="E170"/>
  <c r="E172"/>
  <c r="E174"/>
  <c r="E176"/>
  <c r="E177"/>
  <c r="E192"/>
  <c r="E194"/>
  <c r="E196"/>
  <c r="E206"/>
  <c r="E210"/>
  <c r="E212"/>
  <c r="E216"/>
  <c r="E218"/>
  <c r="E161"/>
  <c r="E164"/>
  <c r="E166"/>
  <c r="E169"/>
  <c r="E171"/>
  <c r="E173"/>
  <c r="E175"/>
  <c r="E193"/>
  <c r="E195"/>
  <c r="E207"/>
  <c r="E209"/>
  <c r="E211"/>
  <c r="E213"/>
  <c r="E219"/>
  <c r="E181"/>
  <c r="E159"/>
  <c r="F29" i="9"/>
  <c r="D82" i="24"/>
  <c r="E14"/>
  <c r="E24"/>
  <c r="E28"/>
  <c r="E16"/>
  <c r="E70"/>
  <c r="E38"/>
  <c r="E41"/>
  <c r="E36"/>
  <c r="E46"/>
  <c r="E48"/>
  <c r="E19"/>
  <c r="E26"/>
  <c r="E54"/>
  <c r="E84"/>
  <c r="E49"/>
  <c r="E71"/>
  <c r="E80"/>
  <c r="E62"/>
  <c r="E74"/>
  <c r="E75"/>
  <c r="E77"/>
  <c r="E88"/>
  <c r="E90"/>
  <c r="E93"/>
  <c r="E136"/>
  <c r="E135"/>
  <c r="E102"/>
  <c r="E113"/>
  <c r="E107"/>
  <c r="E106"/>
  <c r="E110"/>
  <c r="E112"/>
  <c r="E116"/>
  <c r="E118"/>
  <c r="E120"/>
  <c r="E122"/>
  <c r="E103"/>
  <c r="E81"/>
  <c r="E6"/>
  <c r="E8"/>
  <c r="E10"/>
  <c r="E12"/>
  <c r="E68"/>
  <c r="E4"/>
  <c r="E5"/>
  <c r="E7"/>
  <c r="E9"/>
  <c r="E11"/>
  <c r="E13"/>
  <c r="E23"/>
  <c r="E27"/>
  <c r="E29"/>
  <c r="E15"/>
  <c r="E82"/>
  <c r="E69"/>
  <c r="E89"/>
  <c r="E39"/>
  <c r="E40"/>
  <c r="E35"/>
  <c r="E45"/>
  <c r="E47"/>
  <c r="E18"/>
  <c r="E20"/>
  <c r="E25"/>
  <c r="E67"/>
  <c r="E55"/>
  <c r="E72"/>
  <c r="E79"/>
  <c r="E73"/>
  <c r="E76"/>
  <c r="E78"/>
  <c r="E91"/>
  <c r="E92"/>
  <c r="E94"/>
  <c r="E137"/>
  <c r="E95"/>
  <c r="E109"/>
  <c r="E114"/>
  <c r="E105"/>
  <c r="E101"/>
  <c r="E104"/>
  <c r="E100"/>
  <c r="E111"/>
  <c r="E115"/>
  <c r="E117"/>
  <c r="E119"/>
  <c r="E121"/>
  <c r="F60" i="9"/>
  <c r="H60"/>
  <c r="H29"/>
  <c r="H214"/>
  <c r="F96"/>
  <c r="F46"/>
  <c r="H46"/>
  <c r="H96"/>
  <c r="F81"/>
  <c r="H81"/>
  <c r="F220" i="24"/>
  <c r="F219"/>
  <c r="F37" i="9"/>
  <c r="H37"/>
  <c r="J16" i="24" l="1"/>
  <c r="AC76" i="9" l="1"/>
  <c r="X76"/>
  <c r="V76"/>
  <c r="O76"/>
  <c r="P76" s="1"/>
  <c r="M76"/>
  <c r="N76" s="1"/>
  <c r="K76"/>
  <c r="I76"/>
  <c r="J76" s="1"/>
  <c r="F76"/>
  <c r="O75"/>
  <c r="M75"/>
  <c r="K75"/>
  <c r="I75"/>
  <c r="AC74"/>
  <c r="AA74"/>
  <c r="V74"/>
  <c r="O74"/>
  <c r="M74"/>
  <c r="K74"/>
  <c r="I74"/>
  <c r="L76" l="1"/>
  <c r="L74"/>
  <c r="P74"/>
  <c r="H76"/>
  <c r="J74"/>
  <c r="N74"/>
  <c r="H74"/>
  <c r="F74"/>
  <c r="AA76"/>
  <c r="X74"/>
  <c r="V163" l="1"/>
  <c r="O163"/>
  <c r="M163"/>
  <c r="K163"/>
  <c r="I163"/>
  <c r="J163" s="1"/>
  <c r="F163"/>
  <c r="J112" i="24" l="1"/>
  <c r="L163" i="9"/>
  <c r="N163"/>
  <c r="G112" i="24"/>
  <c r="P163" i="9"/>
  <c r="H112" i="24"/>
  <c r="H163" i="9"/>
  <c r="AB163"/>
  <c r="AC163" s="1"/>
  <c r="AA163"/>
  <c r="X163"/>
  <c r="I69" i="24" l="1"/>
  <c r="I70"/>
  <c r="O34" i="9" l="1"/>
  <c r="M34"/>
  <c r="K34"/>
  <c r="I34"/>
  <c r="J69" i="24" l="1"/>
  <c r="F31" i="9" l="1"/>
  <c r="J70" i="24" l="1"/>
  <c r="H31" i="9"/>
  <c r="O17" l="1"/>
  <c r="M17"/>
  <c r="K17"/>
  <c r="I17"/>
  <c r="AC16"/>
  <c r="AA16"/>
  <c r="O16"/>
  <c r="M16"/>
  <c r="N16" s="1"/>
  <c r="K16"/>
  <c r="L16" s="1"/>
  <c r="I16"/>
  <c r="J16" s="1"/>
  <c r="P16" l="1"/>
  <c r="H16"/>
  <c r="F16"/>
  <c r="I24" i="24" l="1"/>
  <c r="G23"/>
  <c r="H23"/>
  <c r="G24"/>
  <c r="H24"/>
  <c r="J25"/>
  <c r="G25"/>
  <c r="H25"/>
  <c r="J26"/>
  <c r="G26"/>
  <c r="H26"/>
  <c r="J67"/>
  <c r="G67"/>
  <c r="H67"/>
  <c r="AC127" i="9"/>
  <c r="X127"/>
  <c r="V127"/>
  <c r="O127"/>
  <c r="P127" s="1"/>
  <c r="M127"/>
  <c r="N127" s="1"/>
  <c r="K127"/>
  <c r="I127"/>
  <c r="J127" s="1"/>
  <c r="H127"/>
  <c r="F127"/>
  <c r="I26" i="24" l="1"/>
  <c r="J24"/>
  <c r="J23"/>
  <c r="L127" i="9"/>
  <c r="G94" i="24"/>
  <c r="H94"/>
  <c r="J94"/>
  <c r="AA127" i="9"/>
  <c r="P2" i="24" l="1"/>
  <c r="T2" s="1"/>
  <c r="X2" s="1"/>
  <c r="AB2" s="1"/>
  <c r="AF2" s="1"/>
  <c r="AJ2" s="1"/>
  <c r="AN2" s="1"/>
  <c r="AR2" s="1"/>
  <c r="AV2" s="1"/>
  <c r="AZ2" s="1"/>
  <c r="BD2" s="1"/>
  <c r="BH2" s="1"/>
  <c r="BL2" s="1"/>
  <c r="BP2" s="1"/>
  <c r="BT2" s="1"/>
  <c r="BX2" s="1"/>
  <c r="CB2" s="1"/>
  <c r="CF2" s="1"/>
  <c r="CJ2" s="1"/>
  <c r="CN2" s="1"/>
  <c r="CR2" s="1"/>
  <c r="CV2" s="1"/>
  <c r="CZ2" s="1"/>
  <c r="DD2" s="1"/>
  <c r="DH2" s="1"/>
  <c r="DL2" s="1"/>
  <c r="DP2" s="1"/>
  <c r="DT2" s="1"/>
  <c r="DX2" s="1"/>
  <c r="EB2" s="1"/>
  <c r="I17" l="1"/>
  <c r="I22"/>
  <c r="I21"/>
  <c r="I20"/>
  <c r="I19"/>
  <c r="I14"/>
  <c r="I13"/>
  <c r="I12"/>
  <c r="I11"/>
  <c r="I10"/>
  <c r="I6"/>
  <c r="I169" l="1"/>
  <c r="I188"/>
  <c r="I166"/>
  <c r="I171"/>
  <c r="I98"/>
  <c r="I201"/>
  <c r="I164"/>
  <c r="I173"/>
  <c r="I207"/>
  <c r="I177"/>
  <c r="I193"/>
  <c r="I176"/>
  <c r="I181"/>
  <c r="I210"/>
  <c r="I175"/>
  <c r="I213"/>
  <c r="I161"/>
  <c r="I114"/>
  <c r="I162"/>
  <c r="I190"/>
  <c r="I195"/>
  <c r="I209"/>
  <c r="I217"/>
  <c r="I215"/>
  <c r="I167"/>
  <c r="I174"/>
  <c r="I180"/>
  <c r="I211"/>
  <c r="I219"/>
  <c r="I192"/>
  <c r="I216"/>
  <c r="I51"/>
  <c r="I163"/>
  <c r="I183"/>
  <c r="I196"/>
  <c r="I208"/>
  <c r="I220"/>
  <c r="I165"/>
  <c r="I170"/>
  <c r="I189"/>
  <c r="I194"/>
  <c r="I206"/>
  <c r="I214"/>
  <c r="I218"/>
  <c r="I75"/>
  <c r="I41"/>
  <c r="I46"/>
  <c r="I54"/>
  <c r="I76"/>
  <c r="I47"/>
  <c r="I48"/>
  <c r="I52"/>
  <c r="I74"/>
  <c r="I78"/>
  <c r="I53"/>
  <c r="I77"/>
  <c r="I28"/>
  <c r="I55"/>
  <c r="I36"/>
  <c r="I29"/>
  <c r="I31"/>
  <c r="I91"/>
  <c r="I42"/>
  <c r="I40"/>
  <c r="I72"/>
  <c r="I159"/>
  <c r="I39"/>
  <c r="I80"/>
  <c r="G29" l="1"/>
  <c r="H29"/>
  <c r="AC126" i="9"/>
  <c r="X126"/>
  <c r="V126"/>
  <c r="O126"/>
  <c r="H93" i="24" s="1"/>
  <c r="M126" i="9"/>
  <c r="N126" s="1"/>
  <c r="K126"/>
  <c r="I126"/>
  <c r="J126" s="1"/>
  <c r="F126"/>
  <c r="K21"/>
  <c r="I20"/>
  <c r="I21"/>
  <c r="L126" l="1"/>
  <c r="P126"/>
  <c r="G93" i="24"/>
  <c r="AA126" i="9"/>
  <c r="F19" l="1"/>
  <c r="I281" l="1"/>
  <c r="I280"/>
  <c r="I279"/>
  <c r="I275"/>
  <c r="I274"/>
  <c r="I273"/>
  <c r="I269"/>
  <c r="I268"/>
  <c r="I267"/>
  <c r="I263"/>
  <c r="I262"/>
  <c r="I261"/>
  <c r="I257"/>
  <c r="I256"/>
  <c r="I255"/>
  <c r="I254"/>
  <c r="I253"/>
  <c r="I252"/>
  <c r="I251"/>
  <c r="I250"/>
  <c r="I249"/>
  <c r="I244"/>
  <c r="G198" i="24" s="1"/>
  <c r="I241" i="9"/>
  <c r="I240"/>
  <c r="I231"/>
  <c r="I230"/>
  <c r="I229"/>
  <c r="I228"/>
  <c r="I227"/>
  <c r="I226"/>
  <c r="I222"/>
  <c r="I221"/>
  <c r="I220"/>
  <c r="I219"/>
  <c r="I218"/>
  <c r="I217"/>
  <c r="I216"/>
  <c r="I215"/>
  <c r="I214"/>
  <c r="I212"/>
  <c r="I209"/>
  <c r="I208"/>
  <c r="I207"/>
  <c r="I206"/>
  <c r="I205"/>
  <c r="I204"/>
  <c r="I203"/>
  <c r="I202"/>
  <c r="I201"/>
  <c r="I200"/>
  <c r="I199"/>
  <c r="I198"/>
  <c r="I197"/>
  <c r="I196"/>
  <c r="I195"/>
  <c r="I194"/>
  <c r="I179"/>
  <c r="I178"/>
  <c r="I176"/>
  <c r="I175"/>
  <c r="I169"/>
  <c r="I168"/>
  <c r="I167"/>
  <c r="I166"/>
  <c r="I162"/>
  <c r="I160"/>
  <c r="I159"/>
  <c r="I158"/>
  <c r="I157"/>
  <c r="I156"/>
  <c r="I155"/>
  <c r="I154"/>
  <c r="I153"/>
  <c r="I151"/>
  <c r="I150"/>
  <c r="I149"/>
  <c r="I148"/>
  <c r="I147"/>
  <c r="I146"/>
  <c r="I145"/>
  <c r="I144"/>
  <c r="I143"/>
  <c r="I142"/>
  <c r="I141"/>
  <c r="I140"/>
  <c r="I139"/>
  <c r="I137"/>
  <c r="I136"/>
  <c r="I135"/>
  <c r="I134"/>
  <c r="I133"/>
  <c r="I132"/>
  <c r="I125"/>
  <c r="I124"/>
  <c r="I123"/>
  <c r="I119"/>
  <c r="I118"/>
  <c r="I117"/>
  <c r="I116"/>
  <c r="I115"/>
  <c r="I114"/>
  <c r="I113"/>
  <c r="I112"/>
  <c r="I111"/>
  <c r="I110"/>
  <c r="I109"/>
  <c r="I108"/>
  <c r="I107"/>
  <c r="I106"/>
  <c r="I105"/>
  <c r="I104"/>
  <c r="I103"/>
  <c r="I102"/>
  <c r="I101"/>
  <c r="I100"/>
  <c r="I96"/>
  <c r="J96" s="1"/>
  <c r="I87"/>
  <c r="I86"/>
  <c r="I85"/>
  <c r="I84"/>
  <c r="I83"/>
  <c r="I82"/>
  <c r="I81"/>
  <c r="I79"/>
  <c r="I78"/>
  <c r="I77"/>
  <c r="I67"/>
  <c r="I66"/>
  <c r="I65"/>
  <c r="I64"/>
  <c r="I63"/>
  <c r="I62"/>
  <c r="I61"/>
  <c r="I60"/>
  <c r="I59"/>
  <c r="I58"/>
  <c r="I57"/>
  <c r="I56"/>
  <c r="I47"/>
  <c r="I46"/>
  <c r="I41"/>
  <c r="I40"/>
  <c r="I39"/>
  <c r="I38"/>
  <c r="I37"/>
  <c r="I35"/>
  <c r="I32"/>
  <c r="I31"/>
  <c r="I29"/>
  <c r="J29" s="1"/>
  <c r="I28"/>
  <c r="I27"/>
  <c r="I24"/>
  <c r="I23"/>
  <c r="I22"/>
  <c r="I19"/>
  <c r="J19" s="1"/>
  <c r="I15"/>
  <c r="I14"/>
  <c r="I13"/>
  <c r="I12"/>
  <c r="I11"/>
  <c r="I10"/>
  <c r="I9"/>
  <c r="I8"/>
  <c r="I7"/>
  <c r="I6"/>
  <c r="I5"/>
  <c r="I4"/>
  <c r="I3"/>
  <c r="J60" l="1"/>
  <c r="J214"/>
  <c r="J46"/>
  <c r="J81"/>
  <c r="J37"/>
  <c r="J31"/>
  <c r="G201" i="24" l="1"/>
  <c r="V254" i="9"/>
  <c r="J254"/>
  <c r="AC254"/>
  <c r="X254"/>
  <c r="O254"/>
  <c r="P254" s="1"/>
  <c r="M254"/>
  <c r="N254" s="1"/>
  <c r="K254"/>
  <c r="H201" i="24" l="1"/>
  <c r="L254" i="9"/>
  <c r="F254"/>
  <c r="Y254"/>
  <c r="AA254" s="1"/>
  <c r="O281" l="1"/>
  <c r="O280"/>
  <c r="O279"/>
  <c r="O275"/>
  <c r="O274"/>
  <c r="O273"/>
  <c r="O269"/>
  <c r="O268"/>
  <c r="O267"/>
  <c r="O263"/>
  <c r="O262"/>
  <c r="O261"/>
  <c r="O257"/>
  <c r="O256"/>
  <c r="O255"/>
  <c r="O253"/>
  <c r="O252"/>
  <c r="O251"/>
  <c r="O250"/>
  <c r="O249"/>
  <c r="O244"/>
  <c r="O241"/>
  <c r="O240"/>
  <c r="O231"/>
  <c r="O230"/>
  <c r="O229"/>
  <c r="O228"/>
  <c r="O227"/>
  <c r="O226"/>
  <c r="O222"/>
  <c r="O221"/>
  <c r="O220"/>
  <c r="O219"/>
  <c r="O218"/>
  <c r="O217"/>
  <c r="O216"/>
  <c r="O215"/>
  <c r="O214"/>
  <c r="O212"/>
  <c r="O209"/>
  <c r="O208"/>
  <c r="O207"/>
  <c r="O206"/>
  <c r="O205"/>
  <c r="O204"/>
  <c r="O203"/>
  <c r="O202"/>
  <c r="O201"/>
  <c r="O200"/>
  <c r="O199"/>
  <c r="H103" i="24" s="1"/>
  <c r="O198" i="9"/>
  <c r="H131" i="24" s="1"/>
  <c r="O197" i="9"/>
  <c r="H130" i="24" s="1"/>
  <c r="O196" i="9"/>
  <c r="H125" i="24" s="1"/>
  <c r="O195" i="9"/>
  <c r="H124" i="24" s="1"/>
  <c r="O194" i="9"/>
  <c r="H123" i="24" s="1"/>
  <c r="O179" i="9"/>
  <c r="H122" i="24" s="1"/>
  <c r="O178" i="9"/>
  <c r="H121" i="24" s="1"/>
  <c r="O176" i="9"/>
  <c r="H120" i="24" s="1"/>
  <c r="O175" i="9"/>
  <c r="H119" i="24" s="1"/>
  <c r="O169" i="9"/>
  <c r="H118" i="24" s="1"/>
  <c r="O168" i="9"/>
  <c r="H117" i="24" s="1"/>
  <c r="O167" i="9"/>
  <c r="H116" i="24" s="1"/>
  <c r="O166" i="9"/>
  <c r="H115" i="24" s="1"/>
  <c r="O162" i="9"/>
  <c r="H111" i="24" s="1"/>
  <c r="O160" i="9"/>
  <c r="H110" i="24" s="1"/>
  <c r="O159" i="9"/>
  <c r="O158"/>
  <c r="H106" i="24" s="1"/>
  <c r="O157" i="9"/>
  <c r="H104" i="24" s="1"/>
  <c r="O156" i="9"/>
  <c r="O155"/>
  <c r="H101" i="24" s="1"/>
  <c r="O154" i="9"/>
  <c r="O153"/>
  <c r="H108" i="24" s="1"/>
  <c r="O151" i="9"/>
  <c r="H107" i="24" s="1"/>
  <c r="O150" i="9"/>
  <c r="H105" i="24" s="1"/>
  <c r="O149" i="9"/>
  <c r="O148"/>
  <c r="O147"/>
  <c r="H113" i="24" s="1"/>
  <c r="O146" i="9"/>
  <c r="O145"/>
  <c r="H102" i="24" s="1"/>
  <c r="O144" i="9"/>
  <c r="O143"/>
  <c r="O142"/>
  <c r="O141"/>
  <c r="O140"/>
  <c r="O139"/>
  <c r="H96" i="24" s="1"/>
  <c r="O137" i="9"/>
  <c r="H95" i="24" s="1"/>
  <c r="O136" i="9"/>
  <c r="H135" i="24" s="1"/>
  <c r="O135" i="9"/>
  <c r="H137" i="24" s="1"/>
  <c r="O134" i="9"/>
  <c r="H136" i="24" s="1"/>
  <c r="O133" i="9"/>
  <c r="O132"/>
  <c r="O125"/>
  <c r="H92" i="24" s="1"/>
  <c r="O124" i="9"/>
  <c r="H90" i="24" s="1"/>
  <c r="O123" i="9"/>
  <c r="H91" i="24" s="1"/>
  <c r="O119" i="9"/>
  <c r="H88" i="24" s="1"/>
  <c r="O118" i="9"/>
  <c r="H78" i="24" s="1"/>
  <c r="O117" i="9"/>
  <c r="H77" i="24" s="1"/>
  <c r="O116" i="9"/>
  <c r="H76" i="24" s="1"/>
  <c r="O115" i="9"/>
  <c r="H75" i="24" s="1"/>
  <c r="O114" i="9"/>
  <c r="O113"/>
  <c r="O112"/>
  <c r="O111"/>
  <c r="H74" i="24" s="1"/>
  <c r="O110" i="9"/>
  <c r="H73" i="24" s="1"/>
  <c r="O109" i="9"/>
  <c r="H62" i="24" s="1"/>
  <c r="O108" i="9"/>
  <c r="H79" i="24" s="1"/>
  <c r="O107" i="9"/>
  <c r="H80" i="24" s="1"/>
  <c r="O106" i="9"/>
  <c r="O105"/>
  <c r="O104"/>
  <c r="H72" i="24" s="1"/>
  <c r="O103" i="9"/>
  <c r="H71" i="24" s="1"/>
  <c r="O102" i="9"/>
  <c r="O101"/>
  <c r="H49" i="24" s="1"/>
  <c r="O100" i="9"/>
  <c r="H34" i="24" s="1"/>
  <c r="O96" i="9"/>
  <c r="O87"/>
  <c r="H55" i="24" s="1"/>
  <c r="O86" i="9"/>
  <c r="H54" i="24" s="1"/>
  <c r="O85" i="9"/>
  <c r="O84"/>
  <c r="O83"/>
  <c r="H52" i="24" s="1"/>
  <c r="O82" i="9"/>
  <c r="H51" i="24" s="1"/>
  <c r="O81" i="9"/>
  <c r="O79"/>
  <c r="O78"/>
  <c r="O77"/>
  <c r="H63" i="24" s="1"/>
  <c r="H31"/>
  <c r="H30"/>
  <c r="O67" i="9"/>
  <c r="H22" i="24" s="1"/>
  <c r="O66" i="9"/>
  <c r="H21" i="24" s="1"/>
  <c r="O65" i="9"/>
  <c r="O64"/>
  <c r="O63"/>
  <c r="O62"/>
  <c r="H20" i="24" s="1"/>
  <c r="O61" i="9"/>
  <c r="H19" i="24" s="1"/>
  <c r="O60" i="9"/>
  <c r="O59"/>
  <c r="H48" i="24" s="1"/>
  <c r="O58" i="9"/>
  <c r="H47" i="24" s="1"/>
  <c r="O57" i="9"/>
  <c r="H46" i="24" s="1"/>
  <c r="O56" i="9"/>
  <c r="H45" i="24" s="1"/>
  <c r="O47" i="9"/>
  <c r="H36" i="24" s="1"/>
  <c r="O46" i="9"/>
  <c r="O41"/>
  <c r="H42" i="24" s="1"/>
  <c r="O40" i="9"/>
  <c r="H40" i="24" s="1"/>
  <c r="O39" i="9"/>
  <c r="H43" i="24" s="1"/>
  <c r="O38" i="9"/>
  <c r="H39" i="24" s="1"/>
  <c r="O37" i="9"/>
  <c r="O35"/>
  <c r="H89" i="24" s="1"/>
  <c r="O32" i="9"/>
  <c r="O31"/>
  <c r="O29"/>
  <c r="O28"/>
  <c r="O27"/>
  <c r="H33" i="24" s="1"/>
  <c r="O24" i="9"/>
  <c r="O23"/>
  <c r="H15" i="24" s="1"/>
  <c r="O22" i="9"/>
  <c r="O20"/>
  <c r="H28" i="24" s="1"/>
  <c r="O19" i="9"/>
  <c r="O15"/>
  <c r="H14" i="24" s="1"/>
  <c r="O14" i="9"/>
  <c r="H13" i="24" s="1"/>
  <c r="O13" i="9"/>
  <c r="H12" i="24" s="1"/>
  <c r="O12" i="9"/>
  <c r="H11" i="24" s="1"/>
  <c r="O11" i="9"/>
  <c r="H10" i="24" s="1"/>
  <c r="O10" i="9"/>
  <c r="H9" i="24" s="1"/>
  <c r="O9" i="9"/>
  <c r="H8" i="24" s="1"/>
  <c r="O8" i="9"/>
  <c r="H7" i="24" s="1"/>
  <c r="O7" i="9"/>
  <c r="H6" i="24" s="1"/>
  <c r="O6" i="9"/>
  <c r="H5" i="24" s="1"/>
  <c r="O5" i="9"/>
  <c r="H81" i="24" s="1"/>
  <c r="O4" i="9"/>
  <c r="H4" i="24" s="1"/>
  <c r="H53" l="1"/>
  <c r="H41"/>
  <c r="H44"/>
  <c r="P60" i="9"/>
  <c r="H82" i="24"/>
  <c r="P29" i="9"/>
  <c r="H17" i="24"/>
  <c r="H16"/>
  <c r="P214" i="9"/>
  <c r="H35" i="24"/>
  <c r="P46" i="9"/>
  <c r="H84" i="24"/>
  <c r="P96" i="9"/>
  <c r="H50" i="24"/>
  <c r="P81" i="9"/>
  <c r="H18" i="24"/>
  <c r="H109"/>
  <c r="H38"/>
  <c r="P37" i="9"/>
  <c r="H97" i="24"/>
  <c r="H70"/>
  <c r="H69"/>
  <c r="H68"/>
  <c r="P31" i="9"/>
  <c r="H27" i="24"/>
  <c r="P19" i="9"/>
  <c r="V230" l="1"/>
  <c r="AC230"/>
  <c r="X230"/>
  <c r="Y230"/>
  <c r="AA230" s="1"/>
  <c r="M230"/>
  <c r="M231"/>
  <c r="K230"/>
  <c r="G182" i="24" s="1"/>
  <c r="K231" i="9"/>
  <c r="G183" i="24" s="1"/>
  <c r="N230" i="9" l="1"/>
  <c r="H182" i="24"/>
  <c r="H183"/>
  <c r="J230" i="9"/>
  <c r="L230"/>
  <c r="F230"/>
  <c r="P230"/>
  <c r="G165" i="24" l="1"/>
  <c r="J28" i="9"/>
  <c r="J27"/>
  <c r="J5"/>
  <c r="J281"/>
  <c r="J280"/>
  <c r="J279"/>
  <c r="J273"/>
  <c r="J267"/>
  <c r="J261"/>
  <c r="J257"/>
  <c r="J256"/>
  <c r="J255"/>
  <c r="J249"/>
  <c r="J240"/>
  <c r="J228"/>
  <c r="J226"/>
  <c r="J208"/>
  <c r="J207"/>
  <c r="J206"/>
  <c r="J205"/>
  <c r="J203"/>
  <c r="J202"/>
  <c r="J200"/>
  <c r="J199"/>
  <c r="J198"/>
  <c r="J197"/>
  <c r="J196"/>
  <c r="J195"/>
  <c r="J194"/>
  <c r="J179"/>
  <c r="J178"/>
  <c r="J176"/>
  <c r="J175"/>
  <c r="J169"/>
  <c r="J168"/>
  <c r="J167"/>
  <c r="J166"/>
  <c r="J162"/>
  <c r="J160"/>
  <c r="J159"/>
  <c r="J156"/>
  <c r="J155"/>
  <c r="J154"/>
  <c r="J153"/>
  <c r="J150"/>
  <c r="J149"/>
  <c r="J147"/>
  <c r="J146"/>
  <c r="J145"/>
  <c r="J144"/>
  <c r="J143"/>
  <c r="J139"/>
  <c r="J137"/>
  <c r="J136"/>
  <c r="J135"/>
  <c r="J134"/>
  <c r="J132"/>
  <c r="J125"/>
  <c r="J123"/>
  <c r="J119"/>
  <c r="J110"/>
  <c r="J109"/>
  <c r="J107"/>
  <c r="J103"/>
  <c r="J102"/>
  <c r="J101"/>
  <c r="J100"/>
  <c r="J77"/>
  <c r="J35"/>
  <c r="J6" l="1"/>
  <c r="J22"/>
  <c r="J56"/>
  <c r="J3"/>
  <c r="X281" l="1"/>
  <c r="X280"/>
  <c r="X279"/>
  <c r="X273"/>
  <c r="X267"/>
  <c r="X261"/>
  <c r="X257"/>
  <c r="X256"/>
  <c r="X255"/>
  <c r="X249"/>
  <c r="X240"/>
  <c r="X228"/>
  <c r="X226"/>
  <c r="X214"/>
  <c r="X208"/>
  <c r="X207"/>
  <c r="X206"/>
  <c r="X205"/>
  <c r="X203"/>
  <c r="X202"/>
  <c r="X200"/>
  <c r="X199"/>
  <c r="X198"/>
  <c r="X197"/>
  <c r="X196"/>
  <c r="X195"/>
  <c r="X194"/>
  <c r="X179"/>
  <c r="X178"/>
  <c r="X176"/>
  <c r="X175"/>
  <c r="X169"/>
  <c r="X168"/>
  <c r="X167"/>
  <c r="X166"/>
  <c r="X162"/>
  <c r="X160"/>
  <c r="X159"/>
  <c r="X156"/>
  <c r="X155"/>
  <c r="X154"/>
  <c r="X153"/>
  <c r="X150"/>
  <c r="X149"/>
  <c r="X147"/>
  <c r="X146"/>
  <c r="X145"/>
  <c r="X144"/>
  <c r="X143"/>
  <c r="X139"/>
  <c r="X137"/>
  <c r="X136"/>
  <c r="X135"/>
  <c r="X134"/>
  <c r="X125"/>
  <c r="X123"/>
  <c r="X119"/>
  <c r="X110"/>
  <c r="X109"/>
  <c r="X107"/>
  <c r="X103"/>
  <c r="X102"/>
  <c r="X101"/>
  <c r="X100"/>
  <c r="X96"/>
  <c r="X77"/>
  <c r="X60"/>
  <c r="X56"/>
  <c r="X46"/>
  <c r="X37"/>
  <c r="X35"/>
  <c r="X31"/>
  <c r="X29"/>
  <c r="X27"/>
  <c r="X22"/>
  <c r="X19"/>
  <c r="X6"/>
  <c r="X5"/>
  <c r="X3"/>
  <c r="V281"/>
  <c r="V280"/>
  <c r="V279"/>
  <c r="V273"/>
  <c r="V267"/>
  <c r="V261"/>
  <c r="V257"/>
  <c r="V256"/>
  <c r="V255"/>
  <c r="V249"/>
  <c r="V240"/>
  <c r="V228"/>
  <c r="V226"/>
  <c r="V214"/>
  <c r="V208"/>
  <c r="V207"/>
  <c r="V206"/>
  <c r="V205"/>
  <c r="V203"/>
  <c r="V202"/>
  <c r="V200"/>
  <c r="V199"/>
  <c r="V198"/>
  <c r="V197"/>
  <c r="V196"/>
  <c r="V195"/>
  <c r="V194"/>
  <c r="V179"/>
  <c r="V178"/>
  <c r="V176"/>
  <c r="V175"/>
  <c r="V169"/>
  <c r="V168"/>
  <c r="V167"/>
  <c r="V166"/>
  <c r="V162"/>
  <c r="V160"/>
  <c r="V159"/>
  <c r="V156"/>
  <c r="V155"/>
  <c r="V154"/>
  <c r="V153"/>
  <c r="V150"/>
  <c r="V149"/>
  <c r="V147"/>
  <c r="V146"/>
  <c r="V145"/>
  <c r="V144"/>
  <c r="V143"/>
  <c r="V139"/>
  <c r="V137"/>
  <c r="V136"/>
  <c r="V135"/>
  <c r="V134"/>
  <c r="V132"/>
  <c r="V125"/>
  <c r="V123"/>
  <c r="V119"/>
  <c r="V110"/>
  <c r="V109"/>
  <c r="V107"/>
  <c r="V103"/>
  <c r="V102"/>
  <c r="V101"/>
  <c r="V100"/>
  <c r="V96"/>
  <c r="V81"/>
  <c r="V77"/>
  <c r="V71"/>
  <c r="V60"/>
  <c r="V56"/>
  <c r="V46"/>
  <c r="V37"/>
  <c r="V35"/>
  <c r="V31"/>
  <c r="V29"/>
  <c r="V28"/>
  <c r="V27"/>
  <c r="V22"/>
  <c r="V19"/>
  <c r="V6"/>
  <c r="V5"/>
  <c r="V3"/>
  <c r="Y207"/>
  <c r="AA207" s="1"/>
  <c r="Y202"/>
  <c r="AA202" s="1"/>
  <c r="Y203"/>
  <c r="AA203" s="1"/>
  <c r="Y205"/>
  <c r="AA205" s="1"/>
  <c r="Y200" l="1"/>
  <c r="AA200" s="1"/>
  <c r="Y281"/>
  <c r="AA281" s="1"/>
  <c r="Y280"/>
  <c r="AA280" s="1"/>
  <c r="Y279"/>
  <c r="AA279" s="1"/>
  <c r="Y273"/>
  <c r="AA273" s="1"/>
  <c r="Y267"/>
  <c r="AA267" s="1"/>
  <c r="Y261"/>
  <c r="AA261" s="1"/>
  <c r="Y257"/>
  <c r="AA257" s="1"/>
  <c r="Y256"/>
  <c r="AA256" s="1"/>
  <c r="Y255"/>
  <c r="AA255" s="1"/>
  <c r="Y249"/>
  <c r="AA249" s="1"/>
  <c r="Y240"/>
  <c r="AA240" s="1"/>
  <c r="Y228"/>
  <c r="AA228" s="1"/>
  <c r="Y226"/>
  <c r="AA226" s="1"/>
  <c r="Y214"/>
  <c r="AA214" s="1"/>
  <c r="Y208"/>
  <c r="AA208" s="1"/>
  <c r="Y206"/>
  <c r="AA206" s="1"/>
  <c r="AA199"/>
  <c r="AA198"/>
  <c r="AA197"/>
  <c r="AA196"/>
  <c r="AA195"/>
  <c r="AA194"/>
  <c r="AA179"/>
  <c r="AA178"/>
  <c r="AA176"/>
  <c r="AA175"/>
  <c r="AA159"/>
  <c r="AA156"/>
  <c r="AA155"/>
  <c r="AA154"/>
  <c r="AA153"/>
  <c r="AA150"/>
  <c r="AA149"/>
  <c r="AA147"/>
  <c r="AA146"/>
  <c r="AA145"/>
  <c r="AA144"/>
  <c r="AA143"/>
  <c r="AA139"/>
  <c r="AA137"/>
  <c r="AA136"/>
  <c r="AA135"/>
  <c r="AA134"/>
  <c r="AA125"/>
  <c r="AA123"/>
  <c r="AA119"/>
  <c r="AA110"/>
  <c r="AA109"/>
  <c r="AA107"/>
  <c r="AA103"/>
  <c r="AA102"/>
  <c r="AA101"/>
  <c r="AA96"/>
  <c r="AA81"/>
  <c r="AA77"/>
  <c r="AA60"/>
  <c r="AA56"/>
  <c r="AA46"/>
  <c r="AA37"/>
  <c r="AA35"/>
  <c r="AA31"/>
  <c r="AA29"/>
  <c r="AA27"/>
  <c r="AA22"/>
  <c r="AA19"/>
  <c r="AA6"/>
  <c r="AA5"/>
  <c r="AA3"/>
  <c r="AA100" l="1"/>
  <c r="AA160"/>
  <c r="AB160"/>
  <c r="AC160" s="1"/>
  <c r="AA166"/>
  <c r="AB166"/>
  <c r="AC166" s="1"/>
  <c r="AA168"/>
  <c r="AB168"/>
  <c r="AC168" s="1"/>
  <c r="AA162"/>
  <c r="AB162"/>
  <c r="AC162" s="1"/>
  <c r="AA167"/>
  <c r="AB167"/>
  <c r="AC167" s="1"/>
  <c r="AA169"/>
  <c r="AB169"/>
  <c r="AC281"/>
  <c r="AC280"/>
  <c r="AC279"/>
  <c r="AC273"/>
  <c r="AC267"/>
  <c r="AC261"/>
  <c r="AC257"/>
  <c r="AC256"/>
  <c r="AC255"/>
  <c r="AC249"/>
  <c r="AC240"/>
  <c r="AC228"/>
  <c r="AC226"/>
  <c r="AC214"/>
  <c r="AC208"/>
  <c r="AC207"/>
  <c r="AC206"/>
  <c r="AC205"/>
  <c r="AC203"/>
  <c r="AC202"/>
  <c r="AC200"/>
  <c r="AC199"/>
  <c r="AC198"/>
  <c r="AC197"/>
  <c r="AC196"/>
  <c r="AC195"/>
  <c r="AC194"/>
  <c r="AC179"/>
  <c r="AC178"/>
  <c r="AC176"/>
  <c r="AC175"/>
  <c r="AC169"/>
  <c r="AC159"/>
  <c r="AC156"/>
  <c r="AC155"/>
  <c r="AC154"/>
  <c r="AC153"/>
  <c r="AC150"/>
  <c r="AC149"/>
  <c r="AC147"/>
  <c r="AC146"/>
  <c r="AC145"/>
  <c r="AC144"/>
  <c r="AC143"/>
  <c r="AC139"/>
  <c r="AC137"/>
  <c r="AC136"/>
  <c r="AC135"/>
  <c r="AC134"/>
  <c r="AC132"/>
  <c r="AC125"/>
  <c r="AC123"/>
  <c r="AC119"/>
  <c r="AC110"/>
  <c r="AC109"/>
  <c r="AC107"/>
  <c r="AC103"/>
  <c r="AC102"/>
  <c r="AC101"/>
  <c r="AC96"/>
  <c r="AC81"/>
  <c r="AC77"/>
  <c r="AC71"/>
  <c r="AC60"/>
  <c r="AC56"/>
  <c r="AC46"/>
  <c r="AC37"/>
  <c r="AC35"/>
  <c r="AC31"/>
  <c r="AC29"/>
  <c r="AC27"/>
  <c r="AC22"/>
  <c r="AC19"/>
  <c r="AC6"/>
  <c r="AC5"/>
  <c r="AC3"/>
  <c r="AC100" l="1"/>
  <c r="K199"/>
  <c r="M199"/>
  <c r="G103" i="24" s="1"/>
  <c r="P199" i="9"/>
  <c r="L199" l="1"/>
  <c r="F199"/>
  <c r="N199"/>
  <c r="K281"/>
  <c r="K280"/>
  <c r="K279"/>
  <c r="K275"/>
  <c r="K274"/>
  <c r="K273"/>
  <c r="K269"/>
  <c r="K268"/>
  <c r="K267"/>
  <c r="K263"/>
  <c r="K262"/>
  <c r="K261"/>
  <c r="K257"/>
  <c r="K256"/>
  <c r="K255"/>
  <c r="K253"/>
  <c r="K252"/>
  <c r="K251"/>
  <c r="K250"/>
  <c r="K249"/>
  <c r="K244"/>
  <c r="K241"/>
  <c r="G189" i="24" s="1"/>
  <c r="K240" i="9"/>
  <c r="G188" i="24" s="1"/>
  <c r="K229" i="9"/>
  <c r="K228"/>
  <c r="K227"/>
  <c r="K226"/>
  <c r="G180" i="24" s="1"/>
  <c r="K222" i="9"/>
  <c r="K221"/>
  <c r="K220"/>
  <c r="K219"/>
  <c r="K218"/>
  <c r="K217"/>
  <c r="K216"/>
  <c r="K215"/>
  <c r="K214"/>
  <c r="K212"/>
  <c r="K209"/>
  <c r="K208"/>
  <c r="K207"/>
  <c r="K206"/>
  <c r="K205"/>
  <c r="K204"/>
  <c r="K203"/>
  <c r="K202"/>
  <c r="K201"/>
  <c r="K200"/>
  <c r="K198"/>
  <c r="K197"/>
  <c r="K196"/>
  <c r="K195"/>
  <c r="K194"/>
  <c r="K179"/>
  <c r="K178"/>
  <c r="K176"/>
  <c r="K175"/>
  <c r="K169"/>
  <c r="K168"/>
  <c r="K167"/>
  <c r="K166"/>
  <c r="K162"/>
  <c r="K160"/>
  <c r="K159"/>
  <c r="K158"/>
  <c r="K157"/>
  <c r="K156"/>
  <c r="K155"/>
  <c r="K154"/>
  <c r="K153"/>
  <c r="K151"/>
  <c r="K150"/>
  <c r="K149"/>
  <c r="K148"/>
  <c r="K147"/>
  <c r="K146"/>
  <c r="K145"/>
  <c r="K144"/>
  <c r="K143"/>
  <c r="K142"/>
  <c r="K141"/>
  <c r="K140"/>
  <c r="K139"/>
  <c r="K137"/>
  <c r="K136"/>
  <c r="K135"/>
  <c r="F137" i="24" s="1"/>
  <c r="K134" i="9"/>
  <c r="F136" i="24" s="1"/>
  <c r="K133" i="9"/>
  <c r="K132"/>
  <c r="K125"/>
  <c r="K124"/>
  <c r="K123"/>
  <c r="K119"/>
  <c r="K118"/>
  <c r="K117"/>
  <c r="K116"/>
  <c r="K115"/>
  <c r="K114"/>
  <c r="K113"/>
  <c r="K112"/>
  <c r="K111"/>
  <c r="K110"/>
  <c r="K109"/>
  <c r="K108"/>
  <c r="K107"/>
  <c r="K106"/>
  <c r="K105"/>
  <c r="K104"/>
  <c r="K103"/>
  <c r="K102"/>
  <c r="K101"/>
  <c r="K100"/>
  <c r="K96"/>
  <c r="K87"/>
  <c r="K86"/>
  <c r="K85"/>
  <c r="K84"/>
  <c r="K83"/>
  <c r="K82"/>
  <c r="K81"/>
  <c r="K79"/>
  <c r="K78"/>
  <c r="K77"/>
  <c r="K67"/>
  <c r="K66"/>
  <c r="K65"/>
  <c r="K64"/>
  <c r="K63"/>
  <c r="K62"/>
  <c r="K61"/>
  <c r="K60"/>
  <c r="K59"/>
  <c r="K58"/>
  <c r="K57"/>
  <c r="K56"/>
  <c r="K47"/>
  <c r="K46"/>
  <c r="K41"/>
  <c r="K40"/>
  <c r="K39"/>
  <c r="K38"/>
  <c r="K37"/>
  <c r="K35"/>
  <c r="K32"/>
  <c r="K31"/>
  <c r="K29"/>
  <c r="K28"/>
  <c r="K27"/>
  <c r="K24"/>
  <c r="K23"/>
  <c r="K22"/>
  <c r="K20"/>
  <c r="K19"/>
  <c r="K15"/>
  <c r="K14"/>
  <c r="K13"/>
  <c r="K12"/>
  <c r="K11"/>
  <c r="K10"/>
  <c r="K9"/>
  <c r="K8"/>
  <c r="K7"/>
  <c r="K6"/>
  <c r="K5"/>
  <c r="K4"/>
  <c r="K3"/>
  <c r="M281"/>
  <c r="M280"/>
  <c r="M279"/>
  <c r="M275"/>
  <c r="M274"/>
  <c r="M273"/>
  <c r="M269"/>
  <c r="M268"/>
  <c r="M267"/>
  <c r="M263"/>
  <c r="M262"/>
  <c r="M261"/>
  <c r="M257"/>
  <c r="M256"/>
  <c r="M255"/>
  <c r="M253"/>
  <c r="M252"/>
  <c r="M251"/>
  <c r="M250"/>
  <c r="M249"/>
  <c r="M244"/>
  <c r="M241"/>
  <c r="M240"/>
  <c r="M229"/>
  <c r="M228"/>
  <c r="M227"/>
  <c r="M226"/>
  <c r="M222"/>
  <c r="M221"/>
  <c r="M220"/>
  <c r="M219"/>
  <c r="M218"/>
  <c r="M217"/>
  <c r="M216"/>
  <c r="M215"/>
  <c r="M214"/>
  <c r="M212"/>
  <c r="M209"/>
  <c r="M208"/>
  <c r="M207"/>
  <c r="M206"/>
  <c r="M205"/>
  <c r="M204"/>
  <c r="M203"/>
  <c r="M202"/>
  <c r="M201"/>
  <c r="M200"/>
  <c r="M198"/>
  <c r="G131" i="24" s="1"/>
  <c r="M197" i="9"/>
  <c r="G130" i="24" s="1"/>
  <c r="M196" i="9"/>
  <c r="G125" i="24" s="1"/>
  <c r="M195" i="9"/>
  <c r="G124" i="24" s="1"/>
  <c r="M194" i="9"/>
  <c r="G123" i="24" s="1"/>
  <c r="M179" i="9"/>
  <c r="G122" i="24" s="1"/>
  <c r="M178" i="9"/>
  <c r="G121" i="24" s="1"/>
  <c r="M176" i="9"/>
  <c r="G120" i="24" s="1"/>
  <c r="M175" i="9"/>
  <c r="G119" i="24" s="1"/>
  <c r="M169" i="9"/>
  <c r="G118" i="24" s="1"/>
  <c r="M168" i="9"/>
  <c r="G117" i="24" s="1"/>
  <c r="M167" i="9"/>
  <c r="G116" i="24" s="1"/>
  <c r="M166" i="9"/>
  <c r="G115" i="24" s="1"/>
  <c r="M162" i="9"/>
  <c r="G111" i="24" s="1"/>
  <c r="M160" i="9"/>
  <c r="G110" i="24" s="1"/>
  <c r="M159" i="9"/>
  <c r="M158"/>
  <c r="G106" i="24" s="1"/>
  <c r="M157" i="9"/>
  <c r="G104" i="24" s="1"/>
  <c r="M156" i="9"/>
  <c r="M155"/>
  <c r="G101" i="24" s="1"/>
  <c r="M154" i="9"/>
  <c r="M153"/>
  <c r="G108" i="24" s="1"/>
  <c r="M151" i="9"/>
  <c r="G107" i="24" s="1"/>
  <c r="M150" i="9"/>
  <c r="G105" i="24" s="1"/>
  <c r="M149" i="9"/>
  <c r="M148"/>
  <c r="M147"/>
  <c r="G113" i="24" s="1"/>
  <c r="M146" i="9"/>
  <c r="M145"/>
  <c r="G102" i="24" s="1"/>
  <c r="M144" i="9"/>
  <c r="M143"/>
  <c r="M142"/>
  <c r="M141"/>
  <c r="M140"/>
  <c r="M139"/>
  <c r="G96" i="24" s="1"/>
  <c r="M137" i="9"/>
  <c r="G95" i="24" s="1"/>
  <c r="M136" i="9"/>
  <c r="G135" i="24" s="1"/>
  <c r="M135" i="9"/>
  <c r="G137" i="24" s="1"/>
  <c r="M134" i="9"/>
  <c r="G136" i="24" s="1"/>
  <c r="M133" i="9"/>
  <c r="M132"/>
  <c r="M125"/>
  <c r="G92" i="24" s="1"/>
  <c r="M124" i="9"/>
  <c r="G90" i="24" s="1"/>
  <c r="M123" i="9"/>
  <c r="G91" i="24" s="1"/>
  <c r="M119" i="9"/>
  <c r="G88" i="24" s="1"/>
  <c r="M118" i="9"/>
  <c r="G78" i="24" s="1"/>
  <c r="M117" i="9"/>
  <c r="G77" i="24" s="1"/>
  <c r="M116" i="9"/>
  <c r="G76" i="24" s="1"/>
  <c r="M115" i="9"/>
  <c r="G75" i="24" s="1"/>
  <c r="M114" i="9"/>
  <c r="M113"/>
  <c r="M112"/>
  <c r="M111"/>
  <c r="G74" i="24" s="1"/>
  <c r="M110" i="9"/>
  <c r="G73" i="24" s="1"/>
  <c r="M109" i="9"/>
  <c r="G62" i="24" s="1"/>
  <c r="M108" i="9"/>
  <c r="G79" i="24" s="1"/>
  <c r="M107" i="9"/>
  <c r="G80" i="24" s="1"/>
  <c r="M106" i="9"/>
  <c r="M105"/>
  <c r="M104"/>
  <c r="G72" i="24" s="1"/>
  <c r="M103" i="9"/>
  <c r="G71" i="24" s="1"/>
  <c r="M102" i="9"/>
  <c r="M101"/>
  <c r="G49" i="24" s="1"/>
  <c r="M100" i="9"/>
  <c r="G34" i="24" s="1"/>
  <c r="M96" i="9"/>
  <c r="M87"/>
  <c r="G55" i="24" s="1"/>
  <c r="M86" i="9"/>
  <c r="G54" i="24" s="1"/>
  <c r="M85" i="9"/>
  <c r="M84"/>
  <c r="M83"/>
  <c r="G52" i="24" s="1"/>
  <c r="M82" i="9"/>
  <c r="G51" i="24" s="1"/>
  <c r="M81" i="9"/>
  <c r="M79"/>
  <c r="M78"/>
  <c r="M77"/>
  <c r="G63" i="24" s="1"/>
  <c r="G31"/>
  <c r="G30"/>
  <c r="M67" i="9"/>
  <c r="G22" i="24" s="1"/>
  <c r="M66" i="9"/>
  <c r="G21" i="24" s="1"/>
  <c r="M65" i="9"/>
  <c r="M64"/>
  <c r="M63"/>
  <c r="M62"/>
  <c r="G20" i="24" s="1"/>
  <c r="M61" i="9"/>
  <c r="G19" i="24" s="1"/>
  <c r="M60" i="9"/>
  <c r="M59"/>
  <c r="G48" i="24" s="1"/>
  <c r="M58" i="9"/>
  <c r="G47" i="24" s="1"/>
  <c r="M57" i="9"/>
  <c r="G46" i="24" s="1"/>
  <c r="M56" i="9"/>
  <c r="G45" i="24" s="1"/>
  <c r="M47" i="9"/>
  <c r="G36" i="24" s="1"/>
  <c r="M46" i="9"/>
  <c r="M41"/>
  <c r="G42" i="24" s="1"/>
  <c r="M40" i="9"/>
  <c r="G40" i="24" s="1"/>
  <c r="M39" i="9"/>
  <c r="G43" i="24" s="1"/>
  <c r="M38" i="9"/>
  <c r="G39" i="24" s="1"/>
  <c r="M37" i="9"/>
  <c r="M35"/>
  <c r="G89" i="24" s="1"/>
  <c r="M32" i="9"/>
  <c r="M31"/>
  <c r="M29"/>
  <c r="M28"/>
  <c r="M27"/>
  <c r="G33" i="24" s="1"/>
  <c r="M24" i="9"/>
  <c r="M23"/>
  <c r="G15" i="24" s="1"/>
  <c r="M22" i="9"/>
  <c r="M20"/>
  <c r="G28" i="24" s="1"/>
  <c r="M19" i="9"/>
  <c r="M15"/>
  <c r="G14" i="24" s="1"/>
  <c r="M14" i="9"/>
  <c r="G13" i="24" s="1"/>
  <c r="M13" i="9"/>
  <c r="G12" i="24" s="1"/>
  <c r="M12" i="9"/>
  <c r="G11" i="24" s="1"/>
  <c r="M11" i="9"/>
  <c r="G10" i="24" s="1"/>
  <c r="M10" i="9"/>
  <c r="G9" i="24" s="1"/>
  <c r="M9" i="9"/>
  <c r="G8" i="24" s="1"/>
  <c r="M8" i="9"/>
  <c r="G7" i="24" s="1"/>
  <c r="M7" i="9"/>
  <c r="G6" i="24" s="1"/>
  <c r="M6" i="9"/>
  <c r="G5" i="24" s="1"/>
  <c r="M5" i="9"/>
  <c r="G81" i="24" s="1"/>
  <c r="M4" i="9"/>
  <c r="G4" i="24" s="1"/>
  <c r="M3" i="9"/>
  <c r="G190" i="24" l="1"/>
  <c r="H198"/>
  <c r="G53"/>
  <c r="G41"/>
  <c r="G44"/>
  <c r="G160"/>
  <c r="G162"/>
  <c r="G163"/>
  <c r="H165"/>
  <c r="G167"/>
  <c r="G172"/>
  <c r="G174"/>
  <c r="G176"/>
  <c r="G177"/>
  <c r="G181"/>
  <c r="G192"/>
  <c r="G194"/>
  <c r="G196"/>
  <c r="G207"/>
  <c r="G209"/>
  <c r="G211"/>
  <c r="G213"/>
  <c r="G215"/>
  <c r="G217"/>
  <c r="G219"/>
  <c r="G159"/>
  <c r="G161"/>
  <c r="G164"/>
  <c r="G166"/>
  <c r="G169"/>
  <c r="G171"/>
  <c r="G173"/>
  <c r="G175"/>
  <c r="G193"/>
  <c r="G195"/>
  <c r="G206"/>
  <c r="G208"/>
  <c r="G210"/>
  <c r="G212"/>
  <c r="G214"/>
  <c r="G216"/>
  <c r="G218"/>
  <c r="G220"/>
  <c r="L60" i="9"/>
  <c r="N60"/>
  <c r="G82" i="24"/>
  <c r="N29" i="9"/>
  <c r="L29"/>
  <c r="G17" i="24"/>
  <c r="G16"/>
  <c r="N214" i="9"/>
  <c r="L214"/>
  <c r="G170" i="24"/>
  <c r="G35"/>
  <c r="N46" i="9"/>
  <c r="L46"/>
  <c r="G84" i="24"/>
  <c r="N96" i="9"/>
  <c r="L96"/>
  <c r="G50" i="24"/>
  <c r="N81" i="9"/>
  <c r="L81"/>
  <c r="G18" i="24"/>
  <c r="G109"/>
  <c r="G38"/>
  <c r="N37" i="9"/>
  <c r="L37"/>
  <c r="G97" i="24"/>
  <c r="G70"/>
  <c r="G69"/>
  <c r="G68"/>
  <c r="N31" i="9"/>
  <c r="L31"/>
  <c r="G27" i="24"/>
  <c r="N19" i="9"/>
  <c r="L19"/>
  <c r="H160" i="24"/>
  <c r="H162"/>
  <c r="H163"/>
  <c r="H167"/>
  <c r="H170"/>
  <c r="H172"/>
  <c r="H174"/>
  <c r="H176"/>
  <c r="H177"/>
  <c r="H181"/>
  <c r="H189"/>
  <c r="H192"/>
  <c r="H194"/>
  <c r="H196"/>
  <c r="H207"/>
  <c r="H209"/>
  <c r="H211"/>
  <c r="H213"/>
  <c r="H215"/>
  <c r="H217"/>
  <c r="H219"/>
  <c r="H159"/>
  <c r="H161"/>
  <c r="H164"/>
  <c r="H166"/>
  <c r="H169"/>
  <c r="H171"/>
  <c r="H173"/>
  <c r="H175"/>
  <c r="H180"/>
  <c r="H188"/>
  <c r="H190"/>
  <c r="H193"/>
  <c r="H195"/>
  <c r="H206"/>
  <c r="H208"/>
  <c r="H210"/>
  <c r="H212"/>
  <c r="H214"/>
  <c r="H216"/>
  <c r="H218"/>
  <c r="H220"/>
  <c r="L3" i="9"/>
  <c r="L5"/>
  <c r="L281"/>
  <c r="L280"/>
  <c r="L279"/>
  <c r="L273"/>
  <c r="L267"/>
  <c r="L261"/>
  <c r="L257"/>
  <c r="L256"/>
  <c r="L255"/>
  <c r="L249"/>
  <c r="L240"/>
  <c r="L228"/>
  <c r="L226"/>
  <c r="L208"/>
  <c r="L207"/>
  <c r="L206"/>
  <c r="L205"/>
  <c r="L203"/>
  <c r="L202"/>
  <c r="L200"/>
  <c r="L198"/>
  <c r="L197"/>
  <c r="L196"/>
  <c r="L195"/>
  <c r="L194"/>
  <c r="L179"/>
  <c r="L178"/>
  <c r="L176"/>
  <c r="L175"/>
  <c r="L169"/>
  <c r="L168"/>
  <c r="L167"/>
  <c r="L166"/>
  <c r="L162"/>
  <c r="L160"/>
  <c r="L159"/>
  <c r="L156"/>
  <c r="L155"/>
  <c r="L154"/>
  <c r="L153"/>
  <c r="L150"/>
  <c r="L149"/>
  <c r="L147"/>
  <c r="L146"/>
  <c r="L145"/>
  <c r="L144"/>
  <c r="L143"/>
  <c r="L139"/>
  <c r="L137"/>
  <c r="L136"/>
  <c r="L135"/>
  <c r="L134"/>
  <c r="L132"/>
  <c r="L125"/>
  <c r="L123"/>
  <c r="L119"/>
  <c r="L110"/>
  <c r="L109"/>
  <c r="L107"/>
  <c r="L103"/>
  <c r="L102"/>
  <c r="L101"/>
  <c r="L100"/>
  <c r="L77"/>
  <c r="L56"/>
  <c r="L35"/>
  <c r="L28"/>
  <c r="L27"/>
  <c r="L22"/>
  <c r="L6"/>
  <c r="P203" l="1"/>
  <c r="F203"/>
  <c r="N203"/>
  <c r="N139"/>
  <c r="P35" l="1"/>
  <c r="N35"/>
  <c r="F35"/>
  <c r="N162" l="1"/>
  <c r="P162"/>
  <c r="F162"/>
  <c r="P139" l="1"/>
  <c r="P77"/>
  <c r="N226"/>
  <c r="N198"/>
  <c r="N197"/>
  <c r="N196"/>
  <c r="N195"/>
  <c r="N77"/>
  <c r="F226"/>
  <c r="F198"/>
  <c r="F197"/>
  <c r="F196"/>
  <c r="F195"/>
  <c r="F194"/>
  <c r="N194"/>
  <c r="P194"/>
  <c r="P196"/>
  <c r="P198"/>
  <c r="F139" l="1"/>
  <c r="P226"/>
  <c r="F77"/>
  <c r="F6"/>
  <c r="P110"/>
  <c r="F110"/>
  <c r="N110"/>
  <c r="N6"/>
  <c r="P6"/>
  <c r="P197"/>
  <c r="P195"/>
  <c r="F261"/>
  <c r="F273"/>
  <c r="N261"/>
  <c r="N273"/>
  <c r="P267"/>
  <c r="P261"/>
  <c r="P273"/>
  <c r="F200"/>
  <c r="F267"/>
  <c r="N267"/>
  <c r="P200" l="1"/>
  <c r="N200" l="1"/>
  <c r="F146" l="1"/>
  <c r="N5" l="1"/>
  <c r="N27"/>
  <c r="N28"/>
  <c r="N100"/>
  <c r="N101"/>
  <c r="N102"/>
  <c r="N109"/>
  <c r="N119"/>
  <c r="N125"/>
  <c r="N134"/>
  <c r="N135"/>
  <c r="N136"/>
  <c r="N137"/>
  <c r="N143"/>
  <c r="N144"/>
  <c r="N145"/>
  <c r="N146"/>
  <c r="N149"/>
  <c r="N150"/>
  <c r="N153"/>
  <c r="N154"/>
  <c r="N155"/>
  <c r="N159"/>
  <c r="N160"/>
  <c r="N166"/>
  <c r="N167"/>
  <c r="N168"/>
  <c r="N169"/>
  <c r="N175"/>
  <c r="N176"/>
  <c r="N178"/>
  <c r="N179"/>
  <c r="N202"/>
  <c r="N205"/>
  <c r="N206"/>
  <c r="N207"/>
  <c r="N255"/>
  <c r="N256"/>
  <c r="N257"/>
  <c r="N279"/>
  <c r="N280"/>
  <c r="N281"/>
  <c r="N3"/>
  <c r="F5"/>
  <c r="F27"/>
  <c r="F28"/>
  <c r="F100"/>
  <c r="F101"/>
  <c r="F102"/>
  <c r="F109"/>
  <c r="F119"/>
  <c r="F125"/>
  <c r="F134"/>
  <c r="F135"/>
  <c r="F136"/>
  <c r="F137"/>
  <c r="F143"/>
  <c r="F144"/>
  <c r="F145"/>
  <c r="F149"/>
  <c r="F150"/>
  <c r="F153"/>
  <c r="F154"/>
  <c r="F155"/>
  <c r="F159"/>
  <c r="F160"/>
  <c r="F166"/>
  <c r="F167"/>
  <c r="F168"/>
  <c r="F169"/>
  <c r="F175"/>
  <c r="F176"/>
  <c r="F178"/>
  <c r="F179"/>
  <c r="F202"/>
  <c r="F205"/>
  <c r="F206"/>
  <c r="F207"/>
  <c r="F255"/>
  <c r="F256"/>
  <c r="F257"/>
  <c r="F279"/>
  <c r="F280"/>
  <c r="F281"/>
  <c r="F3"/>
  <c r="F228" l="1"/>
  <c r="N107"/>
  <c r="P281"/>
  <c r="P279"/>
  <c r="P257"/>
  <c r="P255"/>
  <c r="P206"/>
  <c r="P178"/>
  <c r="P175"/>
  <c r="P168"/>
  <c r="P166"/>
  <c r="P159"/>
  <c r="P154"/>
  <c r="P150"/>
  <c r="P145"/>
  <c r="P143"/>
  <c r="P137"/>
  <c r="P135"/>
  <c r="P125"/>
  <c r="P102"/>
  <c r="P100"/>
  <c r="P28"/>
  <c r="P5"/>
  <c r="P3"/>
  <c r="P280"/>
  <c r="P256"/>
  <c r="P207"/>
  <c r="P205"/>
  <c r="P202"/>
  <c r="P179"/>
  <c r="P176"/>
  <c r="P169"/>
  <c r="P167"/>
  <c r="P160"/>
  <c r="P155"/>
  <c r="P153"/>
  <c r="P149"/>
  <c r="P146"/>
  <c r="P144"/>
  <c r="P136"/>
  <c r="P134"/>
  <c r="P119"/>
  <c r="P109"/>
  <c r="P101"/>
  <c r="P27"/>
  <c r="F240"/>
  <c r="F249"/>
  <c r="N132"/>
  <c r="P132"/>
  <c r="P107"/>
  <c r="P249"/>
  <c r="P156"/>
  <c r="P103"/>
  <c r="P22"/>
  <c r="F208"/>
  <c r="P240"/>
  <c r="P228"/>
  <c r="P208"/>
  <c r="P123"/>
  <c r="P56"/>
  <c r="N249"/>
  <c r="N156"/>
  <c r="N103"/>
  <c r="N240"/>
  <c r="N228"/>
  <c r="N208"/>
  <c r="N147"/>
  <c r="N123"/>
  <c r="N56"/>
  <c r="N22"/>
  <c r="P147"/>
  <c r="F147"/>
  <c r="F132"/>
  <c r="F107"/>
  <c r="F123"/>
  <c r="F56"/>
  <c r="F22"/>
  <c r="F156"/>
  <c r="F103"/>
  <c r="H143" l="1"/>
  <c r="H102"/>
  <c r="H149"/>
  <c r="H28"/>
  <c r="H146"/>
  <c r="H3" l="1"/>
  <c r="J162" i="24"/>
  <c r="K162" s="1"/>
  <c r="H132" i="9"/>
  <c r="J219" i="24"/>
  <c r="K219" s="1"/>
  <c r="H280" i="9"/>
  <c r="J217" i="24"/>
  <c r="J215"/>
  <c r="H273" i="9"/>
  <c r="J213" i="24"/>
  <c r="J211"/>
  <c r="J209"/>
  <c r="H261" i="9"/>
  <c r="J207" i="24"/>
  <c r="K207" s="1"/>
  <c r="H256" i="9"/>
  <c r="J201" i="24"/>
  <c r="K201" s="1"/>
  <c r="H254" i="9"/>
  <c r="J195" i="24"/>
  <c r="J193"/>
  <c r="J190"/>
  <c r="J188"/>
  <c r="H240" i="9"/>
  <c r="J182" i="24"/>
  <c r="H230" i="9"/>
  <c r="J180" i="24"/>
  <c r="H226" i="9"/>
  <c r="J175" i="24"/>
  <c r="J173"/>
  <c r="J171"/>
  <c r="J169"/>
  <c r="J166"/>
  <c r="H208" i="9"/>
  <c r="J164" i="24"/>
  <c r="K164" s="1"/>
  <c r="H206" i="9"/>
  <c r="H203"/>
  <c r="J160" i="24"/>
  <c r="J135"/>
  <c r="H136" i="9"/>
  <c r="J136" i="24"/>
  <c r="H134" i="9"/>
  <c r="J131" i="24"/>
  <c r="H198" i="9"/>
  <c r="J125" i="24"/>
  <c r="H196" i="9"/>
  <c r="J123" i="24"/>
  <c r="H194" i="9"/>
  <c r="J121" i="24"/>
  <c r="H178" i="9"/>
  <c r="J119" i="24"/>
  <c r="H175" i="9"/>
  <c r="J115" i="24"/>
  <c r="H166" i="9"/>
  <c r="J116" i="24"/>
  <c r="H167" i="9"/>
  <c r="J110" i="24"/>
  <c r="H160" i="9"/>
  <c r="J109" i="24"/>
  <c r="H154" i="9"/>
  <c r="J100" i="24"/>
  <c r="H159" i="9"/>
  <c r="J106" i="24"/>
  <c r="J105"/>
  <c r="H150" i="9"/>
  <c r="J102" i="24"/>
  <c r="H145" i="9"/>
  <c r="J96" i="24"/>
  <c r="H139" i="9"/>
  <c r="J97" i="24"/>
  <c r="H126" i="9"/>
  <c r="J93" i="24"/>
  <c r="J91"/>
  <c r="H123" i="9"/>
  <c r="J88" i="24"/>
  <c r="H119" i="9"/>
  <c r="J77" i="24"/>
  <c r="J75"/>
  <c r="J73"/>
  <c r="H110" i="9"/>
  <c r="J80" i="24"/>
  <c r="H107" i="9"/>
  <c r="J72" i="24"/>
  <c r="J89"/>
  <c r="H35" i="9"/>
  <c r="J68" i="24"/>
  <c r="J34"/>
  <c r="H100" i="9"/>
  <c r="J55" i="24"/>
  <c r="J53"/>
  <c r="J51"/>
  <c r="J31"/>
  <c r="J63"/>
  <c r="H77" i="9"/>
  <c r="J48" i="24"/>
  <c r="J46"/>
  <c r="J36"/>
  <c r="J42"/>
  <c r="J40"/>
  <c r="J38"/>
  <c r="J33"/>
  <c r="H27" i="9"/>
  <c r="J28" i="24"/>
  <c r="J81"/>
  <c r="H5" i="9"/>
  <c r="H228"/>
  <c r="H156"/>
  <c r="J220" i="24"/>
  <c r="K220" s="1"/>
  <c r="H281" i="9"/>
  <c r="J218" i="24"/>
  <c r="K218" s="1"/>
  <c r="H279" i="9"/>
  <c r="J216" i="24"/>
  <c r="J214"/>
  <c r="J212"/>
  <c r="H267" i="9"/>
  <c r="J210" i="24"/>
  <c r="J208"/>
  <c r="K208" s="1"/>
  <c r="H257" i="9"/>
  <c r="J206" i="24"/>
  <c r="K206" s="1"/>
  <c r="H255" i="9"/>
  <c r="J196" i="24"/>
  <c r="J194"/>
  <c r="J192"/>
  <c r="H249" i="9"/>
  <c r="J189" i="24"/>
  <c r="J183"/>
  <c r="J181"/>
  <c r="K181" s="1"/>
  <c r="J177"/>
  <c r="J176"/>
  <c r="J174"/>
  <c r="J172"/>
  <c r="J170"/>
  <c r="J167"/>
  <c r="J165"/>
  <c r="K165" s="1"/>
  <c r="H207" i="9"/>
  <c r="J163" i="24"/>
  <c r="K163" s="1"/>
  <c r="H205" i="9"/>
  <c r="J161" i="24"/>
  <c r="K161" s="1"/>
  <c r="H202" i="9"/>
  <c r="J159" i="24"/>
  <c r="H200" i="9"/>
  <c r="J137" i="24"/>
  <c r="H135" i="9"/>
  <c r="J103" i="24"/>
  <c r="H199" i="9"/>
  <c r="J130" i="24"/>
  <c r="H197" i="9"/>
  <c r="J124" i="24"/>
  <c r="H195" i="9"/>
  <c r="J122" i="24"/>
  <c r="H179" i="9"/>
  <c r="J120" i="24"/>
  <c r="H176" i="9"/>
  <c r="J118" i="24"/>
  <c r="H169" i="9"/>
  <c r="J117" i="24"/>
  <c r="H168" i="9"/>
  <c r="J111" i="24"/>
  <c r="H162" i="9"/>
  <c r="J114" i="24"/>
  <c r="J108"/>
  <c r="H153" i="9"/>
  <c r="J101" i="24"/>
  <c r="H155" i="9"/>
  <c r="J104" i="24"/>
  <c r="J107"/>
  <c r="J113"/>
  <c r="H147" i="9"/>
  <c r="H144"/>
  <c r="J95" i="24"/>
  <c r="H137" i="9"/>
  <c r="J92" i="24"/>
  <c r="H125" i="9"/>
  <c r="J90" i="24"/>
  <c r="J78"/>
  <c r="J76"/>
  <c r="J74"/>
  <c r="J79"/>
  <c r="J62"/>
  <c r="H109" i="9"/>
  <c r="J71" i="24"/>
  <c r="H103" i="9"/>
  <c r="J49" i="24"/>
  <c r="H101" i="9"/>
  <c r="J84" i="24"/>
  <c r="J54"/>
  <c r="J52"/>
  <c r="J50"/>
  <c r="J30"/>
  <c r="J47"/>
  <c r="J45"/>
  <c r="H56" i="9"/>
  <c r="J35" i="24"/>
  <c r="J41"/>
  <c r="J39"/>
  <c r="J82"/>
  <c r="H22" i="9"/>
  <c r="J29" i="24"/>
  <c r="H19" i="9"/>
  <c r="J27" i="24"/>
  <c r="H6" i="9"/>
  <c r="K114" i="24" l="1"/>
  <c r="K53"/>
  <c r="J9"/>
  <c r="J17"/>
  <c r="J22"/>
  <c r="J4"/>
  <c r="J5"/>
  <c r="J12"/>
  <c r="J13"/>
  <c r="J20"/>
  <c r="J6"/>
  <c r="J11"/>
  <c r="J14"/>
  <c r="J15"/>
  <c r="J21"/>
  <c r="J7"/>
  <c r="J18"/>
  <c r="J8"/>
  <c r="J10"/>
  <c r="J19"/>
  <c r="K188"/>
  <c r="K192"/>
  <c r="K209"/>
  <c r="K215"/>
  <c r="K166"/>
  <c r="I8" l="1"/>
  <c r="I160" l="1"/>
  <c r="K159" s="1"/>
  <c r="I172" l="1"/>
  <c r="K170" s="1"/>
  <c r="I7"/>
  <c r="I99" l="1"/>
  <c r="K98" s="1"/>
  <c r="I131"/>
  <c r="I38"/>
  <c r="K38" s="1"/>
  <c r="I45"/>
  <c r="I30"/>
  <c r="I136"/>
  <c r="I119"/>
  <c r="I109"/>
  <c r="I88"/>
  <c r="I103"/>
  <c r="I120"/>
  <c r="I107"/>
  <c r="I93"/>
  <c r="I108"/>
  <c r="I95"/>
  <c r="I49"/>
  <c r="I15"/>
  <c r="I90"/>
  <c r="I97"/>
  <c r="K97" s="1"/>
  <c r="I135"/>
  <c r="I121"/>
  <c r="I110"/>
  <c r="I96"/>
  <c r="I137"/>
  <c r="I122"/>
  <c r="I111"/>
  <c r="I102"/>
  <c r="I33"/>
  <c r="I62"/>
  <c r="I23"/>
  <c r="I25"/>
  <c r="I133"/>
  <c r="I128"/>
  <c r="I5"/>
  <c r="I68"/>
  <c r="I18"/>
  <c r="I71"/>
  <c r="I35"/>
  <c r="I123"/>
  <c r="I116"/>
  <c r="I106"/>
  <c r="I81"/>
  <c r="I124"/>
  <c r="I117"/>
  <c r="I105"/>
  <c r="I63"/>
  <c r="I104"/>
  <c r="I82"/>
  <c r="I73"/>
  <c r="I113"/>
  <c r="K113" s="1"/>
  <c r="I27"/>
  <c r="I79"/>
  <c r="I125"/>
  <c r="I115"/>
  <c r="I100"/>
  <c r="I34"/>
  <c r="I130"/>
  <c r="I118"/>
  <c r="I84"/>
  <c r="I89"/>
  <c r="I101"/>
  <c r="I92"/>
  <c r="I94"/>
  <c r="I67"/>
  <c r="I112"/>
  <c r="I132"/>
  <c r="I65" l="1"/>
  <c r="K63" s="1"/>
  <c r="I50"/>
  <c r="K50" s="1"/>
  <c r="K67"/>
  <c r="K92"/>
  <c r="K118"/>
  <c r="K115"/>
  <c r="K73"/>
  <c r="K104"/>
  <c r="K105"/>
  <c r="K124"/>
  <c r="K106"/>
  <c r="K123"/>
  <c r="K71"/>
  <c r="K68"/>
  <c r="K128"/>
  <c r="K25"/>
  <c r="K62"/>
  <c r="K33"/>
  <c r="K111"/>
  <c r="K137"/>
  <c r="K110"/>
  <c r="K135"/>
  <c r="K15"/>
  <c r="K95"/>
  <c r="K93"/>
  <c r="K120"/>
  <c r="K88"/>
  <c r="K119"/>
  <c r="K30"/>
  <c r="K112"/>
  <c r="K94"/>
  <c r="K101"/>
  <c r="K84"/>
  <c r="K130"/>
  <c r="K100"/>
  <c r="K79"/>
  <c r="K82"/>
  <c r="K117"/>
  <c r="K81"/>
  <c r="K116"/>
  <c r="K35"/>
  <c r="K18"/>
  <c r="K133"/>
  <c r="K23"/>
  <c r="K102"/>
  <c r="K122"/>
  <c r="K96"/>
  <c r="K121"/>
  <c r="K90"/>
  <c r="K49"/>
  <c r="K108"/>
  <c r="K107"/>
  <c r="K103"/>
  <c r="K109"/>
  <c r="K136"/>
  <c r="K45"/>
  <c r="K131"/>
  <c r="K125"/>
  <c r="K132"/>
  <c r="K89"/>
  <c r="K34"/>
  <c r="K27"/>
  <c r="T28" i="9"/>
  <c r="Y28"/>
  <c r="W28"/>
  <c r="X28" s="1"/>
  <c r="AA28" l="1"/>
  <c r="AC28" l="1"/>
  <c r="T132"/>
  <c r="W132"/>
  <c r="X132" s="1"/>
  <c r="Y132"/>
  <c r="AA132" s="1"/>
  <c r="I184" i="24" l="1"/>
  <c r="I182" l="1"/>
  <c r="K182" s="1"/>
  <c r="I185" l="1"/>
  <c r="K185" s="1"/>
  <c r="I212" l="1"/>
  <c r="K212" s="1"/>
  <c r="I4" l="1"/>
  <c r="K4" l="1"/>
  <c r="I9" l="1"/>
  <c r="K5" s="1"/>
</calcChain>
</file>

<file path=xl/sharedStrings.xml><?xml version="1.0" encoding="utf-8"?>
<sst xmlns="http://schemas.openxmlformats.org/spreadsheetml/2006/main" count="767" uniqueCount="319">
  <si>
    <t>CO</t>
  </si>
  <si>
    <t>SO</t>
  </si>
  <si>
    <t>INV</t>
  </si>
  <si>
    <t>ACHAT</t>
  </si>
  <si>
    <t>Référence</t>
  </si>
  <si>
    <t>PF0278</t>
  </si>
  <si>
    <t>PF0001</t>
  </si>
  <si>
    <t>PF0362</t>
  </si>
  <si>
    <t>PF0009</t>
  </si>
  <si>
    <t>PF0010</t>
  </si>
  <si>
    <t>PF0011</t>
  </si>
  <si>
    <t>PF0013</t>
  </si>
  <si>
    <t>PF0012</t>
  </si>
  <si>
    <t>PF0193</t>
  </si>
  <si>
    <t>PF0300</t>
  </si>
  <si>
    <t>PF0434</t>
  </si>
  <si>
    <t>PF0372</t>
  </si>
  <si>
    <t>PF0014</t>
  </si>
  <si>
    <t>PF0083</t>
  </si>
  <si>
    <t>PF0084</t>
  </si>
  <si>
    <t>PF0314</t>
  </si>
  <si>
    <t>PF0325</t>
  </si>
  <si>
    <t>PF0128</t>
  </si>
  <si>
    <t>PF0363</t>
  </si>
  <si>
    <t>PF0435</t>
  </si>
  <si>
    <t>PF0181</t>
  </si>
  <si>
    <t>PF0206</t>
  </si>
  <si>
    <t>PF0217</t>
  </si>
  <si>
    <t>PF0366</t>
  </si>
  <si>
    <t>PF0425</t>
  </si>
  <si>
    <t>PF0408</t>
  </si>
  <si>
    <t>PF0407</t>
  </si>
  <si>
    <t>PF0263</t>
  </si>
  <si>
    <t>PF0264</t>
  </si>
  <si>
    <t>PF0265</t>
  </si>
  <si>
    <t>PF0266</t>
  </si>
  <si>
    <t>PF0346</t>
  </si>
  <si>
    <t>PF0358</t>
  </si>
  <si>
    <t>PF0424</t>
  </si>
  <si>
    <t>PF0359</t>
  </si>
  <si>
    <t>PF0309</t>
  </si>
  <si>
    <t>PF0071</t>
  </si>
  <si>
    <t>PF0073</t>
  </si>
  <si>
    <t>PF0074</t>
  </si>
  <si>
    <t>PF0141</t>
  </si>
  <si>
    <t>PF0337</t>
  </si>
  <si>
    <t>PF0423</t>
  </si>
  <si>
    <t>PF0301</t>
  </si>
  <si>
    <t>PF0365</t>
  </si>
  <si>
    <t>PF0417</t>
  </si>
  <si>
    <t>PF0361</t>
  </si>
  <si>
    <t>PF0245</t>
  </si>
  <si>
    <t>PF0246</t>
  </si>
  <si>
    <t>PF0279</t>
  </si>
  <si>
    <t>PF0360</t>
  </si>
  <si>
    <t>PF0437</t>
  </si>
  <si>
    <t>PF0344</t>
  </si>
  <si>
    <t>PF0101</t>
  </si>
  <si>
    <t>PF0155</t>
  </si>
  <si>
    <t>PF0156</t>
  </si>
  <si>
    <t>PF0310</t>
  </si>
  <si>
    <t>PF0338</t>
  </si>
  <si>
    <t>PF0428</t>
  </si>
  <si>
    <t>PF0373</t>
  </si>
  <si>
    <t>PF0374</t>
  </si>
  <si>
    <t>PF0376</t>
  </si>
  <si>
    <t>PF0375</t>
  </si>
  <si>
    <t>PF0270</t>
  </si>
  <si>
    <t>PF0329</t>
  </si>
  <si>
    <t>PF0330</t>
  </si>
  <si>
    <t>PF0334</t>
  </si>
  <si>
    <t>PF0342</t>
  </si>
  <si>
    <t>PF0357</t>
  </si>
  <si>
    <t>PF0347</t>
  </si>
  <si>
    <t>PF0352</t>
  </si>
  <si>
    <t>PF0348</t>
  </si>
  <si>
    <t>PF0350</t>
  </si>
  <si>
    <t>PF0367</t>
  </si>
  <si>
    <t>PF0368</t>
  </si>
  <si>
    <t>PF0369</t>
  </si>
  <si>
    <t>PF0370</t>
  </si>
  <si>
    <t>PF0378</t>
  </si>
  <si>
    <t>PF0406</t>
  </si>
  <si>
    <t>PF0409</t>
  </si>
  <si>
    <t>PF0380</t>
  </si>
  <si>
    <t>PF0410</t>
  </si>
  <si>
    <t>PF0432</t>
  </si>
  <si>
    <t>PF0420</t>
  </si>
  <si>
    <t>PF0422</t>
  </si>
  <si>
    <t>PF0419</t>
  </si>
  <si>
    <t>PF0421</t>
  </si>
  <si>
    <t>PF0043</t>
  </si>
  <si>
    <t>PF0077</t>
  </si>
  <si>
    <t>PF0042</t>
  </si>
  <si>
    <t>PF0404</t>
  </si>
  <si>
    <t>PF0381</t>
  </si>
  <si>
    <t>PF0222</t>
  </si>
  <si>
    <t>PF0223</t>
  </si>
  <si>
    <t>PF0430</t>
  </si>
  <si>
    <t>PF0433</t>
  </si>
  <si>
    <t>PF0438</t>
  </si>
  <si>
    <t>PF0439</t>
  </si>
  <si>
    <t>PF0440</t>
  </si>
  <si>
    <t>PF0441</t>
  </si>
  <si>
    <t>Qté/Colis</t>
  </si>
  <si>
    <t>PF0248</t>
  </si>
  <si>
    <t>PF0400</t>
  </si>
  <si>
    <t>PF0038</t>
  </si>
  <si>
    <t>PF0142</t>
  </si>
  <si>
    <t>PF0143</t>
  </si>
  <si>
    <t>PF0218</t>
  </si>
  <si>
    <t>PF0356</t>
  </si>
  <si>
    <t>PF0431</t>
  </si>
  <si>
    <t>PF0331</t>
  </si>
  <si>
    <t>PF0332</t>
  </si>
  <si>
    <t>PF0333</t>
  </si>
  <si>
    <t>PF0192</t>
  </si>
  <si>
    <t>PF0227</t>
  </si>
  <si>
    <t>PF0189</t>
  </si>
  <si>
    <t>PF0288</t>
  </si>
  <si>
    <t>PF0289</t>
  </si>
  <si>
    <t>PF0308</t>
  </si>
  <si>
    <t>PF0313</t>
  </si>
  <si>
    <t>PF0281</t>
  </si>
  <si>
    <t>PF0411</t>
  </si>
  <si>
    <t>PF0377</t>
  </si>
  <si>
    <t>PF0391</t>
  </si>
  <si>
    <t>PF0311</t>
  </si>
  <si>
    <t>PF0312</t>
  </si>
  <si>
    <t>PF0392</t>
  </si>
  <si>
    <t>PF0412</t>
  </si>
  <si>
    <t>PF0413</t>
  </si>
  <si>
    <t>PF0414</t>
  </si>
  <si>
    <t>PF0415</t>
  </si>
  <si>
    <t>PF0416</t>
  </si>
  <si>
    <t>PF0303</t>
  </si>
  <si>
    <t>PF0304</t>
  </si>
  <si>
    <t>PF0305</t>
  </si>
  <si>
    <t>PF0388</t>
  </si>
  <si>
    <t>PF0389</t>
  </si>
  <si>
    <t>PF0390</t>
  </si>
  <si>
    <t>PF0382</t>
  </si>
  <si>
    <t>PF0383</t>
  </si>
  <si>
    <t>PF0384</t>
  </si>
  <si>
    <t>PF0385</t>
  </si>
  <si>
    <t>PF0386</t>
  </si>
  <si>
    <t>PF0387</t>
  </si>
  <si>
    <t>PF0396</t>
  </si>
  <si>
    <t>PF0397</t>
  </si>
  <si>
    <t>PF0398</t>
  </si>
  <si>
    <t>FAMILLE</t>
  </si>
  <si>
    <t>PF0452</t>
  </si>
  <si>
    <t>PF0399</t>
  </si>
  <si>
    <t>PF0447</t>
  </si>
  <si>
    <t>PF0448</t>
  </si>
  <si>
    <t>PF0449</t>
  </si>
  <si>
    <t>PF0450</t>
  </si>
  <si>
    <t>PF0451</t>
  </si>
  <si>
    <t>PF0455</t>
  </si>
  <si>
    <t>PF0456</t>
  </si>
  <si>
    <t>PF0457</t>
  </si>
  <si>
    <t>PF0458</t>
  </si>
  <si>
    <t>PF0459</t>
  </si>
  <si>
    <t>PF0460</t>
  </si>
  <si>
    <t>PF0467</t>
  </si>
  <si>
    <t>PF0463</t>
  </si>
  <si>
    <t>PF0464</t>
  </si>
  <si>
    <t>PF0465</t>
  </si>
  <si>
    <t>PF0468</t>
  </si>
  <si>
    <t>PF0469</t>
  </si>
  <si>
    <t>PF0462</t>
  </si>
  <si>
    <t>PF0461</t>
  </si>
  <si>
    <t>PF0470</t>
  </si>
  <si>
    <t>PF0442</t>
  </si>
  <si>
    <t>SO 1</t>
  </si>
  <si>
    <t>SO 2</t>
  </si>
  <si>
    <t>PF0471</t>
  </si>
  <si>
    <t>PX VENTE</t>
  </si>
  <si>
    <t>MARGE LIV</t>
  </si>
  <si>
    <t>MARGE PLF</t>
  </si>
  <si>
    <t>MARGE TOTALE</t>
  </si>
  <si>
    <t>MARGE TOTALE MANUELLE</t>
  </si>
  <si>
    <t>ACHAT LIV</t>
  </si>
  <si>
    <t>INV CASSE</t>
  </si>
  <si>
    <t>PF0472</t>
  </si>
  <si>
    <t>PF0473</t>
  </si>
  <si>
    <t>CODE</t>
  </si>
  <si>
    <t>LIVR</t>
  </si>
  <si>
    <t>PF0477</t>
  </si>
  <si>
    <t>VENTE MOYENNE</t>
  </si>
  <si>
    <t>CHARGEMENT MOYEN</t>
  </si>
  <si>
    <t>PF0476</t>
  </si>
  <si>
    <t>PF0479</t>
  </si>
  <si>
    <t>MVT STOCK</t>
  </si>
  <si>
    <t>XTS</t>
  </si>
  <si>
    <t>PF0478</t>
  </si>
  <si>
    <t>PF0481</t>
  </si>
  <si>
    <t>PF0482</t>
  </si>
  <si>
    <t>PF0484</t>
  </si>
  <si>
    <t>PF0485</t>
  </si>
  <si>
    <t>PF0483</t>
  </si>
  <si>
    <t>EN POT</t>
  </si>
  <si>
    <t>PF0480</t>
  </si>
  <si>
    <t>PF0487</t>
  </si>
  <si>
    <t>PF0493</t>
  </si>
  <si>
    <t>PF0494</t>
  </si>
  <si>
    <t>PF0488</t>
  </si>
  <si>
    <t>PF0489</t>
  </si>
  <si>
    <t>PF0490</t>
  </si>
  <si>
    <t>PF0495</t>
  </si>
  <si>
    <t>PF0496</t>
  </si>
  <si>
    <t>PF0486</t>
  </si>
  <si>
    <t>PF0497</t>
  </si>
  <si>
    <t>PF0498</t>
  </si>
  <si>
    <t>INV XTS</t>
  </si>
  <si>
    <t>XLSX</t>
  </si>
  <si>
    <t>PF0401</t>
  </si>
  <si>
    <t>PF0500</t>
  </si>
  <si>
    <t>PF0502</t>
  </si>
  <si>
    <t>PF0501</t>
  </si>
  <si>
    <t>PF0504</t>
  </si>
  <si>
    <t>PF0505</t>
  </si>
  <si>
    <t>PF0507</t>
  </si>
  <si>
    <t>PF0503</t>
  </si>
  <si>
    <t>PF0508</t>
  </si>
  <si>
    <t>CD</t>
  </si>
  <si>
    <t>PF0509</t>
  </si>
  <si>
    <t>PF0510</t>
  </si>
  <si>
    <t>PF0511</t>
  </si>
  <si>
    <t>PF0512</t>
  </si>
  <si>
    <t>PF0514</t>
  </si>
  <si>
    <t>PF0513</t>
  </si>
  <si>
    <t>PF0491</t>
  </si>
  <si>
    <t>PF0492</t>
  </si>
  <si>
    <t>PF0515</t>
  </si>
  <si>
    <t>PF0518</t>
  </si>
  <si>
    <t>PF0517</t>
  </si>
  <si>
    <t>PF0519</t>
  </si>
  <si>
    <t>PF0516</t>
  </si>
  <si>
    <t>PX ACHAT BL</t>
  </si>
  <si>
    <t>PX ACHAT FAC</t>
  </si>
  <si>
    <t>PF0506</t>
  </si>
  <si>
    <t>PF0520</t>
  </si>
  <si>
    <t>PF0521</t>
  </si>
  <si>
    <t>PF0522</t>
  </si>
  <si>
    <t>PF0523</t>
  </si>
  <si>
    <t>PF0531</t>
  </si>
  <si>
    <t>PF0524</t>
  </si>
  <si>
    <t>PF0525</t>
  </si>
  <si>
    <t>PF0526</t>
  </si>
  <si>
    <t>PF0527</t>
  </si>
  <si>
    <t>PF0530</t>
  </si>
  <si>
    <t>PF0528</t>
  </si>
  <si>
    <t>PF0529</t>
  </si>
  <si>
    <t>PF0532</t>
  </si>
  <si>
    <t>PF0533</t>
  </si>
  <si>
    <t>PF0534</t>
  </si>
  <si>
    <t>#CE</t>
  </si>
  <si>
    <t>PF0535</t>
  </si>
  <si>
    <t>PF0537</t>
  </si>
  <si>
    <t>PF0538</t>
  </si>
  <si>
    <t>PF0539</t>
  </si>
  <si>
    <t>PF0536</t>
  </si>
  <si>
    <t>PF0544</t>
  </si>
  <si>
    <t>PF0545</t>
  </si>
  <si>
    <t>PF0548</t>
  </si>
  <si>
    <t>PF0551</t>
  </si>
  <si>
    <t>PF0552</t>
  </si>
  <si>
    <t>PF0547</t>
  </si>
  <si>
    <t>PF0546</t>
  </si>
  <si>
    <t>PF0554</t>
  </si>
  <si>
    <t>PF0553</t>
  </si>
  <si>
    <t>PF0557</t>
  </si>
  <si>
    <t>PF0556</t>
  </si>
  <si>
    <t>PF0555</t>
  </si>
  <si>
    <t>PF0562</t>
  </si>
  <si>
    <t>PF0561</t>
  </si>
  <si>
    <t>PF0563</t>
  </si>
  <si>
    <t>PF0567</t>
  </si>
  <si>
    <t>PF0566</t>
  </si>
  <si>
    <t>PF0564</t>
  </si>
  <si>
    <t>PF0568</t>
  </si>
  <si>
    <t>PF0565</t>
  </si>
  <si>
    <t>PF0570</t>
  </si>
  <si>
    <t>PF0569</t>
  </si>
  <si>
    <t>PF0560</t>
  </si>
  <si>
    <t>PF0550</t>
  </si>
  <si>
    <t>PF0549</t>
  </si>
  <si>
    <t>PF0571</t>
  </si>
  <si>
    <t>PF0540</t>
  </si>
  <si>
    <t>PF0541</t>
  </si>
  <si>
    <t>PF0542</t>
  </si>
  <si>
    <t>PF0543</t>
  </si>
  <si>
    <t>PF0572</t>
  </si>
  <si>
    <t>PF0577</t>
  </si>
  <si>
    <t>PF0578</t>
  </si>
  <si>
    <t>PF0574</t>
  </si>
  <si>
    <t>PF0575</t>
  </si>
  <si>
    <t>PF0582</t>
  </si>
  <si>
    <t>PF0583</t>
  </si>
  <si>
    <t>PF0585</t>
  </si>
  <si>
    <t>PF0586</t>
  </si>
  <si>
    <t>PF0584</t>
  </si>
  <si>
    <t>PF0573</t>
  </si>
  <si>
    <t>PF0587</t>
  </si>
  <si>
    <t>PF0588</t>
  </si>
  <si>
    <t>PF0590</t>
  </si>
  <si>
    <t>PF0579</t>
  </si>
  <si>
    <t>PF0581</t>
  </si>
  <si>
    <t>PF0589</t>
  </si>
  <si>
    <t>PF0593</t>
  </si>
  <si>
    <t>PF0499</t>
  </si>
  <si>
    <t>PF0595</t>
  </si>
  <si>
    <t>PF0597</t>
  </si>
  <si>
    <t>PF0598</t>
  </si>
  <si>
    <t>PF0596</t>
  </si>
  <si>
    <t>CB/CD</t>
  </si>
  <si>
    <t>CB</t>
  </si>
  <si>
    <t>PF0599</t>
  </si>
</sst>
</file>

<file path=xl/styles.xml><?xml version="1.0" encoding="utf-8"?>
<styleSheet xmlns="http://schemas.openxmlformats.org/spreadsheetml/2006/main">
  <numFmts count="7">
    <numFmt numFmtId="164" formatCode="0.0000"/>
    <numFmt numFmtId="165" formatCode="d/m/yy;@"/>
    <numFmt numFmtId="166" formatCode="#,##0.000"/>
    <numFmt numFmtId="167" formatCode="0.000"/>
    <numFmt numFmtId="168" formatCode="#,##0.0000"/>
    <numFmt numFmtId="169" formatCode="[$-F800]dddd\,\ mmmm\ dd\,\ yyyy"/>
    <numFmt numFmtId="170" formatCode="_-* #,##0.00\ [$€-1]_-;\-* #,##0.00\ [$€-1]_-;_-* &quot;-&quot;??\ [$€-1]_-"/>
  </numFmts>
  <fonts count="2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name val="Times New Roman"/>
      <family val="1"/>
    </font>
    <font>
      <sz val="10"/>
      <name val="Arial"/>
      <family val="2"/>
    </font>
    <font>
      <b/>
      <sz val="12"/>
      <color indexed="8"/>
      <name val="Times New Roman"/>
      <family val="1"/>
    </font>
    <font>
      <b/>
      <sz val="12"/>
      <color indexed="9"/>
      <name val="Times New Roman"/>
      <family val="1"/>
    </font>
    <font>
      <b/>
      <sz val="12"/>
      <color theme="0"/>
      <name val="Times New Roman"/>
      <family val="1"/>
    </font>
    <font>
      <sz val="10"/>
      <name val="Arial"/>
      <family val="2"/>
    </font>
    <font>
      <sz val="14"/>
      <color theme="1"/>
      <name val="Calibri"/>
      <family val="2"/>
      <scheme val="minor"/>
    </font>
    <font>
      <sz val="14"/>
      <color theme="0"/>
      <name val="Calibri"/>
      <family val="2"/>
      <scheme val="minor"/>
    </font>
    <font>
      <b/>
      <sz val="10"/>
      <name val="Arial"/>
      <family val="2"/>
    </font>
    <font>
      <b/>
      <sz val="10"/>
      <name val="Times New Roman"/>
      <family val="1"/>
    </font>
    <font>
      <sz val="14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72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4"/>
      <name val="Arial"/>
      <family val="2"/>
    </font>
    <font>
      <b/>
      <sz val="17"/>
      <color theme="0"/>
      <name val="Algerian"/>
      <family val="5"/>
    </font>
    <font>
      <sz val="10"/>
      <name val="Arial"/>
      <family val="2"/>
    </font>
    <font>
      <b/>
      <sz val="18"/>
      <name val="Times New Roman"/>
      <family val="1"/>
    </font>
    <font>
      <sz val="10"/>
      <name val="Arial"/>
      <family val="2"/>
    </font>
  </fonts>
  <fills count="56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1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rgb="FF4F6228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indexed="21"/>
        <bgColor indexed="64"/>
      </patternFill>
    </fill>
    <fill>
      <patternFill patternType="solid">
        <fgColor rgb="FF00808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79646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indexed="63"/>
        <bgColor indexed="64"/>
      </patternFill>
    </fill>
    <fill>
      <patternFill patternType="solid">
        <fgColor rgb="FF333333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3942FD"/>
        <bgColor indexed="64"/>
      </patternFill>
    </fill>
  </fills>
  <borders count="3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theme="0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theme="0"/>
      </top>
      <bottom style="medium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ck">
        <color theme="0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</borders>
  <cellStyleXfs count="7">
    <xf numFmtId="0" fontId="0" fillId="0" borderId="0"/>
    <xf numFmtId="0" fontId="7" fillId="0" borderId="0"/>
    <xf numFmtId="0" fontId="3" fillId="0" borderId="0"/>
    <xf numFmtId="0" fontId="18" fillId="0" borderId="0"/>
    <xf numFmtId="0" fontId="3" fillId="0" borderId="0"/>
    <xf numFmtId="0" fontId="20" fillId="0" borderId="0"/>
    <xf numFmtId="170" fontId="3" fillId="0" borderId="0" applyFont="0" applyFill="0" applyBorder="0" applyAlignment="0" applyProtection="0"/>
  </cellStyleXfs>
  <cellXfs count="581">
    <xf numFmtId="0" fontId="0" fillId="0" borderId="0" xfId="0"/>
    <xf numFmtId="3" fontId="2" fillId="7" borderId="14" xfId="2" applyNumberFormat="1" applyFont="1" applyFill="1" applyBorder="1" applyAlignment="1" applyProtection="1">
      <alignment horizontal="center" vertical="center"/>
      <protection hidden="1"/>
    </xf>
    <xf numFmtId="3" fontId="4" fillId="34" borderId="26" xfId="2" applyNumberFormat="1" applyFont="1" applyFill="1" applyBorder="1" applyAlignment="1" applyProtection="1">
      <alignment horizontal="center" vertical="center"/>
      <protection hidden="1"/>
    </xf>
    <xf numFmtId="0" fontId="0" fillId="0" borderId="0" xfId="0" applyProtection="1">
      <protection hidden="1"/>
    </xf>
    <xf numFmtId="3" fontId="5" fillId="35" borderId="16" xfId="2" applyNumberFormat="1" applyFont="1" applyFill="1" applyBorder="1" applyAlignment="1" applyProtection="1">
      <alignment horizontal="center" vertical="center"/>
      <protection hidden="1"/>
    </xf>
    <xf numFmtId="3" fontId="5" fillId="3" borderId="16" xfId="2" applyNumberFormat="1" applyFont="1" applyFill="1" applyBorder="1" applyAlignment="1" applyProtection="1">
      <alignment horizontal="center" vertical="center"/>
      <protection hidden="1"/>
    </xf>
    <xf numFmtId="3" fontId="4" fillId="34" borderId="16" xfId="2" applyNumberFormat="1" applyFont="1" applyFill="1" applyBorder="1" applyAlignment="1" applyProtection="1">
      <alignment horizontal="center" vertical="center"/>
      <protection hidden="1"/>
    </xf>
    <xf numFmtId="3" fontId="4" fillId="10" borderId="16" xfId="2" applyNumberFormat="1" applyFont="1" applyFill="1" applyBorder="1" applyAlignment="1" applyProtection="1">
      <alignment horizontal="center" vertical="center"/>
      <protection hidden="1"/>
    </xf>
    <xf numFmtId="3" fontId="4" fillId="23" borderId="16" xfId="2" applyNumberFormat="1" applyFont="1" applyFill="1" applyBorder="1" applyAlignment="1" applyProtection="1">
      <alignment horizontal="center" vertical="center"/>
      <protection hidden="1"/>
    </xf>
    <xf numFmtId="3" fontId="5" fillId="36" borderId="16" xfId="2" applyNumberFormat="1" applyFont="1" applyFill="1" applyBorder="1" applyAlignment="1" applyProtection="1">
      <alignment horizontal="center" vertical="center"/>
      <protection hidden="1"/>
    </xf>
    <xf numFmtId="3" fontId="5" fillId="4" borderId="16" xfId="2" applyNumberFormat="1" applyFont="1" applyFill="1" applyBorder="1" applyAlignment="1" applyProtection="1">
      <alignment horizontal="center" vertical="center"/>
      <protection hidden="1"/>
    </xf>
    <xf numFmtId="3" fontId="5" fillId="37" borderId="16" xfId="2" applyNumberFormat="1" applyFont="1" applyFill="1" applyBorder="1" applyAlignment="1" applyProtection="1">
      <alignment horizontal="center" vertical="center"/>
      <protection hidden="1"/>
    </xf>
    <xf numFmtId="3" fontId="5" fillId="51" borderId="16" xfId="2" applyNumberFormat="1" applyFont="1" applyFill="1" applyBorder="1" applyAlignment="1" applyProtection="1">
      <alignment horizontal="center" vertical="center"/>
      <protection hidden="1"/>
    </xf>
    <xf numFmtId="3" fontId="5" fillId="52" borderId="16" xfId="2" applyNumberFormat="1" applyFont="1" applyFill="1" applyBorder="1" applyAlignment="1" applyProtection="1">
      <alignment horizontal="center" vertical="center"/>
      <protection hidden="1"/>
    </xf>
    <xf numFmtId="3" fontId="5" fillId="38" borderId="16" xfId="2" applyNumberFormat="1" applyFont="1" applyFill="1" applyBorder="1" applyAlignment="1" applyProtection="1">
      <alignment horizontal="center" vertical="center"/>
      <protection hidden="1"/>
    </xf>
    <xf numFmtId="3" fontId="5" fillId="32" borderId="16" xfId="2" applyNumberFormat="1" applyFont="1" applyFill="1" applyBorder="1" applyAlignment="1" applyProtection="1">
      <alignment horizontal="center" vertical="center"/>
      <protection hidden="1"/>
    </xf>
    <xf numFmtId="3" fontId="6" fillId="36" borderId="16" xfId="2" applyNumberFormat="1" applyFont="1" applyFill="1" applyBorder="1" applyAlignment="1" applyProtection="1">
      <alignment horizontal="center" vertical="center"/>
      <protection hidden="1"/>
    </xf>
    <xf numFmtId="3" fontId="6" fillId="4" borderId="14" xfId="2" applyNumberFormat="1" applyFont="1" applyFill="1" applyBorder="1" applyAlignment="1" applyProtection="1">
      <alignment horizontal="center" vertical="center"/>
      <protection hidden="1"/>
    </xf>
    <xf numFmtId="3" fontId="2" fillId="34" borderId="17" xfId="2" applyNumberFormat="1" applyFont="1" applyFill="1" applyBorder="1" applyAlignment="1" applyProtection="1">
      <alignment horizontal="center" vertical="center"/>
      <protection hidden="1"/>
    </xf>
    <xf numFmtId="3" fontId="6" fillId="4" borderId="17" xfId="2" applyNumberFormat="1" applyFont="1" applyFill="1" applyBorder="1" applyAlignment="1" applyProtection="1">
      <alignment horizontal="center" vertical="center"/>
      <protection hidden="1"/>
    </xf>
    <xf numFmtId="3" fontId="2" fillId="39" borderId="17" xfId="2" applyNumberFormat="1" applyFont="1" applyFill="1" applyBorder="1" applyAlignment="1" applyProtection="1">
      <alignment horizontal="center" vertical="center"/>
      <protection hidden="1"/>
    </xf>
    <xf numFmtId="3" fontId="6" fillId="29" borderId="16" xfId="2" applyNumberFormat="1" applyFont="1" applyFill="1" applyBorder="1" applyAlignment="1" applyProtection="1">
      <alignment horizontal="center" vertical="center"/>
      <protection hidden="1"/>
    </xf>
    <xf numFmtId="3" fontId="5" fillId="43" borderId="21" xfId="2" applyNumberFormat="1" applyFont="1" applyFill="1" applyBorder="1" applyAlignment="1" applyProtection="1">
      <alignment horizontal="center" vertical="center"/>
      <protection hidden="1"/>
    </xf>
    <xf numFmtId="3" fontId="5" fillId="42" borderId="21" xfId="2" applyNumberFormat="1" applyFont="1" applyFill="1" applyBorder="1" applyAlignment="1" applyProtection="1">
      <alignment horizontal="center" vertical="center"/>
      <protection hidden="1"/>
    </xf>
    <xf numFmtId="3" fontId="4" fillId="34" borderId="21" xfId="2" applyNumberFormat="1" applyFont="1" applyFill="1" applyBorder="1" applyAlignment="1" applyProtection="1">
      <alignment horizontal="center" vertical="center"/>
      <protection hidden="1"/>
    </xf>
    <xf numFmtId="3" fontId="4" fillId="45" borderId="21" xfId="2" applyNumberFormat="1" applyFont="1" applyFill="1" applyBorder="1" applyAlignment="1" applyProtection="1">
      <alignment horizontal="center" vertical="center"/>
      <protection hidden="1"/>
    </xf>
    <xf numFmtId="3" fontId="4" fillId="44" borderId="21" xfId="2" applyNumberFormat="1" applyFont="1" applyFill="1" applyBorder="1" applyAlignment="1" applyProtection="1">
      <alignment horizontal="center" vertical="center"/>
      <protection hidden="1"/>
    </xf>
    <xf numFmtId="3" fontId="4" fillId="47" borderId="21" xfId="2" applyNumberFormat="1" applyFont="1" applyFill="1" applyBorder="1" applyAlignment="1" applyProtection="1">
      <alignment horizontal="center" vertical="center"/>
      <protection hidden="1"/>
    </xf>
    <xf numFmtId="3" fontId="4" fillId="46" borderId="21" xfId="2" applyNumberFormat="1" applyFont="1" applyFill="1" applyBorder="1" applyAlignment="1" applyProtection="1">
      <alignment horizontal="center" vertical="center"/>
      <protection hidden="1"/>
    </xf>
    <xf numFmtId="3" fontId="4" fillId="22" borderId="21" xfId="2" applyNumberFormat="1" applyFont="1" applyFill="1" applyBorder="1" applyAlignment="1" applyProtection="1">
      <alignment horizontal="center" vertical="center"/>
      <protection hidden="1"/>
    </xf>
    <xf numFmtId="3" fontId="4" fillId="6" borderId="21" xfId="2" applyNumberFormat="1" applyFont="1" applyFill="1" applyBorder="1" applyAlignment="1" applyProtection="1">
      <alignment horizontal="center" vertical="center"/>
      <protection hidden="1"/>
    </xf>
    <xf numFmtId="3" fontId="5" fillId="31" borderId="21" xfId="2" applyNumberFormat="1" applyFont="1" applyFill="1" applyBorder="1" applyAlignment="1" applyProtection="1">
      <alignment horizontal="center" vertical="center"/>
      <protection hidden="1"/>
    </xf>
    <xf numFmtId="3" fontId="5" fillId="48" borderId="21" xfId="2" applyNumberFormat="1" applyFont="1" applyFill="1" applyBorder="1" applyAlignment="1" applyProtection="1">
      <alignment horizontal="center" vertical="center"/>
      <protection hidden="1"/>
    </xf>
    <xf numFmtId="3" fontId="5" fillId="50" borderId="21" xfId="2" applyNumberFormat="1" applyFont="1" applyFill="1" applyBorder="1" applyAlignment="1" applyProtection="1">
      <alignment horizontal="center" vertical="center"/>
      <protection hidden="1"/>
    </xf>
    <xf numFmtId="3" fontId="5" fillId="49" borderId="21" xfId="2" applyNumberFormat="1" applyFont="1" applyFill="1" applyBorder="1" applyAlignment="1" applyProtection="1">
      <alignment horizontal="center" vertical="center"/>
      <protection hidden="1"/>
    </xf>
    <xf numFmtId="0" fontId="0" fillId="0" borderId="0" xfId="0" applyAlignment="1" applyProtection="1">
      <alignment horizontal="center" vertical="center"/>
      <protection hidden="1"/>
    </xf>
    <xf numFmtId="3" fontId="5" fillId="3" borderId="2" xfId="2" applyNumberFormat="1" applyFont="1" applyFill="1" applyBorder="1" applyAlignment="1" applyProtection="1">
      <alignment horizontal="center"/>
      <protection locked="0"/>
    </xf>
    <xf numFmtId="3" fontId="5" fillId="3" borderId="9" xfId="2" applyNumberFormat="1" applyFont="1" applyFill="1" applyBorder="1" applyAlignment="1" applyProtection="1">
      <alignment horizontal="center"/>
      <protection locked="0"/>
    </xf>
    <xf numFmtId="3" fontId="5" fillId="3" borderId="23" xfId="2" applyNumberFormat="1" applyFont="1" applyFill="1" applyBorder="1" applyAlignment="1" applyProtection="1">
      <alignment horizontal="center"/>
      <protection locked="0"/>
    </xf>
    <xf numFmtId="3" fontId="5" fillId="4" borderId="2" xfId="2" applyNumberFormat="1" applyFont="1" applyFill="1" applyBorder="1" applyAlignment="1" applyProtection="1">
      <alignment horizontal="center"/>
      <protection locked="0"/>
    </xf>
    <xf numFmtId="3" fontId="5" fillId="3" borderId="4" xfId="2" applyNumberFormat="1" applyFont="1" applyFill="1" applyBorder="1" applyAlignment="1" applyProtection="1">
      <alignment horizontal="center"/>
      <protection locked="0"/>
    </xf>
    <xf numFmtId="3" fontId="4" fillId="34" borderId="16" xfId="2" applyNumberFormat="1" applyFont="1" applyFill="1" applyBorder="1" applyProtection="1">
      <protection hidden="1"/>
    </xf>
    <xf numFmtId="3" fontId="4" fillId="34" borderId="14" xfId="2" applyNumberFormat="1" applyFont="1" applyFill="1" applyBorder="1" applyAlignment="1" applyProtection="1">
      <alignment horizontal="center" vertical="center"/>
      <protection hidden="1"/>
    </xf>
    <xf numFmtId="3" fontId="4" fillId="34" borderId="29" xfId="2" applyNumberFormat="1" applyFont="1" applyFill="1" applyBorder="1" applyAlignment="1" applyProtection="1">
      <alignment horizontal="center" vertical="center"/>
      <protection hidden="1"/>
    </xf>
    <xf numFmtId="3" fontId="2" fillId="7" borderId="2" xfId="2" applyNumberFormat="1" applyFont="1" applyFill="1" applyBorder="1" applyAlignment="1" applyProtection="1">
      <alignment horizontal="center" vertical="center"/>
      <protection hidden="1"/>
    </xf>
    <xf numFmtId="3" fontId="5" fillId="35" borderId="16" xfId="2" applyNumberFormat="1" applyFont="1" applyFill="1" applyBorder="1" applyProtection="1">
      <protection hidden="1"/>
    </xf>
    <xf numFmtId="3" fontId="5" fillId="3" borderId="16" xfId="2" applyNumberFormat="1" applyFont="1" applyFill="1" applyBorder="1" applyProtection="1">
      <protection hidden="1"/>
    </xf>
    <xf numFmtId="3" fontId="4" fillId="10" borderId="16" xfId="2" applyNumberFormat="1" applyFont="1" applyFill="1" applyBorder="1" applyProtection="1">
      <protection hidden="1"/>
    </xf>
    <xf numFmtId="3" fontId="4" fillId="23" borderId="16" xfId="2" applyNumberFormat="1" applyFont="1" applyFill="1" applyBorder="1" applyProtection="1">
      <protection hidden="1"/>
    </xf>
    <xf numFmtId="3" fontId="5" fillId="36" borderId="16" xfId="2" applyNumberFormat="1" applyFont="1" applyFill="1" applyBorder="1" applyProtection="1">
      <protection hidden="1"/>
    </xf>
    <xf numFmtId="3" fontId="5" fillId="4" borderId="16" xfId="2" applyNumberFormat="1" applyFont="1" applyFill="1" applyBorder="1" applyProtection="1">
      <protection hidden="1"/>
    </xf>
    <xf numFmtId="3" fontId="5" fillId="32" borderId="16" xfId="2" applyNumberFormat="1" applyFont="1" applyFill="1" applyBorder="1" applyProtection="1">
      <protection hidden="1"/>
    </xf>
    <xf numFmtId="3" fontId="5" fillId="37" borderId="16" xfId="2" applyNumberFormat="1" applyFont="1" applyFill="1" applyBorder="1" applyProtection="1">
      <protection hidden="1"/>
    </xf>
    <xf numFmtId="3" fontId="5" fillId="51" borderId="16" xfId="2" applyNumberFormat="1" applyFont="1" applyFill="1" applyBorder="1" applyProtection="1">
      <protection hidden="1"/>
    </xf>
    <xf numFmtId="3" fontId="5" fillId="52" borderId="16" xfId="2" applyNumberFormat="1" applyFont="1" applyFill="1" applyBorder="1" applyProtection="1">
      <protection hidden="1"/>
    </xf>
    <xf numFmtId="3" fontId="5" fillId="38" borderId="16" xfId="2" applyNumberFormat="1" applyFont="1" applyFill="1" applyBorder="1" applyProtection="1">
      <protection hidden="1"/>
    </xf>
    <xf numFmtId="3" fontId="6" fillId="4" borderId="16" xfId="2" applyNumberFormat="1" applyFont="1" applyFill="1" applyBorder="1" applyProtection="1">
      <protection hidden="1"/>
    </xf>
    <xf numFmtId="3" fontId="6" fillId="4" borderId="2" xfId="2" applyNumberFormat="1" applyFont="1" applyFill="1" applyBorder="1" applyAlignment="1" applyProtection="1">
      <alignment horizontal="center" vertical="center"/>
      <protection hidden="1"/>
    </xf>
    <xf numFmtId="3" fontId="2" fillId="6" borderId="2" xfId="2" applyNumberFormat="1" applyFont="1" applyFill="1" applyBorder="1" applyAlignment="1" applyProtection="1">
      <alignment horizontal="center" vertical="center"/>
      <protection hidden="1"/>
    </xf>
    <xf numFmtId="3" fontId="2" fillId="34" borderId="17" xfId="2" applyNumberFormat="1" applyFont="1" applyFill="1" applyBorder="1" applyProtection="1">
      <protection hidden="1"/>
    </xf>
    <xf numFmtId="3" fontId="6" fillId="4" borderId="17" xfId="2" applyNumberFormat="1" applyFont="1" applyFill="1" applyBorder="1" applyProtection="1">
      <protection hidden="1"/>
    </xf>
    <xf numFmtId="3" fontId="2" fillId="4" borderId="2" xfId="2" applyNumberFormat="1" applyFont="1" applyFill="1" applyBorder="1" applyAlignment="1" applyProtection="1">
      <alignment horizontal="center" vertical="center"/>
      <protection hidden="1"/>
    </xf>
    <xf numFmtId="3" fontId="2" fillId="39" borderId="17" xfId="2" applyNumberFormat="1" applyFont="1" applyFill="1" applyBorder="1" applyProtection="1">
      <protection hidden="1"/>
    </xf>
    <xf numFmtId="3" fontId="4" fillId="34" borderId="4" xfId="2" applyNumberFormat="1" applyFont="1" applyFill="1" applyBorder="1" applyAlignment="1" applyProtection="1">
      <alignment horizontal="center" vertical="center"/>
      <protection hidden="1"/>
    </xf>
    <xf numFmtId="0" fontId="3" fillId="0" borderId="0" xfId="2" applyProtection="1">
      <protection hidden="1"/>
    </xf>
    <xf numFmtId="0" fontId="3" fillId="0" borderId="0" xfId="2" applyAlignment="1" applyProtection="1">
      <alignment horizontal="center" vertical="center"/>
      <protection hidden="1"/>
    </xf>
    <xf numFmtId="3" fontId="2" fillId="40" borderId="0" xfId="2" applyNumberFormat="1" applyFont="1" applyFill="1" applyProtection="1">
      <protection hidden="1"/>
    </xf>
    <xf numFmtId="3" fontId="2" fillId="40" borderId="0" xfId="2" applyNumberFormat="1" applyFont="1" applyFill="1" applyAlignment="1" applyProtection="1">
      <alignment horizontal="center" vertical="center"/>
      <protection hidden="1"/>
    </xf>
    <xf numFmtId="3" fontId="2" fillId="40" borderId="0" xfId="2" quotePrefix="1" applyNumberFormat="1" applyFont="1" applyFill="1" applyAlignment="1" applyProtection="1">
      <alignment horizontal="left"/>
      <protection hidden="1"/>
    </xf>
    <xf numFmtId="3" fontId="2" fillId="40" borderId="0" xfId="2" quotePrefix="1" applyNumberFormat="1" applyFont="1" applyFill="1" applyAlignment="1" applyProtection="1">
      <alignment horizontal="center" vertical="center"/>
      <protection hidden="1"/>
    </xf>
    <xf numFmtId="0" fontId="10" fillId="0" borderId="0" xfId="2" applyFont="1" applyProtection="1">
      <protection hidden="1"/>
    </xf>
    <xf numFmtId="3" fontId="10" fillId="40" borderId="0" xfId="2" applyNumberFormat="1" applyFont="1" applyFill="1" applyProtection="1">
      <protection hidden="1"/>
    </xf>
    <xf numFmtId="3" fontId="10" fillId="40" borderId="0" xfId="2" applyNumberFormat="1" applyFont="1" applyFill="1" applyAlignment="1" applyProtection="1">
      <alignment horizontal="center" vertical="center"/>
      <protection hidden="1"/>
    </xf>
    <xf numFmtId="3" fontId="2" fillId="2" borderId="14" xfId="2" applyNumberFormat="1" applyFont="1" applyFill="1" applyBorder="1" applyAlignment="1" applyProtection="1">
      <alignment horizontal="center"/>
      <protection hidden="1"/>
    </xf>
    <xf numFmtId="3" fontId="2" fillId="2" borderId="18" xfId="2" applyNumberFormat="1" applyFont="1" applyFill="1" applyBorder="1" applyAlignment="1" applyProtection="1">
      <alignment horizontal="center" vertical="center"/>
      <protection hidden="1"/>
    </xf>
    <xf numFmtId="3" fontId="2" fillId="2" borderId="20" xfId="2" applyNumberFormat="1" applyFont="1" applyFill="1" applyBorder="1" applyAlignment="1" applyProtection="1">
      <alignment horizontal="center"/>
      <protection hidden="1"/>
    </xf>
    <xf numFmtId="3" fontId="2" fillId="2" borderId="15" xfId="2" applyNumberFormat="1" applyFont="1" applyFill="1" applyBorder="1" applyAlignment="1" applyProtection="1">
      <alignment horizontal="center" vertical="center"/>
      <protection hidden="1"/>
    </xf>
    <xf numFmtId="3" fontId="6" fillId="29" borderId="16" xfId="2" applyNumberFormat="1" applyFont="1" applyFill="1" applyBorder="1" applyProtection="1">
      <protection hidden="1"/>
    </xf>
    <xf numFmtId="3" fontId="6" fillId="29" borderId="14" xfId="2" applyNumberFormat="1" applyFont="1" applyFill="1" applyBorder="1" applyAlignment="1" applyProtection="1">
      <alignment horizontal="center" vertical="center"/>
      <protection hidden="1"/>
    </xf>
    <xf numFmtId="3" fontId="2" fillId="7" borderId="4" xfId="2" applyNumberFormat="1" applyFont="1" applyFill="1" applyBorder="1" applyAlignment="1" applyProtection="1">
      <alignment horizontal="center"/>
      <protection hidden="1"/>
    </xf>
    <xf numFmtId="3" fontId="5" fillId="42" borderId="21" xfId="2" applyNumberFormat="1" applyFont="1" applyFill="1" applyBorder="1" applyProtection="1">
      <protection hidden="1"/>
    </xf>
    <xf numFmtId="3" fontId="5" fillId="43" borderId="21" xfId="2" applyNumberFormat="1" applyFont="1" applyFill="1" applyBorder="1" applyProtection="1">
      <protection hidden="1"/>
    </xf>
    <xf numFmtId="3" fontId="4" fillId="34" borderId="21" xfId="2" applyNumberFormat="1" applyFont="1" applyFill="1" applyBorder="1" applyProtection="1">
      <protection hidden="1"/>
    </xf>
    <xf numFmtId="3" fontId="4" fillId="44" borderId="21" xfId="2" applyNumberFormat="1" applyFont="1" applyFill="1" applyBorder="1" applyProtection="1">
      <protection hidden="1"/>
    </xf>
    <xf numFmtId="3" fontId="4" fillId="45" borderId="21" xfId="2" applyNumberFormat="1" applyFont="1" applyFill="1" applyBorder="1" applyProtection="1">
      <protection hidden="1"/>
    </xf>
    <xf numFmtId="3" fontId="4" fillId="46" borderId="21" xfId="2" applyNumberFormat="1" applyFont="1" applyFill="1" applyBorder="1" applyProtection="1">
      <protection hidden="1"/>
    </xf>
    <xf numFmtId="3" fontId="4" fillId="47" borderId="21" xfId="2" applyNumberFormat="1" applyFont="1" applyFill="1" applyBorder="1" applyProtection="1">
      <protection hidden="1"/>
    </xf>
    <xf numFmtId="3" fontId="4" fillId="22" borderId="21" xfId="2" applyNumberFormat="1" applyFont="1" applyFill="1" applyBorder="1" applyProtection="1">
      <protection hidden="1"/>
    </xf>
    <xf numFmtId="3" fontId="4" fillId="6" borderId="21" xfId="2" applyNumberFormat="1" applyFont="1" applyFill="1" applyBorder="1" applyProtection="1">
      <protection hidden="1"/>
    </xf>
    <xf numFmtId="3" fontId="5" fillId="31" borderId="21" xfId="2" applyNumberFormat="1" applyFont="1" applyFill="1" applyBorder="1" applyProtection="1">
      <protection hidden="1"/>
    </xf>
    <xf numFmtId="3" fontId="5" fillId="48" borderId="21" xfId="2" applyNumberFormat="1" applyFont="1" applyFill="1" applyBorder="1" applyProtection="1">
      <protection hidden="1"/>
    </xf>
    <xf numFmtId="3" fontId="5" fillId="49" borderId="21" xfId="2" applyNumberFormat="1" applyFont="1" applyFill="1" applyBorder="1" applyProtection="1">
      <protection hidden="1"/>
    </xf>
    <xf numFmtId="3" fontId="5" fillId="50" borderId="21" xfId="2" applyNumberFormat="1" applyFont="1" applyFill="1" applyBorder="1" applyProtection="1">
      <protection hidden="1"/>
    </xf>
    <xf numFmtId="3" fontId="6" fillId="4" borderId="0" xfId="0" applyNumberFormat="1" applyFont="1" applyFill="1" applyBorder="1" applyAlignment="1" applyProtection="1">
      <alignment horizontal="center" vertical="center"/>
      <protection hidden="1"/>
    </xf>
    <xf numFmtId="0" fontId="13" fillId="6" borderId="13" xfId="0" applyFont="1" applyFill="1" applyBorder="1" applyAlignment="1" applyProtection="1">
      <alignment horizontal="center" vertical="center"/>
      <protection hidden="1"/>
    </xf>
    <xf numFmtId="3" fontId="6" fillId="4" borderId="31" xfId="0" applyNumberFormat="1" applyFont="1" applyFill="1" applyBorder="1" applyAlignment="1" applyProtection="1">
      <alignment horizontal="center" vertical="center"/>
      <protection hidden="1"/>
    </xf>
    <xf numFmtId="3" fontId="6" fillId="4" borderId="30" xfId="0" applyNumberFormat="1" applyFont="1" applyFill="1" applyBorder="1" applyAlignment="1" applyProtection="1">
      <alignment horizontal="center" vertical="center"/>
      <protection hidden="1"/>
    </xf>
    <xf numFmtId="3" fontId="6" fillId="4" borderId="27" xfId="0" applyNumberFormat="1" applyFont="1" applyFill="1" applyBorder="1" applyAlignment="1" applyProtection="1">
      <alignment horizontal="center" vertical="center"/>
      <protection hidden="1"/>
    </xf>
    <xf numFmtId="3" fontId="11" fillId="2" borderId="1" xfId="0" applyNumberFormat="1" applyFont="1" applyFill="1" applyBorder="1" applyAlignment="1" applyProtection="1">
      <alignment horizontal="center" vertical="center" wrapText="1"/>
      <protection hidden="1"/>
    </xf>
    <xf numFmtId="3" fontId="0" fillId="0" borderId="0" xfId="0" applyNumberFormat="1" applyProtection="1">
      <protection hidden="1"/>
    </xf>
    <xf numFmtId="0" fontId="14" fillId="0" borderId="0" xfId="0" applyFont="1" applyAlignment="1" applyProtection="1">
      <alignment horizontal="center" vertical="center"/>
      <protection hidden="1"/>
    </xf>
    <xf numFmtId="166" fontId="5" fillId="3" borderId="2" xfId="2" applyNumberFormat="1" applyFont="1" applyFill="1" applyBorder="1" applyAlignment="1" applyProtection="1">
      <alignment horizontal="center"/>
      <protection locked="0"/>
    </xf>
    <xf numFmtId="165" fontId="1" fillId="0" borderId="3" xfId="1" applyNumberFormat="1" applyFont="1" applyBorder="1" applyAlignment="1" applyProtection="1">
      <alignment horizontal="center" vertical="center" wrapText="1"/>
      <protection hidden="1"/>
    </xf>
    <xf numFmtId="0" fontId="8" fillId="0" borderId="3" xfId="1" applyFont="1" applyBorder="1" applyAlignment="1" applyProtection="1">
      <alignment horizontal="center" vertical="center" wrapText="1"/>
      <protection hidden="1"/>
    </xf>
    <xf numFmtId="1" fontId="8" fillId="0" borderId="3" xfId="1" applyNumberFormat="1" applyFont="1" applyBorder="1" applyAlignment="1" applyProtection="1">
      <alignment horizontal="center" vertical="center" wrapText="1"/>
      <protection hidden="1"/>
    </xf>
    <xf numFmtId="1" fontId="8" fillId="30" borderId="3" xfId="1" applyNumberFormat="1" applyFont="1" applyFill="1" applyBorder="1" applyAlignment="1" applyProtection="1">
      <alignment horizontal="center" vertical="center" wrapText="1"/>
      <protection hidden="1"/>
    </xf>
    <xf numFmtId="0" fontId="3" fillId="0" borderId="0" xfId="0" applyFont="1" applyProtection="1">
      <protection hidden="1"/>
    </xf>
    <xf numFmtId="0" fontId="8" fillId="8" borderId="3" xfId="1" applyNumberFormat="1" applyFont="1" applyFill="1" applyBorder="1" applyAlignment="1" applyProtection="1">
      <alignment horizontal="center" vertical="center"/>
      <protection hidden="1"/>
    </xf>
    <xf numFmtId="0" fontId="8" fillId="8" borderId="3" xfId="1" applyNumberFormat="1" applyFont="1" applyFill="1" applyBorder="1" applyAlignment="1" applyProtection="1">
      <alignment horizontal="left" vertical="center"/>
      <protection hidden="1"/>
    </xf>
    <xf numFmtId="1" fontId="8" fillId="8" borderId="3" xfId="1" applyNumberFormat="1" applyFont="1" applyFill="1" applyBorder="1" applyAlignment="1" applyProtection="1">
      <alignment horizontal="center" vertical="center"/>
      <protection hidden="1"/>
    </xf>
    <xf numFmtId="164" fontId="8" fillId="8" borderId="3" xfId="1" applyNumberFormat="1" applyFont="1" applyFill="1" applyBorder="1" applyAlignment="1" applyProtection="1">
      <alignment horizontal="center" vertical="center"/>
      <protection hidden="1"/>
    </xf>
    <xf numFmtId="1" fontId="9" fillId="4" borderId="3" xfId="1" applyNumberFormat="1" applyFont="1" applyFill="1" applyBorder="1" applyAlignment="1" applyProtection="1">
      <alignment horizontal="center" vertical="center"/>
      <protection hidden="1"/>
    </xf>
    <xf numFmtId="0" fontId="9" fillId="4" borderId="3" xfId="1" applyNumberFormat="1" applyFont="1" applyFill="1" applyBorder="1" applyAlignment="1" applyProtection="1">
      <alignment horizontal="center" vertical="center"/>
      <protection hidden="1"/>
    </xf>
    <xf numFmtId="164" fontId="9" fillId="4" borderId="3" xfId="1" applyNumberFormat="1" applyFont="1" applyFill="1" applyBorder="1" applyAlignment="1" applyProtection="1">
      <alignment horizontal="center" vertical="center"/>
      <protection hidden="1"/>
    </xf>
    <xf numFmtId="0" fontId="8" fillId="9" borderId="3" xfId="1" applyNumberFormat="1" applyFont="1" applyFill="1" applyBorder="1" applyAlignment="1" applyProtection="1">
      <alignment horizontal="center" vertical="center"/>
      <protection hidden="1"/>
    </xf>
    <xf numFmtId="1" fontId="8" fillId="9" borderId="3" xfId="1" applyNumberFormat="1" applyFont="1" applyFill="1" applyBorder="1" applyAlignment="1" applyProtection="1">
      <alignment horizontal="center" vertical="center"/>
      <protection hidden="1"/>
    </xf>
    <xf numFmtId="164" fontId="8" fillId="9" borderId="3" xfId="1" applyNumberFormat="1" applyFont="1" applyFill="1" applyBorder="1" applyAlignment="1" applyProtection="1">
      <alignment horizontal="center" vertical="center"/>
      <protection hidden="1"/>
    </xf>
    <xf numFmtId="0" fontId="8" fillId="6" borderId="3" xfId="1" applyNumberFormat="1" applyFont="1" applyFill="1" applyBorder="1" applyAlignment="1" applyProtection="1">
      <alignment horizontal="center" vertical="center"/>
      <protection hidden="1"/>
    </xf>
    <xf numFmtId="1" fontId="8" fillId="6" borderId="3" xfId="1" applyNumberFormat="1" applyFont="1" applyFill="1" applyBorder="1" applyAlignment="1" applyProtection="1">
      <alignment horizontal="center" vertical="center"/>
      <protection hidden="1"/>
    </xf>
    <xf numFmtId="164" fontId="8" fillId="6" borderId="3" xfId="1" applyNumberFormat="1" applyFont="1" applyFill="1" applyBorder="1" applyAlignment="1" applyProtection="1">
      <alignment horizontal="center" vertical="center"/>
      <protection hidden="1"/>
    </xf>
    <xf numFmtId="0" fontId="8" fillId="14" borderId="3" xfId="1" applyNumberFormat="1" applyFont="1" applyFill="1" applyBorder="1" applyAlignment="1" applyProtection="1">
      <alignment horizontal="center" vertical="center"/>
      <protection hidden="1"/>
    </xf>
    <xf numFmtId="1" fontId="8" fillId="14" borderId="3" xfId="1" applyNumberFormat="1" applyFont="1" applyFill="1" applyBorder="1" applyAlignment="1" applyProtection="1">
      <alignment horizontal="center" vertical="center"/>
      <protection hidden="1"/>
    </xf>
    <xf numFmtId="164" fontId="8" fillId="14" borderId="3" xfId="1" applyNumberFormat="1" applyFont="1" applyFill="1" applyBorder="1" applyAlignment="1" applyProtection="1">
      <alignment horizontal="center" vertical="center"/>
      <protection hidden="1"/>
    </xf>
    <xf numFmtId="1" fontId="8" fillId="22" borderId="3" xfId="1" applyNumberFormat="1" applyFont="1" applyFill="1" applyBorder="1" applyAlignment="1" applyProtection="1">
      <alignment horizontal="center" vertical="center"/>
      <protection hidden="1"/>
    </xf>
    <xf numFmtId="0" fontId="8" fillId="22" borderId="3" xfId="1" applyNumberFormat="1" applyFont="1" applyFill="1" applyBorder="1" applyAlignment="1" applyProtection="1">
      <alignment horizontal="center" vertical="center"/>
      <protection hidden="1"/>
    </xf>
    <xf numFmtId="164" fontId="8" fillId="22" borderId="3" xfId="1" applyNumberFormat="1" applyFont="1" applyFill="1" applyBorder="1" applyAlignment="1" applyProtection="1">
      <alignment horizontal="center" vertical="center"/>
      <protection hidden="1"/>
    </xf>
    <xf numFmtId="1" fontId="8" fillId="0" borderId="3" xfId="1" applyNumberFormat="1" applyFont="1" applyFill="1" applyBorder="1" applyAlignment="1" applyProtection="1">
      <alignment horizontal="center" vertical="center"/>
      <protection hidden="1"/>
    </xf>
    <xf numFmtId="0" fontId="8" fillId="0" borderId="3" xfId="1" applyNumberFormat="1" applyFont="1" applyFill="1" applyBorder="1" applyAlignment="1" applyProtection="1">
      <alignment horizontal="center" vertical="center"/>
      <protection hidden="1"/>
    </xf>
    <xf numFmtId="164" fontId="8" fillId="0" borderId="3" xfId="1" applyNumberFormat="1" applyFont="1" applyFill="1" applyBorder="1" applyAlignment="1" applyProtection="1">
      <alignment horizontal="center" vertical="center"/>
      <protection hidden="1"/>
    </xf>
    <xf numFmtId="0" fontId="8" fillId="18" borderId="3" xfId="1" applyNumberFormat="1" applyFont="1" applyFill="1" applyBorder="1" applyAlignment="1" applyProtection="1">
      <alignment horizontal="center" vertical="center"/>
      <protection hidden="1"/>
    </xf>
    <xf numFmtId="1" fontId="8" fillId="18" borderId="3" xfId="1" applyNumberFormat="1" applyFont="1" applyFill="1" applyBorder="1" applyAlignment="1" applyProtection="1">
      <alignment horizontal="center" vertical="center"/>
      <protection hidden="1"/>
    </xf>
    <xf numFmtId="164" fontId="8" fillId="18" borderId="3" xfId="1" applyNumberFormat="1" applyFont="1" applyFill="1" applyBorder="1" applyAlignment="1" applyProtection="1">
      <alignment horizontal="center" vertical="center"/>
      <protection hidden="1"/>
    </xf>
    <xf numFmtId="0" fontId="8" fillId="11" borderId="3" xfId="1" applyNumberFormat="1" applyFont="1" applyFill="1" applyBorder="1" applyAlignment="1" applyProtection="1">
      <alignment horizontal="center" vertical="center"/>
      <protection hidden="1"/>
    </xf>
    <xf numFmtId="1" fontId="8" fillId="11" borderId="3" xfId="1" applyNumberFormat="1" applyFont="1" applyFill="1" applyBorder="1" applyAlignment="1" applyProtection="1">
      <alignment horizontal="center" vertical="center"/>
      <protection hidden="1"/>
    </xf>
    <xf numFmtId="164" fontId="8" fillId="11" borderId="3" xfId="1" applyNumberFormat="1" applyFont="1" applyFill="1" applyBorder="1" applyAlignment="1" applyProtection="1">
      <alignment horizontal="center" vertical="center"/>
      <protection hidden="1"/>
    </xf>
    <xf numFmtId="0" fontId="9" fillId="29" borderId="3" xfId="1" applyNumberFormat="1" applyFont="1" applyFill="1" applyBorder="1" applyAlignment="1" applyProtection="1">
      <alignment horizontal="center" vertical="center"/>
      <protection hidden="1"/>
    </xf>
    <xf numFmtId="1" fontId="9" fillId="29" borderId="3" xfId="1" applyNumberFormat="1" applyFont="1" applyFill="1" applyBorder="1" applyAlignment="1" applyProtection="1">
      <alignment horizontal="center" vertical="center"/>
      <protection hidden="1"/>
    </xf>
    <xf numFmtId="164" fontId="9" fillId="29" borderId="3" xfId="1" applyNumberFormat="1" applyFont="1" applyFill="1" applyBorder="1" applyAlignment="1" applyProtection="1">
      <alignment horizontal="center" vertical="center"/>
      <protection hidden="1"/>
    </xf>
    <xf numFmtId="0" fontId="8" fillId="20" borderId="3" xfId="1" applyNumberFormat="1" applyFont="1" applyFill="1" applyBorder="1" applyAlignment="1" applyProtection="1">
      <alignment horizontal="center" vertical="center"/>
      <protection hidden="1"/>
    </xf>
    <xf numFmtId="1" fontId="8" fillId="20" borderId="3" xfId="1" applyNumberFormat="1" applyFont="1" applyFill="1" applyBorder="1" applyAlignment="1" applyProtection="1">
      <alignment horizontal="center" vertical="center"/>
      <protection hidden="1"/>
    </xf>
    <xf numFmtId="164" fontId="8" fillId="20" borderId="3" xfId="1" applyNumberFormat="1" applyFont="1" applyFill="1" applyBorder="1" applyAlignment="1" applyProtection="1">
      <alignment horizontal="center" vertical="center"/>
      <protection hidden="1"/>
    </xf>
    <xf numFmtId="0" fontId="8" fillId="13" borderId="3" xfId="1" applyNumberFormat="1" applyFont="1" applyFill="1" applyBorder="1" applyAlignment="1" applyProtection="1">
      <alignment horizontal="center" vertical="center"/>
      <protection hidden="1"/>
    </xf>
    <xf numFmtId="1" fontId="8" fillId="13" borderId="3" xfId="1" applyNumberFormat="1" applyFont="1" applyFill="1" applyBorder="1" applyAlignment="1" applyProtection="1">
      <alignment horizontal="center" vertical="center"/>
      <protection hidden="1"/>
    </xf>
    <xf numFmtId="164" fontId="8" fillId="13" borderId="3" xfId="1" applyNumberFormat="1" applyFont="1" applyFill="1" applyBorder="1" applyAlignment="1" applyProtection="1">
      <alignment horizontal="center" vertical="center"/>
      <protection hidden="1"/>
    </xf>
    <xf numFmtId="0" fontId="9" fillId="27" borderId="3" xfId="1" applyNumberFormat="1" applyFont="1" applyFill="1" applyBorder="1" applyAlignment="1" applyProtection="1">
      <alignment horizontal="center" vertical="center"/>
      <protection hidden="1"/>
    </xf>
    <xf numFmtId="1" fontId="9" fillId="27" borderId="3" xfId="1" applyNumberFormat="1" applyFont="1" applyFill="1" applyBorder="1" applyAlignment="1" applyProtection="1">
      <alignment horizontal="center" vertical="center"/>
      <protection hidden="1"/>
    </xf>
    <xf numFmtId="164" fontId="9" fillId="27" borderId="3" xfId="1" applyNumberFormat="1" applyFont="1" applyFill="1" applyBorder="1" applyAlignment="1" applyProtection="1">
      <alignment horizontal="center" vertical="center"/>
      <protection hidden="1"/>
    </xf>
    <xf numFmtId="1" fontId="9" fillId="54" borderId="8" xfId="1" applyNumberFormat="1" applyFont="1" applyFill="1" applyBorder="1" applyAlignment="1" applyProtection="1">
      <alignment horizontal="center" vertical="center"/>
      <protection hidden="1"/>
    </xf>
    <xf numFmtId="0" fontId="9" fillId="54" borderId="3" xfId="1" applyNumberFormat="1" applyFont="1" applyFill="1" applyBorder="1" applyAlignment="1" applyProtection="1">
      <alignment horizontal="center" vertical="center"/>
      <protection hidden="1"/>
    </xf>
    <xf numFmtId="1" fontId="9" fillId="54" borderId="3" xfId="1" applyNumberFormat="1" applyFont="1" applyFill="1" applyBorder="1" applyAlignment="1" applyProtection="1">
      <alignment horizontal="center" vertical="center"/>
      <protection hidden="1"/>
    </xf>
    <xf numFmtId="164" fontId="9" fillId="54" borderId="3" xfId="1" applyNumberFormat="1" applyFont="1" applyFill="1" applyBorder="1" applyAlignment="1" applyProtection="1">
      <alignment horizontal="center" vertical="center"/>
      <protection hidden="1"/>
    </xf>
    <xf numFmtId="164" fontId="9" fillId="54" borderId="8" xfId="1" applyNumberFormat="1" applyFont="1" applyFill="1" applyBorder="1" applyAlignment="1" applyProtection="1">
      <alignment horizontal="center" vertical="center"/>
      <protection hidden="1"/>
    </xf>
    <xf numFmtId="0" fontId="8" fillId="10" borderId="3" xfId="1" applyNumberFormat="1" applyFont="1" applyFill="1" applyBorder="1" applyAlignment="1" applyProtection="1">
      <alignment horizontal="center" vertical="center"/>
      <protection hidden="1"/>
    </xf>
    <xf numFmtId="1" fontId="8" fillId="10" borderId="3" xfId="1" applyNumberFormat="1" applyFont="1" applyFill="1" applyBorder="1" applyAlignment="1" applyProtection="1">
      <alignment horizontal="center" vertical="center"/>
      <protection hidden="1"/>
    </xf>
    <xf numFmtId="164" fontId="8" fillId="10" borderId="3" xfId="1" applyNumberFormat="1" applyFont="1" applyFill="1" applyBorder="1" applyAlignment="1" applyProtection="1">
      <alignment horizontal="center" vertical="center"/>
      <protection hidden="1"/>
    </xf>
    <xf numFmtId="0" fontId="8" fillId="5" borderId="3" xfId="1" applyNumberFormat="1" applyFont="1" applyFill="1" applyBorder="1" applyAlignment="1" applyProtection="1">
      <alignment horizontal="center" vertical="center"/>
      <protection hidden="1"/>
    </xf>
    <xf numFmtId="1" fontId="8" fillId="5" borderId="3" xfId="1" applyNumberFormat="1" applyFont="1" applyFill="1" applyBorder="1" applyAlignment="1" applyProtection="1">
      <alignment horizontal="center" vertical="center"/>
      <protection hidden="1"/>
    </xf>
    <xf numFmtId="164" fontId="8" fillId="5" borderId="3" xfId="1" applyNumberFormat="1" applyFont="1" applyFill="1" applyBorder="1" applyAlignment="1" applyProtection="1">
      <alignment horizontal="center" vertical="center"/>
      <protection hidden="1"/>
    </xf>
    <xf numFmtId="1" fontId="8" fillId="15" borderId="3" xfId="1" applyNumberFormat="1" applyFont="1" applyFill="1" applyBorder="1" applyAlignment="1" applyProtection="1">
      <alignment horizontal="center" vertical="center"/>
      <protection hidden="1"/>
    </xf>
    <xf numFmtId="0" fontId="8" fillId="15" borderId="3" xfId="1" applyNumberFormat="1" applyFont="1" applyFill="1" applyBorder="1" applyAlignment="1" applyProtection="1">
      <alignment horizontal="center" vertical="center"/>
      <protection hidden="1"/>
    </xf>
    <xf numFmtId="164" fontId="8" fillId="15" borderId="3" xfId="1" applyNumberFormat="1" applyFont="1" applyFill="1" applyBorder="1" applyAlignment="1" applyProtection="1">
      <alignment horizontal="center" vertical="center"/>
      <protection hidden="1"/>
    </xf>
    <xf numFmtId="1" fontId="8" fillId="19" borderId="3" xfId="1" applyNumberFormat="1" applyFont="1" applyFill="1" applyBorder="1" applyAlignment="1" applyProtection="1">
      <alignment horizontal="center" vertical="center"/>
      <protection hidden="1"/>
    </xf>
    <xf numFmtId="0" fontId="8" fillId="19" borderId="3" xfId="1" applyNumberFormat="1" applyFont="1" applyFill="1" applyBorder="1" applyAlignment="1" applyProtection="1">
      <alignment horizontal="center" vertical="center"/>
      <protection hidden="1"/>
    </xf>
    <xf numFmtId="164" fontId="8" fillId="19" borderId="3" xfId="1" applyNumberFormat="1" applyFont="1" applyFill="1" applyBorder="1" applyAlignment="1" applyProtection="1">
      <alignment horizontal="center" vertical="center"/>
      <protection hidden="1"/>
    </xf>
    <xf numFmtId="1" fontId="8" fillId="21" borderId="3" xfId="1" applyNumberFormat="1" applyFont="1" applyFill="1" applyBorder="1" applyAlignment="1" applyProtection="1">
      <alignment horizontal="center" vertical="center"/>
      <protection hidden="1"/>
    </xf>
    <xf numFmtId="0" fontId="8" fillId="21" borderId="3" xfId="1" applyNumberFormat="1" applyFont="1" applyFill="1" applyBorder="1" applyAlignment="1" applyProtection="1">
      <alignment horizontal="center" vertical="center"/>
      <protection hidden="1"/>
    </xf>
    <xf numFmtId="164" fontId="8" fillId="21" borderId="3" xfId="1" applyNumberFormat="1" applyFont="1" applyFill="1" applyBorder="1" applyAlignment="1" applyProtection="1">
      <alignment horizontal="center" vertical="center"/>
      <protection hidden="1"/>
    </xf>
    <xf numFmtId="0" fontId="8" fillId="16" borderId="3" xfId="1" applyNumberFormat="1" applyFont="1" applyFill="1" applyBorder="1" applyAlignment="1" applyProtection="1">
      <alignment horizontal="center" vertical="center"/>
      <protection hidden="1"/>
    </xf>
    <xf numFmtId="1" fontId="8" fillId="16" borderId="3" xfId="1" applyNumberFormat="1" applyFont="1" applyFill="1" applyBorder="1" applyAlignment="1" applyProtection="1">
      <alignment horizontal="center" vertical="center"/>
      <protection hidden="1"/>
    </xf>
    <xf numFmtId="164" fontId="8" fillId="16" borderId="3" xfId="1" applyNumberFormat="1" applyFont="1" applyFill="1" applyBorder="1" applyAlignment="1" applyProtection="1">
      <alignment horizontal="center" vertical="center"/>
      <protection hidden="1"/>
    </xf>
    <xf numFmtId="1" fontId="8" fillId="23" borderId="3" xfId="1" applyNumberFormat="1" applyFont="1" applyFill="1" applyBorder="1" applyAlignment="1" applyProtection="1">
      <alignment horizontal="center" vertical="center"/>
      <protection hidden="1"/>
    </xf>
    <xf numFmtId="0" fontId="8" fillId="23" borderId="3" xfId="1" applyNumberFormat="1" applyFont="1" applyFill="1" applyBorder="1" applyAlignment="1" applyProtection="1">
      <alignment horizontal="center" vertical="center"/>
      <protection hidden="1"/>
    </xf>
    <xf numFmtId="164" fontId="8" fillId="23" borderId="3" xfId="1" applyNumberFormat="1" applyFont="1" applyFill="1" applyBorder="1" applyAlignment="1" applyProtection="1">
      <alignment horizontal="center" vertical="center"/>
      <protection hidden="1"/>
    </xf>
    <xf numFmtId="1" fontId="8" fillId="24" borderId="3" xfId="1" applyNumberFormat="1" applyFont="1" applyFill="1" applyBorder="1" applyAlignment="1" applyProtection="1">
      <alignment horizontal="center" vertical="center"/>
      <protection hidden="1"/>
    </xf>
    <xf numFmtId="0" fontId="8" fillId="24" borderId="3" xfId="1" applyNumberFormat="1" applyFont="1" applyFill="1" applyBorder="1" applyAlignment="1" applyProtection="1">
      <alignment horizontal="center" vertical="center"/>
      <protection hidden="1"/>
    </xf>
    <xf numFmtId="164" fontId="8" fillId="24" borderId="3" xfId="1" applyNumberFormat="1" applyFont="1" applyFill="1" applyBorder="1" applyAlignment="1" applyProtection="1">
      <alignment horizontal="center" vertical="center"/>
      <protection hidden="1"/>
    </xf>
    <xf numFmtId="0" fontId="8" fillId="12" borderId="3" xfId="1" applyNumberFormat="1" applyFont="1" applyFill="1" applyBorder="1" applyAlignment="1" applyProtection="1">
      <alignment horizontal="center" vertical="center"/>
      <protection hidden="1"/>
    </xf>
    <xf numFmtId="1" fontId="8" fillId="12" borderId="3" xfId="1" applyNumberFormat="1" applyFont="1" applyFill="1" applyBorder="1" applyAlignment="1" applyProtection="1">
      <alignment horizontal="center" vertical="center"/>
      <protection hidden="1"/>
    </xf>
    <xf numFmtId="164" fontId="8" fillId="12" borderId="3" xfId="1" applyNumberFormat="1" applyFont="1" applyFill="1" applyBorder="1" applyAlignment="1" applyProtection="1">
      <alignment horizontal="center" vertical="center"/>
      <protection hidden="1"/>
    </xf>
    <xf numFmtId="1" fontId="8" fillId="7" borderId="3" xfId="1" applyNumberFormat="1" applyFont="1" applyFill="1" applyBorder="1" applyAlignment="1" applyProtection="1">
      <alignment horizontal="center" vertical="center"/>
      <protection hidden="1"/>
    </xf>
    <xf numFmtId="0" fontId="8" fillId="7" borderId="3" xfId="1" applyNumberFormat="1" applyFont="1" applyFill="1" applyBorder="1" applyAlignment="1" applyProtection="1">
      <alignment horizontal="center" vertical="center"/>
      <protection hidden="1"/>
    </xf>
    <xf numFmtId="164" fontId="8" fillId="7" borderId="3" xfId="1" applyNumberFormat="1" applyFont="1" applyFill="1" applyBorder="1" applyAlignment="1" applyProtection="1">
      <alignment horizontal="center" vertical="center"/>
      <protection hidden="1"/>
    </xf>
    <xf numFmtId="1" fontId="8" fillId="33" borderId="3" xfId="1" applyNumberFormat="1" applyFont="1" applyFill="1" applyBorder="1" applyAlignment="1" applyProtection="1">
      <alignment horizontal="center" vertical="center"/>
      <protection hidden="1"/>
    </xf>
    <xf numFmtId="0" fontId="8" fillId="33" borderId="3" xfId="1" applyNumberFormat="1" applyFont="1" applyFill="1" applyBorder="1" applyAlignment="1" applyProtection="1">
      <alignment horizontal="center" vertical="center"/>
      <protection hidden="1"/>
    </xf>
    <xf numFmtId="164" fontId="8" fillId="33" borderId="3" xfId="1" applyNumberFormat="1" applyFont="1" applyFill="1" applyBorder="1" applyAlignment="1" applyProtection="1">
      <alignment horizontal="center" vertical="center"/>
      <protection hidden="1"/>
    </xf>
    <xf numFmtId="1" fontId="8" fillId="17" borderId="3" xfId="1" applyNumberFormat="1" applyFont="1" applyFill="1" applyBorder="1" applyAlignment="1" applyProtection="1">
      <alignment horizontal="center" vertical="center"/>
      <protection hidden="1"/>
    </xf>
    <xf numFmtId="0" fontId="8" fillId="17" borderId="3" xfId="1" applyNumberFormat="1" applyFont="1" applyFill="1" applyBorder="1" applyAlignment="1" applyProtection="1">
      <alignment horizontal="center" vertical="center"/>
      <protection hidden="1"/>
    </xf>
    <xf numFmtId="164" fontId="8" fillId="17" borderId="3" xfId="1" applyNumberFormat="1" applyFont="1" applyFill="1" applyBorder="1" applyAlignment="1" applyProtection="1">
      <alignment horizontal="center" vertical="center"/>
      <protection hidden="1"/>
    </xf>
    <xf numFmtId="0" fontId="8" fillId="25" borderId="3" xfId="1" applyNumberFormat="1" applyFont="1" applyFill="1" applyBorder="1" applyAlignment="1" applyProtection="1">
      <alignment horizontal="center" vertical="center"/>
      <protection hidden="1"/>
    </xf>
    <xf numFmtId="1" fontId="8" fillId="25" borderId="3" xfId="1" applyNumberFormat="1" applyFont="1" applyFill="1" applyBorder="1" applyAlignment="1" applyProtection="1">
      <alignment horizontal="center" vertical="center"/>
      <protection hidden="1"/>
    </xf>
    <xf numFmtId="164" fontId="8" fillId="25" borderId="3" xfId="1" applyNumberFormat="1" applyFont="1" applyFill="1" applyBorder="1" applyAlignment="1" applyProtection="1">
      <alignment horizontal="center" vertical="center"/>
      <protection hidden="1"/>
    </xf>
    <xf numFmtId="0" fontId="8" fillId="28" borderId="3" xfId="1" applyNumberFormat="1" applyFont="1" applyFill="1" applyBorder="1" applyAlignment="1" applyProtection="1">
      <alignment horizontal="center" vertical="center"/>
      <protection hidden="1"/>
    </xf>
    <xf numFmtId="1" fontId="8" fillId="28" borderId="3" xfId="1" applyNumberFormat="1" applyFont="1" applyFill="1" applyBorder="1" applyAlignment="1" applyProtection="1">
      <alignment horizontal="center" vertical="center"/>
      <protection hidden="1"/>
    </xf>
    <xf numFmtId="164" fontId="8" fillId="28" borderId="3" xfId="1" applyNumberFormat="1" applyFont="1" applyFill="1" applyBorder="1" applyAlignment="1" applyProtection="1">
      <alignment horizontal="center" vertical="center"/>
      <protection hidden="1"/>
    </xf>
    <xf numFmtId="0" fontId="8" fillId="26" borderId="3" xfId="1" applyNumberFormat="1" applyFont="1" applyFill="1" applyBorder="1" applyAlignment="1" applyProtection="1">
      <alignment horizontal="center" vertical="center"/>
      <protection hidden="1"/>
    </xf>
    <xf numFmtId="1" fontId="8" fillId="26" borderId="3" xfId="1" applyNumberFormat="1" applyFont="1" applyFill="1" applyBorder="1" applyAlignment="1" applyProtection="1">
      <alignment horizontal="center" vertical="center"/>
      <protection hidden="1"/>
    </xf>
    <xf numFmtId="164" fontId="8" fillId="26" borderId="3" xfId="1" applyNumberFormat="1" applyFont="1" applyFill="1" applyBorder="1" applyAlignment="1" applyProtection="1">
      <alignment horizontal="center" vertical="center"/>
      <protection hidden="1"/>
    </xf>
    <xf numFmtId="1" fontId="15" fillId="29" borderId="7" xfId="1" applyNumberFormat="1" applyFont="1" applyFill="1" applyBorder="1" applyAlignment="1" applyProtection="1">
      <alignment horizontal="center" vertical="center"/>
      <protection hidden="1"/>
    </xf>
    <xf numFmtId="0" fontId="15" fillId="29" borderId="3" xfId="1" applyNumberFormat="1" applyFont="1" applyFill="1" applyBorder="1" applyAlignment="1" applyProtection="1">
      <alignment horizontal="center" vertical="center"/>
      <protection hidden="1"/>
    </xf>
    <xf numFmtId="1" fontId="15" fillId="29" borderId="3" xfId="1" applyNumberFormat="1" applyFont="1" applyFill="1" applyBorder="1" applyAlignment="1" applyProtection="1">
      <alignment horizontal="center" vertical="center"/>
      <protection hidden="1"/>
    </xf>
    <xf numFmtId="164" fontId="15" fillId="29" borderId="3" xfId="1" applyNumberFormat="1" applyFont="1" applyFill="1" applyBorder="1" applyAlignment="1" applyProtection="1">
      <alignment horizontal="center" vertical="center"/>
      <protection hidden="1"/>
    </xf>
    <xf numFmtId="164" fontId="15" fillId="29" borderId="7" xfId="1" applyNumberFormat="1" applyFont="1" applyFill="1" applyBorder="1" applyAlignment="1" applyProtection="1">
      <alignment horizontal="center" vertical="center"/>
      <protection hidden="1"/>
    </xf>
    <xf numFmtId="1" fontId="8" fillId="27" borderId="3" xfId="1" applyNumberFormat="1" applyFont="1" applyFill="1" applyBorder="1" applyAlignment="1" applyProtection="1">
      <alignment horizontal="center" vertical="center"/>
      <protection hidden="1"/>
    </xf>
    <xf numFmtId="0" fontId="8" fillId="27" borderId="3" xfId="1" applyNumberFormat="1" applyFont="1" applyFill="1" applyBorder="1" applyAlignment="1" applyProtection="1">
      <alignment horizontal="center" vertical="center"/>
      <protection hidden="1"/>
    </xf>
    <xf numFmtId="164" fontId="8" fillId="27" borderId="3" xfId="1" applyNumberFormat="1" applyFont="1" applyFill="1" applyBorder="1" applyAlignment="1" applyProtection="1">
      <alignment horizontal="center" vertical="center"/>
      <protection hidden="1"/>
    </xf>
    <xf numFmtId="1" fontId="3" fillId="0" borderId="0" xfId="0" applyNumberFormat="1" applyFont="1" applyAlignment="1" applyProtection="1">
      <alignment horizontal="center" vertical="center"/>
      <protection hidden="1"/>
    </xf>
    <xf numFmtId="0" fontId="3" fillId="0" borderId="0" xfId="0" applyFont="1" applyAlignment="1" applyProtection="1">
      <alignment horizontal="center"/>
      <protection hidden="1"/>
    </xf>
    <xf numFmtId="0" fontId="3" fillId="0" borderId="0" xfId="0" applyFont="1" applyAlignment="1" applyProtection="1">
      <alignment horizontal="left"/>
      <protection hidden="1"/>
    </xf>
    <xf numFmtId="3" fontId="6" fillId="4" borderId="0" xfId="0" applyNumberFormat="1" applyFont="1" applyFill="1" applyBorder="1" applyAlignment="1" applyProtection="1">
      <alignment horizontal="center" vertical="center"/>
      <protection hidden="1"/>
    </xf>
    <xf numFmtId="3" fontId="6" fillId="29" borderId="17" xfId="2" applyNumberFormat="1" applyFont="1" applyFill="1" applyBorder="1" applyProtection="1">
      <protection hidden="1"/>
    </xf>
    <xf numFmtId="3" fontId="6" fillId="29" borderId="17" xfId="2" applyNumberFormat="1" applyFont="1" applyFill="1" applyBorder="1" applyAlignment="1" applyProtection="1">
      <alignment horizontal="center" vertical="center"/>
      <protection hidden="1"/>
    </xf>
    <xf numFmtId="167" fontId="8" fillId="8" borderId="3" xfId="1" applyNumberFormat="1" applyFont="1" applyFill="1" applyBorder="1" applyAlignment="1" applyProtection="1">
      <alignment horizontal="center" vertical="center"/>
      <protection hidden="1"/>
    </xf>
    <xf numFmtId="167" fontId="9" fillId="4" borderId="3" xfId="1" applyNumberFormat="1" applyFont="1" applyFill="1" applyBorder="1" applyAlignment="1" applyProtection="1">
      <alignment horizontal="center" vertical="center"/>
      <protection hidden="1"/>
    </xf>
    <xf numFmtId="167" fontId="8" fillId="9" borderId="3" xfId="1" applyNumberFormat="1" applyFont="1" applyFill="1" applyBorder="1" applyAlignment="1" applyProtection="1">
      <alignment horizontal="center" vertical="center"/>
      <protection hidden="1"/>
    </xf>
    <xf numFmtId="167" fontId="8" fillId="6" borderId="3" xfId="1" applyNumberFormat="1" applyFont="1" applyFill="1" applyBorder="1" applyAlignment="1" applyProtection="1">
      <alignment horizontal="center" vertical="center"/>
      <protection hidden="1"/>
    </xf>
    <xf numFmtId="167" fontId="8" fillId="14" borderId="3" xfId="1" applyNumberFormat="1" applyFont="1" applyFill="1" applyBorder="1" applyAlignment="1" applyProtection="1">
      <alignment horizontal="center" vertical="center"/>
      <protection hidden="1"/>
    </xf>
    <xf numFmtId="167" fontId="8" fillId="22" borderId="3" xfId="1" applyNumberFormat="1" applyFont="1" applyFill="1" applyBorder="1" applyAlignment="1" applyProtection="1">
      <alignment horizontal="center" vertical="center"/>
      <protection hidden="1"/>
    </xf>
    <xf numFmtId="167" fontId="8" fillId="0" borderId="3" xfId="1" applyNumberFormat="1" applyFont="1" applyFill="1" applyBorder="1" applyAlignment="1" applyProtection="1">
      <alignment horizontal="center" vertical="center"/>
      <protection hidden="1"/>
    </xf>
    <xf numFmtId="167" fontId="8" fillId="18" borderId="3" xfId="1" applyNumberFormat="1" applyFont="1" applyFill="1" applyBorder="1" applyAlignment="1" applyProtection="1">
      <alignment horizontal="center" vertical="center"/>
      <protection hidden="1"/>
    </xf>
    <xf numFmtId="167" fontId="8" fillId="11" borderId="3" xfId="1" applyNumberFormat="1" applyFont="1" applyFill="1" applyBorder="1" applyAlignment="1" applyProtection="1">
      <alignment horizontal="center" vertical="center"/>
      <protection hidden="1"/>
    </xf>
    <xf numFmtId="167" fontId="9" fillId="29" borderId="3" xfId="1" applyNumberFormat="1" applyFont="1" applyFill="1" applyBorder="1" applyAlignment="1" applyProtection="1">
      <alignment horizontal="center" vertical="center"/>
      <protection hidden="1"/>
    </xf>
    <xf numFmtId="167" fontId="8" fillId="20" borderId="3" xfId="1" applyNumberFormat="1" applyFont="1" applyFill="1" applyBorder="1" applyAlignment="1" applyProtection="1">
      <alignment horizontal="center" vertical="center"/>
      <protection hidden="1"/>
    </xf>
    <xf numFmtId="167" fontId="8" fillId="13" borderId="3" xfId="1" applyNumberFormat="1" applyFont="1" applyFill="1" applyBorder="1" applyAlignment="1" applyProtection="1">
      <alignment horizontal="center" vertical="center"/>
      <protection hidden="1"/>
    </xf>
    <xf numFmtId="167" fontId="9" fillId="27" borderId="3" xfId="1" applyNumberFormat="1" applyFont="1" applyFill="1" applyBorder="1" applyAlignment="1" applyProtection="1">
      <alignment horizontal="center" vertical="center"/>
      <protection hidden="1"/>
    </xf>
    <xf numFmtId="167" fontId="9" fillId="54" borderId="3" xfId="1" applyNumberFormat="1" applyFont="1" applyFill="1" applyBorder="1" applyAlignment="1" applyProtection="1">
      <alignment horizontal="center" vertical="center"/>
      <protection hidden="1"/>
    </xf>
    <xf numFmtId="167" fontId="8" fillId="10" borderId="3" xfId="1" applyNumberFormat="1" applyFont="1" applyFill="1" applyBorder="1" applyAlignment="1" applyProtection="1">
      <alignment horizontal="center" vertical="center"/>
      <protection hidden="1"/>
    </xf>
    <xf numFmtId="167" fontId="8" fillId="5" borderId="3" xfId="1" applyNumberFormat="1" applyFont="1" applyFill="1" applyBorder="1" applyAlignment="1" applyProtection="1">
      <alignment horizontal="center" vertical="center"/>
      <protection hidden="1"/>
    </xf>
    <xf numFmtId="167" fontId="8" fillId="15" borderId="3" xfId="1" applyNumberFormat="1" applyFont="1" applyFill="1" applyBorder="1" applyAlignment="1" applyProtection="1">
      <alignment horizontal="center" vertical="center"/>
      <protection hidden="1"/>
    </xf>
    <xf numFmtId="167" fontId="8" fillId="19" borderId="3" xfId="1" applyNumberFormat="1" applyFont="1" applyFill="1" applyBorder="1" applyAlignment="1" applyProtection="1">
      <alignment horizontal="center" vertical="center"/>
      <protection hidden="1"/>
    </xf>
    <xf numFmtId="167" fontId="8" fillId="21" borderId="3" xfId="1" applyNumberFormat="1" applyFont="1" applyFill="1" applyBorder="1" applyAlignment="1" applyProtection="1">
      <alignment horizontal="center" vertical="center"/>
      <protection hidden="1"/>
    </xf>
    <xf numFmtId="167" fontId="8" fillId="16" borderId="3" xfId="1" applyNumberFormat="1" applyFont="1" applyFill="1" applyBorder="1" applyAlignment="1" applyProtection="1">
      <alignment horizontal="center" vertical="center"/>
      <protection hidden="1"/>
    </xf>
    <xf numFmtId="167" fontId="8" fillId="23" borderId="3" xfId="1" applyNumberFormat="1" applyFont="1" applyFill="1" applyBorder="1" applyAlignment="1" applyProtection="1">
      <alignment horizontal="center" vertical="center"/>
      <protection hidden="1"/>
    </xf>
    <xf numFmtId="167" fontId="8" fillId="24" borderId="3" xfId="1" applyNumberFormat="1" applyFont="1" applyFill="1" applyBorder="1" applyAlignment="1" applyProtection="1">
      <alignment horizontal="center" vertical="center"/>
      <protection hidden="1"/>
    </xf>
    <xf numFmtId="167" fontId="8" fillId="12" borderId="3" xfId="1" applyNumberFormat="1" applyFont="1" applyFill="1" applyBorder="1" applyAlignment="1" applyProtection="1">
      <alignment horizontal="center" vertical="center"/>
      <protection hidden="1"/>
    </xf>
    <xf numFmtId="167" fontId="8" fillId="7" borderId="3" xfId="1" applyNumberFormat="1" applyFont="1" applyFill="1" applyBorder="1" applyAlignment="1" applyProtection="1">
      <alignment horizontal="center" vertical="center"/>
      <protection hidden="1"/>
    </xf>
    <xf numFmtId="167" fontId="8" fillId="33" borderId="3" xfId="1" applyNumberFormat="1" applyFont="1" applyFill="1" applyBorder="1" applyAlignment="1" applyProtection="1">
      <alignment horizontal="center" vertical="center"/>
      <protection hidden="1"/>
    </xf>
    <xf numFmtId="167" fontId="8" fillId="17" borderId="3" xfId="1" applyNumberFormat="1" applyFont="1" applyFill="1" applyBorder="1" applyAlignment="1" applyProtection="1">
      <alignment horizontal="center" vertical="center"/>
      <protection hidden="1"/>
    </xf>
    <xf numFmtId="167" fontId="8" fillId="25" borderId="3" xfId="1" applyNumberFormat="1" applyFont="1" applyFill="1" applyBorder="1" applyAlignment="1" applyProtection="1">
      <alignment horizontal="center" vertical="center"/>
      <protection hidden="1"/>
    </xf>
    <xf numFmtId="167" fontId="8" fillId="28" borderId="3" xfId="1" applyNumberFormat="1" applyFont="1" applyFill="1" applyBorder="1" applyAlignment="1" applyProtection="1">
      <alignment horizontal="center" vertical="center"/>
      <protection hidden="1"/>
    </xf>
    <xf numFmtId="167" fontId="8" fillId="26" borderId="3" xfId="1" applyNumberFormat="1" applyFont="1" applyFill="1" applyBorder="1" applyAlignment="1" applyProtection="1">
      <alignment horizontal="center" vertical="center"/>
      <protection hidden="1"/>
    </xf>
    <xf numFmtId="167" fontId="15" fillId="29" borderId="3" xfId="1" applyNumberFormat="1" applyFont="1" applyFill="1" applyBorder="1" applyAlignment="1" applyProtection="1">
      <alignment horizontal="center" vertical="center"/>
      <protection hidden="1"/>
    </xf>
    <xf numFmtId="167" fontId="8" fillId="27" borderId="3" xfId="1" applyNumberFormat="1" applyFont="1" applyFill="1" applyBorder="1" applyAlignment="1" applyProtection="1">
      <alignment horizontal="center" vertical="center"/>
      <protection hidden="1"/>
    </xf>
    <xf numFmtId="167" fontId="9" fillId="54" borderId="8" xfId="1" applyNumberFormat="1" applyFont="1" applyFill="1" applyBorder="1" applyAlignment="1" applyProtection="1">
      <alignment horizontal="center" vertical="center"/>
      <protection hidden="1"/>
    </xf>
    <xf numFmtId="167" fontId="15" fillId="29" borderId="7" xfId="1" applyNumberFormat="1" applyFont="1" applyFill="1" applyBorder="1" applyAlignment="1" applyProtection="1">
      <alignment horizontal="center" vertical="center"/>
      <protection hidden="1"/>
    </xf>
    <xf numFmtId="0" fontId="13" fillId="6" borderId="0" xfId="0" applyFont="1" applyFill="1" applyBorder="1" applyAlignment="1" applyProtection="1">
      <alignment horizontal="center" vertical="center"/>
      <protection hidden="1"/>
    </xf>
    <xf numFmtId="3" fontId="2" fillId="7" borderId="4" xfId="2" applyNumberFormat="1" applyFont="1" applyFill="1" applyBorder="1" applyAlignment="1" applyProtection="1">
      <alignment horizontal="center" vertical="center"/>
      <protection hidden="1"/>
    </xf>
    <xf numFmtId="3" fontId="6" fillId="31" borderId="16" xfId="2" applyNumberFormat="1" applyFont="1" applyFill="1" applyBorder="1" applyProtection="1">
      <protection hidden="1"/>
    </xf>
    <xf numFmtId="164" fontId="3" fillId="0" borderId="0" xfId="0" applyNumberFormat="1" applyFont="1" applyProtection="1">
      <protection hidden="1"/>
    </xf>
    <xf numFmtId="167" fontId="0" fillId="0" borderId="0" xfId="0" applyNumberFormat="1" applyProtection="1">
      <protection hidden="1"/>
    </xf>
    <xf numFmtId="168" fontId="8" fillId="16" borderId="3" xfId="1" applyNumberFormat="1" applyFont="1" applyFill="1" applyBorder="1" applyAlignment="1" applyProtection="1">
      <alignment horizontal="center" vertical="center"/>
      <protection hidden="1"/>
    </xf>
    <xf numFmtId="168" fontId="8" fillId="27" borderId="3" xfId="1" applyNumberFormat="1" applyFont="1" applyFill="1" applyBorder="1" applyAlignment="1" applyProtection="1">
      <alignment horizontal="center" vertical="center"/>
      <protection hidden="1"/>
    </xf>
    <xf numFmtId="1" fontId="16" fillId="0" borderId="3" xfId="0" applyNumberFormat="1" applyFont="1" applyBorder="1" applyAlignment="1" applyProtection="1">
      <alignment horizontal="center" vertical="center"/>
      <protection hidden="1"/>
    </xf>
    <xf numFmtId="164" fontId="15" fillId="4" borderId="3" xfId="1" applyNumberFormat="1" applyFont="1" applyFill="1" applyBorder="1" applyAlignment="1" applyProtection="1">
      <alignment horizontal="center" vertical="center"/>
      <protection hidden="1"/>
    </xf>
    <xf numFmtId="167" fontId="8" fillId="17" borderId="7" xfId="1" applyNumberFormat="1" applyFont="1" applyFill="1" applyBorder="1" applyAlignment="1" applyProtection="1">
      <alignment horizontal="center" vertical="center"/>
      <protection hidden="1"/>
    </xf>
    <xf numFmtId="167" fontId="9" fillId="4" borderId="8" xfId="1" applyNumberFormat="1" applyFont="1" applyFill="1" applyBorder="1" applyAlignment="1" applyProtection="1">
      <alignment horizontal="center" vertical="center"/>
      <protection hidden="1"/>
    </xf>
    <xf numFmtId="167" fontId="9" fillId="29" borderId="8" xfId="1" applyNumberFormat="1" applyFont="1" applyFill="1" applyBorder="1" applyAlignment="1" applyProtection="1">
      <alignment horizontal="center" vertical="center"/>
      <protection hidden="1"/>
    </xf>
    <xf numFmtId="164" fontId="9" fillId="4" borderId="7" xfId="1" applyNumberFormat="1" applyFont="1" applyFill="1" applyBorder="1" applyAlignment="1" applyProtection="1">
      <alignment horizontal="center" vertical="center"/>
      <protection hidden="1"/>
    </xf>
    <xf numFmtId="164" fontId="8" fillId="6" borderId="6" xfId="1" applyNumberFormat="1" applyFont="1" applyFill="1" applyBorder="1" applyAlignment="1" applyProtection="1">
      <alignment horizontal="center" vertical="center"/>
      <protection hidden="1"/>
    </xf>
    <xf numFmtId="164" fontId="9" fillId="4" borderId="8" xfId="1" applyNumberFormat="1" applyFont="1" applyFill="1" applyBorder="1" applyAlignment="1" applyProtection="1">
      <alignment horizontal="center" vertical="center"/>
      <protection hidden="1"/>
    </xf>
    <xf numFmtId="164" fontId="8" fillId="17" borderId="7" xfId="1" applyNumberFormat="1" applyFont="1" applyFill="1" applyBorder="1" applyAlignment="1" applyProtection="1">
      <alignment horizontal="center" vertical="center"/>
      <protection hidden="1"/>
    </xf>
    <xf numFmtId="1" fontId="8" fillId="6" borderId="6" xfId="1" applyNumberFormat="1" applyFont="1" applyFill="1" applyBorder="1" applyAlignment="1" applyProtection="1">
      <alignment horizontal="center" vertical="center"/>
      <protection hidden="1"/>
    </xf>
    <xf numFmtId="1" fontId="9" fillId="29" borderId="8" xfId="1" applyNumberFormat="1" applyFont="1" applyFill="1" applyBorder="1" applyAlignment="1" applyProtection="1">
      <alignment horizontal="center" vertical="center"/>
      <protection hidden="1"/>
    </xf>
    <xf numFmtId="1" fontId="9" fillId="4" borderId="8" xfId="1" applyNumberFormat="1" applyFont="1" applyFill="1" applyBorder="1" applyAlignment="1" applyProtection="1">
      <alignment horizontal="center" vertical="center"/>
      <protection hidden="1"/>
    </xf>
    <xf numFmtId="164" fontId="9" fillId="29" borderId="8" xfId="1" applyNumberFormat="1" applyFont="1" applyFill="1" applyBorder="1" applyAlignment="1" applyProtection="1">
      <alignment horizontal="center" vertical="center"/>
      <protection hidden="1"/>
    </xf>
    <xf numFmtId="1" fontId="8" fillId="17" borderId="7" xfId="1" applyNumberFormat="1" applyFont="1" applyFill="1" applyBorder="1" applyAlignment="1" applyProtection="1">
      <alignment horizontal="center" vertical="center"/>
      <protection hidden="1"/>
    </xf>
    <xf numFmtId="1" fontId="9" fillId="29" borderId="6" xfId="1" applyNumberFormat="1" applyFont="1" applyFill="1" applyBorder="1" applyAlignment="1" applyProtection="1">
      <alignment horizontal="center" vertical="center"/>
      <protection hidden="1"/>
    </xf>
    <xf numFmtId="3" fontId="6" fillId="31" borderId="16" xfId="2" applyNumberFormat="1" applyFont="1" applyFill="1" applyBorder="1" applyAlignment="1" applyProtection="1">
      <alignment horizontal="center" vertical="center"/>
      <protection hidden="1"/>
    </xf>
    <xf numFmtId="3" fontId="6" fillId="54" borderId="26" xfId="2" applyNumberFormat="1" applyFont="1" applyFill="1" applyBorder="1" applyAlignment="1" applyProtection="1">
      <alignment horizontal="center" vertical="center"/>
      <protection hidden="1"/>
    </xf>
    <xf numFmtId="3" fontId="6" fillId="54" borderId="16" xfId="2" applyNumberFormat="1" applyFont="1" applyFill="1" applyBorder="1" applyAlignment="1" applyProtection="1">
      <alignment horizontal="center" vertical="center"/>
      <protection hidden="1"/>
    </xf>
    <xf numFmtId="3" fontId="6" fillId="54" borderId="17" xfId="2" applyNumberFormat="1" applyFont="1" applyFill="1" applyBorder="1" applyAlignment="1" applyProtection="1">
      <alignment horizontal="center" vertical="center"/>
      <protection hidden="1"/>
    </xf>
    <xf numFmtId="3" fontId="6" fillId="31" borderId="17" xfId="2" applyNumberFormat="1" applyFont="1" applyFill="1" applyBorder="1" applyAlignment="1" applyProtection="1">
      <alignment horizontal="center" vertical="center"/>
      <protection hidden="1"/>
    </xf>
    <xf numFmtId="1" fontId="9" fillId="29" borderId="3" xfId="1" applyNumberFormat="1" applyFont="1" applyFill="1" applyBorder="1" applyAlignment="1" applyProtection="1">
      <alignment vertical="center"/>
      <protection hidden="1"/>
    </xf>
    <xf numFmtId="167" fontId="9" fillId="4" borderId="8" xfId="1" applyNumberFormat="1" applyFont="1" applyFill="1" applyBorder="1" applyAlignment="1" applyProtection="1">
      <alignment horizontal="center" vertical="center"/>
      <protection hidden="1"/>
    </xf>
    <xf numFmtId="164" fontId="9" fillId="4" borderId="8" xfId="1" applyNumberFormat="1" applyFont="1" applyFill="1" applyBorder="1" applyAlignment="1" applyProtection="1">
      <alignment horizontal="center" vertical="center"/>
      <protection hidden="1"/>
    </xf>
    <xf numFmtId="1" fontId="9" fillId="4" borderId="8" xfId="1" applyNumberFormat="1" applyFont="1" applyFill="1" applyBorder="1" applyAlignment="1" applyProtection="1">
      <alignment horizontal="center" vertical="center"/>
      <protection hidden="1"/>
    </xf>
    <xf numFmtId="3" fontId="6" fillId="4" borderId="3" xfId="0" applyNumberFormat="1" applyFont="1" applyFill="1" applyBorder="1" applyAlignment="1" applyProtection="1">
      <alignment horizontal="center" vertical="center"/>
      <protection hidden="1"/>
    </xf>
    <xf numFmtId="0" fontId="17" fillId="4" borderId="0" xfId="0" applyFont="1" applyFill="1" applyAlignment="1" applyProtection="1">
      <alignment horizontal="center" vertical="center"/>
      <protection hidden="1"/>
    </xf>
    <xf numFmtId="167" fontId="8" fillId="19" borderId="6" xfId="1" applyNumberFormat="1" applyFont="1" applyFill="1" applyBorder="1" applyAlignment="1" applyProtection="1">
      <alignment horizontal="center" vertical="center"/>
      <protection hidden="1"/>
    </xf>
    <xf numFmtId="164" fontId="8" fillId="19" borderId="6" xfId="1" applyNumberFormat="1" applyFont="1" applyFill="1" applyBorder="1" applyAlignment="1" applyProtection="1">
      <alignment horizontal="center" vertical="center"/>
      <protection hidden="1"/>
    </xf>
    <xf numFmtId="1" fontId="8" fillId="19" borderId="6" xfId="1" applyNumberFormat="1" applyFont="1" applyFill="1" applyBorder="1" applyAlignment="1" applyProtection="1">
      <alignment horizontal="center" vertical="center"/>
      <protection hidden="1"/>
    </xf>
    <xf numFmtId="0" fontId="12" fillId="6" borderId="3" xfId="1" applyNumberFormat="1" applyFont="1" applyFill="1" applyBorder="1" applyAlignment="1" applyProtection="1">
      <alignment horizontal="center" vertical="center"/>
      <protection hidden="1"/>
    </xf>
    <xf numFmtId="1" fontId="12" fillId="6" borderId="3" xfId="1" applyNumberFormat="1" applyFont="1" applyFill="1" applyBorder="1" applyAlignment="1" applyProtection="1">
      <alignment horizontal="center" vertical="center"/>
      <protection hidden="1"/>
    </xf>
    <xf numFmtId="164" fontId="12" fillId="6" borderId="3" xfId="1" applyNumberFormat="1" applyFont="1" applyFill="1" applyBorder="1" applyAlignment="1" applyProtection="1">
      <alignment horizontal="center" vertical="center"/>
      <protection hidden="1"/>
    </xf>
    <xf numFmtId="167" fontId="12" fillId="6" borderId="3" xfId="1" applyNumberFormat="1" applyFont="1" applyFill="1" applyBorder="1" applyAlignment="1" applyProtection="1">
      <alignment horizontal="center" vertical="center"/>
      <protection hidden="1"/>
    </xf>
    <xf numFmtId="164" fontId="9" fillId="19" borderId="6" xfId="1" applyNumberFormat="1" applyFont="1" applyFill="1" applyBorder="1" applyAlignment="1" applyProtection="1">
      <alignment horizontal="center" vertical="center"/>
      <protection hidden="1"/>
    </xf>
    <xf numFmtId="3" fontId="4" fillId="22" borderId="16" xfId="2" applyNumberFormat="1" applyFont="1" applyFill="1" applyBorder="1" applyProtection="1">
      <protection hidden="1"/>
    </xf>
    <xf numFmtId="3" fontId="4" fillId="22" borderId="16" xfId="2" applyNumberFormat="1" applyFont="1" applyFill="1" applyBorder="1" applyAlignment="1" applyProtection="1">
      <alignment horizontal="center" vertical="center"/>
      <protection hidden="1"/>
    </xf>
    <xf numFmtId="3" fontId="2" fillId="22" borderId="16" xfId="2" applyNumberFormat="1" applyFont="1" applyFill="1" applyBorder="1" applyProtection="1">
      <protection hidden="1"/>
    </xf>
    <xf numFmtId="167" fontId="3" fillId="0" borderId="0" xfId="0" applyNumberFormat="1" applyFont="1" applyProtection="1">
      <protection hidden="1"/>
    </xf>
    <xf numFmtId="3" fontId="2" fillId="22" borderId="16" xfId="2" applyNumberFormat="1" applyFont="1" applyFill="1" applyBorder="1" applyAlignment="1" applyProtection="1">
      <alignment horizontal="center" vertical="center"/>
      <protection hidden="1"/>
    </xf>
    <xf numFmtId="167" fontId="12" fillId="6" borderId="8" xfId="1" applyNumberFormat="1" applyFont="1" applyFill="1" applyBorder="1" applyAlignment="1" applyProtection="1">
      <alignment horizontal="center" vertical="center"/>
      <protection hidden="1"/>
    </xf>
    <xf numFmtId="164" fontId="12" fillId="6" borderId="6" xfId="1" applyNumberFormat="1" applyFont="1" applyFill="1" applyBorder="1" applyAlignment="1" applyProtection="1">
      <alignment horizontal="center" vertical="center"/>
      <protection hidden="1"/>
    </xf>
    <xf numFmtId="164" fontId="12" fillId="6" borderId="8" xfId="1" applyNumberFormat="1" applyFont="1" applyFill="1" applyBorder="1" applyAlignment="1" applyProtection="1">
      <alignment horizontal="center" vertical="center"/>
      <protection hidden="1"/>
    </xf>
    <xf numFmtId="1" fontId="12" fillId="6" borderId="8" xfId="1" applyNumberFormat="1" applyFont="1" applyFill="1" applyBorder="1" applyAlignment="1" applyProtection="1">
      <alignment horizontal="center" vertical="center"/>
      <protection hidden="1"/>
    </xf>
    <xf numFmtId="1" fontId="9" fillId="29" borderId="3" xfId="1" applyNumberFormat="1" applyFont="1" applyFill="1" applyBorder="1" applyAlignment="1" applyProtection="1">
      <alignment horizontal="center" vertical="center"/>
      <protection hidden="1"/>
    </xf>
    <xf numFmtId="3" fontId="4" fillId="9" borderId="21" xfId="2" applyNumberFormat="1" applyFont="1" applyFill="1" applyBorder="1" applyProtection="1">
      <protection hidden="1"/>
    </xf>
    <xf numFmtId="3" fontId="4" fillId="9" borderId="21" xfId="2" applyNumberFormat="1" applyFont="1" applyFill="1" applyBorder="1" applyAlignment="1" applyProtection="1">
      <alignment horizontal="center" vertical="center"/>
      <protection hidden="1"/>
    </xf>
    <xf numFmtId="168" fontId="8" fillId="9" borderId="3" xfId="1" applyNumberFormat="1" applyFont="1" applyFill="1" applyBorder="1" applyAlignment="1" applyProtection="1">
      <alignment horizontal="center" vertical="center"/>
      <protection hidden="1"/>
    </xf>
    <xf numFmtId="1" fontId="8" fillId="6" borderId="6" xfId="1" applyNumberFormat="1" applyFont="1" applyFill="1" applyBorder="1" applyAlignment="1" applyProtection="1">
      <alignment horizontal="center" vertical="center"/>
      <protection hidden="1"/>
    </xf>
    <xf numFmtId="20" fontId="5" fillId="3" borderId="2" xfId="2" applyNumberFormat="1" applyFont="1" applyFill="1" applyBorder="1" applyAlignment="1" applyProtection="1">
      <alignment horizontal="center"/>
      <protection locked="0"/>
    </xf>
    <xf numFmtId="3" fontId="6" fillId="36" borderId="21" xfId="2" applyNumberFormat="1" applyFont="1" applyFill="1" applyBorder="1" applyProtection="1">
      <protection hidden="1"/>
    </xf>
    <xf numFmtId="3" fontId="6" fillId="36" borderId="21" xfId="2" applyNumberFormat="1" applyFont="1" applyFill="1" applyBorder="1" applyAlignment="1" applyProtection="1">
      <alignment horizontal="center" vertical="center"/>
      <protection hidden="1"/>
    </xf>
    <xf numFmtId="164" fontId="9" fillId="29" borderId="8" xfId="1" applyNumberFormat="1" applyFont="1" applyFill="1" applyBorder="1" applyAlignment="1" applyProtection="1">
      <alignment horizontal="center" vertical="center"/>
      <protection hidden="1"/>
    </xf>
    <xf numFmtId="164" fontId="9" fillId="4" borderId="8" xfId="1" applyNumberFormat="1" applyFont="1" applyFill="1" applyBorder="1" applyAlignment="1" applyProtection="1">
      <alignment horizontal="center" vertical="center"/>
      <protection hidden="1"/>
    </xf>
    <xf numFmtId="167" fontId="9" fillId="29" borderId="8" xfId="1" applyNumberFormat="1" applyFont="1" applyFill="1" applyBorder="1" applyAlignment="1" applyProtection="1">
      <alignment horizontal="center" vertical="center"/>
      <protection hidden="1"/>
    </xf>
    <xf numFmtId="164" fontId="9" fillId="29" borderId="8" xfId="1" applyNumberFormat="1" applyFont="1" applyFill="1" applyBorder="1" applyAlignment="1" applyProtection="1">
      <alignment vertical="center"/>
      <protection hidden="1"/>
    </xf>
    <xf numFmtId="169" fontId="19" fillId="2" borderId="0" xfId="0" applyNumberFormat="1" applyFont="1" applyFill="1" applyBorder="1" applyAlignment="1" applyProtection="1">
      <alignment horizontal="center"/>
      <protection hidden="1"/>
    </xf>
    <xf numFmtId="167" fontId="12" fillId="6" borderId="3" xfId="1" applyNumberFormat="1" applyFont="1" applyFill="1" applyBorder="1" applyAlignment="1" applyProtection="1">
      <alignment horizontal="center" vertical="center"/>
      <protection hidden="1"/>
    </xf>
    <xf numFmtId="164" fontId="12" fillId="6" borderId="3" xfId="1" applyNumberFormat="1" applyFont="1" applyFill="1" applyBorder="1" applyAlignment="1" applyProtection="1">
      <alignment horizontal="center" vertical="center"/>
      <protection hidden="1"/>
    </xf>
    <xf numFmtId="3" fontId="2" fillId="7" borderId="28" xfId="2" applyNumberFormat="1" applyFont="1" applyFill="1" applyBorder="1" applyAlignment="1" applyProtection="1">
      <alignment horizontal="center" vertical="center"/>
      <protection hidden="1"/>
    </xf>
    <xf numFmtId="3" fontId="2" fillId="7" borderId="9" xfId="2" applyNumberFormat="1" applyFont="1" applyFill="1" applyBorder="1" applyAlignment="1" applyProtection="1">
      <alignment horizontal="center" vertical="center"/>
      <protection hidden="1"/>
    </xf>
    <xf numFmtId="3" fontId="2" fillId="7" borderId="22" xfId="2" applyNumberFormat="1" applyFont="1" applyFill="1" applyBorder="1" applyAlignment="1" applyProtection="1">
      <alignment horizontal="center" vertical="center"/>
      <protection hidden="1"/>
    </xf>
    <xf numFmtId="167" fontId="9" fillId="29" borderId="3" xfId="1" applyNumberFormat="1" applyFont="1" applyFill="1" applyBorder="1" applyAlignment="1" applyProtection="1">
      <alignment horizontal="center" vertical="center"/>
      <protection hidden="1"/>
    </xf>
    <xf numFmtId="1" fontId="9" fillId="29" borderId="3" xfId="1" applyNumberFormat="1" applyFont="1" applyFill="1" applyBorder="1" applyAlignment="1" applyProtection="1">
      <alignment horizontal="center" vertical="center"/>
      <protection hidden="1"/>
    </xf>
    <xf numFmtId="3" fontId="4" fillId="53" borderId="21" xfId="2" applyNumberFormat="1" applyFont="1" applyFill="1" applyBorder="1" applyAlignment="1" applyProtection="1">
      <alignment horizontal="center" vertical="center"/>
      <protection hidden="1"/>
    </xf>
    <xf numFmtId="164" fontId="12" fillId="6" borderId="8" xfId="1" applyNumberFormat="1" applyFont="1" applyFill="1" applyBorder="1" applyAlignment="1" applyProtection="1">
      <alignment horizontal="center" vertical="center"/>
      <protection hidden="1"/>
    </xf>
    <xf numFmtId="167" fontId="12" fillId="6" borderId="8" xfId="1" applyNumberFormat="1" applyFont="1" applyFill="1" applyBorder="1" applyAlignment="1" applyProtection="1">
      <alignment horizontal="center" vertical="center"/>
      <protection hidden="1"/>
    </xf>
    <xf numFmtId="1" fontId="12" fillId="6" borderId="8" xfId="1" applyNumberFormat="1" applyFont="1" applyFill="1" applyBorder="1" applyAlignment="1" applyProtection="1">
      <alignment horizontal="center" vertical="center"/>
      <protection hidden="1"/>
    </xf>
    <xf numFmtId="3" fontId="4" fillId="21" borderId="21" xfId="2" applyNumberFormat="1" applyFont="1" applyFill="1" applyBorder="1" applyProtection="1">
      <protection hidden="1"/>
    </xf>
    <xf numFmtId="3" fontId="4" fillId="21" borderId="21" xfId="2" applyNumberFormat="1" applyFont="1" applyFill="1" applyBorder="1" applyAlignment="1" applyProtection="1">
      <alignment horizontal="center" vertical="center"/>
      <protection hidden="1"/>
    </xf>
    <xf numFmtId="3" fontId="4" fillId="17" borderId="21" xfId="2" applyNumberFormat="1" applyFont="1" applyFill="1" applyBorder="1" applyProtection="1">
      <protection hidden="1"/>
    </xf>
    <xf numFmtId="3" fontId="4" fillId="17" borderId="21" xfId="2" applyNumberFormat="1" applyFont="1" applyFill="1" applyBorder="1" applyAlignment="1" applyProtection="1">
      <alignment horizontal="center" vertical="center"/>
      <protection hidden="1"/>
    </xf>
    <xf numFmtId="3" fontId="2" fillId="17" borderId="21" xfId="2" applyNumberFormat="1" applyFont="1" applyFill="1" applyBorder="1" applyAlignment="1" applyProtection="1">
      <alignment horizontal="center" vertical="center"/>
      <protection hidden="1"/>
    </xf>
    <xf numFmtId="1" fontId="8" fillId="8" borderId="6" xfId="1" applyNumberFormat="1" applyFont="1" applyFill="1" applyBorder="1" applyAlignment="1" applyProtection="1">
      <alignment vertical="center"/>
      <protection hidden="1"/>
    </xf>
    <xf numFmtId="167" fontId="9" fillId="29" borderId="3" xfId="1" applyNumberFormat="1" applyFont="1" applyFill="1" applyBorder="1" applyAlignment="1" applyProtection="1">
      <alignment horizontal="center" vertical="center"/>
      <protection hidden="1"/>
    </xf>
    <xf numFmtId="167" fontId="9" fillId="29" borderId="8" xfId="1" applyNumberFormat="1" applyFont="1" applyFill="1" applyBorder="1" applyAlignment="1" applyProtection="1">
      <alignment horizontal="center" vertical="center"/>
      <protection hidden="1"/>
    </xf>
    <xf numFmtId="167" fontId="9" fillId="4" borderId="8" xfId="1" applyNumberFormat="1" applyFont="1" applyFill="1" applyBorder="1" applyAlignment="1" applyProtection="1">
      <alignment horizontal="center" vertical="center"/>
      <protection hidden="1"/>
    </xf>
    <xf numFmtId="1" fontId="16" fillId="0" borderId="0" xfId="0" applyNumberFormat="1" applyFont="1" applyBorder="1" applyAlignment="1" applyProtection="1">
      <alignment horizontal="center" vertical="center"/>
      <protection hidden="1"/>
    </xf>
    <xf numFmtId="1" fontId="8" fillId="0" borderId="0" xfId="1" applyNumberFormat="1" applyFont="1" applyBorder="1" applyAlignment="1" applyProtection="1">
      <alignment horizontal="center" vertical="center" wrapText="1"/>
      <protection hidden="1"/>
    </xf>
    <xf numFmtId="167" fontId="9" fillId="55" borderId="8" xfId="1" applyNumberFormat="1" applyFont="1" applyFill="1" applyBorder="1" applyAlignment="1" applyProtection="1">
      <alignment horizontal="center" vertical="center"/>
      <protection hidden="1"/>
    </xf>
    <xf numFmtId="167" fontId="9" fillId="55" borderId="3" xfId="1" applyNumberFormat="1" applyFont="1" applyFill="1" applyBorder="1" applyAlignment="1" applyProtection="1">
      <alignment horizontal="center" vertical="center"/>
      <protection hidden="1"/>
    </xf>
    <xf numFmtId="167" fontId="9" fillId="55" borderId="6" xfId="1" applyNumberFormat="1" applyFont="1" applyFill="1" applyBorder="1" applyAlignment="1" applyProtection="1">
      <alignment horizontal="center" vertical="center"/>
      <protection hidden="1"/>
    </xf>
    <xf numFmtId="167" fontId="9" fillId="55" borderId="7" xfId="1" applyNumberFormat="1" applyFont="1" applyFill="1" applyBorder="1" applyAlignment="1" applyProtection="1">
      <alignment horizontal="center" vertical="center"/>
      <protection hidden="1"/>
    </xf>
    <xf numFmtId="167" fontId="12" fillId="11" borderId="8" xfId="1" applyNumberFormat="1" applyFont="1" applyFill="1" applyBorder="1" applyAlignment="1" applyProtection="1">
      <alignment horizontal="center" vertical="center"/>
      <protection hidden="1"/>
    </xf>
    <xf numFmtId="167" fontId="12" fillId="11" borderId="3" xfId="1" applyNumberFormat="1" applyFont="1" applyFill="1" applyBorder="1" applyAlignment="1" applyProtection="1">
      <alignment horizontal="center" vertical="center"/>
      <protection hidden="1"/>
    </xf>
    <xf numFmtId="3" fontId="2" fillId="7" borderId="20" xfId="2" applyNumberFormat="1" applyFont="1" applyFill="1" applyBorder="1" applyAlignment="1" applyProtection="1">
      <alignment horizontal="center" vertical="center"/>
      <protection hidden="1"/>
    </xf>
    <xf numFmtId="3" fontId="2" fillId="7" borderId="19" xfId="2" applyNumberFormat="1" applyFont="1" applyFill="1" applyBorder="1" applyAlignment="1" applyProtection="1">
      <alignment horizontal="center" vertical="center"/>
      <protection hidden="1"/>
    </xf>
    <xf numFmtId="3" fontId="2" fillId="7" borderId="24" xfId="2" applyNumberFormat="1" applyFont="1" applyFill="1" applyBorder="1" applyAlignment="1" applyProtection="1">
      <alignment horizontal="center" vertical="center"/>
      <protection hidden="1"/>
    </xf>
    <xf numFmtId="3" fontId="2" fillId="7" borderId="8" xfId="2" applyNumberFormat="1" applyFont="1" applyFill="1" applyBorder="1" applyAlignment="1" applyProtection="1">
      <alignment horizontal="center" vertical="center"/>
      <protection hidden="1"/>
    </xf>
    <xf numFmtId="3" fontId="2" fillId="7" borderId="25" xfId="2" applyNumberFormat="1" applyFont="1" applyFill="1" applyBorder="1" applyAlignment="1" applyProtection="1">
      <alignment horizontal="center" vertical="center"/>
      <protection hidden="1"/>
    </xf>
    <xf numFmtId="169" fontId="19" fillId="2" borderId="33" xfId="0" applyNumberFormat="1" applyFont="1" applyFill="1" applyBorder="1" applyAlignment="1" applyProtection="1">
      <alignment horizontal="center"/>
      <protection hidden="1"/>
    </xf>
    <xf numFmtId="169" fontId="19" fillId="2" borderId="5" xfId="0" applyNumberFormat="1" applyFont="1" applyFill="1" applyBorder="1" applyAlignment="1" applyProtection="1">
      <alignment horizontal="center"/>
      <protection hidden="1"/>
    </xf>
    <xf numFmtId="3" fontId="2" fillId="7" borderId="34" xfId="2" applyNumberFormat="1" applyFont="1" applyFill="1" applyBorder="1" applyAlignment="1" applyProtection="1">
      <alignment horizontal="center" vertical="center"/>
      <protection hidden="1"/>
    </xf>
    <xf numFmtId="3" fontId="2" fillId="7" borderId="32" xfId="2" applyNumberFormat="1" applyFont="1" applyFill="1" applyBorder="1" applyAlignment="1" applyProtection="1">
      <alignment horizontal="center" vertical="center"/>
      <protection hidden="1"/>
    </xf>
    <xf numFmtId="3" fontId="2" fillId="7" borderId="28" xfId="2" applyNumberFormat="1" applyFont="1" applyFill="1" applyBorder="1" applyAlignment="1" applyProtection="1">
      <alignment horizontal="center" vertical="center"/>
      <protection hidden="1"/>
    </xf>
    <xf numFmtId="0" fontId="10" fillId="41" borderId="14" xfId="2" applyFont="1" applyFill="1" applyBorder="1" applyAlignment="1" applyProtection="1">
      <alignment horizontal="center"/>
      <protection hidden="1"/>
    </xf>
    <xf numFmtId="0" fontId="10" fillId="41" borderId="19" xfId="2" applyFont="1" applyFill="1" applyBorder="1" applyAlignment="1" applyProtection="1">
      <alignment horizontal="center"/>
      <protection hidden="1"/>
    </xf>
    <xf numFmtId="167" fontId="8" fillId="23" borderId="6" xfId="1" applyNumberFormat="1" applyFont="1" applyFill="1" applyBorder="1" applyAlignment="1" applyProtection="1">
      <alignment horizontal="center" vertical="center"/>
      <protection hidden="1"/>
    </xf>
    <xf numFmtId="167" fontId="8" fillId="23" borderId="8" xfId="1" applyNumberFormat="1" applyFont="1" applyFill="1" applyBorder="1" applyAlignment="1" applyProtection="1">
      <alignment horizontal="center" vertical="center"/>
      <protection hidden="1"/>
    </xf>
    <xf numFmtId="167" fontId="8" fillId="23" borderId="7" xfId="1" applyNumberFormat="1" applyFont="1" applyFill="1" applyBorder="1" applyAlignment="1" applyProtection="1">
      <alignment horizontal="center" vertical="center"/>
      <protection hidden="1"/>
    </xf>
    <xf numFmtId="167" fontId="8" fillId="20" borderId="6" xfId="1" applyNumberFormat="1" applyFont="1" applyFill="1" applyBorder="1" applyAlignment="1" applyProtection="1">
      <alignment horizontal="center" vertical="center"/>
      <protection hidden="1"/>
    </xf>
    <xf numFmtId="167" fontId="8" fillId="20" borderId="8" xfId="1" applyNumberFormat="1" applyFont="1" applyFill="1" applyBorder="1" applyAlignment="1" applyProtection="1">
      <alignment horizontal="center" vertical="center"/>
      <protection hidden="1"/>
    </xf>
    <xf numFmtId="167" fontId="8" fillId="20" borderId="7" xfId="1" applyNumberFormat="1" applyFont="1" applyFill="1" applyBorder="1" applyAlignment="1" applyProtection="1">
      <alignment horizontal="center" vertical="center"/>
      <protection hidden="1"/>
    </xf>
    <xf numFmtId="167" fontId="8" fillId="19" borderId="6" xfId="1" applyNumberFormat="1" applyFont="1" applyFill="1" applyBorder="1" applyAlignment="1" applyProtection="1">
      <alignment horizontal="center" vertical="center"/>
      <protection hidden="1"/>
    </xf>
    <xf numFmtId="167" fontId="8" fillId="19" borderId="8" xfId="1" applyNumberFormat="1" applyFont="1" applyFill="1" applyBorder="1" applyAlignment="1" applyProtection="1">
      <alignment horizontal="center" vertical="center"/>
      <protection hidden="1"/>
    </xf>
    <xf numFmtId="167" fontId="8" fillId="19" borderId="7" xfId="1" applyNumberFormat="1" applyFont="1" applyFill="1" applyBorder="1" applyAlignment="1" applyProtection="1">
      <alignment horizontal="center" vertical="center"/>
      <protection hidden="1"/>
    </xf>
    <xf numFmtId="167" fontId="8" fillId="18" borderId="6" xfId="1" applyNumberFormat="1" applyFont="1" applyFill="1" applyBorder="1" applyAlignment="1" applyProtection="1">
      <alignment horizontal="center" vertical="center"/>
      <protection hidden="1"/>
    </xf>
    <xf numFmtId="167" fontId="8" fillId="18" borderId="8" xfId="1" applyNumberFormat="1" applyFont="1" applyFill="1" applyBorder="1" applyAlignment="1" applyProtection="1">
      <alignment horizontal="center" vertical="center"/>
      <protection hidden="1"/>
    </xf>
    <xf numFmtId="167" fontId="8" fillId="18" borderId="7" xfId="1" applyNumberFormat="1" applyFont="1" applyFill="1" applyBorder="1" applyAlignment="1" applyProtection="1">
      <alignment horizontal="center" vertical="center"/>
      <protection hidden="1"/>
    </xf>
    <xf numFmtId="167" fontId="8" fillId="12" borderId="6" xfId="1" applyNumberFormat="1" applyFont="1" applyFill="1" applyBorder="1" applyAlignment="1" applyProtection="1">
      <alignment horizontal="center" vertical="center"/>
      <protection hidden="1"/>
    </xf>
    <xf numFmtId="167" fontId="8" fillId="12" borderId="7" xfId="1" applyNumberFormat="1" applyFont="1" applyFill="1" applyBorder="1" applyAlignment="1" applyProtection="1">
      <alignment horizontal="center" vertical="center"/>
      <protection hidden="1"/>
    </xf>
    <xf numFmtId="167" fontId="9" fillId="29" borderId="6" xfId="1" applyNumberFormat="1" applyFont="1" applyFill="1" applyBorder="1" applyAlignment="1" applyProtection="1">
      <alignment horizontal="center" vertical="center"/>
      <protection hidden="1"/>
    </xf>
    <xf numFmtId="167" fontId="9" fillId="29" borderId="8" xfId="1" applyNumberFormat="1" applyFont="1" applyFill="1" applyBorder="1" applyAlignment="1" applyProtection="1">
      <alignment horizontal="center" vertical="center"/>
      <protection hidden="1"/>
    </xf>
    <xf numFmtId="167" fontId="9" fillId="29" borderId="7" xfId="1" applyNumberFormat="1" applyFont="1" applyFill="1" applyBorder="1" applyAlignment="1" applyProtection="1">
      <alignment horizontal="center" vertical="center"/>
      <protection hidden="1"/>
    </xf>
    <xf numFmtId="164" fontId="8" fillId="6" borderId="6" xfId="1" applyNumberFormat="1" applyFont="1" applyFill="1" applyBorder="1" applyAlignment="1" applyProtection="1">
      <alignment horizontal="center" vertical="center"/>
      <protection hidden="1"/>
    </xf>
    <xf numFmtId="164" fontId="8" fillId="6" borderId="7" xfId="1" applyNumberFormat="1" applyFont="1" applyFill="1" applyBorder="1" applyAlignment="1" applyProtection="1">
      <alignment horizontal="center" vertical="center"/>
      <protection hidden="1"/>
    </xf>
    <xf numFmtId="167" fontId="8" fillId="26" borderId="6" xfId="1" applyNumberFormat="1" applyFont="1" applyFill="1" applyBorder="1" applyAlignment="1" applyProtection="1">
      <alignment horizontal="center" vertical="center"/>
      <protection hidden="1"/>
    </xf>
    <xf numFmtId="167" fontId="8" fillId="26" borderId="8" xfId="1" applyNumberFormat="1" applyFont="1" applyFill="1" applyBorder="1" applyAlignment="1" applyProtection="1">
      <alignment horizontal="center" vertical="center"/>
      <protection hidden="1"/>
    </xf>
    <xf numFmtId="167" fontId="8" fillId="26" borderId="7" xfId="1" applyNumberFormat="1" applyFont="1" applyFill="1" applyBorder="1" applyAlignment="1" applyProtection="1">
      <alignment horizontal="center" vertical="center"/>
      <protection hidden="1"/>
    </xf>
    <xf numFmtId="167" fontId="8" fillId="10" borderId="6" xfId="1" applyNumberFormat="1" applyFont="1" applyFill="1" applyBorder="1" applyAlignment="1" applyProtection="1">
      <alignment horizontal="center" vertical="center"/>
      <protection hidden="1"/>
    </xf>
    <xf numFmtId="167" fontId="8" fillId="10" borderId="8" xfId="1" applyNumberFormat="1" applyFont="1" applyFill="1" applyBorder="1" applyAlignment="1" applyProtection="1">
      <alignment horizontal="center" vertical="center"/>
      <protection hidden="1"/>
    </xf>
    <xf numFmtId="167" fontId="8" fillId="10" borderId="7" xfId="1" applyNumberFormat="1" applyFont="1" applyFill="1" applyBorder="1" applyAlignment="1" applyProtection="1">
      <alignment horizontal="center" vertical="center"/>
      <protection hidden="1"/>
    </xf>
    <xf numFmtId="167" fontId="9" fillId="55" borderId="6" xfId="1" applyNumberFormat="1" applyFont="1" applyFill="1" applyBorder="1" applyAlignment="1" applyProtection="1">
      <alignment horizontal="center" vertical="center"/>
      <protection hidden="1"/>
    </xf>
    <xf numFmtId="167" fontId="8" fillId="12" borderId="8" xfId="1" applyNumberFormat="1" applyFont="1" applyFill="1" applyBorder="1" applyAlignment="1" applyProtection="1">
      <alignment horizontal="center" vertical="center"/>
      <protection hidden="1"/>
    </xf>
    <xf numFmtId="167" fontId="8" fillId="17" borderId="6" xfId="1" applyNumberFormat="1" applyFont="1" applyFill="1" applyBorder="1" applyAlignment="1" applyProtection="1">
      <alignment horizontal="center" vertical="center"/>
      <protection hidden="1"/>
    </xf>
    <xf numFmtId="167" fontId="8" fillId="17" borderId="7" xfId="1" applyNumberFormat="1" applyFont="1" applyFill="1" applyBorder="1" applyAlignment="1" applyProtection="1">
      <alignment horizontal="center" vertical="center"/>
      <protection hidden="1"/>
    </xf>
    <xf numFmtId="167" fontId="8" fillId="7" borderId="8" xfId="1" applyNumberFormat="1" applyFont="1" applyFill="1" applyBorder="1" applyAlignment="1" applyProtection="1">
      <alignment horizontal="center" vertical="center"/>
      <protection hidden="1"/>
    </xf>
    <xf numFmtId="167" fontId="8" fillId="7" borderId="7" xfId="1" applyNumberFormat="1" applyFont="1" applyFill="1" applyBorder="1" applyAlignment="1" applyProtection="1">
      <alignment horizontal="center" vertical="center"/>
      <protection hidden="1"/>
    </xf>
    <xf numFmtId="167" fontId="8" fillId="6" borderId="6" xfId="1" applyNumberFormat="1" applyFont="1" applyFill="1" applyBorder="1" applyAlignment="1" applyProtection="1">
      <alignment horizontal="center" vertical="center"/>
      <protection hidden="1"/>
    </xf>
    <xf numFmtId="167" fontId="8" fillId="6" borderId="7" xfId="1" applyNumberFormat="1" applyFont="1" applyFill="1" applyBorder="1" applyAlignment="1" applyProtection="1">
      <alignment horizontal="center" vertical="center"/>
      <protection hidden="1"/>
    </xf>
    <xf numFmtId="167" fontId="8" fillId="22" borderId="6" xfId="1" applyNumberFormat="1" applyFont="1" applyFill="1" applyBorder="1" applyAlignment="1" applyProtection="1">
      <alignment horizontal="center" vertical="center"/>
      <protection hidden="1"/>
    </xf>
    <xf numFmtId="167" fontId="8" fillId="22" borderId="8" xfId="1" applyNumberFormat="1" applyFont="1" applyFill="1" applyBorder="1" applyAlignment="1" applyProtection="1">
      <alignment horizontal="center" vertical="center"/>
      <protection hidden="1"/>
    </xf>
    <xf numFmtId="167" fontId="8" fillId="22" borderId="7" xfId="1" applyNumberFormat="1" applyFont="1" applyFill="1" applyBorder="1" applyAlignment="1" applyProtection="1">
      <alignment horizontal="center" vertical="center"/>
      <protection hidden="1"/>
    </xf>
    <xf numFmtId="167" fontId="8" fillId="25" borderId="6" xfId="1" applyNumberFormat="1" applyFont="1" applyFill="1" applyBorder="1" applyAlignment="1" applyProtection="1">
      <alignment horizontal="center" vertical="center"/>
      <protection hidden="1"/>
    </xf>
    <xf numFmtId="167" fontId="8" fillId="25" borderId="8" xfId="1" applyNumberFormat="1" applyFont="1" applyFill="1" applyBorder="1" applyAlignment="1" applyProtection="1">
      <alignment horizontal="center" vertical="center"/>
      <protection hidden="1"/>
    </xf>
    <xf numFmtId="167" fontId="8" fillId="25" borderId="7" xfId="1" applyNumberFormat="1" applyFont="1" applyFill="1" applyBorder="1" applyAlignment="1" applyProtection="1">
      <alignment horizontal="center" vertical="center"/>
      <protection hidden="1"/>
    </xf>
    <xf numFmtId="167" fontId="8" fillId="28" borderId="6" xfId="1" applyNumberFormat="1" applyFont="1" applyFill="1" applyBorder="1" applyAlignment="1" applyProtection="1">
      <alignment horizontal="center" vertical="center"/>
      <protection hidden="1"/>
    </xf>
    <xf numFmtId="167" fontId="8" fillId="28" borderId="7" xfId="1" applyNumberFormat="1" applyFont="1" applyFill="1" applyBorder="1" applyAlignment="1" applyProtection="1">
      <alignment horizontal="center" vertical="center"/>
      <protection hidden="1"/>
    </xf>
    <xf numFmtId="167" fontId="9" fillId="4" borderId="7" xfId="1" applyNumberFormat="1" applyFont="1" applyFill="1" applyBorder="1" applyAlignment="1" applyProtection="1">
      <alignment horizontal="center" vertical="center"/>
      <protection hidden="1"/>
    </xf>
    <xf numFmtId="167" fontId="8" fillId="9" borderId="8" xfId="1" applyNumberFormat="1" applyFont="1" applyFill="1" applyBorder="1" applyAlignment="1" applyProtection="1">
      <alignment horizontal="center" vertical="center"/>
      <protection hidden="1"/>
    </xf>
    <xf numFmtId="167" fontId="8" fillId="9" borderId="7" xfId="1" applyNumberFormat="1" applyFont="1" applyFill="1" applyBorder="1" applyAlignment="1" applyProtection="1">
      <alignment horizontal="center" vertical="center"/>
      <protection hidden="1"/>
    </xf>
    <xf numFmtId="167" fontId="8" fillId="16" borderId="8" xfId="1" applyNumberFormat="1" applyFont="1" applyFill="1" applyBorder="1" applyAlignment="1" applyProtection="1">
      <alignment horizontal="center" vertical="center"/>
      <protection hidden="1"/>
    </xf>
    <xf numFmtId="167" fontId="8" fillId="16" borderId="7" xfId="1" applyNumberFormat="1" applyFont="1" applyFill="1" applyBorder="1" applyAlignment="1" applyProtection="1">
      <alignment horizontal="center" vertical="center"/>
      <protection hidden="1"/>
    </xf>
    <xf numFmtId="164" fontId="9" fillId="55" borderId="6" xfId="1" applyNumberFormat="1" applyFont="1" applyFill="1" applyBorder="1" applyAlignment="1" applyProtection="1">
      <alignment horizontal="center" vertical="center"/>
      <protection hidden="1"/>
    </xf>
    <xf numFmtId="164" fontId="12" fillId="6" borderId="8" xfId="1" applyNumberFormat="1" applyFont="1" applyFill="1" applyBorder="1" applyAlignment="1" applyProtection="1">
      <alignment horizontal="center" vertical="center"/>
      <protection hidden="1"/>
    </xf>
    <xf numFmtId="164" fontId="12" fillId="6" borderId="7" xfId="1" applyNumberFormat="1" applyFont="1" applyFill="1" applyBorder="1" applyAlignment="1" applyProtection="1">
      <alignment horizontal="center" vertical="center"/>
      <protection hidden="1"/>
    </xf>
    <xf numFmtId="167" fontId="8" fillId="24" borderId="7" xfId="1" applyNumberFormat="1" applyFont="1" applyFill="1" applyBorder="1" applyAlignment="1" applyProtection="1">
      <alignment horizontal="center" vertical="center"/>
      <protection hidden="1"/>
    </xf>
    <xf numFmtId="167" fontId="8" fillId="0" borderId="7" xfId="1" applyNumberFormat="1" applyFont="1" applyFill="1" applyBorder="1" applyAlignment="1" applyProtection="1">
      <alignment horizontal="center" vertical="center"/>
      <protection hidden="1"/>
    </xf>
    <xf numFmtId="167" fontId="9" fillId="55" borderId="3" xfId="1" applyNumberFormat="1" applyFont="1" applyFill="1" applyBorder="1" applyAlignment="1" applyProtection="1">
      <alignment horizontal="center" vertical="center"/>
      <protection hidden="1"/>
    </xf>
    <xf numFmtId="167" fontId="9" fillId="29" borderId="3" xfId="1" applyNumberFormat="1" applyFont="1" applyFill="1" applyBorder="1" applyAlignment="1" applyProtection="1">
      <alignment horizontal="center" vertical="center"/>
      <protection hidden="1"/>
    </xf>
    <xf numFmtId="167" fontId="12" fillId="6" borderId="8" xfId="1" applyNumberFormat="1" applyFont="1" applyFill="1" applyBorder="1" applyAlignment="1" applyProtection="1">
      <alignment horizontal="center" vertical="center"/>
      <protection hidden="1"/>
    </xf>
    <xf numFmtId="167" fontId="12" fillId="6" borderId="7" xfId="1" applyNumberFormat="1" applyFont="1" applyFill="1" applyBorder="1" applyAlignment="1" applyProtection="1">
      <alignment horizontal="center" vertical="center"/>
      <protection hidden="1"/>
    </xf>
    <xf numFmtId="167" fontId="12" fillId="11" borderId="6" xfId="1" applyNumberFormat="1" applyFont="1" applyFill="1" applyBorder="1" applyAlignment="1" applyProtection="1">
      <alignment horizontal="center" vertical="center"/>
      <protection hidden="1"/>
    </xf>
    <xf numFmtId="164" fontId="12" fillId="11" borderId="6" xfId="1" applyNumberFormat="1" applyFont="1" applyFill="1" applyBorder="1" applyAlignment="1" applyProtection="1">
      <alignment horizontal="center" vertical="center"/>
      <protection hidden="1"/>
    </xf>
    <xf numFmtId="164" fontId="8" fillId="13" borderId="8" xfId="1" applyNumberFormat="1" applyFont="1" applyFill="1" applyBorder="1" applyAlignment="1" applyProtection="1">
      <alignment horizontal="center" vertical="center"/>
      <protection hidden="1"/>
    </xf>
    <xf numFmtId="164" fontId="8" fillId="13" borderId="7" xfId="1" applyNumberFormat="1" applyFont="1" applyFill="1" applyBorder="1" applyAlignment="1" applyProtection="1">
      <alignment horizontal="center" vertical="center"/>
      <protection hidden="1"/>
    </xf>
    <xf numFmtId="167" fontId="9" fillId="4" borderId="8" xfId="1" applyNumberFormat="1" applyFont="1" applyFill="1" applyBorder="1" applyAlignment="1" applyProtection="1">
      <alignment horizontal="center" vertical="center"/>
      <protection hidden="1"/>
    </xf>
    <xf numFmtId="167" fontId="9" fillId="27" borderId="7" xfId="1" applyNumberFormat="1" applyFont="1" applyFill="1" applyBorder="1" applyAlignment="1" applyProtection="1">
      <alignment horizontal="center" vertical="center"/>
      <protection hidden="1"/>
    </xf>
    <xf numFmtId="167" fontId="8" fillId="0" borderId="6" xfId="1" applyNumberFormat="1" applyFont="1" applyFill="1" applyBorder="1" applyAlignment="1" applyProtection="1">
      <alignment horizontal="center" vertical="center"/>
      <protection hidden="1"/>
    </xf>
    <xf numFmtId="167" fontId="8" fillId="0" borderId="8" xfId="1" applyNumberFormat="1" applyFont="1" applyFill="1" applyBorder="1" applyAlignment="1" applyProtection="1">
      <alignment horizontal="center" vertical="center"/>
      <protection hidden="1"/>
    </xf>
    <xf numFmtId="167" fontId="8" fillId="5" borderId="8" xfId="1" applyNumberFormat="1" applyFont="1" applyFill="1" applyBorder="1" applyAlignment="1" applyProtection="1">
      <alignment horizontal="center" vertical="center"/>
      <protection hidden="1"/>
    </xf>
    <xf numFmtId="167" fontId="8" fillId="5" borderId="7" xfId="1" applyNumberFormat="1" applyFont="1" applyFill="1" applyBorder="1" applyAlignment="1" applyProtection="1">
      <alignment horizontal="center" vertical="center"/>
      <protection hidden="1"/>
    </xf>
    <xf numFmtId="167" fontId="9" fillId="55" borderId="11" xfId="1" applyNumberFormat="1" applyFont="1" applyFill="1" applyBorder="1" applyAlignment="1" applyProtection="1">
      <alignment horizontal="center" vertical="center"/>
      <protection hidden="1"/>
    </xf>
    <xf numFmtId="167" fontId="8" fillId="14" borderId="8" xfId="1" applyNumberFormat="1" applyFont="1" applyFill="1" applyBorder="1" applyAlignment="1" applyProtection="1">
      <alignment horizontal="center" vertical="center"/>
      <protection hidden="1"/>
    </xf>
    <xf numFmtId="167" fontId="8" fillId="14" borderId="7" xfId="1" applyNumberFormat="1" applyFont="1" applyFill="1" applyBorder="1" applyAlignment="1" applyProtection="1">
      <alignment horizontal="center" vertical="center"/>
      <protection hidden="1"/>
    </xf>
    <xf numFmtId="164" fontId="9" fillId="4" borderId="7" xfId="1" applyNumberFormat="1" applyFont="1" applyFill="1" applyBorder="1" applyAlignment="1" applyProtection="1">
      <alignment horizontal="center" vertical="center"/>
      <protection hidden="1"/>
    </xf>
    <xf numFmtId="167" fontId="8" fillId="11" borderId="8" xfId="1" applyNumberFormat="1" applyFont="1" applyFill="1" applyBorder="1" applyAlignment="1" applyProtection="1">
      <alignment horizontal="center" vertical="center"/>
      <protection hidden="1"/>
    </xf>
    <xf numFmtId="167" fontId="8" fillId="11" borderId="7" xfId="1" applyNumberFormat="1" applyFont="1" applyFill="1" applyBorder="1" applyAlignment="1" applyProtection="1">
      <alignment horizontal="center" vertical="center"/>
      <protection hidden="1"/>
    </xf>
    <xf numFmtId="164" fontId="9" fillId="29" borderId="3" xfId="1" applyNumberFormat="1" applyFont="1" applyFill="1" applyBorder="1" applyAlignment="1" applyProtection="1">
      <alignment horizontal="center" vertical="center"/>
      <protection hidden="1"/>
    </xf>
    <xf numFmtId="164" fontId="9" fillId="4" borderId="8" xfId="1" applyNumberFormat="1" applyFont="1" applyFill="1" applyBorder="1" applyAlignment="1" applyProtection="1">
      <alignment horizontal="center" vertical="center"/>
      <protection hidden="1"/>
    </xf>
    <xf numFmtId="164" fontId="12" fillId="6" borderId="6" xfId="1" applyNumberFormat="1" applyFont="1" applyFill="1" applyBorder="1" applyAlignment="1" applyProtection="1">
      <alignment horizontal="center" vertical="center"/>
      <protection hidden="1"/>
    </xf>
    <xf numFmtId="167" fontId="12" fillId="6" borderId="6" xfId="1" applyNumberFormat="1" applyFont="1" applyFill="1" applyBorder="1" applyAlignment="1" applyProtection="1">
      <alignment horizontal="center" vertical="center"/>
      <protection hidden="1"/>
    </xf>
    <xf numFmtId="1" fontId="12" fillId="6" borderId="6" xfId="1" applyNumberFormat="1" applyFont="1" applyFill="1" applyBorder="1" applyAlignment="1" applyProtection="1">
      <alignment horizontal="center" vertical="center"/>
      <protection hidden="1"/>
    </xf>
    <xf numFmtId="1" fontId="12" fillId="6" borderId="8" xfId="1" applyNumberFormat="1" applyFont="1" applyFill="1" applyBorder="1" applyAlignment="1" applyProtection="1">
      <alignment horizontal="center" vertical="center"/>
      <protection hidden="1"/>
    </xf>
    <xf numFmtId="1" fontId="12" fillId="6" borderId="7" xfId="1" applyNumberFormat="1" applyFont="1" applyFill="1" applyBorder="1" applyAlignment="1" applyProtection="1">
      <alignment horizontal="center" vertical="center"/>
      <protection hidden="1"/>
    </xf>
    <xf numFmtId="164" fontId="8" fillId="18" borderId="6" xfId="1" applyNumberFormat="1" applyFont="1" applyFill="1" applyBorder="1" applyAlignment="1" applyProtection="1">
      <alignment horizontal="center" vertical="center"/>
      <protection hidden="1"/>
    </xf>
    <xf numFmtId="164" fontId="8" fillId="18" borderId="8" xfId="1" applyNumberFormat="1" applyFont="1" applyFill="1" applyBorder="1" applyAlignment="1" applyProtection="1">
      <alignment horizontal="center" vertical="center"/>
      <protection hidden="1"/>
    </xf>
    <xf numFmtId="164" fontId="8" fillId="18" borderId="7" xfId="1" applyNumberFormat="1" applyFont="1" applyFill="1" applyBorder="1" applyAlignment="1" applyProtection="1">
      <alignment horizontal="center" vertical="center"/>
      <protection hidden="1"/>
    </xf>
    <xf numFmtId="164" fontId="9" fillId="4" borderId="6" xfId="1" applyNumberFormat="1" applyFont="1" applyFill="1" applyBorder="1" applyAlignment="1" applyProtection="1">
      <alignment horizontal="center" vertical="center"/>
      <protection hidden="1"/>
    </xf>
    <xf numFmtId="1" fontId="8" fillId="18" borderId="6" xfId="1" applyNumberFormat="1" applyFont="1" applyFill="1" applyBorder="1" applyAlignment="1" applyProtection="1">
      <alignment horizontal="center" vertical="center"/>
      <protection hidden="1"/>
    </xf>
    <xf numFmtId="1" fontId="8" fillId="18" borderId="8" xfId="1" applyNumberFormat="1" applyFont="1" applyFill="1" applyBorder="1" applyAlignment="1" applyProtection="1">
      <alignment horizontal="center" vertical="center"/>
      <protection hidden="1"/>
    </xf>
    <xf numFmtId="1" fontId="8" fillId="18" borderId="7" xfId="1" applyNumberFormat="1" applyFont="1" applyFill="1" applyBorder="1" applyAlignment="1" applyProtection="1">
      <alignment horizontal="center" vertical="center"/>
      <protection hidden="1"/>
    </xf>
    <xf numFmtId="1" fontId="9" fillId="4" borderId="6" xfId="1" applyNumberFormat="1" applyFont="1" applyFill="1" applyBorder="1" applyAlignment="1" applyProtection="1">
      <alignment horizontal="center" vertical="center"/>
      <protection hidden="1"/>
    </xf>
    <xf numFmtId="1" fontId="9" fillId="4" borderId="8" xfId="1" applyNumberFormat="1" applyFont="1" applyFill="1" applyBorder="1" applyAlignment="1" applyProtection="1">
      <alignment horizontal="center" vertical="center"/>
      <protection hidden="1"/>
    </xf>
    <xf numFmtId="1" fontId="9" fillId="4" borderId="7" xfId="1" applyNumberFormat="1" applyFont="1" applyFill="1" applyBorder="1" applyAlignment="1" applyProtection="1">
      <alignment horizontal="center" vertical="center"/>
      <protection hidden="1"/>
    </xf>
    <xf numFmtId="164" fontId="8" fillId="19" borderId="6" xfId="1" applyNumberFormat="1" applyFont="1" applyFill="1" applyBorder="1" applyAlignment="1" applyProtection="1">
      <alignment horizontal="center" vertical="center"/>
      <protection hidden="1"/>
    </xf>
    <xf numFmtId="164" fontId="8" fillId="19" borderId="8" xfId="1" applyNumberFormat="1" applyFont="1" applyFill="1" applyBorder="1" applyAlignment="1" applyProtection="1">
      <alignment horizontal="center" vertical="center"/>
      <protection hidden="1"/>
    </xf>
    <xf numFmtId="164" fontId="8" fillId="19" borderId="7" xfId="1" applyNumberFormat="1" applyFont="1" applyFill="1" applyBorder="1" applyAlignment="1" applyProtection="1">
      <alignment horizontal="center" vertical="center"/>
      <protection hidden="1"/>
    </xf>
    <xf numFmtId="164" fontId="8" fillId="26" borderId="6" xfId="1" applyNumberFormat="1" applyFont="1" applyFill="1" applyBorder="1" applyAlignment="1" applyProtection="1">
      <alignment horizontal="center" vertical="center"/>
      <protection hidden="1"/>
    </xf>
    <xf numFmtId="164" fontId="8" fillId="26" borderId="8" xfId="1" applyNumberFormat="1" applyFont="1" applyFill="1" applyBorder="1" applyAlignment="1" applyProtection="1">
      <alignment horizontal="center" vertical="center"/>
      <protection hidden="1"/>
    </xf>
    <xf numFmtId="164" fontId="8" fillId="26" borderId="7" xfId="1" applyNumberFormat="1" applyFont="1" applyFill="1" applyBorder="1" applyAlignment="1" applyProtection="1">
      <alignment horizontal="center" vertical="center"/>
      <protection hidden="1"/>
    </xf>
    <xf numFmtId="164" fontId="8" fillId="10" borderId="6" xfId="1" applyNumberFormat="1" applyFont="1" applyFill="1" applyBorder="1" applyAlignment="1" applyProtection="1">
      <alignment horizontal="center" vertical="center"/>
      <protection hidden="1"/>
    </xf>
    <xf numFmtId="164" fontId="8" fillId="10" borderId="8" xfId="1" applyNumberFormat="1" applyFont="1" applyFill="1" applyBorder="1" applyAlignment="1" applyProtection="1">
      <alignment horizontal="center" vertical="center"/>
      <protection hidden="1"/>
    </xf>
    <xf numFmtId="164" fontId="8" fillId="10" borderId="7" xfId="1" applyNumberFormat="1" applyFont="1" applyFill="1" applyBorder="1" applyAlignment="1" applyProtection="1">
      <alignment horizontal="center" vertical="center"/>
      <protection hidden="1"/>
    </xf>
    <xf numFmtId="164" fontId="8" fillId="23" borderId="6" xfId="1" applyNumberFormat="1" applyFont="1" applyFill="1" applyBorder="1" applyAlignment="1" applyProtection="1">
      <alignment horizontal="center" vertical="center"/>
      <protection hidden="1"/>
    </xf>
    <xf numFmtId="164" fontId="8" fillId="23" borderId="8" xfId="1" applyNumberFormat="1" applyFont="1" applyFill="1" applyBorder="1" applyAlignment="1" applyProtection="1">
      <alignment horizontal="center" vertical="center"/>
      <protection hidden="1"/>
    </xf>
    <xf numFmtId="164" fontId="8" fillId="23" borderId="7" xfId="1" applyNumberFormat="1" applyFont="1" applyFill="1" applyBorder="1" applyAlignment="1" applyProtection="1">
      <alignment horizontal="center" vertical="center"/>
      <protection hidden="1"/>
    </xf>
    <xf numFmtId="164" fontId="8" fillId="20" borderId="6" xfId="1" applyNumberFormat="1" applyFont="1" applyFill="1" applyBorder="1" applyAlignment="1" applyProtection="1">
      <alignment horizontal="center" vertical="center"/>
      <protection hidden="1"/>
    </xf>
    <xf numFmtId="164" fontId="8" fillId="20" borderId="8" xfId="1" applyNumberFormat="1" applyFont="1" applyFill="1" applyBorder="1" applyAlignment="1" applyProtection="1">
      <alignment horizontal="center" vertical="center"/>
      <protection hidden="1"/>
    </xf>
    <xf numFmtId="164" fontId="8" fillId="20" borderId="7" xfId="1" applyNumberFormat="1" applyFont="1" applyFill="1" applyBorder="1" applyAlignment="1" applyProtection="1">
      <alignment horizontal="center" vertical="center"/>
      <protection hidden="1"/>
    </xf>
    <xf numFmtId="1" fontId="8" fillId="28" borderId="6" xfId="1" applyNumberFormat="1" applyFont="1" applyFill="1" applyBorder="1" applyAlignment="1" applyProtection="1">
      <alignment horizontal="center" vertical="center"/>
      <protection hidden="1"/>
    </xf>
    <xf numFmtId="1" fontId="8" fillId="28" borderId="7" xfId="1" applyNumberFormat="1" applyFont="1" applyFill="1" applyBorder="1" applyAlignment="1" applyProtection="1">
      <alignment horizontal="center" vertical="center"/>
      <protection hidden="1"/>
    </xf>
    <xf numFmtId="164" fontId="8" fillId="22" borderId="6" xfId="1" applyNumberFormat="1" applyFont="1" applyFill="1" applyBorder="1" applyAlignment="1" applyProtection="1">
      <alignment horizontal="center" vertical="center"/>
      <protection hidden="1"/>
    </xf>
    <xf numFmtId="164" fontId="8" fillId="22" borderId="8" xfId="1" applyNumberFormat="1" applyFont="1" applyFill="1" applyBorder="1" applyAlignment="1" applyProtection="1">
      <alignment horizontal="center" vertical="center"/>
      <protection hidden="1"/>
    </xf>
    <xf numFmtId="164" fontId="8" fillId="22" borderId="7" xfId="1" applyNumberFormat="1" applyFont="1" applyFill="1" applyBorder="1" applyAlignment="1" applyProtection="1">
      <alignment horizontal="center" vertical="center"/>
      <protection hidden="1"/>
    </xf>
    <xf numFmtId="164" fontId="8" fillId="25" borderId="6" xfId="1" applyNumberFormat="1" applyFont="1" applyFill="1" applyBorder="1" applyAlignment="1" applyProtection="1">
      <alignment horizontal="center" vertical="center"/>
      <protection hidden="1"/>
    </xf>
    <xf numFmtId="164" fontId="8" fillId="25" borderId="8" xfId="1" applyNumberFormat="1" applyFont="1" applyFill="1" applyBorder="1" applyAlignment="1" applyProtection="1">
      <alignment horizontal="center" vertical="center"/>
      <protection hidden="1"/>
    </xf>
    <xf numFmtId="164" fontId="8" fillId="25" borderId="7" xfId="1" applyNumberFormat="1" applyFont="1" applyFill="1" applyBorder="1" applyAlignment="1" applyProtection="1">
      <alignment horizontal="center" vertical="center"/>
      <protection hidden="1"/>
    </xf>
    <xf numFmtId="164" fontId="8" fillId="28" borderId="6" xfId="1" applyNumberFormat="1" applyFont="1" applyFill="1" applyBorder="1" applyAlignment="1" applyProtection="1">
      <alignment horizontal="center" vertical="center"/>
      <protection hidden="1"/>
    </xf>
    <xf numFmtId="164" fontId="8" fillId="28" borderId="7" xfId="1" applyNumberFormat="1" applyFont="1" applyFill="1" applyBorder="1" applyAlignment="1" applyProtection="1">
      <alignment horizontal="center" vertical="center"/>
      <protection hidden="1"/>
    </xf>
    <xf numFmtId="164" fontId="8" fillId="12" borderId="6" xfId="1" applyNumberFormat="1" applyFont="1" applyFill="1" applyBorder="1" applyAlignment="1" applyProtection="1">
      <alignment horizontal="center" vertical="center"/>
      <protection hidden="1"/>
    </xf>
    <xf numFmtId="164" fontId="8" fillId="12" borderId="7" xfId="1" applyNumberFormat="1" applyFont="1" applyFill="1" applyBorder="1" applyAlignment="1" applyProtection="1">
      <alignment horizontal="center" vertical="center"/>
      <protection hidden="1"/>
    </xf>
    <xf numFmtId="164" fontId="9" fillId="29" borderId="6" xfId="1" applyNumberFormat="1" applyFont="1" applyFill="1" applyBorder="1" applyAlignment="1" applyProtection="1">
      <alignment horizontal="center" vertical="center"/>
      <protection hidden="1"/>
    </xf>
    <xf numFmtId="164" fontId="9" fillId="29" borderId="8" xfId="1" applyNumberFormat="1" applyFont="1" applyFill="1" applyBorder="1" applyAlignment="1" applyProtection="1">
      <alignment horizontal="center" vertical="center"/>
      <protection hidden="1"/>
    </xf>
    <xf numFmtId="164" fontId="9" fillId="29" borderId="7" xfId="1" applyNumberFormat="1" applyFont="1" applyFill="1" applyBorder="1" applyAlignment="1" applyProtection="1">
      <alignment horizontal="center" vertical="center"/>
      <protection hidden="1"/>
    </xf>
    <xf numFmtId="1" fontId="8" fillId="25" borderId="6" xfId="1" applyNumberFormat="1" applyFont="1" applyFill="1" applyBorder="1" applyAlignment="1" applyProtection="1">
      <alignment horizontal="center" vertical="center"/>
      <protection hidden="1"/>
    </xf>
    <xf numFmtId="1" fontId="8" fillId="25" borderId="8" xfId="1" applyNumberFormat="1" applyFont="1" applyFill="1" applyBorder="1" applyAlignment="1" applyProtection="1">
      <alignment horizontal="center" vertical="center"/>
      <protection hidden="1"/>
    </xf>
    <xf numFmtId="1" fontId="8" fillId="25" borderId="7" xfId="1" applyNumberFormat="1" applyFont="1" applyFill="1" applyBorder="1" applyAlignment="1" applyProtection="1">
      <alignment horizontal="center" vertical="center"/>
      <protection hidden="1"/>
    </xf>
    <xf numFmtId="1" fontId="8" fillId="6" borderId="6" xfId="1" applyNumberFormat="1" applyFont="1" applyFill="1" applyBorder="1" applyAlignment="1" applyProtection="1">
      <alignment horizontal="center" vertical="center"/>
      <protection hidden="1"/>
    </xf>
    <xf numFmtId="1" fontId="8" fillId="6" borderId="7" xfId="1" applyNumberFormat="1" applyFont="1" applyFill="1" applyBorder="1" applyAlignment="1" applyProtection="1">
      <alignment horizontal="center" vertical="center"/>
      <protection hidden="1"/>
    </xf>
    <xf numFmtId="1" fontId="8" fillId="7" borderId="6" xfId="1" applyNumberFormat="1" applyFont="1" applyFill="1" applyBorder="1" applyAlignment="1" applyProtection="1">
      <alignment horizontal="center" vertical="center"/>
      <protection hidden="1"/>
    </xf>
    <xf numFmtId="1" fontId="8" fillId="7" borderId="8" xfId="1" applyNumberFormat="1" applyFont="1" applyFill="1" applyBorder="1" applyAlignment="1" applyProtection="1">
      <alignment horizontal="center" vertical="center"/>
      <protection hidden="1"/>
    </xf>
    <xf numFmtId="1" fontId="8" fillId="7" borderId="7" xfId="1" applyNumberFormat="1" applyFont="1" applyFill="1" applyBorder="1" applyAlignment="1" applyProtection="1">
      <alignment horizontal="center" vertical="center"/>
      <protection hidden="1"/>
    </xf>
    <xf numFmtId="164" fontId="8" fillId="7" borderId="6" xfId="1" applyNumberFormat="1" applyFont="1" applyFill="1" applyBorder="1" applyAlignment="1" applyProtection="1">
      <alignment horizontal="center" vertical="center"/>
      <protection hidden="1"/>
    </xf>
    <xf numFmtId="164" fontId="8" fillId="7" borderId="8" xfId="1" applyNumberFormat="1" applyFont="1" applyFill="1" applyBorder="1" applyAlignment="1" applyProtection="1">
      <alignment horizontal="center" vertical="center"/>
      <protection hidden="1"/>
    </xf>
    <xf numFmtId="164" fontId="8" fillId="7" borderId="7" xfId="1" applyNumberFormat="1" applyFont="1" applyFill="1" applyBorder="1" applyAlignment="1" applyProtection="1">
      <alignment horizontal="center" vertical="center"/>
      <protection hidden="1"/>
    </xf>
    <xf numFmtId="168" fontId="8" fillId="19" borderId="6" xfId="1" applyNumberFormat="1" applyFont="1" applyFill="1" applyBorder="1" applyAlignment="1" applyProtection="1">
      <alignment horizontal="center" vertical="center"/>
      <protection hidden="1"/>
    </xf>
    <xf numFmtId="168" fontId="8" fillId="19" borderId="8" xfId="1" applyNumberFormat="1" applyFont="1" applyFill="1" applyBorder="1" applyAlignment="1" applyProtection="1">
      <alignment horizontal="center" vertical="center"/>
      <protection hidden="1"/>
    </xf>
    <xf numFmtId="168" fontId="8" fillId="19" borderId="7" xfId="1" applyNumberFormat="1" applyFont="1" applyFill="1" applyBorder="1" applyAlignment="1" applyProtection="1">
      <alignment horizontal="center" vertical="center"/>
      <protection hidden="1"/>
    </xf>
    <xf numFmtId="1" fontId="8" fillId="19" borderId="6" xfId="1" applyNumberFormat="1" applyFont="1" applyFill="1" applyBorder="1" applyAlignment="1" applyProtection="1">
      <alignment horizontal="center" vertical="center"/>
      <protection hidden="1"/>
    </xf>
    <xf numFmtId="1" fontId="8" fillId="19" borderId="8" xfId="1" applyNumberFormat="1" applyFont="1" applyFill="1" applyBorder="1" applyAlignment="1" applyProtection="1">
      <alignment horizontal="center" vertical="center"/>
      <protection hidden="1"/>
    </xf>
    <xf numFmtId="1" fontId="8" fillId="19" borderId="7" xfId="1" applyNumberFormat="1" applyFont="1" applyFill="1" applyBorder="1" applyAlignment="1" applyProtection="1">
      <alignment horizontal="center" vertical="center"/>
      <protection hidden="1"/>
    </xf>
    <xf numFmtId="1" fontId="8" fillId="22" borderId="6" xfId="1" applyNumberFormat="1" applyFont="1" applyFill="1" applyBorder="1" applyAlignment="1" applyProtection="1">
      <alignment horizontal="center" vertical="center"/>
      <protection hidden="1"/>
    </xf>
    <xf numFmtId="1" fontId="8" fillId="22" borderId="8" xfId="1" applyNumberFormat="1" applyFont="1" applyFill="1" applyBorder="1" applyAlignment="1" applyProtection="1">
      <alignment horizontal="center" vertical="center"/>
      <protection hidden="1"/>
    </xf>
    <xf numFmtId="1" fontId="8" fillId="22" borderId="7" xfId="1" applyNumberFormat="1" applyFont="1" applyFill="1" applyBorder="1" applyAlignment="1" applyProtection="1">
      <alignment horizontal="center" vertical="center"/>
      <protection hidden="1"/>
    </xf>
    <xf numFmtId="1" fontId="8" fillId="12" borderId="6" xfId="1" applyNumberFormat="1" applyFont="1" applyFill="1" applyBorder="1" applyAlignment="1" applyProtection="1">
      <alignment horizontal="center" vertical="center"/>
      <protection hidden="1"/>
    </xf>
    <xf numFmtId="1" fontId="8" fillId="12" borderId="7" xfId="1" applyNumberFormat="1" applyFont="1" applyFill="1" applyBorder="1" applyAlignment="1" applyProtection="1">
      <alignment horizontal="center" vertical="center"/>
      <protection hidden="1"/>
    </xf>
    <xf numFmtId="167" fontId="8" fillId="7" borderId="6" xfId="1" applyNumberFormat="1" applyFont="1" applyFill="1" applyBorder="1" applyAlignment="1" applyProtection="1">
      <alignment horizontal="center" vertical="center"/>
      <protection hidden="1"/>
    </xf>
    <xf numFmtId="167" fontId="9" fillId="4" borderId="6" xfId="1" applyNumberFormat="1" applyFont="1" applyFill="1" applyBorder="1" applyAlignment="1" applyProtection="1">
      <alignment horizontal="center" vertical="center"/>
      <protection hidden="1"/>
    </xf>
    <xf numFmtId="164" fontId="8" fillId="13" borderId="6" xfId="1" applyNumberFormat="1" applyFont="1" applyFill="1" applyBorder="1" applyAlignment="1" applyProtection="1">
      <alignment horizontal="center" vertical="center"/>
      <protection hidden="1"/>
    </xf>
    <xf numFmtId="167" fontId="9" fillId="27" borderId="6" xfId="1" applyNumberFormat="1" applyFont="1" applyFill="1" applyBorder="1" applyAlignment="1" applyProtection="1">
      <alignment horizontal="center" vertical="center"/>
      <protection hidden="1"/>
    </xf>
    <xf numFmtId="167" fontId="8" fillId="5" borderId="6" xfId="1" applyNumberFormat="1" applyFont="1" applyFill="1" applyBorder="1" applyAlignment="1" applyProtection="1">
      <alignment horizontal="center" vertical="center"/>
      <protection hidden="1"/>
    </xf>
    <xf numFmtId="1" fontId="8" fillId="0" borderId="10" xfId="1" applyNumberFormat="1" applyFont="1" applyBorder="1" applyAlignment="1" applyProtection="1">
      <alignment horizontal="center" vertical="center" wrapText="1"/>
      <protection hidden="1"/>
    </xf>
    <xf numFmtId="1" fontId="8" fillId="0" borderId="12" xfId="1" applyNumberFormat="1" applyFont="1" applyBorder="1" applyAlignment="1" applyProtection="1">
      <alignment horizontal="center" vertical="center" wrapText="1"/>
      <protection hidden="1"/>
    </xf>
    <xf numFmtId="167" fontId="8" fillId="8" borderId="6" xfId="1" applyNumberFormat="1" applyFont="1" applyFill="1" applyBorder="1" applyAlignment="1" applyProtection="1">
      <alignment horizontal="center" vertical="center"/>
      <protection hidden="1"/>
    </xf>
    <xf numFmtId="167" fontId="8" fillId="8" borderId="7" xfId="1" applyNumberFormat="1" applyFont="1" applyFill="1" applyBorder="1" applyAlignment="1" applyProtection="1">
      <alignment horizontal="center" vertical="center"/>
      <protection hidden="1"/>
    </xf>
    <xf numFmtId="167" fontId="8" fillId="9" borderId="6" xfId="1" applyNumberFormat="1" applyFont="1" applyFill="1" applyBorder="1" applyAlignment="1" applyProtection="1">
      <alignment horizontal="center" vertical="center"/>
      <protection hidden="1"/>
    </xf>
    <xf numFmtId="167" fontId="8" fillId="14" borderId="6" xfId="1" applyNumberFormat="1" applyFont="1" applyFill="1" applyBorder="1" applyAlignment="1" applyProtection="1">
      <alignment horizontal="center" vertical="center"/>
      <protection hidden="1"/>
    </xf>
    <xf numFmtId="167" fontId="8" fillId="11" borderId="6" xfId="1" applyNumberFormat="1" applyFont="1" applyFill="1" applyBorder="1" applyAlignment="1" applyProtection="1">
      <alignment horizontal="center" vertical="center"/>
      <protection hidden="1"/>
    </xf>
    <xf numFmtId="164" fontId="8" fillId="12" borderId="8" xfId="1" applyNumberFormat="1" applyFont="1" applyFill="1" applyBorder="1" applyAlignment="1" applyProtection="1">
      <alignment horizontal="center" vertical="center"/>
      <protection hidden="1"/>
    </xf>
    <xf numFmtId="164" fontId="8" fillId="17" borderId="6" xfId="1" applyNumberFormat="1" applyFont="1" applyFill="1" applyBorder="1" applyAlignment="1" applyProtection="1">
      <alignment horizontal="center" vertical="center"/>
      <protection hidden="1"/>
    </xf>
    <xf numFmtId="164" fontId="8" fillId="17" borderId="7" xfId="1" applyNumberFormat="1" applyFont="1" applyFill="1" applyBorder="1" applyAlignment="1" applyProtection="1">
      <alignment horizontal="center" vertical="center"/>
      <protection hidden="1"/>
    </xf>
    <xf numFmtId="1" fontId="8" fillId="12" borderId="8" xfId="1" applyNumberFormat="1" applyFont="1" applyFill="1" applyBorder="1" applyAlignment="1" applyProtection="1">
      <alignment horizontal="center" vertical="center"/>
      <protection hidden="1"/>
    </xf>
    <xf numFmtId="1" fontId="8" fillId="17" borderId="6" xfId="1" applyNumberFormat="1" applyFont="1" applyFill="1" applyBorder="1" applyAlignment="1" applyProtection="1">
      <alignment horizontal="center" vertical="center"/>
      <protection hidden="1"/>
    </xf>
    <xf numFmtId="1" fontId="8" fillId="17" borderId="7" xfId="1" applyNumberFormat="1" applyFont="1" applyFill="1" applyBorder="1" applyAlignment="1" applyProtection="1">
      <alignment horizontal="center" vertical="center"/>
      <protection hidden="1"/>
    </xf>
    <xf numFmtId="164" fontId="8" fillId="8" borderId="6" xfId="1" applyNumberFormat="1" applyFont="1" applyFill="1" applyBorder="1" applyAlignment="1" applyProtection="1">
      <alignment horizontal="center" vertical="center"/>
      <protection hidden="1"/>
    </xf>
    <xf numFmtId="164" fontId="8" fillId="8" borderId="7" xfId="1" applyNumberFormat="1" applyFont="1" applyFill="1" applyBorder="1" applyAlignment="1" applyProtection="1">
      <alignment horizontal="center" vertical="center"/>
      <protection hidden="1"/>
    </xf>
    <xf numFmtId="164" fontId="8" fillId="9" borderId="6" xfId="1" applyNumberFormat="1" applyFont="1" applyFill="1" applyBorder="1" applyAlignment="1" applyProtection="1">
      <alignment horizontal="center" vertical="center"/>
      <protection hidden="1"/>
    </xf>
    <xf numFmtId="164" fontId="8" fillId="9" borderId="8" xfId="1" applyNumberFormat="1" applyFont="1" applyFill="1" applyBorder="1" applyAlignment="1" applyProtection="1">
      <alignment horizontal="center" vertical="center"/>
      <protection hidden="1"/>
    </xf>
    <xf numFmtId="164" fontId="8" fillId="9" borderId="7" xfId="1" applyNumberFormat="1" applyFont="1" applyFill="1" applyBorder="1" applyAlignment="1" applyProtection="1">
      <alignment horizontal="center" vertical="center"/>
      <protection hidden="1"/>
    </xf>
    <xf numFmtId="164" fontId="8" fillId="14" borderId="6" xfId="1" applyNumberFormat="1" applyFont="1" applyFill="1" applyBorder="1" applyAlignment="1" applyProtection="1">
      <alignment horizontal="center" vertical="center"/>
      <protection hidden="1"/>
    </xf>
    <xf numFmtId="164" fontId="8" fillId="14" borderId="8" xfId="1" applyNumberFormat="1" applyFont="1" applyFill="1" applyBorder="1" applyAlignment="1" applyProtection="1">
      <alignment horizontal="center" vertical="center"/>
      <protection hidden="1"/>
    </xf>
    <xf numFmtId="164" fontId="8" fillId="14" borderId="7" xfId="1" applyNumberFormat="1" applyFont="1" applyFill="1" applyBorder="1" applyAlignment="1" applyProtection="1">
      <alignment horizontal="center" vertical="center"/>
      <protection hidden="1"/>
    </xf>
    <xf numFmtId="164" fontId="8" fillId="11" borderId="6" xfId="1" applyNumberFormat="1" applyFont="1" applyFill="1" applyBorder="1" applyAlignment="1" applyProtection="1">
      <alignment horizontal="center" vertical="center"/>
      <protection hidden="1"/>
    </xf>
    <xf numFmtId="164" fontId="8" fillId="11" borderId="8" xfId="1" applyNumberFormat="1" applyFont="1" applyFill="1" applyBorder="1" applyAlignment="1" applyProtection="1">
      <alignment horizontal="center" vertical="center"/>
      <protection hidden="1"/>
    </xf>
    <xf numFmtId="164" fontId="8" fillId="11" borderId="7" xfId="1" applyNumberFormat="1" applyFont="1" applyFill="1" applyBorder="1" applyAlignment="1" applyProtection="1">
      <alignment horizontal="center" vertical="center"/>
      <protection hidden="1"/>
    </xf>
    <xf numFmtId="1" fontId="8" fillId="9" borderId="6" xfId="1" applyNumberFormat="1" applyFont="1" applyFill="1" applyBorder="1" applyAlignment="1" applyProtection="1">
      <alignment horizontal="center" vertical="center"/>
      <protection hidden="1"/>
    </xf>
    <xf numFmtId="1" fontId="8" fillId="9" borderId="8" xfId="1" applyNumberFormat="1" applyFont="1" applyFill="1" applyBorder="1" applyAlignment="1" applyProtection="1">
      <alignment horizontal="center" vertical="center"/>
      <protection hidden="1"/>
    </xf>
    <xf numFmtId="1" fontId="8" fillId="9" borderId="7" xfId="1" applyNumberFormat="1" applyFont="1" applyFill="1" applyBorder="1" applyAlignment="1" applyProtection="1">
      <alignment horizontal="center" vertical="center"/>
      <protection hidden="1"/>
    </xf>
    <xf numFmtId="1" fontId="8" fillId="8" borderId="6" xfId="1" applyNumberFormat="1" applyFont="1" applyFill="1" applyBorder="1" applyAlignment="1" applyProtection="1">
      <alignment horizontal="center" vertical="center"/>
      <protection hidden="1"/>
    </xf>
    <xf numFmtId="1" fontId="8" fillId="8" borderId="7" xfId="1" applyNumberFormat="1" applyFont="1" applyFill="1" applyBorder="1" applyAlignment="1" applyProtection="1">
      <alignment horizontal="center" vertical="center"/>
      <protection hidden="1"/>
    </xf>
    <xf numFmtId="164" fontId="8" fillId="5" borderId="6" xfId="1" applyNumberFormat="1" applyFont="1" applyFill="1" applyBorder="1" applyAlignment="1" applyProtection="1">
      <alignment horizontal="center" vertical="center"/>
      <protection hidden="1"/>
    </xf>
    <xf numFmtId="164" fontId="8" fillId="5" borderId="8" xfId="1" applyNumberFormat="1" applyFont="1" applyFill="1" applyBorder="1" applyAlignment="1" applyProtection="1">
      <alignment horizontal="center" vertical="center"/>
      <protection hidden="1"/>
    </xf>
    <xf numFmtId="164" fontId="8" fillId="5" borderId="7" xfId="1" applyNumberFormat="1" applyFont="1" applyFill="1" applyBorder="1" applyAlignment="1" applyProtection="1">
      <alignment horizontal="center" vertical="center"/>
      <protection hidden="1"/>
    </xf>
    <xf numFmtId="164" fontId="8" fillId="0" borderId="6" xfId="1" applyNumberFormat="1" applyFont="1" applyFill="1" applyBorder="1" applyAlignment="1" applyProtection="1">
      <alignment horizontal="center" vertical="center"/>
      <protection hidden="1"/>
    </xf>
    <xf numFmtId="164" fontId="8" fillId="0" borderId="7" xfId="1" applyNumberFormat="1" applyFont="1" applyFill="1" applyBorder="1" applyAlignment="1" applyProtection="1">
      <alignment horizontal="center" vertical="center"/>
      <protection hidden="1"/>
    </xf>
    <xf numFmtId="164" fontId="8" fillId="16" borderId="6" xfId="1" applyNumberFormat="1" applyFont="1" applyFill="1" applyBorder="1" applyAlignment="1" applyProtection="1">
      <alignment horizontal="center" vertical="center"/>
      <protection hidden="1"/>
    </xf>
    <xf numFmtId="164" fontId="8" fillId="16" borderId="8" xfId="1" applyNumberFormat="1" applyFont="1" applyFill="1" applyBorder="1" applyAlignment="1" applyProtection="1">
      <alignment horizontal="center" vertical="center"/>
      <protection hidden="1"/>
    </xf>
    <xf numFmtId="164" fontId="8" fillId="16" borderId="7" xfId="1" applyNumberFormat="1" applyFont="1" applyFill="1" applyBorder="1" applyAlignment="1" applyProtection="1">
      <alignment horizontal="center" vertical="center"/>
      <protection hidden="1"/>
    </xf>
    <xf numFmtId="164" fontId="8" fillId="24" borderId="6" xfId="1" applyNumberFormat="1" applyFont="1" applyFill="1" applyBorder="1" applyAlignment="1" applyProtection="1">
      <alignment horizontal="center" vertical="center"/>
      <protection hidden="1"/>
    </xf>
    <xf numFmtId="164" fontId="8" fillId="24" borderId="7" xfId="1" applyNumberFormat="1" applyFont="1" applyFill="1" applyBorder="1" applyAlignment="1" applyProtection="1">
      <alignment horizontal="center" vertical="center"/>
      <protection hidden="1"/>
    </xf>
    <xf numFmtId="1" fontId="8" fillId="24" borderId="6" xfId="1" applyNumberFormat="1" applyFont="1" applyFill="1" applyBorder="1" applyAlignment="1" applyProtection="1">
      <alignment horizontal="center" vertical="center"/>
      <protection hidden="1"/>
    </xf>
    <xf numFmtId="1" fontId="8" fillId="24" borderId="7" xfId="1" applyNumberFormat="1" applyFont="1" applyFill="1" applyBorder="1" applyAlignment="1" applyProtection="1">
      <alignment horizontal="center" vertical="center"/>
      <protection hidden="1"/>
    </xf>
    <xf numFmtId="1" fontId="8" fillId="0" borderId="6" xfId="1" applyNumberFormat="1" applyFont="1" applyFill="1" applyBorder="1" applyAlignment="1" applyProtection="1">
      <alignment horizontal="center" vertical="center"/>
      <protection hidden="1"/>
    </xf>
    <xf numFmtId="1" fontId="8" fillId="0" borderId="7" xfId="1" applyNumberFormat="1" applyFont="1" applyFill="1" applyBorder="1" applyAlignment="1" applyProtection="1">
      <alignment horizontal="center" vertical="center"/>
      <protection hidden="1"/>
    </xf>
    <xf numFmtId="1" fontId="8" fillId="16" borderId="6" xfId="1" applyNumberFormat="1" applyFont="1" applyFill="1" applyBorder="1" applyAlignment="1" applyProtection="1">
      <alignment horizontal="center" vertical="center"/>
      <protection hidden="1"/>
    </xf>
    <xf numFmtId="1" fontId="8" fillId="16" borderId="8" xfId="1" applyNumberFormat="1" applyFont="1" applyFill="1" applyBorder="1" applyAlignment="1" applyProtection="1">
      <alignment horizontal="center" vertical="center"/>
      <protection hidden="1"/>
    </xf>
    <xf numFmtId="1" fontId="8" fillId="16" borderId="7" xfId="1" applyNumberFormat="1" applyFont="1" applyFill="1" applyBorder="1" applyAlignment="1" applyProtection="1">
      <alignment horizontal="center" vertical="center"/>
      <protection hidden="1"/>
    </xf>
    <xf numFmtId="164" fontId="9" fillId="27" borderId="6" xfId="1" applyNumberFormat="1" applyFont="1" applyFill="1" applyBorder="1" applyAlignment="1" applyProtection="1">
      <alignment horizontal="center" vertical="center"/>
      <protection hidden="1"/>
    </xf>
    <xf numFmtId="164" fontId="9" fillId="27" borderId="7" xfId="1" applyNumberFormat="1" applyFont="1" applyFill="1" applyBorder="1" applyAlignment="1" applyProtection="1">
      <alignment horizontal="center" vertical="center"/>
      <protection hidden="1"/>
    </xf>
    <xf numFmtId="1" fontId="8" fillId="5" borderId="6" xfId="1" applyNumberFormat="1" applyFont="1" applyFill="1" applyBorder="1" applyAlignment="1" applyProtection="1">
      <alignment horizontal="center" vertical="center"/>
      <protection hidden="1"/>
    </xf>
    <xf numFmtId="1" fontId="8" fillId="5" borderId="8" xfId="1" applyNumberFormat="1" applyFont="1" applyFill="1" applyBorder="1" applyAlignment="1" applyProtection="1">
      <alignment horizontal="center" vertical="center"/>
      <protection hidden="1"/>
    </xf>
    <xf numFmtId="1" fontId="8" fillId="5" borderId="7" xfId="1" applyNumberFormat="1" applyFont="1" applyFill="1" applyBorder="1" applyAlignment="1" applyProtection="1">
      <alignment horizontal="center" vertical="center"/>
      <protection hidden="1"/>
    </xf>
    <xf numFmtId="1" fontId="8" fillId="10" borderId="6" xfId="1" applyNumberFormat="1" applyFont="1" applyFill="1" applyBorder="1" applyAlignment="1" applyProtection="1">
      <alignment horizontal="center" vertical="center"/>
      <protection hidden="1"/>
    </xf>
    <xf numFmtId="1" fontId="8" fillId="10" borderId="8" xfId="1" applyNumberFormat="1" applyFont="1" applyFill="1" applyBorder="1" applyAlignment="1" applyProtection="1">
      <alignment horizontal="center" vertical="center"/>
      <protection hidden="1"/>
    </xf>
    <xf numFmtId="1" fontId="8" fillId="10" borderId="7" xfId="1" applyNumberFormat="1" applyFont="1" applyFill="1" applyBorder="1" applyAlignment="1" applyProtection="1">
      <alignment horizontal="center" vertical="center"/>
      <protection hidden="1"/>
    </xf>
    <xf numFmtId="1" fontId="9" fillId="27" borderId="6" xfId="1" applyNumberFormat="1" applyFont="1" applyFill="1" applyBorder="1" applyAlignment="1" applyProtection="1">
      <alignment horizontal="center" vertical="center"/>
      <protection hidden="1"/>
    </xf>
    <xf numFmtId="1" fontId="9" fillId="27" borderId="7" xfId="1" applyNumberFormat="1" applyFont="1" applyFill="1" applyBorder="1" applyAlignment="1" applyProtection="1">
      <alignment horizontal="center" vertical="center"/>
      <protection hidden="1"/>
    </xf>
    <xf numFmtId="1" fontId="8" fillId="20" borderId="6" xfId="1" applyNumberFormat="1" applyFont="1" applyFill="1" applyBorder="1" applyAlignment="1" applyProtection="1">
      <alignment horizontal="center" vertical="center"/>
      <protection hidden="1"/>
    </xf>
    <xf numFmtId="1" fontId="8" fillId="20" borderId="8" xfId="1" applyNumberFormat="1" applyFont="1" applyFill="1" applyBorder="1" applyAlignment="1" applyProtection="1">
      <alignment horizontal="center" vertical="center"/>
      <protection hidden="1"/>
    </xf>
    <xf numFmtId="1" fontId="8" fillId="20" borderId="7" xfId="1" applyNumberFormat="1" applyFont="1" applyFill="1" applyBorder="1" applyAlignment="1" applyProtection="1">
      <alignment horizontal="center" vertical="center"/>
      <protection hidden="1"/>
    </xf>
    <xf numFmtId="168" fontId="8" fillId="23" borderId="6" xfId="1" applyNumberFormat="1" applyFont="1" applyFill="1" applyBorder="1" applyAlignment="1" applyProtection="1">
      <alignment horizontal="center" vertical="center"/>
      <protection hidden="1"/>
    </xf>
    <xf numFmtId="168" fontId="8" fillId="23" borderId="8" xfId="1" applyNumberFormat="1" applyFont="1" applyFill="1" applyBorder="1" applyAlignment="1" applyProtection="1">
      <alignment horizontal="center" vertical="center"/>
      <protection hidden="1"/>
    </xf>
    <xf numFmtId="168" fontId="8" fillId="23" borderId="7" xfId="1" applyNumberFormat="1" applyFont="1" applyFill="1" applyBorder="1" applyAlignment="1" applyProtection="1">
      <alignment horizontal="center" vertical="center"/>
      <protection hidden="1"/>
    </xf>
    <xf numFmtId="167" fontId="8" fillId="16" borderId="6" xfId="1" applyNumberFormat="1" applyFont="1" applyFill="1" applyBorder="1" applyAlignment="1" applyProtection="1">
      <alignment horizontal="center" vertical="center"/>
      <protection hidden="1"/>
    </xf>
    <xf numFmtId="167" fontId="8" fillId="24" borderId="6" xfId="1" applyNumberFormat="1" applyFont="1" applyFill="1" applyBorder="1" applyAlignment="1" applyProtection="1">
      <alignment horizontal="center" vertical="center"/>
      <protection hidden="1"/>
    </xf>
    <xf numFmtId="1" fontId="8" fillId="13" borderId="6" xfId="1" applyNumberFormat="1" applyFont="1" applyFill="1" applyBorder="1" applyAlignment="1" applyProtection="1">
      <alignment horizontal="center" vertical="center"/>
      <protection hidden="1"/>
    </xf>
    <xf numFmtId="1" fontId="8" fillId="13" borderId="8" xfId="1" applyNumberFormat="1" applyFont="1" applyFill="1" applyBorder="1" applyAlignment="1" applyProtection="1">
      <alignment horizontal="center" vertical="center"/>
      <protection hidden="1"/>
    </xf>
    <xf numFmtId="1" fontId="8" fillId="13" borderId="7" xfId="1" applyNumberFormat="1" applyFont="1" applyFill="1" applyBorder="1" applyAlignment="1" applyProtection="1">
      <alignment horizontal="center" vertical="center"/>
      <protection hidden="1"/>
    </xf>
    <xf numFmtId="1" fontId="8" fillId="14" borderId="6" xfId="1" applyNumberFormat="1" applyFont="1" applyFill="1" applyBorder="1" applyAlignment="1" applyProtection="1">
      <alignment horizontal="center" vertical="center"/>
      <protection hidden="1"/>
    </xf>
    <xf numFmtId="1" fontId="8" fillId="14" borderId="8" xfId="1" applyNumberFormat="1" applyFont="1" applyFill="1" applyBorder="1" applyAlignment="1" applyProtection="1">
      <alignment horizontal="center" vertical="center"/>
      <protection hidden="1"/>
    </xf>
    <xf numFmtId="1" fontId="8" fillId="14" borderId="7" xfId="1" applyNumberFormat="1" applyFont="1" applyFill="1" applyBorder="1" applyAlignment="1" applyProtection="1">
      <alignment horizontal="center" vertical="center"/>
      <protection hidden="1"/>
    </xf>
    <xf numFmtId="1" fontId="9" fillId="29" borderId="3" xfId="1" applyNumberFormat="1" applyFont="1" applyFill="1" applyBorder="1" applyAlignment="1" applyProtection="1">
      <alignment horizontal="center" vertical="center"/>
      <protection hidden="1"/>
    </xf>
    <xf numFmtId="1" fontId="8" fillId="11" borderId="6" xfId="1" applyNumberFormat="1" applyFont="1" applyFill="1" applyBorder="1" applyAlignment="1" applyProtection="1">
      <alignment horizontal="center" vertical="center"/>
      <protection hidden="1"/>
    </xf>
    <xf numFmtId="1" fontId="8" fillId="11" borderId="8" xfId="1" applyNumberFormat="1" applyFont="1" applyFill="1" applyBorder="1" applyAlignment="1" applyProtection="1">
      <alignment horizontal="center" vertical="center"/>
      <protection hidden="1"/>
    </xf>
    <xf numFmtId="1" fontId="8" fillId="11" borderId="7" xfId="1" applyNumberFormat="1" applyFont="1" applyFill="1" applyBorder="1" applyAlignment="1" applyProtection="1">
      <alignment horizontal="center" vertical="center"/>
      <protection hidden="1"/>
    </xf>
    <xf numFmtId="1" fontId="8" fillId="26" borderId="6" xfId="1" applyNumberFormat="1" applyFont="1" applyFill="1" applyBorder="1" applyAlignment="1" applyProtection="1">
      <alignment horizontal="center" vertical="center"/>
      <protection hidden="1"/>
    </xf>
    <xf numFmtId="1" fontId="8" fillId="26" borderId="8" xfId="1" applyNumberFormat="1" applyFont="1" applyFill="1" applyBorder="1" applyAlignment="1" applyProtection="1">
      <alignment horizontal="center" vertical="center"/>
      <protection hidden="1"/>
    </xf>
    <xf numFmtId="1" fontId="8" fillId="26" borderId="7" xfId="1" applyNumberFormat="1" applyFont="1" applyFill="1" applyBorder="1" applyAlignment="1" applyProtection="1">
      <alignment horizontal="center" vertical="center"/>
      <protection hidden="1"/>
    </xf>
    <xf numFmtId="1" fontId="8" fillId="8" borderId="8" xfId="1" applyNumberFormat="1" applyFont="1" applyFill="1" applyBorder="1" applyAlignment="1" applyProtection="1">
      <alignment horizontal="center" vertical="center"/>
      <protection hidden="1"/>
    </xf>
    <xf numFmtId="1" fontId="8" fillId="23" borderId="6" xfId="1" applyNumberFormat="1" applyFont="1" applyFill="1" applyBorder="1" applyAlignment="1" applyProtection="1">
      <alignment horizontal="center" vertical="center"/>
      <protection hidden="1"/>
    </xf>
    <xf numFmtId="1" fontId="8" fillId="23" borderId="8" xfId="1" applyNumberFormat="1" applyFont="1" applyFill="1" applyBorder="1" applyAlignment="1" applyProtection="1">
      <alignment horizontal="center" vertical="center"/>
      <protection hidden="1"/>
    </xf>
    <xf numFmtId="1" fontId="8" fillId="23" borderId="7" xfId="1" applyNumberFormat="1" applyFont="1" applyFill="1" applyBorder="1" applyAlignment="1" applyProtection="1">
      <alignment horizontal="center" vertical="center"/>
      <protection hidden="1"/>
    </xf>
    <xf numFmtId="1" fontId="9" fillId="29" borderId="6" xfId="1" applyNumberFormat="1" applyFont="1" applyFill="1" applyBorder="1" applyAlignment="1" applyProtection="1">
      <alignment horizontal="center" vertical="center"/>
      <protection hidden="1"/>
    </xf>
    <xf numFmtId="1" fontId="9" fillId="29" borderId="8" xfId="1" applyNumberFormat="1" applyFont="1" applyFill="1" applyBorder="1" applyAlignment="1" applyProtection="1">
      <alignment horizontal="center" vertical="center"/>
      <protection hidden="1"/>
    </xf>
    <xf numFmtId="1" fontId="9" fillId="29" borderId="7" xfId="1" applyNumberFormat="1" applyFont="1" applyFill="1" applyBorder="1" applyAlignment="1" applyProtection="1">
      <alignment horizontal="center" vertical="center"/>
      <protection hidden="1"/>
    </xf>
    <xf numFmtId="168" fontId="8" fillId="20" borderId="6" xfId="1" applyNumberFormat="1" applyFont="1" applyFill="1" applyBorder="1" applyAlignment="1" applyProtection="1">
      <alignment horizontal="center" vertical="center"/>
      <protection hidden="1"/>
    </xf>
    <xf numFmtId="168" fontId="8" fillId="20" borderId="8" xfId="1" applyNumberFormat="1" applyFont="1" applyFill="1" applyBorder="1" applyAlignment="1" applyProtection="1">
      <alignment horizontal="center" vertical="center"/>
      <protection hidden="1"/>
    </xf>
    <xf numFmtId="168" fontId="8" fillId="20" borderId="7" xfId="1" applyNumberFormat="1" applyFont="1" applyFill="1" applyBorder="1" applyAlignment="1" applyProtection="1">
      <alignment horizontal="center" vertical="center"/>
      <protection hidden="1"/>
    </xf>
    <xf numFmtId="164" fontId="9" fillId="24" borderId="6" xfId="1" applyNumberFormat="1" applyFont="1" applyFill="1" applyBorder="1" applyAlignment="1" applyProtection="1">
      <alignment horizontal="center" vertical="center"/>
      <protection hidden="1"/>
    </xf>
    <xf numFmtId="164" fontId="9" fillId="24" borderId="7" xfId="1" applyNumberFormat="1" applyFont="1" applyFill="1" applyBorder="1" applyAlignment="1" applyProtection="1">
      <alignment horizontal="center" vertical="center"/>
      <protection hidden="1"/>
    </xf>
  </cellXfs>
  <cellStyles count="7">
    <cellStyle name="Euro" xfId="6"/>
    <cellStyle name="NiveauLigne_4" xfId="1" builtinId="1" iLevel="3"/>
    <cellStyle name="Normal" xfId="0" builtinId="0"/>
    <cellStyle name="Normal 2" xfId="3"/>
    <cellStyle name="Normal 3" xfId="4"/>
    <cellStyle name="Normal 4" xfId="5"/>
    <cellStyle name="Normal_JANVIER 2006" xfId="2"/>
  </cellStyles>
  <dxfs count="11">
    <dxf>
      <fill>
        <gradientFill degree="90">
          <stop position="0">
            <color theme="1"/>
          </stop>
          <stop position="0.5">
            <color rgb="FFFF0000"/>
          </stop>
          <stop position="1">
            <color theme="1"/>
          </stop>
        </gradientFill>
      </fill>
    </dxf>
    <dxf>
      <font>
        <b/>
        <i val="0"/>
        <color theme="0"/>
      </font>
      <fill>
        <gradientFill type="path" left="0.5" right="0.5" top="0.5" bottom="0.5">
          <stop position="0">
            <color theme="1"/>
          </stop>
          <stop position="1">
            <color rgb="FF00B0F0"/>
          </stop>
        </gradientFill>
      </fill>
    </dxf>
    <dxf>
      <fill>
        <gradientFill degree="90">
          <stop position="0">
            <color theme="1"/>
          </stop>
          <stop position="0.5">
            <color rgb="FFFF0000"/>
          </stop>
          <stop position="1">
            <color theme="1"/>
          </stop>
        </gradientFill>
      </fill>
    </dxf>
    <dxf>
      <font>
        <b/>
        <i val="0"/>
        <color theme="0"/>
      </font>
      <fill>
        <gradientFill type="path" left="0.5" right="0.5" top="0.5" bottom="0.5">
          <stop position="0">
            <color theme="1"/>
          </stop>
          <stop position="1">
            <color rgb="FF00B0F0"/>
          </stop>
        </gradientFill>
      </fill>
    </dxf>
    <dxf>
      <font>
        <b/>
        <i val="0"/>
        <color theme="0"/>
      </font>
      <fill>
        <gradientFill type="path" left="0.5" right="0.5" top="0.5" bottom="0.5">
          <stop position="0">
            <color theme="1"/>
          </stop>
          <stop position="1">
            <color rgb="FF00B0F0"/>
          </stop>
        </gradientFill>
      </fill>
    </dxf>
    <dxf>
      <font>
        <b/>
        <i val="0"/>
        <color theme="0"/>
      </font>
      <fill>
        <gradientFill type="path" left="0.5" right="0.5" top="0.5" bottom="0.5">
          <stop position="0">
            <color theme="1"/>
          </stop>
          <stop position="1">
            <color rgb="FF00B0F0"/>
          </stop>
        </gradientFill>
      </fill>
    </dxf>
    <dxf>
      <font>
        <b/>
        <i val="0"/>
        <color theme="0"/>
      </font>
      <fill>
        <gradientFill type="path" left="0.5" right="0.5" top="0.5" bottom="0.5">
          <stop position="0">
            <color theme="1"/>
          </stop>
          <stop position="1">
            <color rgb="FF00B0F0"/>
          </stop>
        </gradient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rgb="FF0070C0"/>
      </font>
      <fill>
        <gradientFill degree="90">
          <stop position="0">
            <color theme="1"/>
          </stop>
          <stop position="0.5">
            <color theme="9" tint="-0.25098422193060094"/>
          </stop>
          <stop position="1">
            <color theme="1"/>
          </stop>
        </gradientFill>
      </fill>
    </dxf>
    <dxf>
      <font>
        <color theme="0"/>
      </font>
      <fill>
        <gradientFill degree="90">
          <stop position="0">
            <color theme="1"/>
          </stop>
          <stop position="0.5">
            <color rgb="FFC00000"/>
          </stop>
          <stop position="1">
            <color theme="1"/>
          </stop>
        </gradientFill>
      </fill>
    </dxf>
    <dxf>
      <font>
        <color rgb="FF0070C0"/>
      </font>
      <fill>
        <gradientFill degree="90">
          <stop position="0">
            <color theme="1"/>
          </stop>
          <stop position="0.5">
            <color theme="9" tint="-0.25098422193060094"/>
          </stop>
          <stop position="1">
            <color theme="1"/>
          </stop>
        </gradientFill>
      </fill>
    </dxf>
  </dxfs>
  <tableStyles count="0" defaultTableStyle="TableStyleMedium9" defaultPivotStyle="PivotStyleLight16"/>
  <colors>
    <mruColors>
      <color rgb="FF3942FD"/>
      <color rgb="FF0033CC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6.xml"/><Relationship Id="rId13" Type="http://schemas.openxmlformats.org/officeDocument/2006/relationships/externalLink" Target="externalLinks/externalLink11.xml"/><Relationship Id="rId18" Type="http://schemas.openxmlformats.org/officeDocument/2006/relationships/styles" Target="styles.xml"/><Relationship Id="rId3" Type="http://schemas.openxmlformats.org/officeDocument/2006/relationships/externalLink" Target="externalLinks/externalLink1.xml"/><Relationship Id="rId7" Type="http://schemas.openxmlformats.org/officeDocument/2006/relationships/externalLink" Target="externalLinks/externalLink5.xml"/><Relationship Id="rId12" Type="http://schemas.openxmlformats.org/officeDocument/2006/relationships/externalLink" Target="externalLinks/externalLink10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14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11" Type="http://schemas.openxmlformats.org/officeDocument/2006/relationships/externalLink" Target="externalLinks/externalLink9.xml"/><Relationship Id="rId5" Type="http://schemas.openxmlformats.org/officeDocument/2006/relationships/externalLink" Target="externalLinks/externalLink3.xml"/><Relationship Id="rId15" Type="http://schemas.openxmlformats.org/officeDocument/2006/relationships/externalLink" Target="externalLinks/externalLink13.xml"/><Relationship Id="rId10" Type="http://schemas.openxmlformats.org/officeDocument/2006/relationships/externalLink" Target="externalLinks/externalLink8.xml"/><Relationship Id="rId19" Type="http://schemas.openxmlformats.org/officeDocument/2006/relationships/sharedStrings" Target="sharedStrings.xml"/><Relationship Id="rId4" Type="http://schemas.openxmlformats.org/officeDocument/2006/relationships/externalLink" Target="externalLinks/externalLink2.xml"/><Relationship Id="rId9" Type="http://schemas.openxmlformats.org/officeDocument/2006/relationships/externalLink" Target="externalLinks/externalLink7.xml"/><Relationship Id="rId14" Type="http://schemas.openxmlformats.org/officeDocument/2006/relationships/externalLink" Target="externalLinks/externalLink1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CHAT%20LIV%20%20Y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INVT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izerte.DOMAINE/AppData/Roaming/Microsoft/Excel/EXPORT/INV%20CASSE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izerte.DOMAINE/AppData/Roaming/Microsoft/Excel/Users/Bizerte.DOMAINE/Desktop/EXPORT%20EXT/SO%202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izerte.DOMAINE/AppData/Roaming/Microsoft/Excel/Users/Bizerte.DOMAINE/Desktop/EXPORT%20EXT/SO%201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Export.xls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CHARGEMENT%20MOYEN.xls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VENTE%20MOYENNE.xls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LISTE%20DE%20PRIX.xls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izerte.DOMAINE/AppData/Roaming/Microsoft/Excel/Nouveau%20dossier/Users/Bizerte.DOMAINE/Desktop/EXPORT%20EXT/SO%202.xls" TargetMode="External"/></Relationships>
</file>

<file path=xl/externalLinks/_rels/externalLink1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izerte.DOMAINE/AppData/Roaming/Microsoft/Excel/Nouveau%20dossier/Users/Bizerte.DOMAINE/Desktop/EXPORT%20EXT/SO%201.xls" TargetMode="External"/></Relationships>
</file>

<file path=xl/externalLinks/_rels/externalLink12.xml.rels><?xml version="1.0" encoding="UTF-8" standalone="yes"?>
<Relationships xmlns="http://schemas.openxmlformats.org/package/2006/relationships"><Relationship Id="rId1" Type="http://schemas.openxmlformats.org/officeDocument/2006/relationships/externalLinkPath" Target="ACHAT%20LIV%20V%20L.xls" TargetMode="External"/></Relationships>
</file>

<file path=xl/externalLinks/_rels/externalLink13.xml.rels><?xml version="1.0" encoding="UTF-8" standalone="yes"?>
<Relationships xmlns="http://schemas.openxmlformats.org/package/2006/relationships"><Relationship Id="rId1" Type="http://schemas.openxmlformats.org/officeDocument/2006/relationships/externalLinkPath" Target="ACHAT%20LIV%20V%20B.xls" TargetMode="External"/></Relationships>
</file>

<file path=xl/externalLinks/_rels/externalLink14.xml.rels><?xml version="1.0" encoding="UTF-8" standalone="yes"?>
<Relationships xmlns="http://schemas.openxmlformats.org/package/2006/relationships"><Relationship Id="rId1" Type="http://schemas.openxmlformats.org/officeDocument/2006/relationships/externalLinkPath" Target="ACHAT%20LIV%20V%20B2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"/>
    </sheetNames>
    <sheetDataSet>
      <sheetData sheetId="0">
        <row r="2">
          <cell r="B2" t="str">
            <v>PF0001</v>
          </cell>
          <cell r="C2" t="str">
            <v>DELICE FERME NATURE 110</v>
          </cell>
          <cell r="D2">
            <v>3456</v>
          </cell>
        </row>
        <row r="3">
          <cell r="B3" t="str">
            <v>PF0011</v>
          </cell>
          <cell r="C3" t="str">
            <v>DELICE FERME VANILLE 110</v>
          </cell>
          <cell r="D3">
            <v>10368</v>
          </cell>
        </row>
        <row r="4">
          <cell r="B4" t="str">
            <v>PF0010</v>
          </cell>
          <cell r="C4" t="str">
            <v>DELICE FERME FRAISE 110</v>
          </cell>
          <cell r="D4">
            <v>6912</v>
          </cell>
        </row>
        <row r="5">
          <cell r="B5" t="str">
            <v>PF0009</v>
          </cell>
          <cell r="C5" t="str">
            <v>DELICE FERME BANANE 110</v>
          </cell>
          <cell r="D5">
            <v>6912</v>
          </cell>
        </row>
        <row r="6">
          <cell r="B6" t="str">
            <v>PF0013</v>
          </cell>
          <cell r="C6" t="str">
            <v>DELICE FERME FDB 110</v>
          </cell>
          <cell r="D6">
            <v>3456</v>
          </cell>
        </row>
        <row r="7">
          <cell r="B7" t="str">
            <v>PF0582</v>
          </cell>
          <cell r="C7" t="str">
            <v>DELICE A BOIRE FRAISE 150 GR</v>
          </cell>
          <cell r="D7">
            <v>1728</v>
          </cell>
        </row>
        <row r="8">
          <cell r="B8" t="str">
            <v>PF0583</v>
          </cell>
          <cell r="C8" t="str">
            <v>DELICE A BOIRE VANILLE 150 GR</v>
          </cell>
          <cell r="D8">
            <v>1728</v>
          </cell>
        </row>
        <row r="9">
          <cell r="B9" t="str">
            <v>PF0584</v>
          </cell>
          <cell r="C9" t="str">
            <v>DELICE A BOIRE PANACHE 150 GR</v>
          </cell>
          <cell r="D9">
            <v>1728</v>
          </cell>
        </row>
        <row r="10">
          <cell r="B10" t="str">
            <v>PF0482</v>
          </cell>
          <cell r="C10" t="str">
            <v>DELICE CREAMY ABRICOT 110</v>
          </cell>
          <cell r="D10">
            <v>1728</v>
          </cell>
        </row>
        <row r="11">
          <cell r="B11" t="str">
            <v>PF0481</v>
          </cell>
          <cell r="C11" t="str">
            <v>DELICE CREAMY FRAISE 110</v>
          </cell>
          <cell r="D11">
            <v>3456</v>
          </cell>
        </row>
        <row r="12">
          <cell r="B12" t="str">
            <v>PF0524</v>
          </cell>
          <cell r="C12" t="str">
            <v>MAMZOUJ VANILLE 70</v>
          </cell>
          <cell r="D12">
            <v>5184</v>
          </cell>
        </row>
        <row r="13">
          <cell r="B13" t="str">
            <v>PF0526</v>
          </cell>
          <cell r="C13" t="str">
            <v>MAMZOUJ FRAISE BISCUIT 70</v>
          </cell>
          <cell r="D13">
            <v>5184</v>
          </cell>
        </row>
        <row r="14">
          <cell r="B14" t="str">
            <v>PF0181</v>
          </cell>
          <cell r="C14" t="str">
            <v>ACTIVIA NATURE 110</v>
          </cell>
          <cell r="D14">
            <v>432</v>
          </cell>
        </row>
        <row r="15">
          <cell r="B15" t="str">
            <v>PF0206</v>
          </cell>
          <cell r="C15" t="str">
            <v>ACTIVIA ARO VANILLE 110</v>
          </cell>
          <cell r="D15">
            <v>432</v>
          </cell>
        </row>
        <row r="16">
          <cell r="B16" t="str">
            <v>PF0263</v>
          </cell>
          <cell r="C16" t="str">
            <v>ACTIVIA AUX FRUITS FRAISE 110</v>
          </cell>
          <cell r="D16">
            <v>1728</v>
          </cell>
        </row>
        <row r="17">
          <cell r="B17" t="str">
            <v>PF0264</v>
          </cell>
          <cell r="C17" t="str">
            <v>ACTIVIA AUX FRUITS PECHE  110</v>
          </cell>
          <cell r="D17">
            <v>1728</v>
          </cell>
        </row>
        <row r="18">
          <cell r="B18" t="str">
            <v>PF0425</v>
          </cell>
          <cell r="C18" t="str">
            <v>ACTIVIA 0% NATURE 110</v>
          </cell>
          <cell r="D18">
            <v>432</v>
          </cell>
        </row>
        <row r="19">
          <cell r="B19" t="str">
            <v>PF0071</v>
          </cell>
          <cell r="C19" t="str">
            <v>DANETTE CHOCOLAT 100</v>
          </cell>
          <cell r="D19">
            <v>3072</v>
          </cell>
        </row>
        <row r="20">
          <cell r="B20" t="str">
            <v>PF0074</v>
          </cell>
          <cell r="C20" t="str">
            <v>DANETTE PRALINE 100</v>
          </cell>
          <cell r="D20">
            <v>3072</v>
          </cell>
        </row>
        <row r="21">
          <cell r="B21" t="str">
            <v>PF0533</v>
          </cell>
          <cell r="C21" t="str">
            <v>DANETTE LE LIEGEOIS 12 CL</v>
          </cell>
          <cell r="D21">
            <v>2048</v>
          </cell>
        </row>
        <row r="22">
          <cell r="B22" t="str">
            <v>PF0599</v>
          </cell>
          <cell r="C22" t="str">
            <v>DANETTE PISTACHE 100G</v>
          </cell>
          <cell r="D22">
            <v>3072</v>
          </cell>
        </row>
        <row r="23">
          <cell r="B23" t="str">
            <v>PF0483</v>
          </cell>
          <cell r="C23" t="str">
            <v>DANETTE FLAN CARAMEL 95</v>
          </cell>
          <cell r="D23">
            <v>2048</v>
          </cell>
        </row>
        <row r="24">
          <cell r="B24" t="str">
            <v>PF0537</v>
          </cell>
          <cell r="C24" t="str">
            <v>DELICE ET FRUITS FRAISE 110 GR</v>
          </cell>
          <cell r="D24">
            <v>1728</v>
          </cell>
        </row>
        <row r="25">
          <cell r="B25" t="str">
            <v>PF0245</v>
          </cell>
          <cell r="C25" t="str">
            <v>DANINO NATURE SUCRE 50</v>
          </cell>
          <cell r="D25">
            <v>5184</v>
          </cell>
        </row>
        <row r="26">
          <cell r="B26" t="str">
            <v>PF0101</v>
          </cell>
          <cell r="C26" t="str">
            <v>JOCKEY NATURE SUCRE 90</v>
          </cell>
          <cell r="D26">
            <v>3072</v>
          </cell>
        </row>
        <row r="27">
          <cell r="B27" t="str">
            <v>PF0156</v>
          </cell>
          <cell r="C27" t="str">
            <v>DANUP VANILLE 170</v>
          </cell>
          <cell r="D27">
            <v>3456</v>
          </cell>
        </row>
        <row r="28">
          <cell r="B28" t="str">
            <v>PF0155</v>
          </cell>
          <cell r="C28" t="str">
            <v>DANUP FRAISE 170</v>
          </cell>
          <cell r="D28">
            <v>3456</v>
          </cell>
        </row>
        <row r="29">
          <cell r="B29" t="str">
            <v>PF0373</v>
          </cell>
          <cell r="C29" t="str">
            <v>DANUP FRAISE 270</v>
          </cell>
          <cell r="D29">
            <v>1920</v>
          </cell>
        </row>
        <row r="30">
          <cell r="B30" t="str">
            <v>PF0374</v>
          </cell>
          <cell r="C30" t="str">
            <v>DANUP VANILLE 270</v>
          </cell>
          <cell r="D30">
            <v>1920</v>
          </cell>
        </row>
        <row r="31">
          <cell r="B31" t="str">
            <v>PF0375</v>
          </cell>
          <cell r="C31" t="str">
            <v>DANUP TROPICAL MIX 270</v>
          </cell>
          <cell r="D31">
            <v>1920</v>
          </cell>
        </row>
        <row r="32">
          <cell r="B32" t="str">
            <v>PF0376</v>
          </cell>
          <cell r="C32" t="str">
            <v>DANUP PECHE MELBA 270</v>
          </cell>
          <cell r="D32">
            <v>1920</v>
          </cell>
        </row>
        <row r="33">
          <cell r="B33" t="str">
            <v>PF0509</v>
          </cell>
          <cell r="C33" t="str">
            <v>DANAO PECHE/ABRICOT 200ML</v>
          </cell>
          <cell r="D33">
            <v>7560</v>
          </cell>
        </row>
        <row r="34">
          <cell r="B34" t="str">
            <v>PF0588</v>
          </cell>
          <cell r="C34" t="str">
            <v>DANAO POIRE PECHE 200ML</v>
          </cell>
          <cell r="D34">
            <v>2520</v>
          </cell>
        </row>
        <row r="35">
          <cell r="B35" t="str">
            <v>PF0551</v>
          </cell>
          <cell r="C35" t="str">
            <v>DANAO ORANGE ANANAS 250 ML</v>
          </cell>
          <cell r="D35">
            <v>2176</v>
          </cell>
        </row>
        <row r="36">
          <cell r="B36" t="str">
            <v>PF0434</v>
          </cell>
          <cell r="C36" t="str">
            <v>MPACK*12 DELICE FRAISE/BANANE</v>
          </cell>
          <cell r="D36">
            <v>72</v>
          </cell>
        </row>
        <row r="37">
          <cell r="B37" t="str">
            <v>PF0476</v>
          </cell>
          <cell r="C37" t="str">
            <v>MPACK*12 DELICE BANANE/VANILLE</v>
          </cell>
          <cell r="D37">
            <v>72</v>
          </cell>
        </row>
        <row r="38">
          <cell r="B38" t="str">
            <v>PF0301</v>
          </cell>
          <cell r="C38" t="str">
            <v>MPACK*8 DANETTE CHOCOLAT</v>
          </cell>
          <cell r="D38">
            <v>64</v>
          </cell>
        </row>
        <row r="39">
          <cell r="B39" t="str">
            <v>PF0359</v>
          </cell>
          <cell r="C39" t="str">
            <v>MPACK*12 ACTIVIA FRAISE/PECHE</v>
          </cell>
          <cell r="D39">
            <v>36</v>
          </cell>
        </row>
        <row r="40">
          <cell r="B40" t="str">
            <v>PF0361</v>
          </cell>
          <cell r="C40" t="str">
            <v>MPACK*8 DANETTE CHOCO/ PRALINE</v>
          </cell>
          <cell r="D40">
            <v>64</v>
          </cell>
        </row>
        <row r="41">
          <cell r="B41" t="str">
            <v>PF0362</v>
          </cell>
          <cell r="C41" t="str">
            <v>MPACK*12 DELICE NATURE</v>
          </cell>
          <cell r="D41">
            <v>36</v>
          </cell>
        </row>
        <row r="42">
          <cell r="B42" t="str">
            <v>PF0528</v>
          </cell>
          <cell r="C42" t="str">
            <v>MPACK*12 MAMZOUJ FRAIS/VAN 70G</v>
          </cell>
          <cell r="D42">
            <v>72</v>
          </cell>
        </row>
        <row r="43">
          <cell r="B43" t="str">
            <v>PF0529</v>
          </cell>
          <cell r="C43" t="str">
            <v>MPACK*12 MAMZOUJ VAN/FR.BIS 70</v>
          </cell>
          <cell r="D43">
            <v>72</v>
          </cell>
        </row>
        <row r="44">
          <cell r="B44" t="str">
            <v>PF0511</v>
          </cell>
          <cell r="C44" t="str">
            <v>MPACK*6 DANAO PECHE ABRICOT</v>
          </cell>
          <cell r="D44">
            <v>90</v>
          </cell>
        </row>
        <row r="45">
          <cell r="B45" t="str">
            <v>PF0464</v>
          </cell>
          <cell r="C45" t="str">
            <v>MPACK*6 DANUP FRAISE</v>
          </cell>
          <cell r="D45">
            <v>54</v>
          </cell>
        </row>
        <row r="46">
          <cell r="B46" t="str">
            <v>PF0465</v>
          </cell>
          <cell r="C46" t="str">
            <v>MPACK*6 DANUP VANILLE</v>
          </cell>
          <cell r="D46">
            <v>54</v>
          </cell>
        </row>
        <row r="47">
          <cell r="B47" t="str">
            <v>PF0407</v>
          </cell>
          <cell r="C47" t="str">
            <v>MPACK*12  ACTIVIA NATURE</v>
          </cell>
          <cell r="D47">
            <v>36</v>
          </cell>
        </row>
        <row r="48">
          <cell r="B48" t="str">
            <v>PF0408</v>
          </cell>
          <cell r="C48" t="str">
            <v>MPACK *12 ACTIVIA VANILLE</v>
          </cell>
          <cell r="D48">
            <v>36</v>
          </cell>
        </row>
        <row r="49">
          <cell r="B49" t="str">
            <v>PF0486</v>
          </cell>
          <cell r="C49" t="str">
            <v>MPCK*12 CREAMY FRAISE/ABRICOT</v>
          </cell>
          <cell r="D49">
            <v>36</v>
          </cell>
        </row>
        <row r="50">
          <cell r="B50" t="str">
            <v>PF0497</v>
          </cell>
          <cell r="C50" t="str">
            <v>MPACK*8 DANETTE CHOCO/ VANILLE</v>
          </cell>
          <cell r="D50">
            <v>32</v>
          </cell>
        </row>
        <row r="51">
          <cell r="B51" t="str">
            <v>PF0223</v>
          </cell>
          <cell r="C51" t="str">
            <v>RAIEB DELICE NV</v>
          </cell>
          <cell r="D51">
            <v>1080</v>
          </cell>
        </row>
        <row r="52">
          <cell r="B52" t="str">
            <v>PF0077</v>
          </cell>
          <cell r="C52" t="str">
            <v>BEURRE PLAQUETTE 100G</v>
          </cell>
          <cell r="D52">
            <v>200</v>
          </cell>
        </row>
        <row r="53">
          <cell r="B53" t="str">
            <v>PF0042</v>
          </cell>
          <cell r="C53" t="str">
            <v>BEURRE PLAQUETTE 200G</v>
          </cell>
          <cell r="D53">
            <v>80</v>
          </cell>
        </row>
        <row r="54">
          <cell r="B54" t="str">
            <v>PF0043</v>
          </cell>
          <cell r="C54" t="str">
            <v>BEURRE EN VRAC (CARTON 5KG)</v>
          </cell>
          <cell r="D54">
            <v>200</v>
          </cell>
        </row>
        <row r="55">
          <cell r="B55" t="str">
            <v>PF0571</v>
          </cell>
          <cell r="C55" t="str">
            <v>MILKANA GOUTTA 170 GR</v>
          </cell>
          <cell r="D55">
            <v>1296</v>
          </cell>
        </row>
        <row r="56">
          <cell r="B56" t="str">
            <v>PF0572</v>
          </cell>
          <cell r="C56" t="str">
            <v>MILKANA GOUTTA 240 GR</v>
          </cell>
          <cell r="D56">
            <v>198</v>
          </cell>
        </row>
        <row r="57">
          <cell r="B57" t="str">
            <v>PF0419</v>
          </cell>
          <cell r="C57" t="str">
            <v>FROMAGE FONDU 8 P</v>
          </cell>
          <cell r="D57">
            <v>468</v>
          </cell>
        </row>
        <row r="58">
          <cell r="B58" t="str">
            <v>PF0420</v>
          </cell>
          <cell r="C58" t="str">
            <v>FROMAGE FONDU 16 P</v>
          </cell>
          <cell r="D58">
            <v>180</v>
          </cell>
        </row>
        <row r="59">
          <cell r="B59" t="str">
            <v>PF0421</v>
          </cell>
          <cell r="C59" t="str">
            <v>FROMAGE FONDU 48 P</v>
          </cell>
          <cell r="D59">
            <v>120</v>
          </cell>
        </row>
        <row r="60">
          <cell r="B60" t="str">
            <v>PF0441</v>
          </cell>
          <cell r="C60" t="str">
            <v>RAPE FONDANT GF</v>
          </cell>
          <cell r="D60">
            <v>80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A"/>
    </sheetNames>
    <sheetDataSet>
      <sheetData sheetId="0">
        <row r="2">
          <cell r="B2" t="str">
            <v>PF0001</v>
          </cell>
          <cell r="C2" t="str">
            <v>DELICE FERME NATURE 110</v>
          </cell>
          <cell r="D2">
            <v>48</v>
          </cell>
          <cell r="E2">
            <v>93</v>
          </cell>
          <cell r="F2">
            <v>0</v>
          </cell>
          <cell r="G2">
            <v>4464</v>
          </cell>
          <cell r="H2">
            <v>93</v>
          </cell>
          <cell r="I2">
            <v>0</v>
          </cell>
          <cell r="J2">
            <v>4464</v>
          </cell>
          <cell r="K2">
            <v>0</v>
          </cell>
          <cell r="L2">
            <v>0.26019999999999999</v>
          </cell>
          <cell r="M2">
            <v>18</v>
          </cell>
          <cell r="N2">
            <v>0</v>
          </cell>
          <cell r="O2">
            <v>0</v>
          </cell>
          <cell r="P2">
            <v>0</v>
          </cell>
        </row>
        <row r="3">
          <cell r="B3" t="str">
            <v>PF0009</v>
          </cell>
          <cell r="C3" t="str">
            <v>DELICE FERME BANANE 110</v>
          </cell>
          <cell r="D3">
            <v>48</v>
          </cell>
          <cell r="E3">
            <v>111</v>
          </cell>
          <cell r="F3">
            <v>0</v>
          </cell>
          <cell r="G3">
            <v>5328</v>
          </cell>
          <cell r="H3">
            <v>111</v>
          </cell>
          <cell r="I3">
            <v>0</v>
          </cell>
          <cell r="J3">
            <v>5328</v>
          </cell>
          <cell r="K3">
            <v>0</v>
          </cell>
          <cell r="L3">
            <v>0.26019999999999999</v>
          </cell>
          <cell r="M3">
            <v>18</v>
          </cell>
          <cell r="N3">
            <v>0</v>
          </cell>
          <cell r="O3">
            <v>0</v>
          </cell>
          <cell r="P3">
            <v>0</v>
          </cell>
        </row>
        <row r="4">
          <cell r="B4" t="str">
            <v>PF0010</v>
          </cell>
          <cell r="C4" t="str">
            <v>DELICE FERME FRAISE 110</v>
          </cell>
          <cell r="D4">
            <v>48</v>
          </cell>
          <cell r="E4">
            <v>265</v>
          </cell>
          <cell r="F4">
            <v>0</v>
          </cell>
          <cell r="G4">
            <v>12720</v>
          </cell>
          <cell r="H4">
            <v>265</v>
          </cell>
          <cell r="I4">
            <v>0</v>
          </cell>
          <cell r="J4">
            <v>12720</v>
          </cell>
          <cell r="K4">
            <v>0</v>
          </cell>
          <cell r="L4">
            <v>0.26019999999999999</v>
          </cell>
          <cell r="M4">
            <v>18</v>
          </cell>
          <cell r="N4">
            <v>0</v>
          </cell>
          <cell r="O4">
            <v>0</v>
          </cell>
          <cell r="P4">
            <v>0</v>
          </cell>
        </row>
        <row r="5">
          <cell r="B5" t="str">
            <v>PF0011</v>
          </cell>
          <cell r="C5" t="str">
            <v>DELICE FERME VANILLE 110</v>
          </cell>
          <cell r="D5">
            <v>48</v>
          </cell>
          <cell r="E5">
            <v>166</v>
          </cell>
          <cell r="F5">
            <v>0</v>
          </cell>
          <cell r="G5">
            <v>7968</v>
          </cell>
          <cell r="H5">
            <v>166</v>
          </cell>
          <cell r="I5">
            <v>0</v>
          </cell>
          <cell r="J5">
            <v>7968</v>
          </cell>
          <cell r="K5">
            <v>0</v>
          </cell>
          <cell r="L5">
            <v>0.26019999999999999</v>
          </cell>
          <cell r="M5">
            <v>18</v>
          </cell>
          <cell r="N5">
            <v>0</v>
          </cell>
          <cell r="O5">
            <v>0</v>
          </cell>
          <cell r="P5">
            <v>0</v>
          </cell>
        </row>
        <row r="6">
          <cell r="B6" t="str">
            <v>PF0013</v>
          </cell>
          <cell r="C6" t="str">
            <v>DELICE FERME FDB 110</v>
          </cell>
          <cell r="D6">
            <v>48</v>
          </cell>
          <cell r="E6">
            <v>54</v>
          </cell>
          <cell r="F6">
            <v>0</v>
          </cell>
          <cell r="G6">
            <v>2592</v>
          </cell>
          <cell r="H6">
            <v>54</v>
          </cell>
          <cell r="I6">
            <v>0</v>
          </cell>
          <cell r="J6">
            <v>2592</v>
          </cell>
          <cell r="K6">
            <v>0</v>
          </cell>
          <cell r="L6">
            <v>0.26019999999999999</v>
          </cell>
          <cell r="M6">
            <v>18</v>
          </cell>
          <cell r="N6">
            <v>0</v>
          </cell>
          <cell r="O6">
            <v>0</v>
          </cell>
          <cell r="P6">
            <v>0</v>
          </cell>
        </row>
        <row r="7">
          <cell r="B7" t="str">
            <v>PF0193</v>
          </cell>
          <cell r="C7" t="str">
            <v>DELICE FERME POMME/VANILLE 110</v>
          </cell>
          <cell r="D7">
            <v>48</v>
          </cell>
          <cell r="E7">
            <v>42</v>
          </cell>
          <cell r="F7">
            <v>0</v>
          </cell>
          <cell r="G7">
            <v>2016</v>
          </cell>
          <cell r="H7">
            <v>42</v>
          </cell>
          <cell r="I7">
            <v>0</v>
          </cell>
          <cell r="J7">
            <v>2016</v>
          </cell>
          <cell r="K7">
            <v>0</v>
          </cell>
          <cell r="L7">
            <v>0.26019999999999999</v>
          </cell>
          <cell r="M7">
            <v>18</v>
          </cell>
          <cell r="N7">
            <v>0</v>
          </cell>
          <cell r="O7">
            <v>0</v>
          </cell>
          <cell r="P7">
            <v>0</v>
          </cell>
        </row>
        <row r="8">
          <cell r="B8" t="str">
            <v>PF0372</v>
          </cell>
          <cell r="C8" t="str">
            <v>DELICE FERME  EXOTIQUE 110</v>
          </cell>
          <cell r="D8">
            <v>48</v>
          </cell>
          <cell r="E8">
            <v>42</v>
          </cell>
          <cell r="F8">
            <v>0</v>
          </cell>
          <cell r="G8">
            <v>2016</v>
          </cell>
          <cell r="H8">
            <v>42</v>
          </cell>
          <cell r="I8">
            <v>0</v>
          </cell>
          <cell r="J8">
            <v>2016</v>
          </cell>
          <cell r="K8">
            <v>0</v>
          </cell>
          <cell r="L8">
            <v>0.26019999999999999</v>
          </cell>
          <cell r="M8">
            <v>18</v>
          </cell>
          <cell r="N8">
            <v>0</v>
          </cell>
          <cell r="O8">
            <v>0</v>
          </cell>
          <cell r="P8">
            <v>0</v>
          </cell>
        </row>
        <row r="9">
          <cell r="B9" t="str">
            <v>PF0014</v>
          </cell>
          <cell r="C9" t="str">
            <v>DELICE FERME ABRICOT 110</v>
          </cell>
          <cell r="D9">
            <v>48</v>
          </cell>
          <cell r="E9">
            <v>2</v>
          </cell>
          <cell r="F9">
            <v>0</v>
          </cell>
          <cell r="G9">
            <v>96</v>
          </cell>
          <cell r="H9">
            <v>2</v>
          </cell>
          <cell r="I9">
            <v>0</v>
          </cell>
          <cell r="J9">
            <v>96</v>
          </cell>
          <cell r="K9">
            <v>0</v>
          </cell>
          <cell r="L9">
            <v>0.26019999999999999</v>
          </cell>
          <cell r="M9">
            <v>18</v>
          </cell>
          <cell r="N9">
            <v>0</v>
          </cell>
          <cell r="O9">
            <v>0</v>
          </cell>
          <cell r="P9">
            <v>0</v>
          </cell>
        </row>
        <row r="10">
          <cell r="B10" t="str">
            <v>PF0012</v>
          </cell>
          <cell r="C10" t="str">
            <v>DELICE FERME NDC 110</v>
          </cell>
          <cell r="D10">
            <v>48</v>
          </cell>
          <cell r="E10">
            <v>18</v>
          </cell>
          <cell r="F10">
            <v>0</v>
          </cell>
          <cell r="G10">
            <v>864</v>
          </cell>
          <cell r="H10">
            <v>18</v>
          </cell>
          <cell r="I10">
            <v>0</v>
          </cell>
          <cell r="J10">
            <v>864</v>
          </cell>
          <cell r="K10">
            <v>0</v>
          </cell>
          <cell r="L10">
            <v>0.26019999999999999</v>
          </cell>
          <cell r="M10">
            <v>18</v>
          </cell>
          <cell r="N10">
            <v>0</v>
          </cell>
          <cell r="O10">
            <v>0</v>
          </cell>
          <cell r="P10">
            <v>0</v>
          </cell>
        </row>
        <row r="11">
          <cell r="B11" t="str">
            <v>PF0458</v>
          </cell>
          <cell r="C11" t="str">
            <v>DELICE FERME CITRON 110</v>
          </cell>
          <cell r="D11">
            <v>48</v>
          </cell>
          <cell r="E11">
            <v>46</v>
          </cell>
          <cell r="F11">
            <v>0</v>
          </cell>
          <cell r="G11">
            <v>2208</v>
          </cell>
          <cell r="H11">
            <v>46</v>
          </cell>
          <cell r="I11">
            <v>0</v>
          </cell>
          <cell r="J11">
            <v>2208</v>
          </cell>
          <cell r="K11">
            <v>0</v>
          </cell>
          <cell r="L11">
            <v>0.26019999999999999</v>
          </cell>
          <cell r="M11">
            <v>18</v>
          </cell>
          <cell r="N11">
            <v>0</v>
          </cell>
          <cell r="O11">
            <v>0</v>
          </cell>
          <cell r="P11">
            <v>0</v>
          </cell>
        </row>
        <row r="12">
          <cell r="B12" t="str">
            <v>PF0245</v>
          </cell>
          <cell r="C12" t="str">
            <v>DANINO NATURE SUCRE 50</v>
          </cell>
          <cell r="D12">
            <v>72</v>
          </cell>
          <cell r="E12">
            <v>72</v>
          </cell>
          <cell r="F12">
            <v>0</v>
          </cell>
          <cell r="G12">
            <v>5184</v>
          </cell>
          <cell r="H12">
            <v>72</v>
          </cell>
          <cell r="I12">
            <v>0</v>
          </cell>
          <cell r="J12">
            <v>5184</v>
          </cell>
          <cell r="K12">
            <v>0</v>
          </cell>
          <cell r="L12">
            <v>0.27289999999999998</v>
          </cell>
          <cell r="M12">
            <v>18</v>
          </cell>
          <cell r="N12">
            <v>0</v>
          </cell>
          <cell r="O12">
            <v>0</v>
          </cell>
          <cell r="P12">
            <v>0</v>
          </cell>
        </row>
        <row r="13">
          <cell r="B13" t="str">
            <v>PF0246</v>
          </cell>
          <cell r="C13" t="str">
            <v>DANINO FRAISE 50</v>
          </cell>
          <cell r="D13">
            <v>72</v>
          </cell>
          <cell r="E13">
            <v>9</v>
          </cell>
          <cell r="F13">
            <v>0</v>
          </cell>
          <cell r="G13">
            <v>648</v>
          </cell>
          <cell r="H13">
            <v>9</v>
          </cell>
          <cell r="I13">
            <v>0</v>
          </cell>
          <cell r="J13">
            <v>648</v>
          </cell>
          <cell r="K13">
            <v>0</v>
          </cell>
          <cell r="L13">
            <v>0.27289999999999998</v>
          </cell>
          <cell r="M13">
            <v>18</v>
          </cell>
          <cell r="N13">
            <v>0</v>
          </cell>
          <cell r="O13">
            <v>0</v>
          </cell>
          <cell r="P13">
            <v>0</v>
          </cell>
        </row>
        <row r="14">
          <cell r="B14" t="str">
            <v>PF0520</v>
          </cell>
          <cell r="C14" t="str">
            <v>DANINO BANANE / ABRICOT 50 GR</v>
          </cell>
          <cell r="D14">
            <v>72</v>
          </cell>
          <cell r="E14">
            <v>1</v>
          </cell>
          <cell r="F14">
            <v>0</v>
          </cell>
          <cell r="G14">
            <v>72</v>
          </cell>
          <cell r="H14">
            <v>1</v>
          </cell>
          <cell r="I14">
            <v>0</v>
          </cell>
          <cell r="J14">
            <v>72</v>
          </cell>
          <cell r="K14">
            <v>0</v>
          </cell>
          <cell r="L14">
            <v>0.27289999999999998</v>
          </cell>
          <cell r="M14">
            <v>18</v>
          </cell>
          <cell r="N14">
            <v>0</v>
          </cell>
          <cell r="O14">
            <v>0</v>
          </cell>
          <cell r="P14">
            <v>0</v>
          </cell>
        </row>
        <row r="15">
          <cell r="B15" t="str">
            <v>PF0071</v>
          </cell>
          <cell r="C15" t="str">
            <v>DANETTE CHOCOLAT 100</v>
          </cell>
          <cell r="D15">
            <v>48</v>
          </cell>
          <cell r="E15">
            <v>73</v>
          </cell>
          <cell r="F15">
            <v>0</v>
          </cell>
          <cell r="G15">
            <v>3504</v>
          </cell>
          <cell r="H15">
            <v>73</v>
          </cell>
          <cell r="I15">
            <v>0</v>
          </cell>
          <cell r="J15">
            <v>3504</v>
          </cell>
          <cell r="K15">
            <v>0</v>
          </cell>
          <cell r="L15">
            <v>0.3831</v>
          </cell>
          <cell r="M15">
            <v>18</v>
          </cell>
          <cell r="N15">
            <v>0</v>
          </cell>
          <cell r="O15">
            <v>0</v>
          </cell>
          <cell r="P15">
            <v>0</v>
          </cell>
        </row>
        <row r="16">
          <cell r="B16" t="str">
            <v>PF0073</v>
          </cell>
          <cell r="C16" t="str">
            <v>DANETTE VANILLE 100</v>
          </cell>
          <cell r="D16">
            <v>48</v>
          </cell>
          <cell r="E16">
            <v>17</v>
          </cell>
          <cell r="F16">
            <v>0</v>
          </cell>
          <cell r="G16">
            <v>816</v>
          </cell>
          <cell r="H16">
            <v>17</v>
          </cell>
          <cell r="I16">
            <v>0</v>
          </cell>
          <cell r="J16">
            <v>816</v>
          </cell>
          <cell r="K16">
            <v>0</v>
          </cell>
          <cell r="L16">
            <v>0.3831</v>
          </cell>
          <cell r="M16">
            <v>18</v>
          </cell>
          <cell r="N16">
            <v>0</v>
          </cell>
          <cell r="O16">
            <v>0</v>
          </cell>
          <cell r="P16">
            <v>0</v>
          </cell>
        </row>
        <row r="17">
          <cell r="B17" t="str">
            <v>PF0074</v>
          </cell>
          <cell r="C17" t="str">
            <v>DANETTE PRALINE 100</v>
          </cell>
          <cell r="D17">
            <v>48</v>
          </cell>
          <cell r="E17">
            <v>83</v>
          </cell>
          <cell r="F17">
            <v>0</v>
          </cell>
          <cell r="G17">
            <v>3984</v>
          </cell>
          <cell r="H17">
            <v>83</v>
          </cell>
          <cell r="I17">
            <v>0</v>
          </cell>
          <cell r="J17">
            <v>3984</v>
          </cell>
          <cell r="K17">
            <v>0</v>
          </cell>
          <cell r="L17">
            <v>0.3831</v>
          </cell>
          <cell r="M17">
            <v>18</v>
          </cell>
          <cell r="N17">
            <v>0</v>
          </cell>
          <cell r="O17">
            <v>0</v>
          </cell>
          <cell r="P17">
            <v>0</v>
          </cell>
        </row>
        <row r="18">
          <cell r="B18" t="str">
            <v>PF0599</v>
          </cell>
          <cell r="C18" t="str">
            <v>DANETTE PISTACHE 100G</v>
          </cell>
          <cell r="D18">
            <v>48</v>
          </cell>
          <cell r="E18">
            <v>43</v>
          </cell>
          <cell r="F18">
            <v>0</v>
          </cell>
          <cell r="G18">
            <v>2064</v>
          </cell>
          <cell r="H18">
            <v>43</v>
          </cell>
          <cell r="I18">
            <v>0</v>
          </cell>
          <cell r="J18">
            <v>2064</v>
          </cell>
          <cell r="K18">
            <v>0</v>
          </cell>
          <cell r="L18">
            <v>0.3831</v>
          </cell>
          <cell r="M18">
            <v>18</v>
          </cell>
          <cell r="N18">
            <v>0</v>
          </cell>
          <cell r="O18">
            <v>0</v>
          </cell>
          <cell r="P18">
            <v>0</v>
          </cell>
        </row>
        <row r="19">
          <cell r="B19" t="str">
            <v>PF0506</v>
          </cell>
          <cell r="C19" t="str">
            <v>DANETTE PECAN TOFFEE 100</v>
          </cell>
          <cell r="D19">
            <v>48</v>
          </cell>
          <cell r="E19">
            <v>2</v>
          </cell>
          <cell r="F19">
            <v>0</v>
          </cell>
          <cell r="G19">
            <v>96</v>
          </cell>
          <cell r="H19">
            <v>2</v>
          </cell>
          <cell r="I19">
            <v>0</v>
          </cell>
          <cell r="J19">
            <v>96</v>
          </cell>
          <cell r="K19">
            <v>0</v>
          </cell>
          <cell r="L19">
            <v>0.3831</v>
          </cell>
          <cell r="M19">
            <v>18</v>
          </cell>
          <cell r="N19">
            <v>0</v>
          </cell>
          <cell r="O19">
            <v>0</v>
          </cell>
          <cell r="P19">
            <v>0</v>
          </cell>
        </row>
        <row r="20">
          <cell r="B20" t="str">
            <v>PF0481</v>
          </cell>
          <cell r="C20" t="str">
            <v>DELICE CREAMY FRAISE 110</v>
          </cell>
          <cell r="D20">
            <v>48</v>
          </cell>
          <cell r="E20">
            <v>49</v>
          </cell>
          <cell r="F20">
            <v>30</v>
          </cell>
          <cell r="G20">
            <v>2382</v>
          </cell>
          <cell r="H20">
            <v>49</v>
          </cell>
          <cell r="I20">
            <v>30</v>
          </cell>
          <cell r="J20">
            <v>2382</v>
          </cell>
          <cell r="K20">
            <v>0</v>
          </cell>
          <cell r="L20">
            <v>0.311</v>
          </cell>
          <cell r="M20">
            <v>18</v>
          </cell>
          <cell r="N20">
            <v>0</v>
          </cell>
          <cell r="O20">
            <v>0</v>
          </cell>
          <cell r="P20">
            <v>0</v>
          </cell>
        </row>
        <row r="21">
          <cell r="B21" t="str">
            <v>PF0482</v>
          </cell>
          <cell r="C21" t="str">
            <v>DELICE CREAMY ABRICOT 110</v>
          </cell>
          <cell r="D21">
            <v>48</v>
          </cell>
          <cell r="E21">
            <v>73</v>
          </cell>
          <cell r="F21">
            <v>0</v>
          </cell>
          <cell r="G21">
            <v>3504</v>
          </cell>
          <cell r="H21">
            <v>73</v>
          </cell>
          <cell r="I21">
            <v>0</v>
          </cell>
          <cell r="J21">
            <v>3504</v>
          </cell>
          <cell r="K21">
            <v>0</v>
          </cell>
          <cell r="L21">
            <v>0.311</v>
          </cell>
          <cell r="M21">
            <v>18</v>
          </cell>
          <cell r="N21">
            <v>0</v>
          </cell>
          <cell r="O21">
            <v>0</v>
          </cell>
          <cell r="P21">
            <v>0</v>
          </cell>
        </row>
        <row r="22">
          <cell r="B22" t="str">
            <v>PF0484</v>
          </cell>
          <cell r="C22" t="str">
            <v>DANETTE PANNA COTTA FRAISE 95</v>
          </cell>
          <cell r="D22">
            <v>32</v>
          </cell>
          <cell r="E22">
            <v>1</v>
          </cell>
          <cell r="F22">
            <v>0</v>
          </cell>
          <cell r="G22">
            <v>32</v>
          </cell>
          <cell r="H22">
            <v>1</v>
          </cell>
          <cell r="I22">
            <v>0</v>
          </cell>
          <cell r="J22">
            <v>32</v>
          </cell>
          <cell r="K22">
            <v>0</v>
          </cell>
          <cell r="L22">
            <v>0.46360000000000001</v>
          </cell>
          <cell r="M22">
            <v>18</v>
          </cell>
          <cell r="N22">
            <v>0</v>
          </cell>
          <cell r="O22">
            <v>0</v>
          </cell>
          <cell r="P22">
            <v>0</v>
          </cell>
        </row>
        <row r="23">
          <cell r="B23" t="str">
            <v>PF0300</v>
          </cell>
          <cell r="C23" t="str">
            <v>MPACK*12 DELICE FRAISE/VANILLE</v>
          </cell>
          <cell r="D23">
            <v>4</v>
          </cell>
          <cell r="E23">
            <v>33</v>
          </cell>
          <cell r="F23">
            <v>0</v>
          </cell>
          <cell r="G23">
            <v>132</v>
          </cell>
          <cell r="H23">
            <v>33</v>
          </cell>
          <cell r="I23">
            <v>0</v>
          </cell>
          <cell r="J23">
            <v>132</v>
          </cell>
          <cell r="K23">
            <v>0</v>
          </cell>
          <cell r="L23">
            <v>3.0779999999999998</v>
          </cell>
          <cell r="M23">
            <v>18</v>
          </cell>
          <cell r="N23">
            <v>0</v>
          </cell>
          <cell r="O23">
            <v>0</v>
          </cell>
          <cell r="P23">
            <v>0</v>
          </cell>
        </row>
        <row r="24">
          <cell r="B24" t="str">
            <v>PF0434</v>
          </cell>
          <cell r="C24" t="str">
            <v>MPACK*12 DELICE FRAISE/BANANE</v>
          </cell>
          <cell r="D24">
            <v>4</v>
          </cell>
          <cell r="E24">
            <v>22</v>
          </cell>
          <cell r="F24">
            <v>0</v>
          </cell>
          <cell r="G24">
            <v>88</v>
          </cell>
          <cell r="H24">
            <v>22</v>
          </cell>
          <cell r="I24">
            <v>0</v>
          </cell>
          <cell r="J24">
            <v>88</v>
          </cell>
          <cell r="K24">
            <v>0</v>
          </cell>
          <cell r="L24">
            <v>3.0779999999999998</v>
          </cell>
          <cell r="M24">
            <v>18</v>
          </cell>
          <cell r="N24">
            <v>0</v>
          </cell>
          <cell r="O24">
            <v>0</v>
          </cell>
          <cell r="P24">
            <v>0</v>
          </cell>
        </row>
        <row r="25">
          <cell r="B25" t="str">
            <v>PF0476</v>
          </cell>
          <cell r="C25" t="str">
            <v>MPACK*12 DELICE BANANE/VANILLE</v>
          </cell>
          <cell r="D25">
            <v>4</v>
          </cell>
          <cell r="E25">
            <v>26</v>
          </cell>
          <cell r="F25">
            <v>0</v>
          </cell>
          <cell r="G25">
            <v>104</v>
          </cell>
          <cell r="H25">
            <v>26</v>
          </cell>
          <cell r="I25">
            <v>0</v>
          </cell>
          <cell r="J25">
            <v>104</v>
          </cell>
          <cell r="K25">
            <v>0</v>
          </cell>
          <cell r="L25">
            <v>3.0779999999999998</v>
          </cell>
          <cell r="M25">
            <v>18</v>
          </cell>
          <cell r="N25">
            <v>0</v>
          </cell>
          <cell r="O25">
            <v>0</v>
          </cell>
          <cell r="P25">
            <v>0</v>
          </cell>
        </row>
        <row r="26">
          <cell r="B26" t="str">
            <v>PF0301</v>
          </cell>
          <cell r="C26" t="str">
            <v>MPACK*8 DANETTE CHOCOLAT</v>
          </cell>
          <cell r="D26">
            <v>4</v>
          </cell>
          <cell r="E26">
            <v>28</v>
          </cell>
          <cell r="F26">
            <v>0</v>
          </cell>
          <cell r="G26">
            <v>112</v>
          </cell>
          <cell r="H26">
            <v>28</v>
          </cell>
          <cell r="I26">
            <v>0</v>
          </cell>
          <cell r="J26">
            <v>112</v>
          </cell>
          <cell r="K26">
            <v>0</v>
          </cell>
          <cell r="L26">
            <v>2.9914999999999998</v>
          </cell>
          <cell r="M26">
            <v>18</v>
          </cell>
          <cell r="N26">
            <v>0</v>
          </cell>
          <cell r="O26">
            <v>0</v>
          </cell>
          <cell r="P26">
            <v>0</v>
          </cell>
        </row>
        <row r="27">
          <cell r="B27" t="str">
            <v>PF0361</v>
          </cell>
          <cell r="C27" t="str">
            <v>MPACK*8 DANETTE CHOCO/ PRALINE</v>
          </cell>
          <cell r="D27">
            <v>4</v>
          </cell>
          <cell r="E27">
            <v>30</v>
          </cell>
          <cell r="F27">
            <v>0</v>
          </cell>
          <cell r="G27">
            <v>120</v>
          </cell>
          <cell r="H27">
            <v>30</v>
          </cell>
          <cell r="I27">
            <v>0</v>
          </cell>
          <cell r="J27">
            <v>120</v>
          </cell>
          <cell r="K27">
            <v>0</v>
          </cell>
          <cell r="L27">
            <v>2.9914999999999998</v>
          </cell>
          <cell r="M27">
            <v>18</v>
          </cell>
          <cell r="N27">
            <v>0</v>
          </cell>
          <cell r="O27">
            <v>0</v>
          </cell>
          <cell r="P27">
            <v>0</v>
          </cell>
        </row>
        <row r="28">
          <cell r="B28" t="str">
            <v>PF0497</v>
          </cell>
          <cell r="C28" t="str">
            <v>MPACK*8 DANETTE CHOCO/ VANILLE</v>
          </cell>
          <cell r="D28">
            <v>4</v>
          </cell>
          <cell r="E28">
            <v>13</v>
          </cell>
          <cell r="F28">
            <v>0</v>
          </cell>
          <cell r="G28">
            <v>52</v>
          </cell>
          <cell r="H28">
            <v>13</v>
          </cell>
          <cell r="I28">
            <v>0</v>
          </cell>
          <cell r="J28">
            <v>52</v>
          </cell>
          <cell r="K28">
            <v>0</v>
          </cell>
          <cell r="L28">
            <v>2.9914999999999998</v>
          </cell>
          <cell r="M28">
            <v>18</v>
          </cell>
          <cell r="N28">
            <v>0</v>
          </cell>
          <cell r="O28">
            <v>0</v>
          </cell>
          <cell r="P28">
            <v>0</v>
          </cell>
        </row>
        <row r="29">
          <cell r="B29" t="str">
            <v>PF0533</v>
          </cell>
          <cell r="C29" t="str">
            <v>DANETTE LE LIEGEOIS 12 CL</v>
          </cell>
          <cell r="D29">
            <v>32</v>
          </cell>
          <cell r="E29">
            <v>59</v>
          </cell>
          <cell r="F29">
            <v>0</v>
          </cell>
          <cell r="G29">
            <v>1888</v>
          </cell>
          <cell r="H29">
            <v>59</v>
          </cell>
          <cell r="I29">
            <v>0</v>
          </cell>
          <cell r="J29">
            <v>1888</v>
          </cell>
          <cell r="K29">
            <v>0</v>
          </cell>
          <cell r="L29">
            <v>0.46360000000000001</v>
          </cell>
          <cell r="M29">
            <v>18</v>
          </cell>
          <cell r="N29">
            <v>0</v>
          </cell>
          <cell r="O29">
            <v>0</v>
          </cell>
          <cell r="P29">
            <v>0</v>
          </cell>
        </row>
        <row r="30">
          <cell r="B30" t="str">
            <v>PF0486</v>
          </cell>
          <cell r="C30" t="str">
            <v>MPCK*12 CREAMY FRAISE/ABRICOT</v>
          </cell>
          <cell r="D30">
            <v>4</v>
          </cell>
          <cell r="E30">
            <v>11</v>
          </cell>
          <cell r="F30">
            <v>0</v>
          </cell>
          <cell r="G30">
            <v>44</v>
          </cell>
          <cell r="H30">
            <v>11</v>
          </cell>
          <cell r="I30">
            <v>0</v>
          </cell>
          <cell r="J30">
            <v>44</v>
          </cell>
          <cell r="K30">
            <v>0</v>
          </cell>
          <cell r="L30">
            <v>3.6711999999999998</v>
          </cell>
          <cell r="M30">
            <v>18</v>
          </cell>
          <cell r="N30">
            <v>0</v>
          </cell>
          <cell r="O30">
            <v>0</v>
          </cell>
          <cell r="P30">
            <v>0</v>
          </cell>
        </row>
        <row r="31">
          <cell r="B31" t="str">
            <v>PF0464</v>
          </cell>
          <cell r="C31" t="str">
            <v>MPACK*6 DANUP FRAISE</v>
          </cell>
          <cell r="D31">
            <v>6</v>
          </cell>
          <cell r="E31">
            <v>15</v>
          </cell>
          <cell r="F31">
            <v>0</v>
          </cell>
          <cell r="G31">
            <v>90</v>
          </cell>
          <cell r="H31">
            <v>15</v>
          </cell>
          <cell r="I31">
            <v>0</v>
          </cell>
          <cell r="J31">
            <v>90</v>
          </cell>
          <cell r="K31">
            <v>0</v>
          </cell>
          <cell r="L31">
            <v>2.8992</v>
          </cell>
          <cell r="M31">
            <v>18</v>
          </cell>
          <cell r="N31">
            <v>0</v>
          </cell>
          <cell r="O31">
            <v>0</v>
          </cell>
          <cell r="P31">
            <v>0</v>
          </cell>
        </row>
        <row r="32">
          <cell r="B32" t="str">
            <v>PF0465</v>
          </cell>
          <cell r="C32" t="str">
            <v>MPACK*6 DANUP VANILLE</v>
          </cell>
          <cell r="D32">
            <v>6</v>
          </cell>
          <cell r="E32">
            <v>17</v>
          </cell>
          <cell r="F32">
            <v>0</v>
          </cell>
          <cell r="G32">
            <v>102</v>
          </cell>
          <cell r="H32">
            <v>17</v>
          </cell>
          <cell r="I32">
            <v>0</v>
          </cell>
          <cell r="J32">
            <v>102</v>
          </cell>
          <cell r="K32">
            <v>0</v>
          </cell>
          <cell r="L32">
            <v>2.8992</v>
          </cell>
          <cell r="M32">
            <v>18</v>
          </cell>
          <cell r="N32">
            <v>0</v>
          </cell>
          <cell r="O32">
            <v>0</v>
          </cell>
          <cell r="P32">
            <v>0</v>
          </cell>
        </row>
        <row r="33">
          <cell r="B33" t="str">
            <v>PF0155</v>
          </cell>
          <cell r="C33" t="str">
            <v>DANUP FRAISE 170</v>
          </cell>
          <cell r="D33">
            <v>48</v>
          </cell>
          <cell r="E33">
            <v>94</v>
          </cell>
          <cell r="F33">
            <v>0</v>
          </cell>
          <cell r="G33">
            <v>4512</v>
          </cell>
          <cell r="H33">
            <v>94</v>
          </cell>
          <cell r="I33">
            <v>0</v>
          </cell>
          <cell r="J33">
            <v>4512</v>
          </cell>
          <cell r="K33">
            <v>0</v>
          </cell>
          <cell r="L33">
            <v>0.48049999999999998</v>
          </cell>
          <cell r="M33">
            <v>18</v>
          </cell>
          <cell r="N33">
            <v>0</v>
          </cell>
          <cell r="O33">
            <v>0</v>
          </cell>
          <cell r="P33">
            <v>0</v>
          </cell>
        </row>
        <row r="34">
          <cell r="B34" t="str">
            <v>PF0156</v>
          </cell>
          <cell r="C34" t="str">
            <v>DANUP VANILLE 170</v>
          </cell>
          <cell r="D34">
            <v>48</v>
          </cell>
          <cell r="E34">
            <v>77</v>
          </cell>
          <cell r="F34">
            <v>0</v>
          </cell>
          <cell r="G34">
            <v>3696</v>
          </cell>
          <cell r="H34">
            <v>77</v>
          </cell>
          <cell r="I34">
            <v>0</v>
          </cell>
          <cell r="J34">
            <v>3696</v>
          </cell>
          <cell r="K34">
            <v>0</v>
          </cell>
          <cell r="L34">
            <v>0.48049999999999998</v>
          </cell>
          <cell r="M34">
            <v>18</v>
          </cell>
          <cell r="N34">
            <v>0</v>
          </cell>
          <cell r="O34">
            <v>0</v>
          </cell>
          <cell r="P34">
            <v>0</v>
          </cell>
        </row>
        <row r="35">
          <cell r="B35" t="str">
            <v>PF0310</v>
          </cell>
          <cell r="C35" t="str">
            <v>DANUP TROPICAL MIX 170</v>
          </cell>
          <cell r="D35">
            <v>48</v>
          </cell>
          <cell r="E35">
            <v>9</v>
          </cell>
          <cell r="F35">
            <v>0</v>
          </cell>
          <cell r="G35">
            <v>432</v>
          </cell>
          <cell r="H35">
            <v>9</v>
          </cell>
          <cell r="I35">
            <v>0</v>
          </cell>
          <cell r="J35">
            <v>432</v>
          </cell>
          <cell r="K35">
            <v>0</v>
          </cell>
          <cell r="L35">
            <v>0.48049999999999998</v>
          </cell>
          <cell r="M35">
            <v>18</v>
          </cell>
          <cell r="N35">
            <v>0</v>
          </cell>
          <cell r="O35">
            <v>0</v>
          </cell>
          <cell r="P35">
            <v>0</v>
          </cell>
        </row>
        <row r="36">
          <cell r="B36" t="str">
            <v>PF0554</v>
          </cell>
          <cell r="C36" t="str">
            <v>DANUP MELON ANANAS 170 GR</v>
          </cell>
          <cell r="D36">
            <v>48</v>
          </cell>
          <cell r="E36">
            <v>0</v>
          </cell>
          <cell r="F36">
            <v>0</v>
          </cell>
          <cell r="G36">
            <v>0</v>
          </cell>
          <cell r="H36">
            <v>0</v>
          </cell>
          <cell r="I36">
            <v>0</v>
          </cell>
          <cell r="J36">
            <v>0</v>
          </cell>
          <cell r="K36">
            <v>0</v>
          </cell>
          <cell r="L36">
            <v>0.48049999999999998</v>
          </cell>
          <cell r="M36">
            <v>18</v>
          </cell>
          <cell r="N36">
            <v>0</v>
          </cell>
          <cell r="O36">
            <v>0</v>
          </cell>
          <cell r="P36">
            <v>0</v>
          </cell>
        </row>
        <row r="37">
          <cell r="B37" t="str">
            <v>PF0548</v>
          </cell>
          <cell r="C37" t="str">
            <v>DANUP CAFE BANANE 170 GR</v>
          </cell>
          <cell r="D37">
            <v>48</v>
          </cell>
          <cell r="E37">
            <v>0</v>
          </cell>
          <cell r="F37">
            <v>0</v>
          </cell>
          <cell r="G37">
            <v>0</v>
          </cell>
          <cell r="H37">
            <v>0</v>
          </cell>
          <cell r="I37">
            <v>0</v>
          </cell>
          <cell r="J37">
            <v>0</v>
          </cell>
          <cell r="K37">
            <v>0</v>
          </cell>
          <cell r="L37">
            <v>0.48049999999999998</v>
          </cell>
          <cell r="M37">
            <v>18</v>
          </cell>
          <cell r="N37">
            <v>0</v>
          </cell>
          <cell r="O37">
            <v>0</v>
          </cell>
          <cell r="P37">
            <v>0</v>
          </cell>
        </row>
        <row r="38">
          <cell r="B38" t="str">
            <v>PF0338</v>
          </cell>
          <cell r="C38" t="str">
            <v>DANUP PECHE MELBA 170</v>
          </cell>
          <cell r="D38">
            <v>48</v>
          </cell>
          <cell r="E38">
            <v>54</v>
          </cell>
          <cell r="F38">
            <v>0</v>
          </cell>
          <cell r="G38">
            <v>2592</v>
          </cell>
          <cell r="H38">
            <v>54</v>
          </cell>
          <cell r="I38">
            <v>0</v>
          </cell>
          <cell r="J38">
            <v>2592</v>
          </cell>
          <cell r="K38">
            <v>0</v>
          </cell>
          <cell r="L38">
            <v>0.48049999999999998</v>
          </cell>
          <cell r="M38">
            <v>18</v>
          </cell>
          <cell r="N38">
            <v>0</v>
          </cell>
          <cell r="O38">
            <v>0</v>
          </cell>
          <cell r="P38">
            <v>0</v>
          </cell>
        </row>
        <row r="39">
          <cell r="B39" t="str">
            <v>PF0587</v>
          </cell>
          <cell r="C39" t="str">
            <v>DANUP CHEWING GUM 170 GR</v>
          </cell>
          <cell r="D39">
            <v>48</v>
          </cell>
          <cell r="E39">
            <v>0</v>
          </cell>
          <cell r="F39">
            <v>0</v>
          </cell>
          <cell r="G39">
            <v>0</v>
          </cell>
          <cell r="H39">
            <v>0</v>
          </cell>
          <cell r="I39">
            <v>0</v>
          </cell>
          <cell r="J39">
            <v>0</v>
          </cell>
          <cell r="K39">
            <v>0</v>
          </cell>
          <cell r="L39">
            <v>0.48049999999999998</v>
          </cell>
          <cell r="M39">
            <v>18</v>
          </cell>
          <cell r="N39">
            <v>0</v>
          </cell>
          <cell r="O39">
            <v>0</v>
          </cell>
          <cell r="P39">
            <v>0</v>
          </cell>
        </row>
        <row r="40">
          <cell r="B40" t="str">
            <v>PF0373</v>
          </cell>
          <cell r="C40" t="str">
            <v>DANUP FRAISE 270</v>
          </cell>
          <cell r="D40">
            <v>30</v>
          </cell>
          <cell r="E40">
            <v>121</v>
          </cell>
          <cell r="F40">
            <v>0</v>
          </cell>
          <cell r="G40">
            <v>3630</v>
          </cell>
          <cell r="H40">
            <v>121</v>
          </cell>
          <cell r="I40">
            <v>0</v>
          </cell>
          <cell r="J40">
            <v>3630</v>
          </cell>
          <cell r="K40">
            <v>0</v>
          </cell>
          <cell r="L40">
            <v>0.65</v>
          </cell>
          <cell r="M40">
            <v>18</v>
          </cell>
          <cell r="N40">
            <v>0</v>
          </cell>
          <cell r="O40">
            <v>0</v>
          </cell>
          <cell r="P40">
            <v>0</v>
          </cell>
        </row>
        <row r="41">
          <cell r="B41" t="str">
            <v>PF0374</v>
          </cell>
          <cell r="C41" t="str">
            <v>DANUP VANILLE 270</v>
          </cell>
          <cell r="D41">
            <v>30</v>
          </cell>
          <cell r="E41">
            <v>93</v>
          </cell>
          <cell r="F41">
            <v>0</v>
          </cell>
          <cell r="G41">
            <v>2790</v>
          </cell>
          <cell r="H41">
            <v>93</v>
          </cell>
          <cell r="I41">
            <v>0</v>
          </cell>
          <cell r="J41">
            <v>2790</v>
          </cell>
          <cell r="K41">
            <v>0</v>
          </cell>
          <cell r="L41">
            <v>0.65</v>
          </cell>
          <cell r="M41">
            <v>18</v>
          </cell>
          <cell r="N41">
            <v>0</v>
          </cell>
          <cell r="O41">
            <v>0</v>
          </cell>
          <cell r="P41">
            <v>0</v>
          </cell>
        </row>
        <row r="42">
          <cell r="B42" t="str">
            <v>PF0375</v>
          </cell>
          <cell r="C42" t="str">
            <v>DANUP TROPICAL MIX 270</v>
          </cell>
          <cell r="D42">
            <v>30</v>
          </cell>
          <cell r="E42">
            <v>38</v>
          </cell>
          <cell r="F42">
            <v>0</v>
          </cell>
          <cell r="G42">
            <v>1140</v>
          </cell>
          <cell r="H42">
            <v>38</v>
          </cell>
          <cell r="I42">
            <v>0</v>
          </cell>
          <cell r="J42">
            <v>1140</v>
          </cell>
          <cell r="K42">
            <v>0</v>
          </cell>
          <cell r="L42">
            <v>0.65</v>
          </cell>
          <cell r="M42">
            <v>18</v>
          </cell>
          <cell r="N42">
            <v>0</v>
          </cell>
          <cell r="O42">
            <v>0</v>
          </cell>
          <cell r="P42">
            <v>0</v>
          </cell>
        </row>
        <row r="43">
          <cell r="B43" t="str">
            <v>PF0376</v>
          </cell>
          <cell r="C43" t="str">
            <v>DANUP PECHE MELBA 270</v>
          </cell>
          <cell r="D43">
            <v>30</v>
          </cell>
          <cell r="E43">
            <v>42</v>
          </cell>
          <cell r="F43">
            <v>0</v>
          </cell>
          <cell r="G43">
            <v>1260</v>
          </cell>
          <cell r="H43">
            <v>42</v>
          </cell>
          <cell r="I43">
            <v>0</v>
          </cell>
          <cell r="J43">
            <v>1260</v>
          </cell>
          <cell r="K43">
            <v>0</v>
          </cell>
          <cell r="L43">
            <v>0.65</v>
          </cell>
          <cell r="M43">
            <v>18</v>
          </cell>
          <cell r="N43">
            <v>0</v>
          </cell>
          <cell r="O43">
            <v>0</v>
          </cell>
          <cell r="P43">
            <v>0</v>
          </cell>
        </row>
        <row r="44">
          <cell r="B44" t="str">
            <v>PF0101</v>
          </cell>
          <cell r="C44" t="str">
            <v>JOCKEY NATURE SUCRE 90</v>
          </cell>
          <cell r="D44">
            <v>48</v>
          </cell>
          <cell r="E44">
            <v>29</v>
          </cell>
          <cell r="F44">
            <v>0</v>
          </cell>
          <cell r="G44">
            <v>1392</v>
          </cell>
          <cell r="H44">
            <v>29</v>
          </cell>
          <cell r="I44">
            <v>0</v>
          </cell>
          <cell r="J44">
            <v>1392</v>
          </cell>
          <cell r="K44">
            <v>0</v>
          </cell>
          <cell r="L44">
            <v>0.48049999999999998</v>
          </cell>
          <cell r="M44">
            <v>18</v>
          </cell>
          <cell r="N44">
            <v>0</v>
          </cell>
          <cell r="O44">
            <v>0</v>
          </cell>
          <cell r="P44">
            <v>0</v>
          </cell>
        </row>
        <row r="45">
          <cell r="B45" t="str">
            <v>PF0537</v>
          </cell>
          <cell r="C45" t="str">
            <v>DELICE ET FRUITS FRAISE 110 GR</v>
          </cell>
          <cell r="D45">
            <v>48</v>
          </cell>
          <cell r="E45">
            <v>49</v>
          </cell>
          <cell r="F45">
            <v>0</v>
          </cell>
          <cell r="G45">
            <v>2352</v>
          </cell>
          <cell r="H45">
            <v>49</v>
          </cell>
          <cell r="I45">
            <v>0</v>
          </cell>
          <cell r="J45">
            <v>2352</v>
          </cell>
          <cell r="K45">
            <v>0</v>
          </cell>
          <cell r="L45">
            <v>0.37880000000000003</v>
          </cell>
          <cell r="M45">
            <v>18</v>
          </cell>
          <cell r="N45">
            <v>0</v>
          </cell>
          <cell r="O45">
            <v>0</v>
          </cell>
          <cell r="P45">
            <v>0</v>
          </cell>
        </row>
        <row r="46">
          <cell r="B46" t="str">
            <v>PF0538</v>
          </cell>
          <cell r="C46" t="str">
            <v>DELICE ET FRUITS PECHE 110 GR</v>
          </cell>
          <cell r="D46">
            <v>48</v>
          </cell>
          <cell r="E46">
            <v>45</v>
          </cell>
          <cell r="F46">
            <v>0</v>
          </cell>
          <cell r="G46">
            <v>2160</v>
          </cell>
          <cell r="H46">
            <v>45</v>
          </cell>
          <cell r="I46">
            <v>0</v>
          </cell>
          <cell r="J46">
            <v>2160</v>
          </cell>
          <cell r="K46">
            <v>0</v>
          </cell>
          <cell r="L46">
            <v>0.37880000000000003</v>
          </cell>
          <cell r="M46">
            <v>18</v>
          </cell>
          <cell r="N46">
            <v>0</v>
          </cell>
          <cell r="O46">
            <v>0</v>
          </cell>
          <cell r="P46">
            <v>0</v>
          </cell>
        </row>
        <row r="47">
          <cell r="B47" t="str">
            <v>PF0539</v>
          </cell>
          <cell r="C47" t="str">
            <v>DELICE ET FRUITS FDB 110 GR</v>
          </cell>
          <cell r="D47">
            <v>48</v>
          </cell>
          <cell r="E47">
            <v>17</v>
          </cell>
          <cell r="F47">
            <v>0</v>
          </cell>
          <cell r="G47">
            <v>816</v>
          </cell>
          <cell r="H47">
            <v>17</v>
          </cell>
          <cell r="I47">
            <v>0</v>
          </cell>
          <cell r="J47">
            <v>816</v>
          </cell>
          <cell r="K47">
            <v>0</v>
          </cell>
          <cell r="L47">
            <v>0.37880000000000003</v>
          </cell>
          <cell r="M47">
            <v>18</v>
          </cell>
          <cell r="N47">
            <v>0</v>
          </cell>
          <cell r="O47">
            <v>0</v>
          </cell>
          <cell r="P47">
            <v>0</v>
          </cell>
        </row>
        <row r="48">
          <cell r="B48" t="str">
            <v>PF0524</v>
          </cell>
          <cell r="C48" t="str">
            <v>MAMZOUJ VANILLE 70</v>
          </cell>
          <cell r="D48">
            <v>72</v>
          </cell>
          <cell r="E48">
            <v>97</v>
          </cell>
          <cell r="F48">
            <v>0</v>
          </cell>
          <cell r="G48">
            <v>6984</v>
          </cell>
          <cell r="H48">
            <v>97</v>
          </cell>
          <cell r="I48">
            <v>0</v>
          </cell>
          <cell r="J48">
            <v>6984</v>
          </cell>
          <cell r="K48">
            <v>0</v>
          </cell>
          <cell r="L48">
            <v>0.1797</v>
          </cell>
          <cell r="M48">
            <v>18</v>
          </cell>
          <cell r="N48">
            <v>0</v>
          </cell>
          <cell r="O48">
            <v>0</v>
          </cell>
          <cell r="P48">
            <v>0</v>
          </cell>
        </row>
        <row r="49">
          <cell r="B49" t="str">
            <v>PF0525</v>
          </cell>
          <cell r="C49" t="str">
            <v>MAMZOUJ FRAISE 70</v>
          </cell>
          <cell r="D49">
            <v>72</v>
          </cell>
          <cell r="E49">
            <v>35</v>
          </cell>
          <cell r="F49">
            <v>0</v>
          </cell>
          <cell r="G49">
            <v>2520</v>
          </cell>
          <cell r="H49">
            <v>35</v>
          </cell>
          <cell r="I49">
            <v>0</v>
          </cell>
          <cell r="J49">
            <v>2520</v>
          </cell>
          <cell r="K49">
            <v>0</v>
          </cell>
          <cell r="L49">
            <v>0.1797</v>
          </cell>
          <cell r="M49">
            <v>18</v>
          </cell>
          <cell r="N49">
            <v>0</v>
          </cell>
          <cell r="O49">
            <v>0</v>
          </cell>
          <cell r="P49">
            <v>0</v>
          </cell>
        </row>
        <row r="50">
          <cell r="B50" t="str">
            <v>PF0526</v>
          </cell>
          <cell r="C50" t="str">
            <v>MAMZOUJ FRAISE BISCUIT 70</v>
          </cell>
          <cell r="D50">
            <v>72</v>
          </cell>
          <cell r="E50">
            <v>64</v>
          </cell>
          <cell r="F50">
            <v>0</v>
          </cell>
          <cell r="G50">
            <v>4608</v>
          </cell>
          <cell r="H50">
            <v>64</v>
          </cell>
          <cell r="I50">
            <v>0</v>
          </cell>
          <cell r="J50">
            <v>4608</v>
          </cell>
          <cell r="K50">
            <v>0</v>
          </cell>
          <cell r="L50">
            <v>0.1797</v>
          </cell>
          <cell r="M50">
            <v>18</v>
          </cell>
          <cell r="N50">
            <v>0</v>
          </cell>
          <cell r="O50">
            <v>0</v>
          </cell>
          <cell r="P50">
            <v>0</v>
          </cell>
        </row>
        <row r="51">
          <cell r="B51" t="str">
            <v>PF0530</v>
          </cell>
          <cell r="C51" t="str">
            <v>MAMZOUJ VANILLE BISCUIT 70</v>
          </cell>
          <cell r="D51">
            <v>72</v>
          </cell>
          <cell r="E51">
            <v>52</v>
          </cell>
          <cell r="F51">
            <v>0</v>
          </cell>
          <cell r="G51">
            <v>3744</v>
          </cell>
          <cell r="H51">
            <v>52</v>
          </cell>
          <cell r="I51">
            <v>0</v>
          </cell>
          <cell r="J51">
            <v>3744</v>
          </cell>
          <cell r="K51">
            <v>0</v>
          </cell>
          <cell r="L51">
            <v>0.1797</v>
          </cell>
          <cell r="M51">
            <v>18</v>
          </cell>
          <cell r="N51">
            <v>0</v>
          </cell>
          <cell r="O51">
            <v>0</v>
          </cell>
          <cell r="P51">
            <v>0</v>
          </cell>
        </row>
        <row r="52">
          <cell r="B52" t="str">
            <v>PF0534</v>
          </cell>
          <cell r="C52" t="str">
            <v>MAMZOUJ BUBBLE GUM 70 GR</v>
          </cell>
          <cell r="D52">
            <v>72</v>
          </cell>
          <cell r="E52">
            <v>0</v>
          </cell>
          <cell r="F52">
            <v>0</v>
          </cell>
          <cell r="G52">
            <v>0</v>
          </cell>
          <cell r="H52">
            <v>0</v>
          </cell>
          <cell r="I52">
            <v>0</v>
          </cell>
          <cell r="J52">
            <v>0</v>
          </cell>
          <cell r="K52">
            <v>0</v>
          </cell>
          <cell r="L52">
            <v>0.1797</v>
          </cell>
          <cell r="M52">
            <v>18</v>
          </cell>
          <cell r="N52">
            <v>0</v>
          </cell>
          <cell r="O52">
            <v>0</v>
          </cell>
          <cell r="P52">
            <v>0</v>
          </cell>
        </row>
        <row r="53">
          <cell r="B53" t="str">
            <v>PF0590</v>
          </cell>
          <cell r="C53" t="str">
            <v>MAMZOUJ TARTE AUX CERISES 70GR</v>
          </cell>
          <cell r="D53">
            <v>72</v>
          </cell>
          <cell r="E53">
            <v>4</v>
          </cell>
          <cell r="F53">
            <v>0</v>
          </cell>
          <cell r="G53">
            <v>288</v>
          </cell>
          <cell r="H53">
            <v>4</v>
          </cell>
          <cell r="I53">
            <v>0</v>
          </cell>
          <cell r="J53">
            <v>288</v>
          </cell>
          <cell r="K53">
            <v>0</v>
          </cell>
          <cell r="L53">
            <v>0.1797</v>
          </cell>
          <cell r="M53">
            <v>18</v>
          </cell>
          <cell r="N53">
            <v>0</v>
          </cell>
          <cell r="O53">
            <v>0</v>
          </cell>
          <cell r="P53">
            <v>0</v>
          </cell>
        </row>
        <row r="54">
          <cell r="B54" t="str">
            <v>PF0425</v>
          </cell>
          <cell r="C54" t="str">
            <v>ACTIVIA 0% NATURE 110</v>
          </cell>
          <cell r="D54">
            <v>48</v>
          </cell>
          <cell r="E54">
            <v>6</v>
          </cell>
          <cell r="F54">
            <v>0</v>
          </cell>
          <cell r="G54">
            <v>288</v>
          </cell>
          <cell r="H54">
            <v>6</v>
          </cell>
          <cell r="I54">
            <v>0</v>
          </cell>
          <cell r="J54">
            <v>288</v>
          </cell>
          <cell r="K54">
            <v>0</v>
          </cell>
          <cell r="L54">
            <v>0.32800000000000001</v>
          </cell>
          <cell r="M54">
            <v>18</v>
          </cell>
          <cell r="N54">
            <v>0</v>
          </cell>
          <cell r="O54">
            <v>0</v>
          </cell>
          <cell r="P54">
            <v>0</v>
          </cell>
        </row>
        <row r="55">
          <cell r="B55" t="str">
            <v>PF0582</v>
          </cell>
          <cell r="C55" t="str">
            <v>DELICE A BOIRE FRAISE 150 GR</v>
          </cell>
          <cell r="D55">
            <v>24</v>
          </cell>
          <cell r="E55">
            <v>90</v>
          </cell>
          <cell r="F55">
            <v>0</v>
          </cell>
          <cell r="G55">
            <v>2160</v>
          </cell>
          <cell r="H55">
            <v>90</v>
          </cell>
          <cell r="I55">
            <v>0</v>
          </cell>
          <cell r="J55">
            <v>2160</v>
          </cell>
          <cell r="K55">
            <v>0</v>
          </cell>
          <cell r="L55">
            <v>0.29670000000000002</v>
          </cell>
          <cell r="M55">
            <v>18</v>
          </cell>
          <cell r="N55">
            <v>0</v>
          </cell>
          <cell r="O55">
            <v>0</v>
          </cell>
          <cell r="P55">
            <v>0</v>
          </cell>
        </row>
        <row r="56">
          <cell r="B56" t="str">
            <v>PF0583</v>
          </cell>
          <cell r="C56" t="str">
            <v>DELICE A BOIRE VANILLE 150 GR</v>
          </cell>
          <cell r="D56">
            <v>24</v>
          </cell>
          <cell r="E56">
            <v>65</v>
          </cell>
          <cell r="F56">
            <v>0</v>
          </cell>
          <cell r="G56">
            <v>1560</v>
          </cell>
          <cell r="H56">
            <v>65</v>
          </cell>
          <cell r="I56">
            <v>0</v>
          </cell>
          <cell r="J56">
            <v>1560</v>
          </cell>
          <cell r="K56">
            <v>0</v>
          </cell>
          <cell r="L56">
            <v>0.29670000000000002</v>
          </cell>
          <cell r="M56">
            <v>18</v>
          </cell>
          <cell r="N56">
            <v>0</v>
          </cell>
          <cell r="O56">
            <v>0</v>
          </cell>
          <cell r="P56">
            <v>0</v>
          </cell>
        </row>
        <row r="57">
          <cell r="B57" t="str">
            <v>PF0584</v>
          </cell>
          <cell r="C57" t="str">
            <v>DELICE A BOIRE PANACHE 150 GR</v>
          </cell>
          <cell r="D57">
            <v>24</v>
          </cell>
          <cell r="E57">
            <v>16</v>
          </cell>
          <cell r="F57">
            <v>0</v>
          </cell>
          <cell r="G57">
            <v>384</v>
          </cell>
          <cell r="H57">
            <v>16</v>
          </cell>
          <cell r="I57">
            <v>0</v>
          </cell>
          <cell r="J57">
            <v>384</v>
          </cell>
          <cell r="K57">
            <v>0</v>
          </cell>
          <cell r="L57">
            <v>0.29670000000000002</v>
          </cell>
          <cell r="M57">
            <v>18</v>
          </cell>
          <cell r="N57">
            <v>0</v>
          </cell>
          <cell r="O57">
            <v>0</v>
          </cell>
          <cell r="P57">
            <v>0</v>
          </cell>
        </row>
        <row r="58">
          <cell r="B58" t="str">
            <v>PF0551</v>
          </cell>
          <cell r="C58" t="str">
            <v>DANAO ORANGE ANANAS 250 ML</v>
          </cell>
          <cell r="D58">
            <v>34</v>
          </cell>
          <cell r="E58">
            <v>24</v>
          </cell>
          <cell r="F58">
            <v>16</v>
          </cell>
          <cell r="G58">
            <v>832</v>
          </cell>
          <cell r="H58">
            <v>24</v>
          </cell>
          <cell r="I58">
            <v>16</v>
          </cell>
          <cell r="J58">
            <v>832</v>
          </cell>
          <cell r="K58">
            <v>0</v>
          </cell>
          <cell r="L58">
            <v>0.63139999999999996</v>
          </cell>
          <cell r="M58">
            <v>18</v>
          </cell>
          <cell r="N58">
            <v>0</v>
          </cell>
          <cell r="O58">
            <v>0</v>
          </cell>
          <cell r="P58">
            <v>0</v>
          </cell>
        </row>
        <row r="59">
          <cell r="B59" t="str">
            <v>PF0483</v>
          </cell>
          <cell r="C59" t="str">
            <v>DANETTE FLAN CARAMEL 95</v>
          </cell>
          <cell r="D59">
            <v>32</v>
          </cell>
          <cell r="E59">
            <v>72</v>
          </cell>
          <cell r="F59">
            <v>0</v>
          </cell>
          <cell r="G59">
            <v>2304</v>
          </cell>
          <cell r="H59">
            <v>72</v>
          </cell>
          <cell r="I59">
            <v>0</v>
          </cell>
          <cell r="J59">
            <v>2304</v>
          </cell>
          <cell r="K59">
            <v>0</v>
          </cell>
          <cell r="L59">
            <v>0.37880000000000003</v>
          </cell>
          <cell r="M59">
            <v>18</v>
          </cell>
          <cell r="N59">
            <v>0</v>
          </cell>
          <cell r="O59">
            <v>0</v>
          </cell>
          <cell r="P59">
            <v>0</v>
          </cell>
        </row>
        <row r="60">
          <cell r="B60" t="str">
            <v>PF0509</v>
          </cell>
          <cell r="C60" t="str">
            <v>DANAO PECHE/ABRICOT 200ML</v>
          </cell>
          <cell r="D60">
            <v>35</v>
          </cell>
          <cell r="E60">
            <v>41</v>
          </cell>
          <cell r="F60">
            <v>23</v>
          </cell>
          <cell r="G60">
            <v>1458</v>
          </cell>
          <cell r="H60">
            <v>41</v>
          </cell>
          <cell r="I60">
            <v>23</v>
          </cell>
          <cell r="J60">
            <v>1458</v>
          </cell>
          <cell r="K60">
            <v>0</v>
          </cell>
          <cell r="L60">
            <v>0.52129999999999999</v>
          </cell>
          <cell r="M60">
            <v>18</v>
          </cell>
          <cell r="N60">
            <v>0</v>
          </cell>
          <cell r="O60">
            <v>0</v>
          </cell>
          <cell r="P60">
            <v>0</v>
          </cell>
        </row>
        <row r="61">
          <cell r="B61" t="str">
            <v>PF0588</v>
          </cell>
          <cell r="C61" t="str">
            <v>DANAO POIRE PECHE 200ML</v>
          </cell>
          <cell r="D61">
            <v>35</v>
          </cell>
          <cell r="E61">
            <v>37</v>
          </cell>
          <cell r="F61">
            <v>0</v>
          </cell>
          <cell r="G61">
            <v>1295</v>
          </cell>
          <cell r="H61">
            <v>37</v>
          </cell>
          <cell r="I61">
            <v>0</v>
          </cell>
          <cell r="J61">
            <v>1295</v>
          </cell>
          <cell r="K61">
            <v>0</v>
          </cell>
          <cell r="L61">
            <v>0.52129999999999999</v>
          </cell>
          <cell r="M61">
            <v>18</v>
          </cell>
          <cell r="N61">
            <v>0</v>
          </cell>
          <cell r="O61">
            <v>0</v>
          </cell>
          <cell r="P61">
            <v>0</v>
          </cell>
        </row>
        <row r="62">
          <cell r="B62" t="str">
            <v>PF0181</v>
          </cell>
          <cell r="C62" t="str">
            <v>ACTIVIA NATURE 110</v>
          </cell>
          <cell r="D62">
            <v>48</v>
          </cell>
          <cell r="E62">
            <v>11</v>
          </cell>
          <cell r="F62">
            <v>30</v>
          </cell>
          <cell r="G62">
            <v>558</v>
          </cell>
          <cell r="H62">
            <v>11</v>
          </cell>
          <cell r="I62">
            <v>30</v>
          </cell>
          <cell r="J62">
            <v>558</v>
          </cell>
          <cell r="K62">
            <v>0</v>
          </cell>
          <cell r="L62">
            <v>0.32800000000000001</v>
          </cell>
          <cell r="M62">
            <v>18</v>
          </cell>
          <cell r="N62">
            <v>0</v>
          </cell>
          <cell r="O62">
            <v>0</v>
          </cell>
          <cell r="P62">
            <v>0</v>
          </cell>
        </row>
        <row r="63">
          <cell r="B63" t="str">
            <v>PF0206</v>
          </cell>
          <cell r="C63" t="str">
            <v>ACTIVIA ARO VANILLE 110</v>
          </cell>
          <cell r="D63">
            <v>48</v>
          </cell>
          <cell r="E63">
            <v>-1</v>
          </cell>
          <cell r="F63">
            <v>0</v>
          </cell>
          <cell r="G63">
            <v>-48</v>
          </cell>
          <cell r="H63">
            <v>-1</v>
          </cell>
          <cell r="I63">
            <v>0</v>
          </cell>
          <cell r="J63">
            <v>-48</v>
          </cell>
          <cell r="K63">
            <v>0</v>
          </cell>
          <cell r="L63">
            <v>0.32800000000000001</v>
          </cell>
          <cell r="M63">
            <v>18</v>
          </cell>
          <cell r="N63">
            <v>0</v>
          </cell>
          <cell r="O63">
            <v>0</v>
          </cell>
          <cell r="P63">
            <v>0</v>
          </cell>
        </row>
        <row r="64">
          <cell r="B64" t="str">
            <v>PF0263</v>
          </cell>
          <cell r="C64" t="str">
            <v>ACTIVIA AUX FRUITS FRAISE 110</v>
          </cell>
          <cell r="D64">
            <v>48</v>
          </cell>
          <cell r="E64">
            <v>25</v>
          </cell>
          <cell r="F64">
            <v>24</v>
          </cell>
          <cell r="G64">
            <v>1224</v>
          </cell>
          <cell r="H64">
            <v>25</v>
          </cell>
          <cell r="I64">
            <v>24</v>
          </cell>
          <cell r="J64">
            <v>1224</v>
          </cell>
          <cell r="K64">
            <v>0</v>
          </cell>
          <cell r="L64">
            <v>0.39579999999999999</v>
          </cell>
          <cell r="M64">
            <v>18</v>
          </cell>
          <cell r="N64">
            <v>0</v>
          </cell>
          <cell r="O64">
            <v>0</v>
          </cell>
          <cell r="P64">
            <v>0</v>
          </cell>
        </row>
        <row r="65">
          <cell r="B65" t="str">
            <v>PF0264</v>
          </cell>
          <cell r="C65" t="str">
            <v>ACTIVIA AUX FRUITS PECHE  110</v>
          </cell>
          <cell r="D65">
            <v>48</v>
          </cell>
          <cell r="E65">
            <v>24</v>
          </cell>
          <cell r="F65">
            <v>0</v>
          </cell>
          <cell r="G65">
            <v>1152</v>
          </cell>
          <cell r="H65">
            <v>24</v>
          </cell>
          <cell r="I65">
            <v>0</v>
          </cell>
          <cell r="J65">
            <v>1152</v>
          </cell>
          <cell r="K65">
            <v>0</v>
          </cell>
          <cell r="L65">
            <v>0.39579999999999999</v>
          </cell>
          <cell r="M65">
            <v>18</v>
          </cell>
          <cell r="N65">
            <v>0</v>
          </cell>
          <cell r="O65">
            <v>0</v>
          </cell>
          <cell r="P65">
            <v>0</v>
          </cell>
        </row>
        <row r="66">
          <cell r="B66" t="str">
            <v>PF0408</v>
          </cell>
          <cell r="C66" t="str">
            <v>MPACK *12 ACTIVIA VANILLE</v>
          </cell>
          <cell r="D66">
            <v>4</v>
          </cell>
          <cell r="E66">
            <v>9</v>
          </cell>
          <cell r="F66">
            <v>0</v>
          </cell>
          <cell r="G66">
            <v>36</v>
          </cell>
          <cell r="H66">
            <v>9</v>
          </cell>
          <cell r="I66">
            <v>0</v>
          </cell>
          <cell r="J66">
            <v>36</v>
          </cell>
          <cell r="K66">
            <v>0</v>
          </cell>
          <cell r="L66">
            <v>3.8660999999999999</v>
          </cell>
          <cell r="M66">
            <v>18</v>
          </cell>
          <cell r="N66">
            <v>0</v>
          </cell>
          <cell r="O66">
            <v>0</v>
          </cell>
          <cell r="P66">
            <v>0</v>
          </cell>
        </row>
        <row r="67">
          <cell r="B67" t="str">
            <v>PF0407</v>
          </cell>
          <cell r="C67" t="str">
            <v>MPACK*12  ACTIVIA NATURE</v>
          </cell>
          <cell r="D67">
            <v>4</v>
          </cell>
          <cell r="E67">
            <v>8</v>
          </cell>
          <cell r="F67">
            <v>0</v>
          </cell>
          <cell r="G67">
            <v>32</v>
          </cell>
          <cell r="H67">
            <v>8</v>
          </cell>
          <cell r="I67">
            <v>0</v>
          </cell>
          <cell r="J67">
            <v>32</v>
          </cell>
          <cell r="K67">
            <v>0</v>
          </cell>
          <cell r="L67">
            <v>3.8660999999999999</v>
          </cell>
          <cell r="M67">
            <v>18</v>
          </cell>
          <cell r="N67">
            <v>0</v>
          </cell>
          <cell r="O67">
            <v>0</v>
          </cell>
          <cell r="P67">
            <v>0</v>
          </cell>
        </row>
        <row r="68">
          <cell r="B68" t="str">
            <v>PF0362</v>
          </cell>
          <cell r="C68" t="str">
            <v>MPACK*12 DELICE NATURE</v>
          </cell>
          <cell r="D68">
            <v>4</v>
          </cell>
          <cell r="E68">
            <v>14</v>
          </cell>
          <cell r="F68">
            <v>0</v>
          </cell>
          <cell r="G68">
            <v>56</v>
          </cell>
          <cell r="H68">
            <v>14</v>
          </cell>
          <cell r="I68">
            <v>0</v>
          </cell>
          <cell r="J68">
            <v>56</v>
          </cell>
          <cell r="K68">
            <v>0</v>
          </cell>
          <cell r="L68">
            <v>3.0779999999999998</v>
          </cell>
          <cell r="M68">
            <v>18</v>
          </cell>
          <cell r="N68">
            <v>0</v>
          </cell>
          <cell r="O68">
            <v>0</v>
          </cell>
          <cell r="P68">
            <v>0</v>
          </cell>
        </row>
        <row r="69">
          <cell r="B69" t="str">
            <v>PF0360</v>
          </cell>
          <cell r="C69" t="str">
            <v>MPACK*12 DANINO NATURE SUCRE</v>
          </cell>
          <cell r="D69">
            <v>5</v>
          </cell>
          <cell r="E69">
            <v>14</v>
          </cell>
          <cell r="F69">
            <v>0</v>
          </cell>
          <cell r="G69">
            <v>70</v>
          </cell>
          <cell r="H69">
            <v>14</v>
          </cell>
          <cell r="I69">
            <v>0</v>
          </cell>
          <cell r="J69">
            <v>70</v>
          </cell>
          <cell r="K69">
            <v>0</v>
          </cell>
          <cell r="L69">
            <v>3.2202999999999999</v>
          </cell>
          <cell r="M69">
            <v>18</v>
          </cell>
          <cell r="N69">
            <v>0</v>
          </cell>
          <cell r="O69">
            <v>0</v>
          </cell>
          <cell r="P69">
            <v>0</v>
          </cell>
        </row>
        <row r="70">
          <cell r="B70" t="str">
            <v>PF0522</v>
          </cell>
          <cell r="C70" t="str">
            <v>MPACK DANINO N.SUCRE / FRAISE</v>
          </cell>
          <cell r="D70">
            <v>5</v>
          </cell>
          <cell r="E70">
            <v>1</v>
          </cell>
          <cell r="F70">
            <v>0</v>
          </cell>
          <cell r="G70">
            <v>5</v>
          </cell>
          <cell r="H70">
            <v>1</v>
          </cell>
          <cell r="I70">
            <v>0</v>
          </cell>
          <cell r="J70">
            <v>5</v>
          </cell>
          <cell r="K70">
            <v>0</v>
          </cell>
          <cell r="L70">
            <v>3.2202999999999999</v>
          </cell>
          <cell r="M70">
            <v>18</v>
          </cell>
          <cell r="N70">
            <v>0</v>
          </cell>
          <cell r="O70">
            <v>0</v>
          </cell>
          <cell r="P70">
            <v>0</v>
          </cell>
        </row>
        <row r="71">
          <cell r="B71" t="str">
            <v>PF0528</v>
          </cell>
          <cell r="C71" t="str">
            <v>MPACK*12 MAMZOUJ FRAIS/VAN 70G</v>
          </cell>
          <cell r="D71">
            <v>4</v>
          </cell>
          <cell r="E71">
            <v>20</v>
          </cell>
          <cell r="F71">
            <v>0</v>
          </cell>
          <cell r="G71">
            <v>80</v>
          </cell>
          <cell r="H71">
            <v>20</v>
          </cell>
          <cell r="I71">
            <v>0</v>
          </cell>
          <cell r="J71">
            <v>80</v>
          </cell>
          <cell r="K71">
            <v>0</v>
          </cell>
          <cell r="L71">
            <v>2.1212</v>
          </cell>
          <cell r="M71">
            <v>18</v>
          </cell>
          <cell r="N71">
            <v>0</v>
          </cell>
          <cell r="O71">
            <v>0</v>
          </cell>
          <cell r="P71">
            <v>0</v>
          </cell>
        </row>
        <row r="72">
          <cell r="B72" t="str">
            <v>PF0529</v>
          </cell>
          <cell r="C72" t="str">
            <v>MPACK*12 MAMZOUJ VAN/FR.BIS 70</v>
          </cell>
          <cell r="D72">
            <v>4</v>
          </cell>
          <cell r="E72">
            <v>15</v>
          </cell>
          <cell r="F72">
            <v>0</v>
          </cell>
          <cell r="G72">
            <v>60</v>
          </cell>
          <cell r="H72">
            <v>15</v>
          </cell>
          <cell r="I72">
            <v>0</v>
          </cell>
          <cell r="J72">
            <v>60</v>
          </cell>
          <cell r="K72">
            <v>0</v>
          </cell>
          <cell r="L72">
            <v>2.1212</v>
          </cell>
          <cell r="M72">
            <v>18</v>
          </cell>
          <cell r="N72">
            <v>0</v>
          </cell>
          <cell r="O72">
            <v>0</v>
          </cell>
          <cell r="P72">
            <v>0</v>
          </cell>
        </row>
        <row r="73">
          <cell r="B73" t="str">
            <v>PF0359</v>
          </cell>
          <cell r="C73" t="str">
            <v>MPACK*12 ACTIVIA FRAISE/PECHE</v>
          </cell>
          <cell r="D73">
            <v>4</v>
          </cell>
          <cell r="E73">
            <v>12</v>
          </cell>
          <cell r="F73">
            <v>0</v>
          </cell>
          <cell r="G73">
            <v>48</v>
          </cell>
          <cell r="H73">
            <v>12</v>
          </cell>
          <cell r="I73">
            <v>0</v>
          </cell>
          <cell r="J73">
            <v>48</v>
          </cell>
          <cell r="K73">
            <v>0</v>
          </cell>
          <cell r="L73">
            <v>4.6458000000000004</v>
          </cell>
          <cell r="M73">
            <v>18</v>
          </cell>
          <cell r="N73">
            <v>0</v>
          </cell>
          <cell r="O73">
            <v>0</v>
          </cell>
          <cell r="P73">
            <v>0</v>
          </cell>
        </row>
        <row r="74">
          <cell r="B74" t="str">
            <v>PF0511</v>
          </cell>
          <cell r="C74" t="str">
            <v>MPACK*6 DANAO PECHE ABRICOT</v>
          </cell>
          <cell r="D74">
            <v>5</v>
          </cell>
          <cell r="E74">
            <v>24</v>
          </cell>
          <cell r="F74">
            <v>0</v>
          </cell>
          <cell r="G74">
            <v>120</v>
          </cell>
          <cell r="H74">
            <v>24</v>
          </cell>
          <cell r="I74">
            <v>0</v>
          </cell>
          <cell r="J74">
            <v>120</v>
          </cell>
          <cell r="K74">
            <v>0</v>
          </cell>
          <cell r="L74">
            <v>3.1280000000000001</v>
          </cell>
          <cell r="M74">
            <v>18</v>
          </cell>
          <cell r="N74">
            <v>0</v>
          </cell>
          <cell r="O74">
            <v>0</v>
          </cell>
          <cell r="P74">
            <v>0</v>
          </cell>
        </row>
        <row r="75">
          <cell r="B75" t="str">
            <v>PF0222</v>
          </cell>
          <cell r="C75" t="str">
            <v>LBEN DELICE NV</v>
          </cell>
          <cell r="D75">
            <v>15</v>
          </cell>
          <cell r="E75">
            <v>82</v>
          </cell>
          <cell r="F75">
            <v>0</v>
          </cell>
          <cell r="G75">
            <v>1230</v>
          </cell>
          <cell r="H75">
            <v>82</v>
          </cell>
          <cell r="I75">
            <v>0</v>
          </cell>
          <cell r="J75">
            <v>1230</v>
          </cell>
          <cell r="K75">
            <v>0</v>
          </cell>
          <cell r="L75">
            <v>0.71619999999999995</v>
          </cell>
          <cell r="M75">
            <v>18</v>
          </cell>
          <cell r="N75">
            <v>0</v>
          </cell>
          <cell r="O75">
            <v>0</v>
          </cell>
          <cell r="P75">
            <v>0</v>
          </cell>
        </row>
        <row r="76">
          <cell r="B76" t="str">
            <v>PF0223</v>
          </cell>
          <cell r="C76" t="str">
            <v>RAIEB DELICE NV</v>
          </cell>
          <cell r="D76">
            <v>15</v>
          </cell>
          <cell r="E76">
            <v>87</v>
          </cell>
          <cell r="F76">
            <v>0</v>
          </cell>
          <cell r="G76">
            <v>1305</v>
          </cell>
          <cell r="H76">
            <v>87</v>
          </cell>
          <cell r="I76">
            <v>0</v>
          </cell>
          <cell r="J76">
            <v>1305</v>
          </cell>
          <cell r="K76">
            <v>0</v>
          </cell>
          <cell r="L76">
            <v>0.71619999999999995</v>
          </cell>
          <cell r="M76">
            <v>18</v>
          </cell>
          <cell r="N76">
            <v>0</v>
          </cell>
          <cell r="O76">
            <v>0</v>
          </cell>
          <cell r="P76">
            <v>0</v>
          </cell>
        </row>
        <row r="77">
          <cell r="B77" t="str">
            <v>PF0430</v>
          </cell>
          <cell r="C77" t="str">
            <v>LBEN DELICE SLIM</v>
          </cell>
          <cell r="D77">
            <v>16</v>
          </cell>
          <cell r="E77">
            <v>0</v>
          </cell>
          <cell r="F77">
            <v>0</v>
          </cell>
          <cell r="G77">
            <v>0</v>
          </cell>
          <cell r="H77">
            <v>0</v>
          </cell>
          <cell r="I77">
            <v>0</v>
          </cell>
          <cell r="J77">
            <v>0</v>
          </cell>
          <cell r="K77">
            <v>0</v>
          </cell>
          <cell r="L77">
            <v>0.71619999999999995</v>
          </cell>
          <cell r="M77">
            <v>18</v>
          </cell>
          <cell r="N77">
            <v>0</v>
          </cell>
          <cell r="O77">
            <v>0</v>
          </cell>
          <cell r="P77">
            <v>0</v>
          </cell>
        </row>
        <row r="78">
          <cell r="B78" t="str">
            <v>PF0557</v>
          </cell>
          <cell r="C78" t="str">
            <v>POT RAIEB DELICE 350G</v>
          </cell>
          <cell r="D78">
            <v>11</v>
          </cell>
          <cell r="E78">
            <v>0</v>
          </cell>
          <cell r="F78">
            <v>0</v>
          </cell>
          <cell r="G78">
            <v>0</v>
          </cell>
          <cell r="H78">
            <v>0</v>
          </cell>
          <cell r="I78">
            <v>0</v>
          </cell>
          <cell r="J78">
            <v>0</v>
          </cell>
          <cell r="K78">
            <v>0</v>
          </cell>
          <cell r="L78">
            <v>0.63060000000000005</v>
          </cell>
          <cell r="M78">
            <v>18</v>
          </cell>
          <cell r="N78">
            <v>0</v>
          </cell>
          <cell r="O78">
            <v>0</v>
          </cell>
          <cell r="P78">
            <v>0</v>
          </cell>
        </row>
        <row r="79">
          <cell r="B79" t="str">
            <v>PF0478</v>
          </cell>
          <cell r="C79" t="str">
            <v>LBEN DELICE 240 GR</v>
          </cell>
          <cell r="D79">
            <v>24</v>
          </cell>
          <cell r="E79">
            <v>0</v>
          </cell>
          <cell r="F79">
            <v>0</v>
          </cell>
          <cell r="G79">
            <v>0</v>
          </cell>
          <cell r="H79">
            <v>0</v>
          </cell>
          <cell r="I79">
            <v>0</v>
          </cell>
          <cell r="J79">
            <v>0</v>
          </cell>
          <cell r="K79">
            <v>0</v>
          </cell>
          <cell r="L79">
            <v>0.50849999999999995</v>
          </cell>
          <cell r="M79">
            <v>18</v>
          </cell>
          <cell r="N79">
            <v>0</v>
          </cell>
          <cell r="O79">
            <v>0</v>
          </cell>
          <cell r="P79">
            <v>0</v>
          </cell>
        </row>
        <row r="80">
          <cell r="B80" t="str">
            <v>PF0433</v>
          </cell>
          <cell r="C80" t="str">
            <v>CREME FRAÎCHE NV POT DELICE</v>
          </cell>
          <cell r="D80">
            <v>22</v>
          </cell>
          <cell r="E80">
            <v>73</v>
          </cell>
          <cell r="F80">
            <v>0</v>
          </cell>
          <cell r="G80">
            <v>1606</v>
          </cell>
          <cell r="H80">
            <v>73</v>
          </cell>
          <cell r="I80">
            <v>0</v>
          </cell>
          <cell r="J80">
            <v>1606</v>
          </cell>
          <cell r="K80">
            <v>0</v>
          </cell>
          <cell r="L80">
            <v>0.66620000000000001</v>
          </cell>
          <cell r="M80">
            <v>18</v>
          </cell>
          <cell r="N80">
            <v>0</v>
          </cell>
          <cell r="O80">
            <v>0</v>
          </cell>
          <cell r="P80">
            <v>0</v>
          </cell>
        </row>
        <row r="81">
          <cell r="B81" t="str">
            <v>PF0494</v>
          </cell>
          <cell r="C81" t="str">
            <v>CREME UHT DELICE 1L</v>
          </cell>
          <cell r="D81">
            <v>6</v>
          </cell>
          <cell r="E81">
            <v>0</v>
          </cell>
          <cell r="F81">
            <v>0</v>
          </cell>
          <cell r="G81">
            <v>0</v>
          </cell>
          <cell r="H81">
            <v>0</v>
          </cell>
          <cell r="I81">
            <v>0</v>
          </cell>
          <cell r="J81">
            <v>0</v>
          </cell>
          <cell r="K81">
            <v>0</v>
          </cell>
          <cell r="L81">
            <v>4.4169</v>
          </cell>
          <cell r="M81">
            <v>18</v>
          </cell>
          <cell r="N81">
            <v>0</v>
          </cell>
          <cell r="O81">
            <v>0</v>
          </cell>
          <cell r="P81">
            <v>0</v>
          </cell>
        </row>
        <row r="82">
          <cell r="B82" t="str">
            <v>PF0536</v>
          </cell>
          <cell r="C82" t="str">
            <v>LBEN BOUTEILLE 300G</v>
          </cell>
          <cell r="D82">
            <v>20</v>
          </cell>
          <cell r="E82">
            <v>0</v>
          </cell>
          <cell r="F82">
            <v>0</v>
          </cell>
          <cell r="G82">
            <v>0</v>
          </cell>
          <cell r="H82">
            <v>0</v>
          </cell>
          <cell r="I82">
            <v>0</v>
          </cell>
          <cell r="J82">
            <v>0</v>
          </cell>
          <cell r="K82">
            <v>0</v>
          </cell>
          <cell r="L82">
            <v>0.54920000000000002</v>
          </cell>
          <cell r="M82">
            <v>18</v>
          </cell>
          <cell r="N82">
            <v>0</v>
          </cell>
          <cell r="O82">
            <v>0</v>
          </cell>
          <cell r="P82">
            <v>0</v>
          </cell>
        </row>
        <row r="83">
          <cell r="B83" t="str">
            <v>PF0552</v>
          </cell>
          <cell r="C83" t="str">
            <v>LBEN 300G FLEUR D'ORANGER / AM</v>
          </cell>
          <cell r="D83">
            <v>20</v>
          </cell>
          <cell r="E83">
            <v>0</v>
          </cell>
          <cell r="F83">
            <v>0</v>
          </cell>
          <cell r="G83">
            <v>0</v>
          </cell>
          <cell r="H83">
            <v>0</v>
          </cell>
          <cell r="I83">
            <v>0</v>
          </cell>
          <cell r="J83">
            <v>0</v>
          </cell>
          <cell r="K83">
            <v>0</v>
          </cell>
          <cell r="L83">
            <v>0.59160000000000001</v>
          </cell>
          <cell r="M83">
            <v>18</v>
          </cell>
          <cell r="N83">
            <v>0</v>
          </cell>
          <cell r="O83">
            <v>0</v>
          </cell>
          <cell r="P83">
            <v>0</v>
          </cell>
        </row>
        <row r="84">
          <cell r="B84" t="str">
            <v>PF0553</v>
          </cell>
          <cell r="C84" t="str">
            <v>LBEN 300G LOUKOUM / PISTACHE</v>
          </cell>
          <cell r="D84">
            <v>20</v>
          </cell>
          <cell r="E84">
            <v>0</v>
          </cell>
          <cell r="F84">
            <v>0</v>
          </cell>
          <cell r="G84">
            <v>0</v>
          </cell>
          <cell r="H84">
            <v>0</v>
          </cell>
          <cell r="I84">
            <v>0</v>
          </cell>
          <cell r="J84">
            <v>0</v>
          </cell>
          <cell r="K84">
            <v>0</v>
          </cell>
          <cell r="L84">
            <v>0.59160000000000001</v>
          </cell>
          <cell r="M84">
            <v>18</v>
          </cell>
          <cell r="N84">
            <v>0</v>
          </cell>
          <cell r="O84">
            <v>0</v>
          </cell>
          <cell r="P84">
            <v>0</v>
          </cell>
        </row>
        <row r="85">
          <cell r="B85" t="str">
            <v>PF0593</v>
          </cell>
          <cell r="C85" t="str">
            <v>POK EXOTIQUE ICE CREAM 180ML</v>
          </cell>
          <cell r="D85">
            <v>14</v>
          </cell>
          <cell r="E85">
            <v>0</v>
          </cell>
          <cell r="F85">
            <v>0</v>
          </cell>
          <cell r="G85">
            <v>0</v>
          </cell>
          <cell r="H85">
            <v>0</v>
          </cell>
          <cell r="I85">
            <v>0</v>
          </cell>
          <cell r="J85">
            <v>0</v>
          </cell>
          <cell r="K85">
            <v>0</v>
          </cell>
          <cell r="L85">
            <v>0.50849999999999995</v>
          </cell>
          <cell r="M85">
            <v>18</v>
          </cell>
          <cell r="N85">
            <v>0</v>
          </cell>
          <cell r="O85">
            <v>0</v>
          </cell>
          <cell r="P85">
            <v>0</v>
          </cell>
        </row>
        <row r="86">
          <cell r="B86" t="str">
            <v>PF0329</v>
          </cell>
          <cell r="C86" t="str">
            <v>TRESOR DE LAIT</v>
          </cell>
          <cell r="D86">
            <v>18</v>
          </cell>
          <cell r="E86">
            <v>0</v>
          </cell>
          <cell r="F86">
            <v>0</v>
          </cell>
          <cell r="G86">
            <v>0</v>
          </cell>
          <cell r="H86">
            <v>0</v>
          </cell>
          <cell r="I86">
            <v>0</v>
          </cell>
          <cell r="J86">
            <v>0</v>
          </cell>
          <cell r="K86">
            <v>0</v>
          </cell>
          <cell r="L86">
            <v>1.2304999999999999</v>
          </cell>
          <cell r="M86">
            <v>18</v>
          </cell>
          <cell r="N86">
            <v>0</v>
          </cell>
          <cell r="O86">
            <v>0</v>
          </cell>
          <cell r="P86">
            <v>0</v>
          </cell>
        </row>
        <row r="87">
          <cell r="B87" t="str">
            <v>PF0471</v>
          </cell>
          <cell r="C87" t="str">
            <v>FROMAGE TARTINABLE</v>
          </cell>
          <cell r="D87">
            <v>24</v>
          </cell>
          <cell r="E87">
            <v>0</v>
          </cell>
          <cell r="F87">
            <v>0</v>
          </cell>
          <cell r="G87">
            <v>0</v>
          </cell>
          <cell r="H87">
            <v>0</v>
          </cell>
          <cell r="I87">
            <v>0</v>
          </cell>
          <cell r="J87">
            <v>0</v>
          </cell>
          <cell r="K87">
            <v>0</v>
          </cell>
          <cell r="L87">
            <v>1.2356</v>
          </cell>
          <cell r="M87">
            <v>18</v>
          </cell>
          <cell r="N87">
            <v>0</v>
          </cell>
          <cell r="O87">
            <v>0</v>
          </cell>
          <cell r="P87">
            <v>0</v>
          </cell>
        </row>
        <row r="88">
          <cell r="B88" t="str">
            <v>PF0342</v>
          </cell>
          <cell r="C88" t="str">
            <v>TRESOR DE LAIT AIL FINES HERBE</v>
          </cell>
          <cell r="D88">
            <v>18</v>
          </cell>
          <cell r="E88">
            <v>0</v>
          </cell>
          <cell r="F88">
            <v>0</v>
          </cell>
          <cell r="G88">
            <v>0</v>
          </cell>
          <cell r="H88">
            <v>0</v>
          </cell>
          <cell r="I88">
            <v>0</v>
          </cell>
          <cell r="J88">
            <v>0</v>
          </cell>
          <cell r="K88">
            <v>0</v>
          </cell>
          <cell r="L88">
            <v>1.3729</v>
          </cell>
          <cell r="M88">
            <v>18</v>
          </cell>
          <cell r="N88">
            <v>0</v>
          </cell>
          <cell r="O88">
            <v>0</v>
          </cell>
          <cell r="P88">
            <v>0</v>
          </cell>
        </row>
        <row r="89">
          <cell r="B89" t="str">
            <v>PF0348</v>
          </cell>
          <cell r="C89" t="str">
            <v>TRESOR DE LAIT POIVRE</v>
          </cell>
          <cell r="D89">
            <v>18</v>
          </cell>
          <cell r="E89">
            <v>0</v>
          </cell>
          <cell r="F89">
            <v>0</v>
          </cell>
          <cell r="G89">
            <v>0</v>
          </cell>
          <cell r="H89">
            <v>0</v>
          </cell>
          <cell r="I89">
            <v>0</v>
          </cell>
          <cell r="J89">
            <v>0</v>
          </cell>
          <cell r="K89">
            <v>0</v>
          </cell>
          <cell r="L89">
            <v>1.3729</v>
          </cell>
          <cell r="M89">
            <v>18</v>
          </cell>
          <cell r="N89">
            <v>0</v>
          </cell>
          <cell r="O89">
            <v>0</v>
          </cell>
          <cell r="P89">
            <v>0</v>
          </cell>
        </row>
        <row r="90">
          <cell r="B90" t="str">
            <v>PF0401</v>
          </cell>
          <cell r="C90" t="str">
            <v>TRESOR DE LAIT AFH LOT</v>
          </cell>
          <cell r="D90">
            <v>9</v>
          </cell>
          <cell r="E90">
            <v>0</v>
          </cell>
          <cell r="F90">
            <v>0</v>
          </cell>
          <cell r="G90">
            <v>0</v>
          </cell>
          <cell r="H90">
            <v>0</v>
          </cell>
          <cell r="I90">
            <v>0</v>
          </cell>
          <cell r="J90">
            <v>0</v>
          </cell>
          <cell r="K90">
            <v>0</v>
          </cell>
          <cell r="L90">
            <v>2.0589</v>
          </cell>
          <cell r="M90">
            <v>18</v>
          </cell>
          <cell r="N90">
            <v>0</v>
          </cell>
          <cell r="O90">
            <v>0</v>
          </cell>
          <cell r="P90">
            <v>0</v>
          </cell>
        </row>
        <row r="91">
          <cell r="B91" t="str">
            <v>PF0400</v>
          </cell>
          <cell r="C91" t="str">
            <v>TRESOR DE LAIT NATURE LOT</v>
          </cell>
          <cell r="D91">
            <v>9</v>
          </cell>
          <cell r="E91">
            <v>0</v>
          </cell>
          <cell r="F91">
            <v>0</v>
          </cell>
          <cell r="G91">
            <v>0</v>
          </cell>
          <cell r="H91">
            <v>0</v>
          </cell>
          <cell r="I91">
            <v>0</v>
          </cell>
          <cell r="J91">
            <v>0</v>
          </cell>
          <cell r="K91">
            <v>0</v>
          </cell>
          <cell r="L91">
            <v>1.8451</v>
          </cell>
          <cell r="M91">
            <v>18</v>
          </cell>
          <cell r="N91">
            <v>0</v>
          </cell>
          <cell r="O91">
            <v>0</v>
          </cell>
          <cell r="P91">
            <v>0</v>
          </cell>
        </row>
        <row r="92">
          <cell r="B92" t="str">
            <v>PF0571</v>
          </cell>
          <cell r="C92" t="str">
            <v>MILKANA GOUTTA 170 GR</v>
          </cell>
          <cell r="D92">
            <v>18</v>
          </cell>
          <cell r="E92">
            <v>59</v>
          </cell>
          <cell r="F92">
            <v>0</v>
          </cell>
          <cell r="G92">
            <v>1062</v>
          </cell>
          <cell r="H92">
            <v>59</v>
          </cell>
          <cell r="I92">
            <v>0</v>
          </cell>
          <cell r="J92">
            <v>1062</v>
          </cell>
          <cell r="K92">
            <v>0</v>
          </cell>
          <cell r="L92">
            <v>1.3220000000000001</v>
          </cell>
          <cell r="M92">
            <v>18</v>
          </cell>
          <cell r="N92">
            <v>0</v>
          </cell>
          <cell r="O92">
            <v>0</v>
          </cell>
          <cell r="P92">
            <v>0</v>
          </cell>
        </row>
        <row r="93">
          <cell r="B93" t="str">
            <v>PF0468</v>
          </cell>
          <cell r="C93" t="str">
            <v>MILKANA GOUTTA 400 GR</v>
          </cell>
          <cell r="D93">
            <v>11</v>
          </cell>
          <cell r="E93">
            <v>0</v>
          </cell>
          <cell r="F93">
            <v>0</v>
          </cell>
          <cell r="G93">
            <v>0</v>
          </cell>
          <cell r="H93">
            <v>0</v>
          </cell>
          <cell r="I93">
            <v>0</v>
          </cell>
          <cell r="J93">
            <v>0</v>
          </cell>
          <cell r="K93">
            <v>0</v>
          </cell>
          <cell r="L93">
            <v>2.0461</v>
          </cell>
          <cell r="M93">
            <v>18</v>
          </cell>
          <cell r="N93">
            <v>0</v>
          </cell>
          <cell r="O93">
            <v>0</v>
          </cell>
          <cell r="P93">
            <v>0</v>
          </cell>
        </row>
        <row r="94">
          <cell r="B94" t="str">
            <v>PF0572</v>
          </cell>
          <cell r="C94" t="str">
            <v>MILKANA GOUTTA 240 GR</v>
          </cell>
          <cell r="D94">
            <v>11</v>
          </cell>
          <cell r="E94">
            <v>16</v>
          </cell>
          <cell r="F94">
            <v>0</v>
          </cell>
          <cell r="G94">
            <v>176</v>
          </cell>
          <cell r="H94">
            <v>16</v>
          </cell>
          <cell r="I94">
            <v>0</v>
          </cell>
          <cell r="J94">
            <v>176</v>
          </cell>
          <cell r="K94">
            <v>0</v>
          </cell>
          <cell r="L94">
            <v>1.7916000000000001</v>
          </cell>
          <cell r="M94">
            <v>18</v>
          </cell>
          <cell r="N94">
            <v>0</v>
          </cell>
          <cell r="O94">
            <v>0</v>
          </cell>
          <cell r="P94">
            <v>0</v>
          </cell>
        </row>
        <row r="95">
          <cell r="B95" t="str">
            <v>PF0573</v>
          </cell>
          <cell r="C95" t="str">
            <v>MILKANA GOUTTA 340 GR</v>
          </cell>
          <cell r="D95">
            <v>11</v>
          </cell>
          <cell r="E95">
            <v>9</v>
          </cell>
          <cell r="F95">
            <v>0</v>
          </cell>
          <cell r="G95">
            <v>99</v>
          </cell>
          <cell r="H95">
            <v>9</v>
          </cell>
          <cell r="I95">
            <v>0</v>
          </cell>
          <cell r="J95">
            <v>99</v>
          </cell>
          <cell r="K95">
            <v>0</v>
          </cell>
          <cell r="L95">
            <v>2.4279999999999999</v>
          </cell>
          <cell r="M95">
            <v>18</v>
          </cell>
          <cell r="N95">
            <v>0</v>
          </cell>
          <cell r="O95">
            <v>0</v>
          </cell>
          <cell r="P95">
            <v>0</v>
          </cell>
        </row>
        <row r="96">
          <cell r="B96" t="str">
            <v>PF0419</v>
          </cell>
          <cell r="C96" t="str">
            <v>FROMAGE FONDU 8 P</v>
          </cell>
          <cell r="D96">
            <v>36</v>
          </cell>
          <cell r="E96">
            <v>25</v>
          </cell>
          <cell r="F96">
            <v>0</v>
          </cell>
          <cell r="G96">
            <v>900</v>
          </cell>
          <cell r="H96">
            <v>25</v>
          </cell>
          <cell r="I96">
            <v>0</v>
          </cell>
          <cell r="J96">
            <v>900</v>
          </cell>
          <cell r="K96">
            <v>0</v>
          </cell>
          <cell r="L96">
            <v>1.2797000000000001</v>
          </cell>
          <cell r="M96">
            <v>18</v>
          </cell>
          <cell r="N96">
            <v>0</v>
          </cell>
          <cell r="O96">
            <v>0</v>
          </cell>
          <cell r="P96">
            <v>0</v>
          </cell>
        </row>
        <row r="97">
          <cell r="B97" t="str">
            <v>PF0420</v>
          </cell>
          <cell r="C97" t="str">
            <v>FROMAGE FONDU 16 P</v>
          </cell>
          <cell r="D97">
            <v>18</v>
          </cell>
          <cell r="E97">
            <v>26</v>
          </cell>
          <cell r="F97">
            <v>0</v>
          </cell>
          <cell r="G97">
            <v>468</v>
          </cell>
          <cell r="H97">
            <v>26</v>
          </cell>
          <cell r="I97">
            <v>0</v>
          </cell>
          <cell r="J97">
            <v>468</v>
          </cell>
          <cell r="K97">
            <v>0</v>
          </cell>
          <cell r="L97">
            <v>2.3814000000000002</v>
          </cell>
          <cell r="M97">
            <v>18</v>
          </cell>
          <cell r="N97">
            <v>0</v>
          </cell>
          <cell r="O97">
            <v>0</v>
          </cell>
          <cell r="P97">
            <v>0</v>
          </cell>
        </row>
        <row r="98">
          <cell r="B98" t="str">
            <v>PF0422</v>
          </cell>
          <cell r="C98" t="str">
            <v>FROMAGE FONDU 24 P</v>
          </cell>
          <cell r="D98">
            <v>12</v>
          </cell>
          <cell r="E98">
            <v>30</v>
          </cell>
          <cell r="F98">
            <v>0</v>
          </cell>
          <cell r="G98">
            <v>360</v>
          </cell>
          <cell r="H98">
            <v>30</v>
          </cell>
          <cell r="I98">
            <v>0</v>
          </cell>
          <cell r="J98">
            <v>360</v>
          </cell>
          <cell r="K98">
            <v>0</v>
          </cell>
          <cell r="L98">
            <v>3.2795999999999998</v>
          </cell>
          <cell r="M98">
            <v>18</v>
          </cell>
          <cell r="N98">
            <v>0</v>
          </cell>
          <cell r="O98">
            <v>0</v>
          </cell>
          <cell r="P98">
            <v>0</v>
          </cell>
        </row>
        <row r="99">
          <cell r="B99" t="str">
            <v>PF0421</v>
          </cell>
          <cell r="C99" t="str">
            <v>FROMAGE FONDU 48 P</v>
          </cell>
          <cell r="D99">
            <v>6</v>
          </cell>
          <cell r="E99">
            <v>110</v>
          </cell>
          <cell r="F99">
            <v>0</v>
          </cell>
          <cell r="G99">
            <v>660</v>
          </cell>
          <cell r="H99">
            <v>110</v>
          </cell>
          <cell r="I99">
            <v>0</v>
          </cell>
          <cell r="J99">
            <v>660</v>
          </cell>
          <cell r="K99">
            <v>0</v>
          </cell>
          <cell r="L99">
            <v>6.0381</v>
          </cell>
          <cell r="M99">
            <v>18</v>
          </cell>
          <cell r="N99">
            <v>0</v>
          </cell>
          <cell r="O99">
            <v>0</v>
          </cell>
          <cell r="P99">
            <v>0</v>
          </cell>
        </row>
        <row r="100">
          <cell r="B100" t="str">
            <v>PF0579</v>
          </cell>
          <cell r="C100" t="str">
            <v>RAPE GOURMAND 120 GR</v>
          </cell>
          <cell r="D100">
            <v>20</v>
          </cell>
          <cell r="E100">
            <v>0</v>
          </cell>
          <cell r="F100">
            <v>4</v>
          </cell>
          <cell r="G100">
            <v>4</v>
          </cell>
          <cell r="H100">
            <v>0</v>
          </cell>
          <cell r="I100">
            <v>4</v>
          </cell>
          <cell r="J100">
            <v>4</v>
          </cell>
          <cell r="K100">
            <v>0</v>
          </cell>
          <cell r="L100">
            <v>1.7668999999999999</v>
          </cell>
          <cell r="M100">
            <v>18</v>
          </cell>
          <cell r="N100">
            <v>0</v>
          </cell>
          <cell r="O100">
            <v>0</v>
          </cell>
          <cell r="P100">
            <v>0</v>
          </cell>
        </row>
        <row r="101">
          <cell r="B101" t="str">
            <v>PF0439</v>
          </cell>
          <cell r="C101" t="str">
            <v>RAPE GOURMAND GF</v>
          </cell>
          <cell r="D101">
            <v>8</v>
          </cell>
          <cell r="E101">
            <v>0</v>
          </cell>
          <cell r="F101">
            <v>0</v>
          </cell>
          <cell r="G101">
            <v>0</v>
          </cell>
          <cell r="H101">
            <v>0</v>
          </cell>
          <cell r="I101">
            <v>0</v>
          </cell>
          <cell r="J101">
            <v>0</v>
          </cell>
          <cell r="K101">
            <v>0</v>
          </cell>
          <cell r="L101">
            <v>10.4237</v>
          </cell>
          <cell r="M101">
            <v>18</v>
          </cell>
          <cell r="N101">
            <v>0</v>
          </cell>
          <cell r="O101">
            <v>0</v>
          </cell>
          <cell r="P101">
            <v>0</v>
          </cell>
        </row>
        <row r="102">
          <cell r="B102" t="str">
            <v>PF0581</v>
          </cell>
          <cell r="C102" t="str">
            <v>RAPE FONDANT 120 GR</v>
          </cell>
          <cell r="D102">
            <v>20</v>
          </cell>
          <cell r="E102">
            <v>1</v>
          </cell>
          <cell r="F102">
            <v>0</v>
          </cell>
          <cell r="G102">
            <v>20</v>
          </cell>
          <cell r="H102">
            <v>1</v>
          </cell>
          <cell r="I102">
            <v>0</v>
          </cell>
          <cell r="J102">
            <v>20</v>
          </cell>
          <cell r="K102">
            <v>0</v>
          </cell>
          <cell r="L102">
            <v>1.25</v>
          </cell>
          <cell r="M102">
            <v>18</v>
          </cell>
          <cell r="N102">
            <v>0</v>
          </cell>
          <cell r="O102">
            <v>0</v>
          </cell>
          <cell r="P102">
            <v>0</v>
          </cell>
        </row>
        <row r="103">
          <cell r="B103" t="str">
            <v>PF0441</v>
          </cell>
          <cell r="C103" t="str">
            <v>RAPE FONDANT GF</v>
          </cell>
          <cell r="D103">
            <v>8</v>
          </cell>
          <cell r="E103">
            <v>12</v>
          </cell>
          <cell r="F103">
            <v>0</v>
          </cell>
          <cell r="G103">
            <v>96</v>
          </cell>
          <cell r="H103">
            <v>12</v>
          </cell>
          <cell r="I103">
            <v>0</v>
          </cell>
          <cell r="J103">
            <v>96</v>
          </cell>
          <cell r="K103">
            <v>0</v>
          </cell>
          <cell r="L103">
            <v>6.5255000000000001</v>
          </cell>
          <cell r="M103">
            <v>18</v>
          </cell>
          <cell r="N103">
            <v>0</v>
          </cell>
          <cell r="O103">
            <v>0</v>
          </cell>
          <cell r="P103">
            <v>0</v>
          </cell>
        </row>
        <row r="104">
          <cell r="B104" t="str">
            <v>PF0521</v>
          </cell>
          <cell r="C104" t="str">
            <v>RAPE FONDANT GF PROMO</v>
          </cell>
          <cell r="D104">
            <v>8</v>
          </cell>
          <cell r="E104">
            <v>0</v>
          </cell>
          <cell r="F104">
            <v>0</v>
          </cell>
          <cell r="G104">
            <v>0</v>
          </cell>
          <cell r="H104">
            <v>0</v>
          </cell>
          <cell r="I104">
            <v>0</v>
          </cell>
          <cell r="J104">
            <v>0</v>
          </cell>
          <cell r="K104">
            <v>0</v>
          </cell>
          <cell r="L104">
            <v>6.5255000000000001</v>
          </cell>
          <cell r="M104">
            <v>18</v>
          </cell>
          <cell r="N104">
            <v>0</v>
          </cell>
          <cell r="O104">
            <v>0</v>
          </cell>
          <cell r="P104">
            <v>0</v>
          </cell>
        </row>
        <row r="105">
          <cell r="B105" t="str">
            <v>PF0574</v>
          </cell>
          <cell r="C105" t="str">
            <v>RAPE FONDANT 1 KG SACHET 50</v>
          </cell>
          <cell r="D105">
            <v>8</v>
          </cell>
          <cell r="E105">
            <v>0</v>
          </cell>
          <cell r="F105">
            <v>0</v>
          </cell>
          <cell r="G105">
            <v>0</v>
          </cell>
          <cell r="H105">
            <v>0</v>
          </cell>
          <cell r="I105">
            <v>0</v>
          </cell>
          <cell r="J105">
            <v>0</v>
          </cell>
          <cell r="K105">
            <v>0</v>
          </cell>
          <cell r="L105">
            <v>6.5255000000000001</v>
          </cell>
          <cell r="M105">
            <v>18</v>
          </cell>
          <cell r="N105">
            <v>0</v>
          </cell>
          <cell r="O105">
            <v>0</v>
          </cell>
          <cell r="P105">
            <v>0</v>
          </cell>
        </row>
        <row r="106">
          <cell r="B106" t="str">
            <v>PF0575</v>
          </cell>
          <cell r="C106" t="str">
            <v>RAPE FONDANT 1 KG SACHET100G</v>
          </cell>
          <cell r="D106">
            <v>8</v>
          </cell>
          <cell r="E106">
            <v>0</v>
          </cell>
          <cell r="F106">
            <v>0</v>
          </cell>
          <cell r="G106">
            <v>0</v>
          </cell>
          <cell r="H106">
            <v>0</v>
          </cell>
          <cell r="I106">
            <v>0</v>
          </cell>
          <cell r="J106">
            <v>0</v>
          </cell>
          <cell r="K106">
            <v>0</v>
          </cell>
          <cell r="L106">
            <v>6.5255000000000001</v>
          </cell>
          <cell r="M106">
            <v>18</v>
          </cell>
          <cell r="N106">
            <v>0</v>
          </cell>
          <cell r="O106">
            <v>0</v>
          </cell>
          <cell r="P106">
            <v>0</v>
          </cell>
        </row>
        <row r="107">
          <cell r="B107" t="str">
            <v>PF0549</v>
          </cell>
          <cell r="C107" t="str">
            <v>RAPE FONDANT PROMO SACHET 50</v>
          </cell>
          <cell r="D107">
            <v>8</v>
          </cell>
          <cell r="E107">
            <v>17</v>
          </cell>
          <cell r="F107">
            <v>0</v>
          </cell>
          <cell r="G107">
            <v>136</v>
          </cell>
          <cell r="H107">
            <v>17</v>
          </cell>
          <cell r="I107">
            <v>0</v>
          </cell>
          <cell r="J107">
            <v>136</v>
          </cell>
          <cell r="K107">
            <v>0</v>
          </cell>
          <cell r="L107">
            <v>6.5255000000000001</v>
          </cell>
          <cell r="M107">
            <v>18</v>
          </cell>
          <cell r="N107">
            <v>0</v>
          </cell>
          <cell r="O107">
            <v>0</v>
          </cell>
          <cell r="P107">
            <v>0</v>
          </cell>
        </row>
        <row r="108">
          <cell r="B108" t="str">
            <v>PF0550</v>
          </cell>
          <cell r="C108" t="str">
            <v>RAPE FONDANT PROMO SACHET100G</v>
          </cell>
          <cell r="D108">
            <v>8</v>
          </cell>
          <cell r="E108">
            <v>63</v>
          </cell>
          <cell r="F108">
            <v>0</v>
          </cell>
          <cell r="G108">
            <v>504</v>
          </cell>
          <cell r="H108">
            <v>63</v>
          </cell>
          <cell r="I108">
            <v>0</v>
          </cell>
          <cell r="J108">
            <v>504</v>
          </cell>
          <cell r="K108">
            <v>0</v>
          </cell>
          <cell r="L108">
            <v>6.5255000000000001</v>
          </cell>
          <cell r="M108">
            <v>18</v>
          </cell>
          <cell r="N108">
            <v>0</v>
          </cell>
          <cell r="O108">
            <v>0</v>
          </cell>
          <cell r="P108">
            <v>0</v>
          </cell>
        </row>
        <row r="109">
          <cell r="B109" t="str">
            <v>PF0560</v>
          </cell>
          <cell r="C109" t="str">
            <v>RAPE PESTO 120G</v>
          </cell>
          <cell r="D109">
            <v>20</v>
          </cell>
          <cell r="E109">
            <v>0</v>
          </cell>
          <cell r="F109">
            <v>0</v>
          </cell>
          <cell r="G109">
            <v>0</v>
          </cell>
          <cell r="H109">
            <v>0</v>
          </cell>
          <cell r="I109">
            <v>0</v>
          </cell>
          <cell r="J109">
            <v>0</v>
          </cell>
          <cell r="K109">
            <v>0</v>
          </cell>
          <cell r="L109">
            <v>1.7668999999999999</v>
          </cell>
          <cell r="M109">
            <v>18</v>
          </cell>
          <cell r="N109">
            <v>0</v>
          </cell>
          <cell r="O109">
            <v>0</v>
          </cell>
          <cell r="P109">
            <v>0</v>
          </cell>
        </row>
        <row r="110">
          <cell r="B110" t="str">
            <v>PF0501</v>
          </cell>
          <cell r="C110" t="str">
            <v>RAPE GOURMAND PF PROMO</v>
          </cell>
          <cell r="D110">
            <v>10</v>
          </cell>
          <cell r="E110">
            <v>0</v>
          </cell>
          <cell r="F110">
            <v>0</v>
          </cell>
          <cell r="G110">
            <v>0</v>
          </cell>
          <cell r="H110">
            <v>0</v>
          </cell>
          <cell r="I110">
            <v>0</v>
          </cell>
          <cell r="J110">
            <v>0</v>
          </cell>
          <cell r="K110">
            <v>0</v>
          </cell>
          <cell r="L110">
            <v>3.1779999999999999</v>
          </cell>
          <cell r="M110">
            <v>18</v>
          </cell>
          <cell r="N110">
            <v>0</v>
          </cell>
          <cell r="O110">
            <v>0</v>
          </cell>
          <cell r="P110">
            <v>0</v>
          </cell>
        </row>
        <row r="111">
          <cell r="B111" t="str">
            <v>PF0502</v>
          </cell>
          <cell r="C111" t="str">
            <v>RAPE FONDANT PF PROMO</v>
          </cell>
          <cell r="D111">
            <v>10</v>
          </cell>
          <cell r="E111">
            <v>0</v>
          </cell>
          <cell r="F111">
            <v>0</v>
          </cell>
          <cell r="G111">
            <v>0</v>
          </cell>
          <cell r="H111">
            <v>0</v>
          </cell>
          <cell r="I111">
            <v>0</v>
          </cell>
          <cell r="J111">
            <v>0</v>
          </cell>
          <cell r="K111">
            <v>0</v>
          </cell>
          <cell r="L111">
            <v>2.2414999999999998</v>
          </cell>
          <cell r="M111">
            <v>18</v>
          </cell>
          <cell r="N111">
            <v>0</v>
          </cell>
          <cell r="O111">
            <v>0</v>
          </cell>
          <cell r="P111">
            <v>0</v>
          </cell>
        </row>
        <row r="112">
          <cell r="B112" t="str">
            <v>PF0504</v>
          </cell>
          <cell r="C112" t="str">
            <v>RAPE GRUYERE GF 340G</v>
          </cell>
          <cell r="D112">
            <v>10</v>
          </cell>
          <cell r="E112">
            <v>3</v>
          </cell>
          <cell r="F112">
            <v>6</v>
          </cell>
          <cell r="G112">
            <v>36</v>
          </cell>
          <cell r="H112">
            <v>3</v>
          </cell>
          <cell r="I112">
            <v>6</v>
          </cell>
          <cell r="J112">
            <v>36</v>
          </cell>
          <cell r="K112">
            <v>0</v>
          </cell>
          <cell r="L112">
            <v>4.5754000000000001</v>
          </cell>
          <cell r="M112">
            <v>18</v>
          </cell>
          <cell r="N112">
            <v>0</v>
          </cell>
          <cell r="O112">
            <v>0</v>
          </cell>
          <cell r="P112">
            <v>0</v>
          </cell>
        </row>
        <row r="113">
          <cell r="B113" t="str">
            <v>PF0503</v>
          </cell>
          <cell r="C113" t="str">
            <v>RAPE GRUYERE PF 120G</v>
          </cell>
          <cell r="D113">
            <v>20</v>
          </cell>
          <cell r="E113">
            <v>5</v>
          </cell>
          <cell r="F113">
            <v>0</v>
          </cell>
          <cell r="G113">
            <v>100</v>
          </cell>
          <cell r="H113">
            <v>5</v>
          </cell>
          <cell r="I113">
            <v>0</v>
          </cell>
          <cell r="J113">
            <v>100</v>
          </cell>
          <cell r="K113">
            <v>0</v>
          </cell>
          <cell r="L113">
            <v>1.7668999999999999</v>
          </cell>
          <cell r="M113">
            <v>18</v>
          </cell>
          <cell r="N113">
            <v>0</v>
          </cell>
          <cell r="O113">
            <v>0</v>
          </cell>
          <cell r="P113">
            <v>0</v>
          </cell>
        </row>
        <row r="114">
          <cell r="B114" t="str">
            <v>PF0514</v>
          </cell>
          <cell r="C114" t="str">
            <v>RAPE GRUYERE PROMO 680G</v>
          </cell>
          <cell r="D114">
            <v>5</v>
          </cell>
          <cell r="E114">
            <v>0</v>
          </cell>
          <cell r="F114">
            <v>0</v>
          </cell>
          <cell r="G114">
            <v>0</v>
          </cell>
          <cell r="H114">
            <v>0</v>
          </cell>
          <cell r="I114">
            <v>0</v>
          </cell>
          <cell r="J114">
            <v>0</v>
          </cell>
          <cell r="K114">
            <v>0</v>
          </cell>
          <cell r="L114">
            <v>8.2627000000000006</v>
          </cell>
          <cell r="M114">
            <v>18</v>
          </cell>
          <cell r="N114">
            <v>0</v>
          </cell>
          <cell r="O114">
            <v>0</v>
          </cell>
          <cell r="P114">
            <v>0</v>
          </cell>
        </row>
        <row r="115">
          <cell r="B115" t="str">
            <v>PF0513</v>
          </cell>
          <cell r="C115" t="str">
            <v>RAPE GRUYERE PROMO 240G</v>
          </cell>
          <cell r="D115">
            <v>10</v>
          </cell>
          <cell r="E115">
            <v>0</v>
          </cell>
          <cell r="F115">
            <v>0</v>
          </cell>
          <cell r="G115">
            <v>0</v>
          </cell>
          <cell r="H115">
            <v>0</v>
          </cell>
          <cell r="I115">
            <v>0</v>
          </cell>
          <cell r="J115">
            <v>0</v>
          </cell>
          <cell r="K115">
            <v>0</v>
          </cell>
          <cell r="L115">
            <v>3.1779999999999999</v>
          </cell>
          <cell r="M115">
            <v>18</v>
          </cell>
          <cell r="N115">
            <v>0</v>
          </cell>
          <cell r="O115">
            <v>0</v>
          </cell>
          <cell r="P115">
            <v>0</v>
          </cell>
        </row>
        <row r="116">
          <cell r="B116" t="str">
            <v>PF0042</v>
          </cell>
          <cell r="C116" t="str">
            <v>BEURRE PLAQUETTE 200G</v>
          </cell>
          <cell r="D116">
            <v>4</v>
          </cell>
          <cell r="E116">
            <v>0</v>
          </cell>
          <cell r="F116">
            <v>0</v>
          </cell>
          <cell r="G116">
            <v>0</v>
          </cell>
          <cell r="H116">
            <v>0</v>
          </cell>
          <cell r="I116">
            <v>0</v>
          </cell>
          <cell r="J116">
            <v>0</v>
          </cell>
          <cell r="K116">
            <v>0</v>
          </cell>
          <cell r="L116">
            <v>8.4153000000000002</v>
          </cell>
          <cell r="M116">
            <v>18</v>
          </cell>
          <cell r="N116">
            <v>0</v>
          </cell>
          <cell r="O116">
            <v>0</v>
          </cell>
          <cell r="P116">
            <v>0</v>
          </cell>
        </row>
        <row r="117">
          <cell r="B117" t="str">
            <v>PF0043</v>
          </cell>
          <cell r="C117" t="str">
            <v>BEURRE EN VRAC (CARTON 5KG)</v>
          </cell>
          <cell r="D117">
            <v>5</v>
          </cell>
          <cell r="E117">
            <v>24</v>
          </cell>
          <cell r="F117">
            <v>0</v>
          </cell>
          <cell r="G117">
            <v>120</v>
          </cell>
          <cell r="H117">
            <v>24</v>
          </cell>
          <cell r="I117">
            <v>0</v>
          </cell>
          <cell r="J117">
            <v>120</v>
          </cell>
          <cell r="K117">
            <v>0</v>
          </cell>
          <cell r="L117">
            <v>8.1356000000000002</v>
          </cell>
          <cell r="M117">
            <v>18</v>
          </cell>
          <cell r="N117">
            <v>0</v>
          </cell>
          <cell r="O117">
            <v>0</v>
          </cell>
          <cell r="P117">
            <v>0</v>
          </cell>
        </row>
        <row r="118">
          <cell r="B118" t="str">
            <v>PF0077</v>
          </cell>
          <cell r="C118" t="str">
            <v>BEURRE PLAQUETTE 100G</v>
          </cell>
          <cell r="D118">
            <v>5</v>
          </cell>
          <cell r="E118">
            <v>0</v>
          </cell>
          <cell r="F118">
            <v>0</v>
          </cell>
          <cell r="G118">
            <v>0</v>
          </cell>
          <cell r="H118">
            <v>0</v>
          </cell>
          <cell r="I118">
            <v>0</v>
          </cell>
          <cell r="J118">
            <v>0</v>
          </cell>
          <cell r="K118">
            <v>0</v>
          </cell>
          <cell r="L118">
            <v>8.6865000000000006</v>
          </cell>
          <cell r="M118">
            <v>18</v>
          </cell>
          <cell r="N118">
            <v>0</v>
          </cell>
          <cell r="O118">
            <v>0</v>
          </cell>
          <cell r="P118">
            <v>0</v>
          </cell>
        </row>
        <row r="119">
          <cell r="B119" t="str">
            <v>EM0393</v>
          </cell>
          <cell r="C119" t="str">
            <v>CAISSE BLEUE DANONE</v>
          </cell>
          <cell r="D119">
            <v>1</v>
          </cell>
          <cell r="E119">
            <v>-387</v>
          </cell>
          <cell r="F119">
            <v>0</v>
          </cell>
          <cell r="G119">
            <v>-387</v>
          </cell>
          <cell r="H119">
            <v>-387</v>
          </cell>
          <cell r="I119">
            <v>0</v>
          </cell>
          <cell r="J119">
            <v>-387</v>
          </cell>
          <cell r="K119">
            <v>0</v>
          </cell>
          <cell r="L119">
            <v>0</v>
          </cell>
          <cell r="M119">
            <v>0</v>
          </cell>
          <cell r="N119">
            <v>0</v>
          </cell>
          <cell r="O119">
            <v>0</v>
          </cell>
          <cell r="P119">
            <v>0</v>
          </cell>
        </row>
        <row r="120">
          <cell r="B120" t="str">
            <v>EM0850</v>
          </cell>
          <cell r="C120" t="str">
            <v>CAISSE DESSERT</v>
          </cell>
          <cell r="D120">
            <v>1</v>
          </cell>
          <cell r="E120">
            <v>-723</v>
          </cell>
          <cell r="F120">
            <v>0</v>
          </cell>
          <cell r="G120">
            <v>-723</v>
          </cell>
          <cell r="H120">
            <v>-723</v>
          </cell>
          <cell r="I120">
            <v>0</v>
          </cell>
          <cell r="J120">
            <v>-723</v>
          </cell>
          <cell r="K120">
            <v>0</v>
          </cell>
          <cell r="L120">
            <v>0</v>
          </cell>
          <cell r="M120">
            <v>0</v>
          </cell>
          <cell r="N120">
            <v>0</v>
          </cell>
          <cell r="O120">
            <v>0</v>
          </cell>
          <cell r="P120">
            <v>0</v>
          </cell>
        </row>
        <row r="121">
          <cell r="B121" t="str">
            <v>PF0038</v>
          </cell>
          <cell r="C121" t="str">
            <v>LAIT UHT PAQUET</v>
          </cell>
          <cell r="D121">
            <v>6</v>
          </cell>
          <cell r="E121">
            <v>3950</v>
          </cell>
          <cell r="F121">
            <v>4</v>
          </cell>
          <cell r="G121">
            <v>23704</v>
          </cell>
          <cell r="H121">
            <v>3950</v>
          </cell>
          <cell r="I121">
            <v>4</v>
          </cell>
          <cell r="J121">
            <v>23704</v>
          </cell>
          <cell r="K121">
            <v>0</v>
          </cell>
          <cell r="L121">
            <v>1.0860000000000001</v>
          </cell>
          <cell r="M121">
            <v>0</v>
          </cell>
          <cell r="N121">
            <v>0</v>
          </cell>
          <cell r="O121">
            <v>0</v>
          </cell>
          <cell r="P121">
            <v>0</v>
          </cell>
        </row>
        <row r="122">
          <cell r="B122" t="str">
            <v>PF0142</v>
          </cell>
          <cell r="C122" t="str">
            <v>LAIT ENTIER</v>
          </cell>
          <cell r="D122">
            <v>6</v>
          </cell>
          <cell r="E122">
            <v>559</v>
          </cell>
          <cell r="F122">
            <v>0</v>
          </cell>
          <cell r="G122">
            <v>3354</v>
          </cell>
          <cell r="H122">
            <v>559</v>
          </cell>
          <cell r="I122">
            <v>0</v>
          </cell>
          <cell r="J122">
            <v>3354</v>
          </cell>
          <cell r="K122">
            <v>0</v>
          </cell>
          <cell r="L122">
            <v>1.49</v>
          </cell>
          <cell r="M122">
            <v>0</v>
          </cell>
          <cell r="N122">
            <v>0</v>
          </cell>
          <cell r="O122">
            <v>0</v>
          </cell>
          <cell r="P122">
            <v>0</v>
          </cell>
        </row>
        <row r="123">
          <cell r="B123" t="str">
            <v>PF0143</v>
          </cell>
          <cell r="C123" t="str">
            <v>LAIT ECREME DELICE</v>
          </cell>
          <cell r="D123">
            <v>6</v>
          </cell>
          <cell r="E123">
            <v>71</v>
          </cell>
          <cell r="F123">
            <v>5</v>
          </cell>
          <cell r="G123">
            <v>431</v>
          </cell>
          <cell r="H123">
            <v>71</v>
          </cell>
          <cell r="I123">
            <v>5</v>
          </cell>
          <cell r="J123">
            <v>431</v>
          </cell>
          <cell r="K123">
            <v>0</v>
          </cell>
          <cell r="L123">
            <v>1.44</v>
          </cell>
          <cell r="M123">
            <v>0</v>
          </cell>
          <cell r="N123">
            <v>0</v>
          </cell>
          <cell r="O123">
            <v>0</v>
          </cell>
          <cell r="P123">
            <v>0</v>
          </cell>
        </row>
        <row r="124">
          <cell r="B124" t="str">
            <v>PF0218</v>
          </cell>
          <cell r="C124" t="str">
            <v>LAIT ENRICHI DELISSO</v>
          </cell>
          <cell r="D124">
            <v>6</v>
          </cell>
          <cell r="E124">
            <v>813</v>
          </cell>
          <cell r="F124">
            <v>0</v>
          </cell>
          <cell r="G124">
            <v>4878</v>
          </cell>
          <cell r="H124">
            <v>813</v>
          </cell>
          <cell r="I124">
            <v>0</v>
          </cell>
          <cell r="J124">
            <v>4878</v>
          </cell>
          <cell r="K124">
            <v>0</v>
          </cell>
          <cell r="L124">
            <v>1.585</v>
          </cell>
          <cell r="M124">
            <v>0</v>
          </cell>
          <cell r="N124">
            <v>0</v>
          </cell>
          <cell r="O124">
            <v>0</v>
          </cell>
          <cell r="P124">
            <v>0</v>
          </cell>
        </row>
        <row r="125">
          <cell r="B125" t="str">
            <v>PF0431</v>
          </cell>
          <cell r="C125" t="str">
            <v>LAIT UHT PAQUET 1/2 L</v>
          </cell>
          <cell r="D125">
            <v>6</v>
          </cell>
          <cell r="E125">
            <v>553</v>
          </cell>
          <cell r="F125">
            <v>0</v>
          </cell>
          <cell r="G125">
            <v>3318</v>
          </cell>
          <cell r="H125">
            <v>553</v>
          </cell>
          <cell r="I125">
            <v>0</v>
          </cell>
          <cell r="J125">
            <v>3318</v>
          </cell>
          <cell r="K125">
            <v>0</v>
          </cell>
          <cell r="L125">
            <v>0.73</v>
          </cell>
          <cell r="M125">
            <v>0</v>
          </cell>
          <cell r="N125">
            <v>0</v>
          </cell>
          <cell r="O125">
            <v>0</v>
          </cell>
          <cell r="P125">
            <v>0</v>
          </cell>
        </row>
        <row r="126">
          <cell r="B126" t="str">
            <v>PF0331</v>
          </cell>
          <cell r="C126" t="str">
            <v>DELISSO GOUTER CHOCO COCOBAT</v>
          </cell>
          <cell r="D126">
            <v>24</v>
          </cell>
          <cell r="E126">
            <v>90</v>
          </cell>
          <cell r="F126">
            <v>0</v>
          </cell>
          <cell r="G126">
            <v>2160</v>
          </cell>
          <cell r="H126">
            <v>90</v>
          </cell>
          <cell r="I126">
            <v>0</v>
          </cell>
          <cell r="J126">
            <v>2160</v>
          </cell>
          <cell r="K126">
            <v>0</v>
          </cell>
          <cell r="L126">
            <v>0.5</v>
          </cell>
          <cell r="M126">
            <v>18</v>
          </cell>
          <cell r="N126">
            <v>0</v>
          </cell>
          <cell r="O126">
            <v>0</v>
          </cell>
          <cell r="P126">
            <v>0</v>
          </cell>
        </row>
        <row r="127">
          <cell r="B127" t="str">
            <v>PF0332</v>
          </cell>
          <cell r="C127" t="str">
            <v>DELISSO GOUTER FRAISE FLOPY</v>
          </cell>
          <cell r="D127">
            <v>24</v>
          </cell>
          <cell r="E127">
            <v>38</v>
          </cell>
          <cell r="F127">
            <v>0</v>
          </cell>
          <cell r="G127">
            <v>912</v>
          </cell>
          <cell r="H127">
            <v>38</v>
          </cell>
          <cell r="I127">
            <v>0</v>
          </cell>
          <cell r="J127">
            <v>912</v>
          </cell>
          <cell r="K127">
            <v>0</v>
          </cell>
          <cell r="L127">
            <v>0.5</v>
          </cell>
          <cell r="M127">
            <v>18</v>
          </cell>
          <cell r="N127">
            <v>0</v>
          </cell>
          <cell r="O127">
            <v>0</v>
          </cell>
          <cell r="P127">
            <v>0</v>
          </cell>
        </row>
        <row r="128">
          <cell r="B128" t="str">
            <v>PF0531</v>
          </cell>
          <cell r="C128" t="str">
            <v>DELISSO GOUTER VANILLE</v>
          </cell>
          <cell r="D128">
            <v>24</v>
          </cell>
          <cell r="E128">
            <v>0</v>
          </cell>
          <cell r="F128">
            <v>0</v>
          </cell>
          <cell r="G128">
            <v>0</v>
          </cell>
          <cell r="H128">
            <v>0</v>
          </cell>
          <cell r="I128">
            <v>0</v>
          </cell>
          <cell r="J128">
            <v>0</v>
          </cell>
          <cell r="K128">
            <v>0</v>
          </cell>
          <cell r="L128">
            <v>0.5</v>
          </cell>
          <cell r="M128">
            <v>18</v>
          </cell>
          <cell r="N128">
            <v>0</v>
          </cell>
          <cell r="O128">
            <v>0</v>
          </cell>
          <cell r="P128">
            <v>0</v>
          </cell>
        </row>
        <row r="129">
          <cell r="B129" t="str">
            <v>PF0589</v>
          </cell>
          <cell r="C129" t="str">
            <v>DELISSO GOUTER BANANE</v>
          </cell>
          <cell r="D129">
            <v>24</v>
          </cell>
          <cell r="E129">
            <v>35</v>
          </cell>
          <cell r="F129">
            <v>0</v>
          </cell>
          <cell r="G129">
            <v>840</v>
          </cell>
          <cell r="H129">
            <v>35</v>
          </cell>
          <cell r="I129">
            <v>0</v>
          </cell>
          <cell r="J129">
            <v>840</v>
          </cell>
          <cell r="K129">
            <v>0</v>
          </cell>
          <cell r="L129">
            <v>0.5</v>
          </cell>
          <cell r="M129">
            <v>18</v>
          </cell>
          <cell r="N129">
            <v>0</v>
          </cell>
          <cell r="O129">
            <v>0</v>
          </cell>
          <cell r="P129">
            <v>0</v>
          </cell>
        </row>
        <row r="130">
          <cell r="B130" t="str">
            <v>PF0192</v>
          </cell>
          <cell r="C130" t="str">
            <v>JUS ORANGE 1L NV</v>
          </cell>
          <cell r="D130">
            <v>6</v>
          </cell>
          <cell r="E130">
            <v>266</v>
          </cell>
          <cell r="F130">
            <v>0</v>
          </cell>
          <cell r="G130">
            <v>1596</v>
          </cell>
          <cell r="H130">
            <v>266</v>
          </cell>
          <cell r="I130">
            <v>0</v>
          </cell>
          <cell r="J130">
            <v>1596</v>
          </cell>
          <cell r="K130">
            <v>0</v>
          </cell>
          <cell r="L130">
            <v>1.8347</v>
          </cell>
          <cell r="M130">
            <v>18</v>
          </cell>
          <cell r="N130">
            <v>0</v>
          </cell>
          <cell r="O130">
            <v>0</v>
          </cell>
          <cell r="P130">
            <v>0</v>
          </cell>
        </row>
        <row r="131">
          <cell r="B131" t="str">
            <v>PF0227</v>
          </cell>
          <cell r="C131" t="str">
            <v>JUS MULTIVITAMINE 1L</v>
          </cell>
          <cell r="D131">
            <v>6</v>
          </cell>
          <cell r="E131">
            <v>236</v>
          </cell>
          <cell r="F131">
            <v>0</v>
          </cell>
          <cell r="G131">
            <v>1416</v>
          </cell>
          <cell r="H131">
            <v>236</v>
          </cell>
          <cell r="I131">
            <v>0</v>
          </cell>
          <cell r="J131">
            <v>1416</v>
          </cell>
          <cell r="K131">
            <v>0</v>
          </cell>
          <cell r="L131">
            <v>1.8347</v>
          </cell>
          <cell r="M131">
            <v>18</v>
          </cell>
          <cell r="N131">
            <v>0</v>
          </cell>
          <cell r="O131">
            <v>0</v>
          </cell>
          <cell r="P131">
            <v>0</v>
          </cell>
        </row>
        <row r="132">
          <cell r="B132" t="str">
            <v>PF0189</v>
          </cell>
          <cell r="C132" t="str">
            <v>JUS MANGUE 1L</v>
          </cell>
          <cell r="D132">
            <v>6</v>
          </cell>
          <cell r="E132">
            <v>160</v>
          </cell>
          <cell r="F132">
            <v>0</v>
          </cell>
          <cell r="G132">
            <v>960</v>
          </cell>
          <cell r="H132">
            <v>160</v>
          </cell>
          <cell r="I132">
            <v>0</v>
          </cell>
          <cell r="J132">
            <v>960</v>
          </cell>
          <cell r="K132">
            <v>0</v>
          </cell>
          <cell r="L132">
            <v>1.8347</v>
          </cell>
          <cell r="M132">
            <v>18</v>
          </cell>
          <cell r="N132">
            <v>0</v>
          </cell>
          <cell r="O132">
            <v>0</v>
          </cell>
          <cell r="P132">
            <v>0</v>
          </cell>
        </row>
        <row r="133">
          <cell r="B133" t="str">
            <v>PF0288</v>
          </cell>
          <cell r="C133" t="str">
            <v>JUS POIRE  1L</v>
          </cell>
          <cell r="D133">
            <v>6</v>
          </cell>
          <cell r="E133">
            <v>242</v>
          </cell>
          <cell r="F133">
            <v>0</v>
          </cell>
          <cell r="G133">
            <v>1452</v>
          </cell>
          <cell r="H133">
            <v>242</v>
          </cell>
          <cell r="I133">
            <v>0</v>
          </cell>
          <cell r="J133">
            <v>1452</v>
          </cell>
          <cell r="K133">
            <v>0</v>
          </cell>
          <cell r="L133">
            <v>1.8347</v>
          </cell>
          <cell r="M133">
            <v>18</v>
          </cell>
          <cell r="N133">
            <v>0</v>
          </cell>
          <cell r="O133">
            <v>0</v>
          </cell>
          <cell r="P133">
            <v>0</v>
          </cell>
        </row>
        <row r="134">
          <cell r="B134" t="str">
            <v>PF0289</v>
          </cell>
          <cell r="C134" t="str">
            <v>JUS PECHE  1L</v>
          </cell>
          <cell r="D134">
            <v>6</v>
          </cell>
          <cell r="E134">
            <v>128</v>
          </cell>
          <cell r="F134">
            <v>0</v>
          </cell>
          <cell r="G134">
            <v>768</v>
          </cell>
          <cell r="H134">
            <v>128</v>
          </cell>
          <cell r="I134">
            <v>0</v>
          </cell>
          <cell r="J134">
            <v>768</v>
          </cell>
          <cell r="K134">
            <v>0</v>
          </cell>
          <cell r="L134">
            <v>1.8347</v>
          </cell>
          <cell r="M134">
            <v>18</v>
          </cell>
          <cell r="N134">
            <v>0</v>
          </cell>
          <cell r="O134">
            <v>0</v>
          </cell>
          <cell r="P134">
            <v>0</v>
          </cell>
        </row>
        <row r="135">
          <cell r="B135" t="str">
            <v>PF0308</v>
          </cell>
          <cell r="C135" t="str">
            <v>JUS TIME RELAX 1L</v>
          </cell>
          <cell r="D135">
            <v>6</v>
          </cell>
          <cell r="E135">
            <v>201</v>
          </cell>
          <cell r="F135">
            <v>2</v>
          </cell>
          <cell r="G135">
            <v>1208</v>
          </cell>
          <cell r="H135">
            <v>201</v>
          </cell>
          <cell r="I135">
            <v>2</v>
          </cell>
          <cell r="J135">
            <v>1208</v>
          </cell>
          <cell r="K135">
            <v>0</v>
          </cell>
          <cell r="L135">
            <v>1.8347</v>
          </cell>
          <cell r="M135">
            <v>18</v>
          </cell>
          <cell r="N135">
            <v>0</v>
          </cell>
          <cell r="O135">
            <v>0</v>
          </cell>
          <cell r="P135">
            <v>0</v>
          </cell>
        </row>
        <row r="136">
          <cell r="B136" t="str">
            <v>PF0313</v>
          </cell>
          <cell r="C136" t="str">
            <v>JUS CONFORT REPAS 1L</v>
          </cell>
          <cell r="D136">
            <v>6</v>
          </cell>
          <cell r="E136">
            <v>141</v>
          </cell>
          <cell r="F136">
            <v>0</v>
          </cell>
          <cell r="G136">
            <v>846</v>
          </cell>
          <cell r="H136">
            <v>141</v>
          </cell>
          <cell r="I136">
            <v>0</v>
          </cell>
          <cell r="J136">
            <v>846</v>
          </cell>
          <cell r="K136">
            <v>0</v>
          </cell>
          <cell r="L136">
            <v>1.8347</v>
          </cell>
          <cell r="M136">
            <v>18</v>
          </cell>
          <cell r="N136">
            <v>0</v>
          </cell>
          <cell r="O136">
            <v>0</v>
          </cell>
          <cell r="P136">
            <v>0</v>
          </cell>
        </row>
        <row r="137">
          <cell r="B137" t="str">
            <v>PF0452</v>
          </cell>
          <cell r="C137" t="str">
            <v>JUS LEMONADA 1L</v>
          </cell>
          <cell r="D137">
            <v>6</v>
          </cell>
          <cell r="E137">
            <v>0</v>
          </cell>
          <cell r="F137">
            <v>0</v>
          </cell>
          <cell r="G137">
            <v>0</v>
          </cell>
          <cell r="H137">
            <v>0</v>
          </cell>
          <cell r="I137">
            <v>0</v>
          </cell>
          <cell r="J137">
            <v>0</v>
          </cell>
          <cell r="K137">
            <v>0</v>
          </cell>
          <cell r="L137">
            <v>1.8347</v>
          </cell>
          <cell r="M137">
            <v>18</v>
          </cell>
          <cell r="N137">
            <v>0</v>
          </cell>
          <cell r="O137">
            <v>0</v>
          </cell>
          <cell r="P137">
            <v>0</v>
          </cell>
        </row>
        <row r="138">
          <cell r="B138" t="str">
            <v>PF0518</v>
          </cell>
          <cell r="C138" t="str">
            <v>JUS MOJITO 1L</v>
          </cell>
          <cell r="D138">
            <v>6</v>
          </cell>
          <cell r="E138">
            <v>0</v>
          </cell>
          <cell r="F138">
            <v>0</v>
          </cell>
          <cell r="G138">
            <v>0</v>
          </cell>
          <cell r="H138">
            <v>0</v>
          </cell>
          <cell r="I138">
            <v>0</v>
          </cell>
          <cell r="J138">
            <v>0</v>
          </cell>
          <cell r="K138">
            <v>0</v>
          </cell>
          <cell r="L138">
            <v>1.8347</v>
          </cell>
          <cell r="M138">
            <v>18</v>
          </cell>
          <cell r="N138">
            <v>0</v>
          </cell>
          <cell r="O138">
            <v>0</v>
          </cell>
          <cell r="P138">
            <v>0</v>
          </cell>
        </row>
        <row r="139">
          <cell r="B139" t="str">
            <v>PF0519</v>
          </cell>
          <cell r="C139" t="str">
            <v>JUS RAISIN 1L</v>
          </cell>
          <cell r="D139">
            <v>6</v>
          </cell>
          <cell r="E139">
            <v>0</v>
          </cell>
          <cell r="F139">
            <v>0</v>
          </cell>
          <cell r="G139">
            <v>0</v>
          </cell>
          <cell r="H139">
            <v>0</v>
          </cell>
          <cell r="I139">
            <v>0</v>
          </cell>
          <cell r="J139">
            <v>0</v>
          </cell>
          <cell r="K139">
            <v>0</v>
          </cell>
          <cell r="L139">
            <v>1.8347</v>
          </cell>
          <cell r="M139">
            <v>18</v>
          </cell>
          <cell r="N139">
            <v>0</v>
          </cell>
          <cell r="O139">
            <v>0</v>
          </cell>
          <cell r="P139">
            <v>0</v>
          </cell>
        </row>
        <row r="140">
          <cell r="B140" t="str">
            <v>PF0523</v>
          </cell>
          <cell r="C140" t="str">
            <v>JUS POMME POIRE BANANE 1L</v>
          </cell>
          <cell r="D140">
            <v>6</v>
          </cell>
          <cell r="E140">
            <v>0</v>
          </cell>
          <cell r="F140">
            <v>0</v>
          </cell>
          <cell r="G140">
            <v>0</v>
          </cell>
          <cell r="H140">
            <v>0</v>
          </cell>
          <cell r="I140">
            <v>0</v>
          </cell>
          <cell r="J140">
            <v>0</v>
          </cell>
          <cell r="K140">
            <v>0</v>
          </cell>
          <cell r="L140">
            <v>1.8347</v>
          </cell>
          <cell r="M140">
            <v>18</v>
          </cell>
          <cell r="N140">
            <v>0</v>
          </cell>
          <cell r="O140">
            <v>0</v>
          </cell>
          <cell r="P140">
            <v>0</v>
          </cell>
        </row>
        <row r="141">
          <cell r="B141" t="str">
            <v>PF0495</v>
          </cell>
          <cell r="C141" t="str">
            <v>P’TIT DELICE ORANGE 12.5CL</v>
          </cell>
          <cell r="D141">
            <v>24</v>
          </cell>
          <cell r="E141">
            <v>144</v>
          </cell>
          <cell r="F141">
            <v>0</v>
          </cell>
          <cell r="G141">
            <v>3456</v>
          </cell>
          <cell r="H141">
            <v>144</v>
          </cell>
          <cell r="I141">
            <v>0</v>
          </cell>
          <cell r="J141">
            <v>3456</v>
          </cell>
          <cell r="K141">
            <v>0</v>
          </cell>
          <cell r="L141">
            <v>0.29580000000000001</v>
          </cell>
          <cell r="M141">
            <v>18</v>
          </cell>
          <cell r="N141">
            <v>0</v>
          </cell>
          <cell r="O141">
            <v>0</v>
          </cell>
          <cell r="P141">
            <v>0</v>
          </cell>
        </row>
        <row r="142">
          <cell r="B142" t="str">
            <v>PF0496</v>
          </cell>
          <cell r="C142" t="str">
            <v>P’TIT DELICE TROPICAL 12.5CL</v>
          </cell>
          <cell r="D142">
            <v>24</v>
          </cell>
          <cell r="E142">
            <v>198</v>
          </cell>
          <cell r="F142">
            <v>0</v>
          </cell>
          <cell r="G142">
            <v>4752</v>
          </cell>
          <cell r="H142">
            <v>198</v>
          </cell>
          <cell r="I142">
            <v>0</v>
          </cell>
          <cell r="J142">
            <v>4752</v>
          </cell>
          <cell r="K142">
            <v>0</v>
          </cell>
          <cell r="L142">
            <v>0.29580000000000001</v>
          </cell>
          <cell r="M142">
            <v>18</v>
          </cell>
          <cell r="N142">
            <v>0</v>
          </cell>
          <cell r="O142">
            <v>0</v>
          </cell>
          <cell r="P142">
            <v>0</v>
          </cell>
        </row>
        <row r="143">
          <cell r="B143" t="str">
            <v>PF0516</v>
          </cell>
          <cell r="C143" t="str">
            <v>P’TIT DELICE FRAISE FRAM12.5CL</v>
          </cell>
          <cell r="D143">
            <v>24</v>
          </cell>
          <cell r="E143">
            <v>-2</v>
          </cell>
          <cell r="F143">
            <v>0</v>
          </cell>
          <cell r="G143">
            <v>-48</v>
          </cell>
          <cell r="H143">
            <v>-2</v>
          </cell>
          <cell r="I143">
            <v>0</v>
          </cell>
          <cell r="J143">
            <v>-48</v>
          </cell>
          <cell r="K143">
            <v>0</v>
          </cell>
          <cell r="L143">
            <v>0.29580000000000001</v>
          </cell>
          <cell r="M143">
            <v>18</v>
          </cell>
          <cell r="N143">
            <v>0</v>
          </cell>
          <cell r="O143">
            <v>0</v>
          </cell>
          <cell r="P143">
            <v>0</v>
          </cell>
        </row>
        <row r="144">
          <cell r="B144" t="str">
            <v>PF0491</v>
          </cell>
          <cell r="C144" t="str">
            <v>LOT P’TIT DELICE ORANGE 125ML</v>
          </cell>
          <cell r="D144">
            <v>8</v>
          </cell>
          <cell r="E144">
            <v>0</v>
          </cell>
          <cell r="F144">
            <v>0</v>
          </cell>
          <cell r="G144">
            <v>0</v>
          </cell>
          <cell r="H144">
            <v>0</v>
          </cell>
          <cell r="I144">
            <v>0</v>
          </cell>
          <cell r="J144">
            <v>0</v>
          </cell>
          <cell r="K144">
            <v>0</v>
          </cell>
          <cell r="L144">
            <v>0.71360000000000001</v>
          </cell>
          <cell r="M144">
            <v>18</v>
          </cell>
          <cell r="N144">
            <v>0</v>
          </cell>
          <cell r="O144">
            <v>0</v>
          </cell>
          <cell r="P144">
            <v>0</v>
          </cell>
        </row>
        <row r="145">
          <cell r="B145" t="str">
            <v>PF0492</v>
          </cell>
          <cell r="C145" t="str">
            <v>LOT P’TITDELICE TROPICAL 125ML</v>
          </cell>
          <cell r="D145">
            <v>8</v>
          </cell>
          <cell r="E145">
            <v>0</v>
          </cell>
          <cell r="F145">
            <v>0</v>
          </cell>
          <cell r="G145">
            <v>0</v>
          </cell>
          <cell r="H145">
            <v>0</v>
          </cell>
          <cell r="I145">
            <v>0</v>
          </cell>
          <cell r="J145">
            <v>0</v>
          </cell>
          <cell r="K145">
            <v>0</v>
          </cell>
          <cell r="L145">
            <v>0.71360000000000001</v>
          </cell>
          <cell r="M145">
            <v>18</v>
          </cell>
          <cell r="N145">
            <v>0</v>
          </cell>
          <cell r="O145">
            <v>0</v>
          </cell>
          <cell r="P145">
            <v>0</v>
          </cell>
        </row>
        <row r="146">
          <cell r="B146" t="str">
            <v>PF0547</v>
          </cell>
          <cell r="C146" t="str">
            <v>LOT P’TIT DELICE FR FRAMBO12.5</v>
          </cell>
          <cell r="D146">
            <v>8</v>
          </cell>
          <cell r="E146">
            <v>0</v>
          </cell>
          <cell r="F146">
            <v>0</v>
          </cell>
          <cell r="G146">
            <v>0</v>
          </cell>
          <cell r="H146">
            <v>0</v>
          </cell>
          <cell r="I146">
            <v>0</v>
          </cell>
          <cell r="J146">
            <v>0</v>
          </cell>
          <cell r="K146">
            <v>0</v>
          </cell>
          <cell r="L146">
            <v>0.71360000000000001</v>
          </cell>
          <cell r="M146">
            <v>18</v>
          </cell>
          <cell r="N146">
            <v>0</v>
          </cell>
          <cell r="O146">
            <v>0</v>
          </cell>
          <cell r="P146">
            <v>0</v>
          </cell>
        </row>
        <row r="147">
          <cell r="B147" t="str">
            <v>PF0488</v>
          </cell>
          <cell r="C147" t="str">
            <v>P’TIT DELICE ORANGE 19CL</v>
          </cell>
          <cell r="D147">
            <v>24</v>
          </cell>
          <cell r="E147">
            <v>115</v>
          </cell>
          <cell r="F147">
            <v>0</v>
          </cell>
          <cell r="G147">
            <v>2760</v>
          </cell>
          <cell r="H147">
            <v>115</v>
          </cell>
          <cell r="I147">
            <v>0</v>
          </cell>
          <cell r="J147">
            <v>2760</v>
          </cell>
          <cell r="K147">
            <v>0</v>
          </cell>
          <cell r="L147">
            <v>0.44919999999999999</v>
          </cell>
          <cell r="M147">
            <v>18</v>
          </cell>
          <cell r="N147">
            <v>0</v>
          </cell>
          <cell r="O147">
            <v>0</v>
          </cell>
          <cell r="P147">
            <v>0</v>
          </cell>
        </row>
        <row r="148">
          <cell r="B148" t="str">
            <v>PF0489</v>
          </cell>
          <cell r="C148" t="str">
            <v>P’TIT DELICE TROPICAL 19 CL</v>
          </cell>
          <cell r="D148">
            <v>24</v>
          </cell>
          <cell r="E148">
            <v>4</v>
          </cell>
          <cell r="F148">
            <v>0</v>
          </cell>
          <cell r="G148">
            <v>96</v>
          </cell>
          <cell r="H148">
            <v>4</v>
          </cell>
          <cell r="I148">
            <v>0</v>
          </cell>
          <cell r="J148">
            <v>96</v>
          </cell>
          <cell r="K148">
            <v>0</v>
          </cell>
          <cell r="L148">
            <v>0.44919999999999999</v>
          </cell>
          <cell r="M148">
            <v>18</v>
          </cell>
          <cell r="N148">
            <v>0</v>
          </cell>
          <cell r="O148">
            <v>0</v>
          </cell>
          <cell r="P148">
            <v>0</v>
          </cell>
        </row>
        <row r="149">
          <cell r="B149" t="str">
            <v>PF0490</v>
          </cell>
          <cell r="C149" t="str">
            <v>P’TIT DELICE POMME BANANE19 CL</v>
          </cell>
          <cell r="D149">
            <v>24</v>
          </cell>
          <cell r="E149">
            <v>0</v>
          </cell>
          <cell r="F149">
            <v>0</v>
          </cell>
          <cell r="G149">
            <v>0</v>
          </cell>
          <cell r="H149">
            <v>0</v>
          </cell>
          <cell r="I149">
            <v>0</v>
          </cell>
          <cell r="J149">
            <v>0</v>
          </cell>
          <cell r="K149">
            <v>0</v>
          </cell>
          <cell r="L149">
            <v>0.44919999999999999</v>
          </cell>
          <cell r="M149">
            <v>18</v>
          </cell>
          <cell r="N149">
            <v>0</v>
          </cell>
          <cell r="O149">
            <v>0</v>
          </cell>
          <cell r="P149">
            <v>0</v>
          </cell>
        </row>
        <row r="150">
          <cell r="B150" t="str">
            <v>PF0515</v>
          </cell>
          <cell r="C150" t="str">
            <v>P’TIT DELICE FRAISE FRAMB 19CL</v>
          </cell>
          <cell r="D150">
            <v>24</v>
          </cell>
          <cell r="E150">
            <v>0</v>
          </cell>
          <cell r="F150">
            <v>0</v>
          </cell>
          <cell r="G150">
            <v>0</v>
          </cell>
          <cell r="H150">
            <v>0</v>
          </cell>
          <cell r="I150">
            <v>0</v>
          </cell>
          <cell r="J150">
            <v>0</v>
          </cell>
          <cell r="K150">
            <v>0</v>
          </cell>
          <cell r="L150">
            <v>0.44919999999999999</v>
          </cell>
          <cell r="M150">
            <v>18</v>
          </cell>
          <cell r="N150">
            <v>0</v>
          </cell>
          <cell r="O150">
            <v>0</v>
          </cell>
          <cell r="P150">
            <v>0</v>
          </cell>
        </row>
        <row r="151">
          <cell r="B151" t="str">
            <v>PF0412</v>
          </cell>
          <cell r="C151" t="str">
            <v>JUS ORANGE PF 20 CL</v>
          </cell>
          <cell r="D151">
            <v>24</v>
          </cell>
          <cell r="E151">
            <v>121</v>
          </cell>
          <cell r="F151">
            <v>0</v>
          </cell>
          <cell r="G151">
            <v>2904</v>
          </cell>
          <cell r="H151">
            <v>121</v>
          </cell>
          <cell r="I151">
            <v>0</v>
          </cell>
          <cell r="J151">
            <v>2904</v>
          </cell>
          <cell r="K151">
            <v>0</v>
          </cell>
          <cell r="L151">
            <v>0.51700000000000002</v>
          </cell>
          <cell r="M151">
            <v>18</v>
          </cell>
          <cell r="N151">
            <v>0</v>
          </cell>
          <cell r="O151">
            <v>0</v>
          </cell>
          <cell r="P151">
            <v>0</v>
          </cell>
        </row>
        <row r="152">
          <cell r="B152" t="str">
            <v>PF0413</v>
          </cell>
          <cell r="C152" t="str">
            <v>JUS MULTIVITAMINE PF 20 CL</v>
          </cell>
          <cell r="D152">
            <v>24</v>
          </cell>
          <cell r="E152">
            <v>33</v>
          </cell>
          <cell r="F152">
            <v>0</v>
          </cell>
          <cell r="G152">
            <v>792</v>
          </cell>
          <cell r="H152">
            <v>33</v>
          </cell>
          <cell r="I152">
            <v>0</v>
          </cell>
          <cell r="J152">
            <v>792</v>
          </cell>
          <cell r="K152">
            <v>0</v>
          </cell>
          <cell r="L152">
            <v>0.51700000000000002</v>
          </cell>
          <cell r="M152">
            <v>18</v>
          </cell>
          <cell r="N152">
            <v>0</v>
          </cell>
          <cell r="O152">
            <v>0</v>
          </cell>
          <cell r="P152">
            <v>0</v>
          </cell>
        </row>
        <row r="153">
          <cell r="B153" t="str">
            <v>PF0414</v>
          </cell>
          <cell r="C153" t="str">
            <v>JUS MANGUE PF 20 CL</v>
          </cell>
          <cell r="D153">
            <v>24</v>
          </cell>
          <cell r="E153">
            <v>0</v>
          </cell>
          <cell r="F153">
            <v>18</v>
          </cell>
          <cell r="G153">
            <v>18</v>
          </cell>
          <cell r="H153">
            <v>0</v>
          </cell>
          <cell r="I153">
            <v>18</v>
          </cell>
          <cell r="J153">
            <v>18</v>
          </cell>
          <cell r="K153">
            <v>0</v>
          </cell>
          <cell r="L153">
            <v>0.51700000000000002</v>
          </cell>
          <cell r="M153">
            <v>18</v>
          </cell>
          <cell r="N153">
            <v>0</v>
          </cell>
          <cell r="O153">
            <v>0</v>
          </cell>
          <cell r="P153">
            <v>0</v>
          </cell>
        </row>
        <row r="154">
          <cell r="B154" t="str">
            <v>PF0415</v>
          </cell>
          <cell r="C154" t="str">
            <v>JUS POIRE PF 20 CL</v>
          </cell>
          <cell r="D154">
            <v>24</v>
          </cell>
          <cell r="E154">
            <v>0</v>
          </cell>
          <cell r="F154">
            <v>0</v>
          </cell>
          <cell r="G154">
            <v>0</v>
          </cell>
          <cell r="H154">
            <v>0</v>
          </cell>
          <cell r="I154">
            <v>0</v>
          </cell>
          <cell r="J154">
            <v>0</v>
          </cell>
          <cell r="K154">
            <v>0</v>
          </cell>
          <cell r="L154">
            <v>0.51700000000000002</v>
          </cell>
          <cell r="M154">
            <v>18</v>
          </cell>
          <cell r="N154">
            <v>0</v>
          </cell>
          <cell r="O154">
            <v>0</v>
          </cell>
          <cell r="P154">
            <v>0</v>
          </cell>
        </row>
        <row r="155">
          <cell r="B155" t="str">
            <v>PF0416</v>
          </cell>
          <cell r="C155" t="str">
            <v>JUS CONFORT REPAS PF 20 CL</v>
          </cell>
          <cell r="D155">
            <v>24</v>
          </cell>
          <cell r="E155">
            <v>0</v>
          </cell>
          <cell r="F155">
            <v>0</v>
          </cell>
          <cell r="G155">
            <v>0</v>
          </cell>
          <cell r="H155">
            <v>0</v>
          </cell>
          <cell r="I155">
            <v>0</v>
          </cell>
          <cell r="J155">
            <v>0</v>
          </cell>
          <cell r="K155">
            <v>0</v>
          </cell>
          <cell r="L155">
            <v>0.51700000000000002</v>
          </cell>
          <cell r="M155">
            <v>18</v>
          </cell>
          <cell r="N155">
            <v>0</v>
          </cell>
          <cell r="O155">
            <v>0</v>
          </cell>
          <cell r="P155">
            <v>0</v>
          </cell>
        </row>
        <row r="156">
          <cell r="B156" t="str">
            <v>PF0595</v>
          </cell>
          <cell r="C156" t="str">
            <v>JUS FRUZZY BARBE A PAPA 19CL</v>
          </cell>
          <cell r="D156">
            <v>24</v>
          </cell>
          <cell r="E156">
            <v>4</v>
          </cell>
          <cell r="F156">
            <v>0</v>
          </cell>
          <cell r="G156">
            <v>96</v>
          </cell>
          <cell r="H156">
            <v>4</v>
          </cell>
          <cell r="I156">
            <v>0</v>
          </cell>
          <cell r="J156">
            <v>96</v>
          </cell>
          <cell r="K156">
            <v>0</v>
          </cell>
          <cell r="L156">
            <v>0.44919999999999999</v>
          </cell>
          <cell r="M156">
            <v>18</v>
          </cell>
          <cell r="N156">
            <v>0</v>
          </cell>
          <cell r="O156">
            <v>0</v>
          </cell>
          <cell r="P156">
            <v>0</v>
          </cell>
        </row>
        <row r="157">
          <cell r="B157" t="str">
            <v>PF0596</v>
          </cell>
          <cell r="C157" t="str">
            <v>JUS FRUZZY BONBON ACIDULE 19CL</v>
          </cell>
          <cell r="D157">
            <v>24</v>
          </cell>
          <cell r="E157">
            <v>169</v>
          </cell>
          <cell r="F157">
            <v>0</v>
          </cell>
          <cell r="G157">
            <v>4056</v>
          </cell>
          <cell r="H157">
            <v>169</v>
          </cell>
          <cell r="I157">
            <v>0</v>
          </cell>
          <cell r="J157">
            <v>4056</v>
          </cell>
          <cell r="K157">
            <v>0</v>
          </cell>
          <cell r="L157">
            <v>0.44919999999999999</v>
          </cell>
          <cell r="M157">
            <v>18</v>
          </cell>
          <cell r="N157">
            <v>0</v>
          </cell>
          <cell r="O157">
            <v>0</v>
          </cell>
          <cell r="P157">
            <v>0</v>
          </cell>
        </row>
        <row r="158">
          <cell r="B158" t="str">
            <v>PF0597</v>
          </cell>
          <cell r="C158" t="str">
            <v>JUS FRUZZY BARBE A PAPA 12.5CL</v>
          </cell>
          <cell r="D158">
            <v>24</v>
          </cell>
          <cell r="E158">
            <v>0</v>
          </cell>
          <cell r="F158">
            <v>0</v>
          </cell>
          <cell r="G158">
            <v>0</v>
          </cell>
          <cell r="H158">
            <v>0</v>
          </cell>
          <cell r="I158">
            <v>0</v>
          </cell>
          <cell r="J158">
            <v>0</v>
          </cell>
          <cell r="K158">
            <v>0</v>
          </cell>
          <cell r="L158">
            <v>0.29580000000000001</v>
          </cell>
          <cell r="M158">
            <v>18</v>
          </cell>
          <cell r="N158">
            <v>0</v>
          </cell>
          <cell r="O158">
            <v>0</v>
          </cell>
          <cell r="P158">
            <v>0</v>
          </cell>
        </row>
        <row r="159">
          <cell r="B159" t="str">
            <v>PF0598</v>
          </cell>
          <cell r="C159" t="str">
            <v>JUS FRUZZY BONBON ACIDULE 12.5</v>
          </cell>
          <cell r="D159">
            <v>24</v>
          </cell>
          <cell r="E159">
            <v>180</v>
          </cell>
          <cell r="F159">
            <v>0</v>
          </cell>
          <cell r="G159">
            <v>4320</v>
          </cell>
          <cell r="H159">
            <v>180</v>
          </cell>
          <cell r="I159">
            <v>0</v>
          </cell>
          <cell r="J159">
            <v>4320</v>
          </cell>
          <cell r="K159">
            <v>0</v>
          </cell>
          <cell r="L159">
            <v>0.29580000000000001</v>
          </cell>
          <cell r="M159">
            <v>18</v>
          </cell>
          <cell r="N159">
            <v>0</v>
          </cell>
          <cell r="O159">
            <v>0</v>
          </cell>
          <cell r="P159">
            <v>0</v>
          </cell>
        </row>
        <row r="160">
          <cell r="B160" t="str">
            <v>PF0535</v>
          </cell>
          <cell r="C160" t="str">
            <v>DAY UP CHOCOLAT 1/2 L</v>
          </cell>
          <cell r="D160">
            <v>6</v>
          </cell>
          <cell r="E160">
            <v>108</v>
          </cell>
          <cell r="F160">
            <v>0</v>
          </cell>
          <cell r="G160">
            <v>648</v>
          </cell>
          <cell r="H160">
            <v>108</v>
          </cell>
          <cell r="I160">
            <v>0</v>
          </cell>
          <cell r="J160">
            <v>648</v>
          </cell>
          <cell r="K160">
            <v>0</v>
          </cell>
          <cell r="L160">
            <v>0.9093</v>
          </cell>
          <cell r="M160">
            <v>18</v>
          </cell>
          <cell r="N160">
            <v>0</v>
          </cell>
          <cell r="O160">
            <v>0</v>
          </cell>
          <cell r="P160">
            <v>0</v>
          </cell>
        </row>
        <row r="161">
          <cell r="B161" t="str">
            <v>PF0577</v>
          </cell>
          <cell r="C161" t="str">
            <v>DELI'O POIRE 25 CL</v>
          </cell>
          <cell r="D161">
            <v>12</v>
          </cell>
          <cell r="E161">
            <v>326</v>
          </cell>
          <cell r="F161">
            <v>0</v>
          </cell>
          <cell r="G161">
            <v>3912</v>
          </cell>
          <cell r="H161">
            <v>326</v>
          </cell>
          <cell r="I161">
            <v>0</v>
          </cell>
          <cell r="J161">
            <v>3912</v>
          </cell>
          <cell r="K161">
            <v>0</v>
          </cell>
          <cell r="L161">
            <v>0.38990000000000002</v>
          </cell>
          <cell r="M161">
            <v>18</v>
          </cell>
          <cell r="N161">
            <v>0</v>
          </cell>
          <cell r="O161">
            <v>0</v>
          </cell>
          <cell r="P161">
            <v>0</v>
          </cell>
        </row>
        <row r="162">
          <cell r="B162" t="str">
            <v>PF0578</v>
          </cell>
          <cell r="C162" t="str">
            <v>DELI'O MENTHE 25 CL</v>
          </cell>
          <cell r="D162">
            <v>12</v>
          </cell>
          <cell r="E162">
            <v>342</v>
          </cell>
          <cell r="F162">
            <v>0</v>
          </cell>
          <cell r="G162">
            <v>4104</v>
          </cell>
          <cell r="H162">
            <v>342</v>
          </cell>
          <cell r="I162">
            <v>0</v>
          </cell>
          <cell r="J162">
            <v>4104</v>
          </cell>
          <cell r="K162">
            <v>0</v>
          </cell>
          <cell r="L162">
            <v>0.38990000000000002</v>
          </cell>
          <cell r="M162">
            <v>18</v>
          </cell>
          <cell r="N162">
            <v>0</v>
          </cell>
          <cell r="O162">
            <v>0</v>
          </cell>
          <cell r="P162">
            <v>0</v>
          </cell>
        </row>
        <row r="163">
          <cell r="B163" t="str">
            <v>PF0585</v>
          </cell>
          <cell r="C163" t="str">
            <v>DELI'O POMME 25 CL</v>
          </cell>
          <cell r="D163">
            <v>12</v>
          </cell>
          <cell r="E163">
            <v>617</v>
          </cell>
          <cell r="F163">
            <v>0</v>
          </cell>
          <cell r="G163">
            <v>7404</v>
          </cell>
          <cell r="H163">
            <v>617</v>
          </cell>
          <cell r="I163">
            <v>0</v>
          </cell>
          <cell r="J163">
            <v>7404</v>
          </cell>
          <cell r="K163">
            <v>0</v>
          </cell>
          <cell r="L163">
            <v>0.38990000000000002</v>
          </cell>
          <cell r="M163">
            <v>18</v>
          </cell>
          <cell r="N163">
            <v>0</v>
          </cell>
          <cell r="O163">
            <v>0</v>
          </cell>
          <cell r="P163">
            <v>0</v>
          </cell>
        </row>
        <row r="164">
          <cell r="B164" t="str">
            <v>PF0586</v>
          </cell>
          <cell r="C164" t="str">
            <v>DELI'O PECHE 25 CL</v>
          </cell>
          <cell r="D164">
            <v>12</v>
          </cell>
          <cell r="E164">
            <v>353</v>
          </cell>
          <cell r="F164">
            <v>0</v>
          </cell>
          <cell r="G164">
            <v>4236</v>
          </cell>
          <cell r="H164">
            <v>353</v>
          </cell>
          <cell r="I164">
            <v>0</v>
          </cell>
          <cell r="J164">
            <v>4236</v>
          </cell>
          <cell r="K164">
            <v>0</v>
          </cell>
          <cell r="L164">
            <v>0.38990000000000002</v>
          </cell>
          <cell r="M164">
            <v>18</v>
          </cell>
          <cell r="N164">
            <v>0</v>
          </cell>
          <cell r="O164">
            <v>0</v>
          </cell>
          <cell r="P164">
            <v>0</v>
          </cell>
        </row>
        <row r="165">
          <cell r="B165" t="str">
            <v>PF0303</v>
          </cell>
          <cell r="C165" t="str">
            <v>CIDRE MEDDEB 0,5 L</v>
          </cell>
          <cell r="D165">
            <v>12</v>
          </cell>
          <cell r="E165">
            <v>0</v>
          </cell>
          <cell r="F165">
            <v>0</v>
          </cell>
          <cell r="G165">
            <v>0</v>
          </cell>
          <cell r="H165">
            <v>0</v>
          </cell>
          <cell r="I165">
            <v>0</v>
          </cell>
          <cell r="J165">
            <v>0</v>
          </cell>
          <cell r="K165">
            <v>0</v>
          </cell>
          <cell r="L165">
            <v>0.62960000000000005</v>
          </cell>
          <cell r="M165">
            <v>18</v>
          </cell>
          <cell r="N165">
            <v>0</v>
          </cell>
          <cell r="O165">
            <v>0</v>
          </cell>
          <cell r="P165">
            <v>0</v>
          </cell>
        </row>
        <row r="166">
          <cell r="B166" t="str">
            <v>PF0561</v>
          </cell>
          <cell r="C166" t="str">
            <v>PUNCH CIDRE 1 L</v>
          </cell>
          <cell r="D166">
            <v>6</v>
          </cell>
          <cell r="E166">
            <v>79</v>
          </cell>
          <cell r="F166">
            <v>0</v>
          </cell>
          <cell r="G166">
            <v>474</v>
          </cell>
          <cell r="H166">
            <v>79</v>
          </cell>
          <cell r="I166">
            <v>0</v>
          </cell>
          <cell r="J166">
            <v>474</v>
          </cell>
          <cell r="K166">
            <v>0</v>
          </cell>
          <cell r="L166">
            <v>1.1033999999999999</v>
          </cell>
          <cell r="M166">
            <v>18</v>
          </cell>
          <cell r="N166">
            <v>0</v>
          </cell>
          <cell r="O166">
            <v>0</v>
          </cell>
          <cell r="P166">
            <v>0</v>
          </cell>
        </row>
        <row r="167">
          <cell r="B167" t="str">
            <v>PF0555</v>
          </cell>
          <cell r="C167" t="str">
            <v>PUNCH CIDRE 1.5 L</v>
          </cell>
          <cell r="D167">
            <v>6</v>
          </cell>
          <cell r="E167">
            <v>71</v>
          </cell>
          <cell r="F167">
            <v>0</v>
          </cell>
          <cell r="G167">
            <v>426</v>
          </cell>
          <cell r="H167">
            <v>71</v>
          </cell>
          <cell r="I167">
            <v>0</v>
          </cell>
          <cell r="J167">
            <v>426</v>
          </cell>
          <cell r="K167">
            <v>0</v>
          </cell>
          <cell r="L167">
            <v>1.4218999999999999</v>
          </cell>
          <cell r="M167">
            <v>18</v>
          </cell>
          <cell r="N167">
            <v>0</v>
          </cell>
          <cell r="O167">
            <v>0</v>
          </cell>
          <cell r="P167">
            <v>0</v>
          </cell>
        </row>
        <row r="168">
          <cell r="B168" t="str">
            <v>PF0564</v>
          </cell>
          <cell r="C168" t="str">
            <v>PUNCH ORANGE 0,5 L</v>
          </cell>
          <cell r="D168">
            <v>12</v>
          </cell>
          <cell r="E168">
            <v>5</v>
          </cell>
          <cell r="F168">
            <v>0</v>
          </cell>
          <cell r="G168">
            <v>60</v>
          </cell>
          <cell r="H168">
            <v>5</v>
          </cell>
          <cell r="I168">
            <v>0</v>
          </cell>
          <cell r="J168">
            <v>60</v>
          </cell>
          <cell r="K168">
            <v>0</v>
          </cell>
          <cell r="L168">
            <v>0.62960000000000005</v>
          </cell>
          <cell r="M168">
            <v>18</v>
          </cell>
          <cell r="N168">
            <v>0</v>
          </cell>
          <cell r="O168">
            <v>0</v>
          </cell>
          <cell r="P168">
            <v>0</v>
          </cell>
        </row>
        <row r="169">
          <cell r="B169" t="str">
            <v>PF0389</v>
          </cell>
          <cell r="C169" t="str">
            <v>FRUITE CITRON 0,5 L</v>
          </cell>
          <cell r="D169">
            <v>12</v>
          </cell>
          <cell r="E169">
            <v>0</v>
          </cell>
          <cell r="F169">
            <v>0</v>
          </cell>
          <cell r="G169">
            <v>0</v>
          </cell>
          <cell r="H169">
            <v>0</v>
          </cell>
          <cell r="I169">
            <v>0</v>
          </cell>
          <cell r="J169">
            <v>0</v>
          </cell>
          <cell r="K169">
            <v>0</v>
          </cell>
          <cell r="L169">
            <v>0.62960000000000005</v>
          </cell>
          <cell r="M169">
            <v>18</v>
          </cell>
          <cell r="N169">
            <v>0</v>
          </cell>
          <cell r="O169">
            <v>0</v>
          </cell>
          <cell r="P169">
            <v>0</v>
          </cell>
        </row>
        <row r="170">
          <cell r="B170" t="str">
            <v>PF0565</v>
          </cell>
          <cell r="C170" t="str">
            <v>PUNCH POMME 0,5 L</v>
          </cell>
          <cell r="D170">
            <v>12</v>
          </cell>
          <cell r="E170">
            <v>11</v>
          </cell>
          <cell r="F170">
            <v>0</v>
          </cell>
          <cell r="G170">
            <v>132</v>
          </cell>
          <cell r="H170">
            <v>11</v>
          </cell>
          <cell r="I170">
            <v>0</v>
          </cell>
          <cell r="J170">
            <v>132</v>
          </cell>
          <cell r="K170">
            <v>0</v>
          </cell>
          <cell r="L170">
            <v>0.62960000000000005</v>
          </cell>
          <cell r="M170">
            <v>18</v>
          </cell>
          <cell r="N170">
            <v>0</v>
          </cell>
          <cell r="O170">
            <v>0</v>
          </cell>
          <cell r="P170">
            <v>0</v>
          </cell>
        </row>
        <row r="171">
          <cell r="B171" t="str">
            <v>PF0563</v>
          </cell>
          <cell r="C171" t="str">
            <v>PUNCH ORANGE 1L</v>
          </cell>
          <cell r="D171">
            <v>6</v>
          </cell>
          <cell r="E171">
            <v>90</v>
          </cell>
          <cell r="F171">
            <v>0</v>
          </cell>
          <cell r="G171">
            <v>540</v>
          </cell>
          <cell r="H171">
            <v>90</v>
          </cell>
          <cell r="I171">
            <v>0</v>
          </cell>
          <cell r="J171">
            <v>540</v>
          </cell>
          <cell r="K171">
            <v>0</v>
          </cell>
          <cell r="L171">
            <v>1.1033999999999999</v>
          </cell>
          <cell r="M171">
            <v>18</v>
          </cell>
          <cell r="N171">
            <v>0</v>
          </cell>
          <cell r="O171">
            <v>0</v>
          </cell>
          <cell r="P171">
            <v>0</v>
          </cell>
        </row>
        <row r="172">
          <cell r="B172" t="str">
            <v>PF0383</v>
          </cell>
          <cell r="C172" t="str">
            <v>FRUITE CITRON 1L</v>
          </cell>
          <cell r="D172">
            <v>6</v>
          </cell>
          <cell r="E172">
            <v>0</v>
          </cell>
          <cell r="F172">
            <v>0</v>
          </cell>
          <cell r="G172">
            <v>0</v>
          </cell>
          <cell r="H172">
            <v>0</v>
          </cell>
          <cell r="I172">
            <v>0</v>
          </cell>
          <cell r="J172">
            <v>0</v>
          </cell>
          <cell r="K172">
            <v>0</v>
          </cell>
          <cell r="L172">
            <v>1.1033999999999999</v>
          </cell>
          <cell r="M172">
            <v>18</v>
          </cell>
          <cell r="N172">
            <v>0</v>
          </cell>
          <cell r="O172">
            <v>0</v>
          </cell>
          <cell r="P172">
            <v>0</v>
          </cell>
        </row>
        <row r="173">
          <cell r="B173" t="str">
            <v>PF0556</v>
          </cell>
          <cell r="C173" t="str">
            <v>PUNCH POMME 1 L</v>
          </cell>
          <cell r="D173">
            <v>6</v>
          </cell>
          <cell r="E173">
            <v>92</v>
          </cell>
          <cell r="F173">
            <v>0</v>
          </cell>
          <cell r="G173">
            <v>552</v>
          </cell>
          <cell r="H173">
            <v>92</v>
          </cell>
          <cell r="I173">
            <v>0</v>
          </cell>
          <cell r="J173">
            <v>552</v>
          </cell>
          <cell r="K173">
            <v>0</v>
          </cell>
          <cell r="L173">
            <v>1.1033999999999999</v>
          </cell>
          <cell r="M173">
            <v>18</v>
          </cell>
          <cell r="N173">
            <v>0</v>
          </cell>
          <cell r="O173">
            <v>0</v>
          </cell>
          <cell r="P173">
            <v>0</v>
          </cell>
        </row>
        <row r="174">
          <cell r="B174" t="str">
            <v>PF0544</v>
          </cell>
          <cell r="C174" t="str">
            <v>PUNCH ORANGE 1,5 L</v>
          </cell>
          <cell r="D174">
            <v>6</v>
          </cell>
          <cell r="E174">
            <v>133</v>
          </cell>
          <cell r="F174">
            <v>0</v>
          </cell>
          <cell r="G174">
            <v>798</v>
          </cell>
          <cell r="H174">
            <v>133</v>
          </cell>
          <cell r="I174">
            <v>0</v>
          </cell>
          <cell r="J174">
            <v>798</v>
          </cell>
          <cell r="K174">
            <v>0</v>
          </cell>
          <cell r="L174">
            <v>1.4218999999999999</v>
          </cell>
          <cell r="M174">
            <v>18</v>
          </cell>
          <cell r="N174">
            <v>0</v>
          </cell>
          <cell r="O174">
            <v>0</v>
          </cell>
          <cell r="P174">
            <v>0</v>
          </cell>
        </row>
        <row r="175">
          <cell r="B175" t="str">
            <v>PF0386</v>
          </cell>
          <cell r="C175" t="str">
            <v>FRUITE CITRON 1,5 L</v>
          </cell>
          <cell r="D175">
            <v>6</v>
          </cell>
          <cell r="E175">
            <v>0</v>
          </cell>
          <cell r="F175">
            <v>0</v>
          </cell>
          <cell r="G175">
            <v>0</v>
          </cell>
          <cell r="H175">
            <v>0</v>
          </cell>
          <cell r="I175">
            <v>0</v>
          </cell>
          <cell r="J175">
            <v>0</v>
          </cell>
          <cell r="K175">
            <v>0</v>
          </cell>
          <cell r="L175">
            <v>1.4218999999999999</v>
          </cell>
          <cell r="M175">
            <v>18</v>
          </cell>
          <cell r="N175">
            <v>0</v>
          </cell>
          <cell r="O175">
            <v>0</v>
          </cell>
          <cell r="P175">
            <v>0</v>
          </cell>
        </row>
        <row r="176">
          <cell r="B176" t="str">
            <v>PF0545</v>
          </cell>
          <cell r="C176" t="str">
            <v>PUNCH POMME 1,5 L</v>
          </cell>
          <cell r="D176">
            <v>6</v>
          </cell>
          <cell r="E176">
            <v>53</v>
          </cell>
          <cell r="F176">
            <v>0</v>
          </cell>
          <cell r="G176">
            <v>318</v>
          </cell>
          <cell r="H176">
            <v>53</v>
          </cell>
          <cell r="I176">
            <v>0</v>
          </cell>
          <cell r="J176">
            <v>318</v>
          </cell>
          <cell r="K176">
            <v>0</v>
          </cell>
          <cell r="L176">
            <v>1.4218999999999999</v>
          </cell>
          <cell r="M176">
            <v>18</v>
          </cell>
          <cell r="N176">
            <v>0</v>
          </cell>
          <cell r="O176">
            <v>0</v>
          </cell>
          <cell r="P176">
            <v>0</v>
          </cell>
        </row>
        <row r="177">
          <cell r="B177" t="str">
            <v>PF0396</v>
          </cell>
          <cell r="C177" t="str">
            <v>FRUITE PULPE 0,5 L</v>
          </cell>
          <cell r="D177">
            <v>12</v>
          </cell>
          <cell r="E177">
            <v>0</v>
          </cell>
          <cell r="F177">
            <v>0</v>
          </cell>
          <cell r="G177">
            <v>0</v>
          </cell>
          <cell r="H177">
            <v>0</v>
          </cell>
          <cell r="I177">
            <v>0</v>
          </cell>
          <cell r="J177">
            <v>0</v>
          </cell>
          <cell r="K177">
            <v>0</v>
          </cell>
          <cell r="L177">
            <v>0.76549999999999996</v>
          </cell>
          <cell r="M177">
            <v>18</v>
          </cell>
          <cell r="N177">
            <v>0</v>
          </cell>
          <cell r="O177">
            <v>0</v>
          </cell>
          <cell r="P177">
            <v>0</v>
          </cell>
        </row>
        <row r="178">
          <cell r="B178" t="str">
            <v>PF0397</v>
          </cell>
          <cell r="C178" t="str">
            <v>FRUITE PULPE 1L</v>
          </cell>
          <cell r="D178">
            <v>6</v>
          </cell>
          <cell r="E178">
            <v>0</v>
          </cell>
          <cell r="F178">
            <v>0</v>
          </cell>
          <cell r="G178">
            <v>0</v>
          </cell>
          <cell r="H178">
            <v>0</v>
          </cell>
          <cell r="I178">
            <v>0</v>
          </cell>
          <cell r="J178">
            <v>0</v>
          </cell>
          <cell r="K178">
            <v>0</v>
          </cell>
          <cell r="L178">
            <v>1.2776000000000001</v>
          </cell>
          <cell r="M178">
            <v>18</v>
          </cell>
          <cell r="N178">
            <v>0</v>
          </cell>
          <cell r="O178">
            <v>0</v>
          </cell>
          <cell r="P178">
            <v>0</v>
          </cell>
        </row>
        <row r="179">
          <cell r="B179" t="str">
            <v>PF0546</v>
          </cell>
          <cell r="C179" t="str">
            <v>PUNCH PULPE 1,5 L</v>
          </cell>
          <cell r="D179">
            <v>6</v>
          </cell>
          <cell r="E179">
            <v>61</v>
          </cell>
          <cell r="F179">
            <v>0</v>
          </cell>
          <cell r="G179">
            <v>366</v>
          </cell>
          <cell r="H179">
            <v>61</v>
          </cell>
          <cell r="I179">
            <v>0</v>
          </cell>
          <cell r="J179">
            <v>366</v>
          </cell>
          <cell r="K179">
            <v>0</v>
          </cell>
          <cell r="L179">
            <v>1.5991</v>
          </cell>
          <cell r="M179">
            <v>18</v>
          </cell>
          <cell r="N179">
            <v>0</v>
          </cell>
          <cell r="O179">
            <v>0</v>
          </cell>
          <cell r="P179">
            <v>0</v>
          </cell>
        </row>
        <row r="180">
          <cell r="B180" t="str">
            <v>PF0398</v>
          </cell>
          <cell r="C180" t="str">
            <v>FRUITE PULPE 1,5 L</v>
          </cell>
          <cell r="D180">
            <v>6</v>
          </cell>
          <cell r="E180">
            <v>0</v>
          </cell>
          <cell r="F180">
            <v>0</v>
          </cell>
          <cell r="G180">
            <v>0</v>
          </cell>
          <cell r="H180">
            <v>0</v>
          </cell>
          <cell r="I180">
            <v>0</v>
          </cell>
          <cell r="J180">
            <v>0</v>
          </cell>
          <cell r="K180">
            <v>0</v>
          </cell>
          <cell r="L180">
            <v>1.5991</v>
          </cell>
          <cell r="M180">
            <v>18</v>
          </cell>
          <cell r="N180">
            <v>0</v>
          </cell>
          <cell r="O180">
            <v>0</v>
          </cell>
          <cell r="P180">
            <v>0</v>
          </cell>
        </row>
        <row r="181">
          <cell r="B181" t="str">
            <v>PF0411</v>
          </cell>
          <cell r="C181" t="str">
            <v>JUS ORANGE 100% 1L</v>
          </cell>
          <cell r="D181">
            <v>6</v>
          </cell>
          <cell r="E181">
            <v>0</v>
          </cell>
          <cell r="F181">
            <v>0</v>
          </cell>
          <cell r="G181">
            <v>0</v>
          </cell>
          <cell r="H181">
            <v>0</v>
          </cell>
          <cell r="I181">
            <v>0</v>
          </cell>
          <cell r="J181">
            <v>0</v>
          </cell>
          <cell r="K181">
            <v>0</v>
          </cell>
          <cell r="L181">
            <v>2.6695000000000002</v>
          </cell>
          <cell r="M181">
            <v>18</v>
          </cell>
          <cell r="N181">
            <v>0</v>
          </cell>
          <cell r="O181">
            <v>0</v>
          </cell>
          <cell r="P181">
            <v>0</v>
          </cell>
        </row>
        <row r="182">
          <cell r="B182" t="str">
            <v>PF0499</v>
          </cell>
          <cell r="C182" t="str">
            <v>FROMAGE FONDU 48 P PROMO</v>
          </cell>
          <cell r="D182">
            <v>6</v>
          </cell>
          <cell r="E182">
            <v>0</v>
          </cell>
          <cell r="F182">
            <v>0</v>
          </cell>
          <cell r="G182">
            <v>0</v>
          </cell>
          <cell r="H182">
            <v>0</v>
          </cell>
          <cell r="I182">
            <v>0</v>
          </cell>
          <cell r="J182">
            <v>0</v>
          </cell>
          <cell r="K182">
            <v>0</v>
          </cell>
          <cell r="L182">
            <v>4.4576000000000002</v>
          </cell>
          <cell r="M182">
            <v>18</v>
          </cell>
          <cell r="N182">
            <v>0</v>
          </cell>
          <cell r="O182">
            <v>0</v>
          </cell>
          <cell r="P182">
            <v>0</v>
          </cell>
        </row>
        <row r="183">
          <cell r="B183" t="str">
            <v>PF0278</v>
          </cell>
          <cell r="C183" t="str">
            <v>FERME NATURE SUCRE 110</v>
          </cell>
          <cell r="D183">
            <v>48</v>
          </cell>
          <cell r="E183">
            <v>0</v>
          </cell>
          <cell r="F183">
            <v>0</v>
          </cell>
          <cell r="G183">
            <v>0</v>
          </cell>
          <cell r="H183">
            <v>0</v>
          </cell>
          <cell r="I183">
            <v>0</v>
          </cell>
          <cell r="J183">
            <v>0</v>
          </cell>
          <cell r="K183">
            <v>0</v>
          </cell>
          <cell r="L183">
            <v>0.26019999999999999</v>
          </cell>
          <cell r="M183">
            <v>18</v>
          </cell>
          <cell r="N183">
            <v>0</v>
          </cell>
          <cell r="O183">
            <v>0</v>
          </cell>
          <cell r="P183">
            <v>0</v>
          </cell>
        </row>
        <row r="184">
          <cell r="B184" t="str">
            <v>PF0135</v>
          </cell>
          <cell r="C184" t="str">
            <v>DELICE FERME FRAISE CITRON 110</v>
          </cell>
          <cell r="D184">
            <v>48</v>
          </cell>
          <cell r="E184">
            <v>0</v>
          </cell>
          <cell r="F184">
            <v>0</v>
          </cell>
          <cell r="G184">
            <v>0</v>
          </cell>
          <cell r="H184">
            <v>0</v>
          </cell>
          <cell r="I184">
            <v>0</v>
          </cell>
          <cell r="J184">
            <v>0</v>
          </cell>
          <cell r="K184">
            <v>0</v>
          </cell>
          <cell r="L184">
            <v>0.26019999999999999</v>
          </cell>
          <cell r="M184">
            <v>18</v>
          </cell>
          <cell r="N184">
            <v>0</v>
          </cell>
          <cell r="O184">
            <v>0</v>
          </cell>
          <cell r="P184">
            <v>0</v>
          </cell>
        </row>
        <row r="185">
          <cell r="B185" t="str">
            <v>PF0457</v>
          </cell>
          <cell r="C185" t="str">
            <v>DELICE FERME MELON 110</v>
          </cell>
          <cell r="D185">
            <v>48</v>
          </cell>
          <cell r="E185">
            <v>0</v>
          </cell>
          <cell r="F185">
            <v>0</v>
          </cell>
          <cell r="G185">
            <v>0</v>
          </cell>
          <cell r="H185">
            <v>0</v>
          </cell>
          <cell r="I185">
            <v>0</v>
          </cell>
          <cell r="J185">
            <v>0</v>
          </cell>
          <cell r="K185">
            <v>0</v>
          </cell>
          <cell r="L185">
            <v>0.26019999999999999</v>
          </cell>
          <cell r="M185">
            <v>18</v>
          </cell>
          <cell r="N185">
            <v>0</v>
          </cell>
          <cell r="O185">
            <v>0</v>
          </cell>
          <cell r="P185">
            <v>0</v>
          </cell>
        </row>
        <row r="186">
          <cell r="B186" t="str">
            <v>PF0248</v>
          </cell>
          <cell r="C186" t="str">
            <v>DANINO BANANE 50</v>
          </cell>
          <cell r="D186">
            <v>72</v>
          </cell>
          <cell r="E186">
            <v>0</v>
          </cell>
          <cell r="F186">
            <v>0</v>
          </cell>
          <cell r="G186">
            <v>0</v>
          </cell>
          <cell r="H186">
            <v>0</v>
          </cell>
          <cell r="I186">
            <v>0</v>
          </cell>
          <cell r="J186">
            <v>0</v>
          </cell>
          <cell r="K186">
            <v>0</v>
          </cell>
          <cell r="L186">
            <v>0.27289999999999998</v>
          </cell>
          <cell r="M186">
            <v>18</v>
          </cell>
          <cell r="N186">
            <v>0</v>
          </cell>
          <cell r="O186">
            <v>0</v>
          </cell>
          <cell r="P186">
            <v>0</v>
          </cell>
        </row>
        <row r="187">
          <cell r="B187" t="str">
            <v>PF0279</v>
          </cell>
          <cell r="C187" t="str">
            <v>DANINO VANILLE 50</v>
          </cell>
          <cell r="D187">
            <v>72</v>
          </cell>
          <cell r="E187">
            <v>0</v>
          </cell>
          <cell r="F187">
            <v>0</v>
          </cell>
          <cell r="G187">
            <v>0</v>
          </cell>
          <cell r="H187">
            <v>0</v>
          </cell>
          <cell r="I187">
            <v>0</v>
          </cell>
          <cell r="J187">
            <v>0</v>
          </cell>
          <cell r="K187">
            <v>0</v>
          </cell>
          <cell r="L187">
            <v>0.27289999999999998</v>
          </cell>
          <cell r="M187">
            <v>18</v>
          </cell>
          <cell r="N187">
            <v>0</v>
          </cell>
          <cell r="O187">
            <v>0</v>
          </cell>
          <cell r="P187">
            <v>0</v>
          </cell>
        </row>
        <row r="188">
          <cell r="B188" t="str">
            <v>PF0505</v>
          </cell>
          <cell r="C188" t="str">
            <v>DANETTE MAHALBIA 100</v>
          </cell>
          <cell r="D188">
            <v>48</v>
          </cell>
          <cell r="E188">
            <v>0</v>
          </cell>
          <cell r="F188">
            <v>0</v>
          </cell>
          <cell r="G188">
            <v>0</v>
          </cell>
          <cell r="H188">
            <v>0</v>
          </cell>
          <cell r="I188">
            <v>0</v>
          </cell>
          <cell r="J188">
            <v>0</v>
          </cell>
          <cell r="K188">
            <v>0</v>
          </cell>
          <cell r="L188">
            <v>0.3831</v>
          </cell>
          <cell r="M188">
            <v>18</v>
          </cell>
          <cell r="N188">
            <v>0</v>
          </cell>
          <cell r="O188">
            <v>0</v>
          </cell>
          <cell r="P188">
            <v>0</v>
          </cell>
        </row>
        <row r="189">
          <cell r="B189" t="str">
            <v>PF0141</v>
          </cell>
          <cell r="C189" t="str">
            <v>DANETTE CHOCO/CARAMEL 100</v>
          </cell>
          <cell r="D189">
            <v>48</v>
          </cell>
          <cell r="E189">
            <v>0</v>
          </cell>
          <cell r="F189">
            <v>0</v>
          </cell>
          <cell r="G189">
            <v>0</v>
          </cell>
          <cell r="H189">
            <v>0</v>
          </cell>
          <cell r="I189">
            <v>0</v>
          </cell>
          <cell r="J189">
            <v>0</v>
          </cell>
          <cell r="K189">
            <v>0</v>
          </cell>
          <cell r="L189">
            <v>0.3831</v>
          </cell>
          <cell r="M189">
            <v>18</v>
          </cell>
          <cell r="N189">
            <v>0</v>
          </cell>
          <cell r="O189">
            <v>0</v>
          </cell>
          <cell r="P189">
            <v>0</v>
          </cell>
        </row>
        <row r="190">
          <cell r="B190" t="str">
            <v>PF0267</v>
          </cell>
          <cell r="C190" t="str">
            <v>DANETTE ASSIDET ZGOUGOU 100</v>
          </cell>
          <cell r="D190">
            <v>48</v>
          </cell>
          <cell r="E190">
            <v>0</v>
          </cell>
          <cell r="F190">
            <v>0</v>
          </cell>
          <cell r="G190">
            <v>0</v>
          </cell>
          <cell r="H190">
            <v>0</v>
          </cell>
          <cell r="I190">
            <v>0</v>
          </cell>
          <cell r="J190">
            <v>0</v>
          </cell>
          <cell r="K190">
            <v>0</v>
          </cell>
          <cell r="L190">
            <v>0.3831</v>
          </cell>
          <cell r="M190">
            <v>18</v>
          </cell>
          <cell r="N190">
            <v>0</v>
          </cell>
          <cell r="O190">
            <v>0</v>
          </cell>
          <cell r="P190">
            <v>0</v>
          </cell>
        </row>
        <row r="191">
          <cell r="B191" t="str">
            <v>PF0268</v>
          </cell>
          <cell r="C191" t="str">
            <v>DANETTE SAVEUR CAFE 100</v>
          </cell>
          <cell r="D191">
            <v>48</v>
          </cell>
          <cell r="E191">
            <v>0</v>
          </cell>
          <cell r="F191">
            <v>0</v>
          </cell>
          <cell r="G191">
            <v>0</v>
          </cell>
          <cell r="H191">
            <v>0</v>
          </cell>
          <cell r="I191">
            <v>0</v>
          </cell>
          <cell r="J191">
            <v>0</v>
          </cell>
          <cell r="K191">
            <v>0</v>
          </cell>
          <cell r="L191">
            <v>0.3831</v>
          </cell>
          <cell r="M191">
            <v>18</v>
          </cell>
          <cell r="N191">
            <v>0</v>
          </cell>
          <cell r="O191">
            <v>0</v>
          </cell>
          <cell r="P191">
            <v>0</v>
          </cell>
        </row>
        <row r="192">
          <cell r="B192" t="str">
            <v>PF0337</v>
          </cell>
          <cell r="C192" t="str">
            <v>DANETTE CARAMEL 100</v>
          </cell>
          <cell r="D192">
            <v>48</v>
          </cell>
          <cell r="E192">
            <v>0</v>
          </cell>
          <cell r="F192">
            <v>0</v>
          </cell>
          <cell r="G192">
            <v>0</v>
          </cell>
          <cell r="H192">
            <v>0</v>
          </cell>
          <cell r="I192">
            <v>0</v>
          </cell>
          <cell r="J192">
            <v>0</v>
          </cell>
          <cell r="K192">
            <v>0</v>
          </cell>
          <cell r="L192">
            <v>0.3831</v>
          </cell>
          <cell r="M192">
            <v>18</v>
          </cell>
          <cell r="N192">
            <v>0</v>
          </cell>
          <cell r="O192">
            <v>0</v>
          </cell>
          <cell r="P192">
            <v>0</v>
          </cell>
        </row>
        <row r="193">
          <cell r="B193" t="str">
            <v>PF0365</v>
          </cell>
          <cell r="C193" t="str">
            <v>DANETTE CHOCOLAT NOISETTE 100</v>
          </cell>
          <cell r="D193">
            <v>48</v>
          </cell>
          <cell r="E193">
            <v>0</v>
          </cell>
          <cell r="F193">
            <v>0</v>
          </cell>
          <cell r="G193">
            <v>0</v>
          </cell>
          <cell r="H193">
            <v>0</v>
          </cell>
          <cell r="I193">
            <v>0</v>
          </cell>
          <cell r="J193">
            <v>0</v>
          </cell>
          <cell r="K193">
            <v>0</v>
          </cell>
          <cell r="L193">
            <v>0.3831</v>
          </cell>
          <cell r="M193">
            <v>18</v>
          </cell>
          <cell r="N193">
            <v>0</v>
          </cell>
          <cell r="O193">
            <v>0</v>
          </cell>
          <cell r="P193">
            <v>0</v>
          </cell>
        </row>
        <row r="194">
          <cell r="B194" t="str">
            <v>PF0423</v>
          </cell>
          <cell r="C194" t="str">
            <v>DANETTE CHOCOLAT BANANE100</v>
          </cell>
          <cell r="D194">
            <v>48</v>
          </cell>
          <cell r="E194">
            <v>0</v>
          </cell>
          <cell r="F194">
            <v>0</v>
          </cell>
          <cell r="G194">
            <v>0</v>
          </cell>
          <cell r="H194">
            <v>0</v>
          </cell>
          <cell r="I194">
            <v>0</v>
          </cell>
          <cell r="J194">
            <v>0</v>
          </cell>
          <cell r="K194">
            <v>0</v>
          </cell>
          <cell r="L194">
            <v>0.3831</v>
          </cell>
          <cell r="M194">
            <v>18</v>
          </cell>
          <cell r="N194">
            <v>0</v>
          </cell>
          <cell r="O194">
            <v>0</v>
          </cell>
          <cell r="P194">
            <v>0</v>
          </cell>
        </row>
        <row r="195">
          <cell r="B195" t="str">
            <v>PF0467</v>
          </cell>
          <cell r="C195" t="str">
            <v>DANETTE TIRAMISU 100</v>
          </cell>
          <cell r="D195">
            <v>48</v>
          </cell>
          <cell r="E195">
            <v>0</v>
          </cell>
          <cell r="F195">
            <v>0</v>
          </cell>
          <cell r="G195">
            <v>0</v>
          </cell>
          <cell r="H195">
            <v>0</v>
          </cell>
          <cell r="I195">
            <v>0</v>
          </cell>
          <cell r="J195">
            <v>0</v>
          </cell>
          <cell r="K195">
            <v>0</v>
          </cell>
          <cell r="L195">
            <v>0.3831</v>
          </cell>
          <cell r="M195">
            <v>18</v>
          </cell>
          <cell r="N195">
            <v>0</v>
          </cell>
          <cell r="O195">
            <v>0</v>
          </cell>
          <cell r="P195">
            <v>0</v>
          </cell>
        </row>
        <row r="196">
          <cell r="B196" t="str">
            <v>PF0485</v>
          </cell>
          <cell r="C196" t="str">
            <v>DANETTE PANNA COTTA CHOCOLA 95</v>
          </cell>
          <cell r="D196">
            <v>32</v>
          </cell>
          <cell r="E196">
            <v>0</v>
          </cell>
          <cell r="F196">
            <v>0</v>
          </cell>
          <cell r="G196">
            <v>0</v>
          </cell>
          <cell r="H196">
            <v>0</v>
          </cell>
          <cell r="I196">
            <v>0</v>
          </cell>
          <cell r="J196">
            <v>0</v>
          </cell>
          <cell r="K196">
            <v>0</v>
          </cell>
          <cell r="L196">
            <v>0.46360000000000001</v>
          </cell>
          <cell r="M196">
            <v>18</v>
          </cell>
          <cell r="N196">
            <v>0</v>
          </cell>
          <cell r="O196">
            <v>0</v>
          </cell>
          <cell r="P196">
            <v>0</v>
          </cell>
        </row>
        <row r="197">
          <cell r="B197" t="str">
            <v>PF0437</v>
          </cell>
          <cell r="C197" t="str">
            <v>DANINO A BOIRE FRAISE</v>
          </cell>
          <cell r="D197">
            <v>54</v>
          </cell>
          <cell r="E197">
            <v>0</v>
          </cell>
          <cell r="F197">
            <v>0</v>
          </cell>
          <cell r="G197">
            <v>0</v>
          </cell>
          <cell r="H197">
            <v>0</v>
          </cell>
          <cell r="I197">
            <v>0</v>
          </cell>
          <cell r="J197">
            <v>0</v>
          </cell>
          <cell r="K197">
            <v>0</v>
          </cell>
          <cell r="L197">
            <v>0.34920000000000001</v>
          </cell>
          <cell r="M197">
            <v>18</v>
          </cell>
          <cell r="N197">
            <v>0</v>
          </cell>
          <cell r="O197">
            <v>0</v>
          </cell>
          <cell r="P197">
            <v>0</v>
          </cell>
        </row>
        <row r="198">
          <cell r="B198" t="str">
            <v>PF0512</v>
          </cell>
          <cell r="C198" t="str">
            <v>MPACK*6 DANUP FRAISE / VANILLE</v>
          </cell>
          <cell r="D198">
            <v>6</v>
          </cell>
          <cell r="E198">
            <v>0</v>
          </cell>
          <cell r="F198">
            <v>0</v>
          </cell>
          <cell r="G198">
            <v>0</v>
          </cell>
          <cell r="H198">
            <v>0</v>
          </cell>
          <cell r="I198">
            <v>0</v>
          </cell>
          <cell r="J198">
            <v>0</v>
          </cell>
          <cell r="K198">
            <v>0</v>
          </cell>
          <cell r="L198">
            <v>2.8992</v>
          </cell>
          <cell r="M198">
            <v>18</v>
          </cell>
          <cell r="N198">
            <v>0</v>
          </cell>
          <cell r="O198">
            <v>0</v>
          </cell>
          <cell r="P198">
            <v>0</v>
          </cell>
        </row>
        <row r="199">
          <cell r="B199" t="str">
            <v>PF0136</v>
          </cell>
          <cell r="C199" t="str">
            <v>DANUP ICE CITRON 170</v>
          </cell>
          <cell r="D199">
            <v>48</v>
          </cell>
          <cell r="E199">
            <v>0</v>
          </cell>
          <cell r="F199">
            <v>0</v>
          </cell>
          <cell r="G199">
            <v>0</v>
          </cell>
          <cell r="H199">
            <v>0</v>
          </cell>
          <cell r="I199">
            <v>0</v>
          </cell>
          <cell r="J199">
            <v>0</v>
          </cell>
          <cell r="K199">
            <v>0</v>
          </cell>
          <cell r="L199">
            <v>0.48049999999999998</v>
          </cell>
          <cell r="M199">
            <v>18</v>
          </cell>
          <cell r="N199">
            <v>0</v>
          </cell>
          <cell r="O199">
            <v>0</v>
          </cell>
          <cell r="P199">
            <v>0</v>
          </cell>
        </row>
        <row r="200">
          <cell r="B200" t="str">
            <v>PF0428</v>
          </cell>
          <cell r="C200" t="str">
            <v>DANUP FRAISE CITRON 170</v>
          </cell>
          <cell r="D200">
            <v>48</v>
          </cell>
          <cell r="E200">
            <v>0</v>
          </cell>
          <cell r="F200">
            <v>0</v>
          </cell>
          <cell r="G200">
            <v>0</v>
          </cell>
          <cell r="H200">
            <v>0</v>
          </cell>
          <cell r="I200">
            <v>0</v>
          </cell>
          <cell r="J200">
            <v>0</v>
          </cell>
          <cell r="K200">
            <v>0</v>
          </cell>
          <cell r="L200">
            <v>0.48049999999999998</v>
          </cell>
          <cell r="M200">
            <v>18</v>
          </cell>
          <cell r="N200">
            <v>0</v>
          </cell>
          <cell r="O200">
            <v>0</v>
          </cell>
          <cell r="P200">
            <v>0</v>
          </cell>
        </row>
        <row r="201">
          <cell r="B201" t="str">
            <v>PF0498</v>
          </cell>
          <cell r="C201" t="str">
            <v>DANUP COOKIES 170 GR</v>
          </cell>
          <cell r="D201">
            <v>48</v>
          </cell>
          <cell r="E201">
            <v>0</v>
          </cell>
          <cell r="F201">
            <v>0</v>
          </cell>
          <cell r="G201">
            <v>0</v>
          </cell>
          <cell r="H201">
            <v>0</v>
          </cell>
          <cell r="I201">
            <v>0</v>
          </cell>
          <cell r="J201">
            <v>0</v>
          </cell>
          <cell r="K201">
            <v>0</v>
          </cell>
          <cell r="L201">
            <v>0.48049999999999998</v>
          </cell>
          <cell r="M201">
            <v>18</v>
          </cell>
          <cell r="N201">
            <v>0</v>
          </cell>
          <cell r="O201">
            <v>0</v>
          </cell>
          <cell r="P201">
            <v>0</v>
          </cell>
        </row>
        <row r="202">
          <cell r="B202" t="str">
            <v>PF0517</v>
          </cell>
          <cell r="C202" t="str">
            <v>DELICE A BOIRE FRAISE 160 GR</v>
          </cell>
          <cell r="D202">
            <v>24</v>
          </cell>
          <cell r="E202">
            <v>0</v>
          </cell>
          <cell r="F202">
            <v>0</v>
          </cell>
          <cell r="G202">
            <v>0</v>
          </cell>
          <cell r="H202">
            <v>0</v>
          </cell>
          <cell r="I202">
            <v>0</v>
          </cell>
          <cell r="J202">
            <v>0</v>
          </cell>
          <cell r="K202">
            <v>0</v>
          </cell>
          <cell r="L202">
            <v>0.29670000000000002</v>
          </cell>
          <cell r="M202">
            <v>18</v>
          </cell>
          <cell r="N202">
            <v>0</v>
          </cell>
          <cell r="O202">
            <v>0</v>
          </cell>
          <cell r="P202">
            <v>0</v>
          </cell>
        </row>
        <row r="203">
          <cell r="B203" t="str">
            <v>PF0493</v>
          </cell>
          <cell r="C203" t="str">
            <v>DELICE A BOIRE FRAISE 165 GR</v>
          </cell>
          <cell r="D203">
            <v>24</v>
          </cell>
          <cell r="E203">
            <v>0</v>
          </cell>
          <cell r="F203">
            <v>0</v>
          </cell>
          <cell r="G203">
            <v>0</v>
          </cell>
          <cell r="H203">
            <v>0</v>
          </cell>
          <cell r="I203">
            <v>0</v>
          </cell>
          <cell r="J203">
            <v>0</v>
          </cell>
          <cell r="K203">
            <v>0</v>
          </cell>
          <cell r="L203">
            <v>0.29670000000000002</v>
          </cell>
          <cell r="M203">
            <v>18</v>
          </cell>
          <cell r="N203">
            <v>0</v>
          </cell>
          <cell r="O203">
            <v>0</v>
          </cell>
          <cell r="P203">
            <v>0</v>
          </cell>
        </row>
        <row r="204">
          <cell r="B204" t="str">
            <v>PF0527</v>
          </cell>
          <cell r="C204" t="str">
            <v>MAMZOUJ BISCUIT CITRON 70</v>
          </cell>
          <cell r="D204">
            <v>72</v>
          </cell>
          <cell r="E204">
            <v>0</v>
          </cell>
          <cell r="F204">
            <v>0</v>
          </cell>
          <cell r="G204">
            <v>0</v>
          </cell>
          <cell r="H204">
            <v>0</v>
          </cell>
          <cell r="I204">
            <v>0</v>
          </cell>
          <cell r="J204">
            <v>0</v>
          </cell>
          <cell r="K204">
            <v>0</v>
          </cell>
          <cell r="L204">
            <v>0.1797</v>
          </cell>
          <cell r="M204">
            <v>18</v>
          </cell>
          <cell r="N204">
            <v>0</v>
          </cell>
          <cell r="O204">
            <v>0</v>
          </cell>
          <cell r="P204">
            <v>0</v>
          </cell>
        </row>
        <row r="205">
          <cell r="B205" t="str">
            <v>PF0083</v>
          </cell>
          <cell r="C205" t="str">
            <v>MAMZOUJ VANILLE 80</v>
          </cell>
          <cell r="D205">
            <v>72</v>
          </cell>
          <cell r="E205">
            <v>0</v>
          </cell>
          <cell r="F205">
            <v>0</v>
          </cell>
          <cell r="G205">
            <v>0</v>
          </cell>
          <cell r="H205">
            <v>0</v>
          </cell>
          <cell r="I205">
            <v>0</v>
          </cell>
          <cell r="J205">
            <v>0</v>
          </cell>
          <cell r="K205">
            <v>0</v>
          </cell>
          <cell r="L205">
            <v>0.1966</v>
          </cell>
          <cell r="M205">
            <v>18</v>
          </cell>
          <cell r="N205">
            <v>0</v>
          </cell>
          <cell r="O205">
            <v>0</v>
          </cell>
          <cell r="P205">
            <v>0</v>
          </cell>
        </row>
        <row r="206">
          <cell r="B206" t="str">
            <v>PF0084</v>
          </cell>
          <cell r="C206" t="str">
            <v>MAMZOUJ FRAISE 80</v>
          </cell>
          <cell r="D206">
            <v>72</v>
          </cell>
          <cell r="E206">
            <v>0</v>
          </cell>
          <cell r="F206">
            <v>0</v>
          </cell>
          <cell r="G206">
            <v>0</v>
          </cell>
          <cell r="H206">
            <v>0</v>
          </cell>
          <cell r="I206">
            <v>0</v>
          </cell>
          <cell r="J206">
            <v>0</v>
          </cell>
          <cell r="K206">
            <v>0</v>
          </cell>
          <cell r="L206">
            <v>0.1966</v>
          </cell>
          <cell r="M206">
            <v>18</v>
          </cell>
          <cell r="N206">
            <v>0</v>
          </cell>
          <cell r="O206">
            <v>0</v>
          </cell>
          <cell r="P206">
            <v>0</v>
          </cell>
        </row>
        <row r="207">
          <cell r="B207" t="str">
            <v>PF0314</v>
          </cell>
          <cell r="C207" t="str">
            <v>MAMZOUJ FRAISE BISCUIT 80</v>
          </cell>
          <cell r="D207">
            <v>72</v>
          </cell>
          <cell r="E207">
            <v>0</v>
          </cell>
          <cell r="F207">
            <v>0</v>
          </cell>
          <cell r="G207">
            <v>0</v>
          </cell>
          <cell r="H207">
            <v>0</v>
          </cell>
          <cell r="I207">
            <v>0</v>
          </cell>
          <cell r="J207">
            <v>0</v>
          </cell>
          <cell r="K207">
            <v>0</v>
          </cell>
          <cell r="L207">
            <v>0.1966</v>
          </cell>
          <cell r="M207">
            <v>18</v>
          </cell>
          <cell r="N207">
            <v>0</v>
          </cell>
          <cell r="O207">
            <v>0</v>
          </cell>
          <cell r="P207">
            <v>0</v>
          </cell>
        </row>
        <row r="208">
          <cell r="B208" t="str">
            <v>PF0456</v>
          </cell>
          <cell r="C208" t="str">
            <v>MAMZOUJ VANILLE BISCUIT 80</v>
          </cell>
          <cell r="D208">
            <v>72</v>
          </cell>
          <cell r="E208">
            <v>0</v>
          </cell>
          <cell r="F208">
            <v>0</v>
          </cell>
          <cell r="G208">
            <v>0</v>
          </cell>
          <cell r="H208">
            <v>0</v>
          </cell>
          <cell r="I208">
            <v>0</v>
          </cell>
          <cell r="J208">
            <v>0</v>
          </cell>
          <cell r="K208">
            <v>0</v>
          </cell>
          <cell r="L208">
            <v>0.1966</v>
          </cell>
          <cell r="M208">
            <v>18</v>
          </cell>
          <cell r="N208">
            <v>0</v>
          </cell>
          <cell r="O208">
            <v>0</v>
          </cell>
          <cell r="P208">
            <v>0</v>
          </cell>
        </row>
        <row r="209">
          <cell r="B209" t="str">
            <v>PF0325</v>
          </cell>
          <cell r="C209" t="str">
            <v>BRASSE TARTE AU CITRON 80</v>
          </cell>
          <cell r="D209">
            <v>72</v>
          </cell>
          <cell r="E209">
            <v>0</v>
          </cell>
          <cell r="F209">
            <v>0</v>
          </cell>
          <cell r="G209">
            <v>0</v>
          </cell>
          <cell r="H209">
            <v>0</v>
          </cell>
          <cell r="I209">
            <v>0</v>
          </cell>
          <cell r="J209">
            <v>0</v>
          </cell>
          <cell r="K209">
            <v>0</v>
          </cell>
          <cell r="L209">
            <v>0.1966</v>
          </cell>
          <cell r="M209">
            <v>18</v>
          </cell>
          <cell r="N209">
            <v>0</v>
          </cell>
          <cell r="O209">
            <v>0</v>
          </cell>
          <cell r="P209">
            <v>0</v>
          </cell>
        </row>
        <row r="210">
          <cell r="B210" t="str">
            <v>PF0507</v>
          </cell>
          <cell r="C210" t="str">
            <v>MAMZOUJ BISCUIT CITRON 80</v>
          </cell>
          <cell r="D210">
            <v>72</v>
          </cell>
          <cell r="E210">
            <v>0</v>
          </cell>
          <cell r="F210">
            <v>0</v>
          </cell>
          <cell r="G210">
            <v>0</v>
          </cell>
          <cell r="H210">
            <v>0</v>
          </cell>
          <cell r="I210">
            <v>0</v>
          </cell>
          <cell r="J210">
            <v>0</v>
          </cell>
          <cell r="K210">
            <v>0</v>
          </cell>
          <cell r="L210">
            <v>0.1966</v>
          </cell>
          <cell r="M210">
            <v>18</v>
          </cell>
          <cell r="N210">
            <v>0</v>
          </cell>
          <cell r="O210">
            <v>0</v>
          </cell>
          <cell r="P210">
            <v>0</v>
          </cell>
        </row>
        <row r="211">
          <cell r="B211" t="str">
            <v>PF0128</v>
          </cell>
          <cell r="C211" t="str">
            <v>MAMZOUJ PECHE ABRICOT 80</v>
          </cell>
          <cell r="D211">
            <v>72</v>
          </cell>
          <cell r="E211">
            <v>0</v>
          </cell>
          <cell r="F211">
            <v>0</v>
          </cell>
          <cell r="G211">
            <v>0</v>
          </cell>
          <cell r="H211">
            <v>0</v>
          </cell>
          <cell r="I211">
            <v>0</v>
          </cell>
          <cell r="J211">
            <v>0</v>
          </cell>
          <cell r="K211">
            <v>0</v>
          </cell>
          <cell r="L211">
            <v>0.1966</v>
          </cell>
          <cell r="M211">
            <v>18</v>
          </cell>
          <cell r="N211">
            <v>0</v>
          </cell>
          <cell r="O211">
            <v>0</v>
          </cell>
          <cell r="P211">
            <v>0</v>
          </cell>
        </row>
        <row r="212">
          <cell r="B212" t="str">
            <v>PF0455</v>
          </cell>
          <cell r="C212" t="str">
            <v>MAMZOUJ MANGUE 80</v>
          </cell>
          <cell r="D212">
            <v>72</v>
          </cell>
          <cell r="E212">
            <v>0</v>
          </cell>
          <cell r="F212">
            <v>0</v>
          </cell>
          <cell r="G212">
            <v>0</v>
          </cell>
          <cell r="H212">
            <v>0</v>
          </cell>
          <cell r="I212">
            <v>0</v>
          </cell>
          <cell r="J212">
            <v>0</v>
          </cell>
          <cell r="K212">
            <v>0</v>
          </cell>
          <cell r="L212">
            <v>0.1966</v>
          </cell>
          <cell r="M212">
            <v>18</v>
          </cell>
          <cell r="N212">
            <v>0</v>
          </cell>
          <cell r="O212">
            <v>0</v>
          </cell>
          <cell r="P212">
            <v>0</v>
          </cell>
        </row>
        <row r="213">
          <cell r="B213" t="str">
            <v>PF0363</v>
          </cell>
          <cell r="C213" t="str">
            <v>MPACK*12 MAMZOUJ FRAIS/VANILLE</v>
          </cell>
          <cell r="D213">
            <v>4</v>
          </cell>
          <cell r="E213">
            <v>0</v>
          </cell>
          <cell r="F213">
            <v>0</v>
          </cell>
          <cell r="G213">
            <v>0</v>
          </cell>
          <cell r="H213">
            <v>0</v>
          </cell>
          <cell r="I213">
            <v>0</v>
          </cell>
          <cell r="J213">
            <v>0</v>
          </cell>
          <cell r="K213">
            <v>0</v>
          </cell>
          <cell r="L213">
            <v>2.3246000000000002</v>
          </cell>
          <cell r="M213">
            <v>18</v>
          </cell>
          <cell r="N213">
            <v>0</v>
          </cell>
          <cell r="O213">
            <v>0</v>
          </cell>
          <cell r="P213">
            <v>0</v>
          </cell>
        </row>
        <row r="214">
          <cell r="B214" t="str">
            <v>PF0508</v>
          </cell>
          <cell r="C214" t="str">
            <v>MPACK*12 MAMZOUJ VAN / FR.BISC</v>
          </cell>
          <cell r="D214">
            <v>4</v>
          </cell>
          <cell r="E214">
            <v>0</v>
          </cell>
          <cell r="F214">
            <v>0</v>
          </cell>
          <cell r="G214">
            <v>0</v>
          </cell>
          <cell r="H214">
            <v>0</v>
          </cell>
          <cell r="I214">
            <v>0</v>
          </cell>
          <cell r="J214">
            <v>0</v>
          </cell>
          <cell r="K214">
            <v>0</v>
          </cell>
          <cell r="L214">
            <v>2.3246000000000002</v>
          </cell>
          <cell r="M214">
            <v>18</v>
          </cell>
          <cell r="N214">
            <v>0</v>
          </cell>
          <cell r="O214">
            <v>0</v>
          </cell>
          <cell r="P214">
            <v>0</v>
          </cell>
        </row>
        <row r="215">
          <cell r="B215" t="str">
            <v>PF0532</v>
          </cell>
          <cell r="C215" t="str">
            <v>DELICE A BOIRE VANILLE 160 GR</v>
          </cell>
          <cell r="D215">
            <v>24</v>
          </cell>
          <cell r="E215">
            <v>0</v>
          </cell>
          <cell r="F215">
            <v>0</v>
          </cell>
          <cell r="G215">
            <v>0</v>
          </cell>
          <cell r="H215">
            <v>0</v>
          </cell>
          <cell r="I215">
            <v>0</v>
          </cell>
          <cell r="J215">
            <v>0</v>
          </cell>
          <cell r="K215">
            <v>0</v>
          </cell>
          <cell r="L215">
            <v>0.29670000000000002</v>
          </cell>
          <cell r="M215">
            <v>18</v>
          </cell>
          <cell r="N215">
            <v>0</v>
          </cell>
          <cell r="O215">
            <v>0</v>
          </cell>
          <cell r="P215">
            <v>0</v>
          </cell>
        </row>
        <row r="216">
          <cell r="B216" t="str">
            <v>PF0510</v>
          </cell>
          <cell r="C216" t="str">
            <v>DANAO EXOTIQUE 200ML</v>
          </cell>
          <cell r="D216">
            <v>35</v>
          </cell>
          <cell r="E216">
            <v>0</v>
          </cell>
          <cell r="F216">
            <v>0</v>
          </cell>
          <cell r="G216">
            <v>0</v>
          </cell>
          <cell r="H216">
            <v>0</v>
          </cell>
          <cell r="I216">
            <v>0</v>
          </cell>
          <cell r="J216">
            <v>0</v>
          </cell>
          <cell r="K216">
            <v>0</v>
          </cell>
          <cell r="L216">
            <v>0.52129999999999999</v>
          </cell>
          <cell r="M216">
            <v>18</v>
          </cell>
          <cell r="N216">
            <v>0</v>
          </cell>
          <cell r="O216">
            <v>0</v>
          </cell>
          <cell r="P216">
            <v>0</v>
          </cell>
        </row>
        <row r="217">
          <cell r="B217" t="str">
            <v>PF0321</v>
          </cell>
          <cell r="C217" t="str">
            <v>FERME YAWMY  VANILLE 80</v>
          </cell>
          <cell r="D217">
            <v>72</v>
          </cell>
          <cell r="E217">
            <v>0</v>
          </cell>
          <cell r="F217">
            <v>0</v>
          </cell>
          <cell r="G217">
            <v>0</v>
          </cell>
          <cell r="H217">
            <v>0</v>
          </cell>
          <cell r="I217">
            <v>0</v>
          </cell>
          <cell r="J217">
            <v>0</v>
          </cell>
          <cell r="K217">
            <v>0</v>
          </cell>
          <cell r="L217">
            <v>0.13819999999999999</v>
          </cell>
          <cell r="M217">
            <v>18</v>
          </cell>
          <cell r="N217">
            <v>0</v>
          </cell>
          <cell r="O217">
            <v>0</v>
          </cell>
          <cell r="P217">
            <v>0</v>
          </cell>
        </row>
        <row r="218">
          <cell r="B218" t="str">
            <v>PF0322</v>
          </cell>
          <cell r="C218" t="str">
            <v>FERME YAWMY FRAISE 80</v>
          </cell>
          <cell r="D218">
            <v>72</v>
          </cell>
          <cell r="E218">
            <v>0</v>
          </cell>
          <cell r="F218">
            <v>0</v>
          </cell>
          <cell r="G218">
            <v>0</v>
          </cell>
          <cell r="H218">
            <v>0</v>
          </cell>
          <cell r="I218">
            <v>0</v>
          </cell>
          <cell r="J218">
            <v>0</v>
          </cell>
          <cell r="K218">
            <v>0</v>
          </cell>
          <cell r="L218">
            <v>0.13819999999999999</v>
          </cell>
          <cell r="M218">
            <v>18</v>
          </cell>
          <cell r="N218">
            <v>0</v>
          </cell>
          <cell r="O218">
            <v>0</v>
          </cell>
          <cell r="P218">
            <v>0</v>
          </cell>
        </row>
        <row r="219">
          <cell r="B219" t="str">
            <v>PF0270</v>
          </cell>
          <cell r="C219" t="str">
            <v>DANAO PECHE/ABRICOT 200ML</v>
          </cell>
          <cell r="D219">
            <v>35</v>
          </cell>
          <cell r="E219">
            <v>0</v>
          </cell>
          <cell r="F219">
            <v>0</v>
          </cell>
          <cell r="G219">
            <v>0</v>
          </cell>
          <cell r="H219">
            <v>0</v>
          </cell>
          <cell r="I219">
            <v>0</v>
          </cell>
          <cell r="J219">
            <v>0</v>
          </cell>
          <cell r="K219">
            <v>0</v>
          </cell>
          <cell r="L219">
            <v>0.52129999999999999</v>
          </cell>
          <cell r="M219">
            <v>18</v>
          </cell>
          <cell r="N219">
            <v>0</v>
          </cell>
          <cell r="O219">
            <v>0</v>
          </cell>
          <cell r="P219">
            <v>0</v>
          </cell>
        </row>
        <row r="220">
          <cell r="B220" t="str">
            <v>PF0469</v>
          </cell>
          <cell r="C220" t="str">
            <v>DANAO CITRON 200ML</v>
          </cell>
          <cell r="D220">
            <v>35</v>
          </cell>
          <cell r="E220">
            <v>0</v>
          </cell>
          <cell r="F220">
            <v>0</v>
          </cell>
          <cell r="G220">
            <v>0</v>
          </cell>
          <cell r="H220">
            <v>0</v>
          </cell>
          <cell r="I220">
            <v>0</v>
          </cell>
          <cell r="J220">
            <v>0</v>
          </cell>
          <cell r="K220">
            <v>0</v>
          </cell>
          <cell r="L220">
            <v>0.52129999999999999</v>
          </cell>
          <cell r="M220">
            <v>18</v>
          </cell>
          <cell r="N220">
            <v>0</v>
          </cell>
          <cell r="O220">
            <v>0</v>
          </cell>
          <cell r="P220">
            <v>0</v>
          </cell>
        </row>
        <row r="221">
          <cell r="B221" t="str">
            <v>PF0480</v>
          </cell>
          <cell r="C221" t="str">
            <v>DANAO EXOTIQUE 200ML</v>
          </cell>
          <cell r="D221">
            <v>35</v>
          </cell>
          <cell r="E221">
            <v>0</v>
          </cell>
          <cell r="F221">
            <v>0</v>
          </cell>
          <cell r="G221">
            <v>0</v>
          </cell>
          <cell r="H221">
            <v>0</v>
          </cell>
          <cell r="I221">
            <v>0</v>
          </cell>
          <cell r="J221">
            <v>0</v>
          </cell>
          <cell r="K221">
            <v>0</v>
          </cell>
          <cell r="L221">
            <v>0.52129999999999999</v>
          </cell>
          <cell r="M221">
            <v>18</v>
          </cell>
          <cell r="N221">
            <v>0</v>
          </cell>
          <cell r="O221">
            <v>0</v>
          </cell>
          <cell r="P221">
            <v>0</v>
          </cell>
        </row>
        <row r="222">
          <cell r="B222" t="str">
            <v>PF0217</v>
          </cell>
          <cell r="C222" t="str">
            <v>ACTIVIA ARO MIEL 110</v>
          </cell>
          <cell r="D222">
            <v>48</v>
          </cell>
          <cell r="E222">
            <v>0</v>
          </cell>
          <cell r="F222">
            <v>0</v>
          </cell>
          <cell r="G222">
            <v>0</v>
          </cell>
          <cell r="H222">
            <v>0</v>
          </cell>
          <cell r="I222">
            <v>0</v>
          </cell>
          <cell r="J222">
            <v>0</v>
          </cell>
          <cell r="K222">
            <v>0</v>
          </cell>
          <cell r="L222">
            <v>0.32800000000000001</v>
          </cell>
          <cell r="M222">
            <v>18</v>
          </cell>
          <cell r="N222">
            <v>0</v>
          </cell>
          <cell r="O222">
            <v>0</v>
          </cell>
          <cell r="P222">
            <v>0</v>
          </cell>
        </row>
        <row r="223">
          <cell r="B223" t="str">
            <v>PF0366</v>
          </cell>
          <cell r="C223" t="str">
            <v>ACTIVIA CITRON 110</v>
          </cell>
          <cell r="D223">
            <v>48</v>
          </cell>
          <cell r="E223">
            <v>0</v>
          </cell>
          <cell r="F223">
            <v>0</v>
          </cell>
          <cell r="G223">
            <v>0</v>
          </cell>
          <cell r="H223">
            <v>0</v>
          </cell>
          <cell r="I223">
            <v>0</v>
          </cell>
          <cell r="J223">
            <v>0</v>
          </cell>
          <cell r="K223">
            <v>0</v>
          </cell>
          <cell r="L223">
            <v>0.32800000000000001</v>
          </cell>
          <cell r="M223">
            <v>18</v>
          </cell>
          <cell r="N223">
            <v>0</v>
          </cell>
          <cell r="O223">
            <v>0</v>
          </cell>
          <cell r="P223">
            <v>0</v>
          </cell>
        </row>
        <row r="224">
          <cell r="B224" t="str">
            <v>PF0358</v>
          </cell>
          <cell r="C224" t="str">
            <v>ACTIVIA AUX FRUITS FDB 110</v>
          </cell>
          <cell r="D224">
            <v>48</v>
          </cell>
          <cell r="E224">
            <v>0</v>
          </cell>
          <cell r="F224">
            <v>0</v>
          </cell>
          <cell r="G224">
            <v>0</v>
          </cell>
          <cell r="H224">
            <v>0</v>
          </cell>
          <cell r="I224">
            <v>0</v>
          </cell>
          <cell r="J224">
            <v>0</v>
          </cell>
          <cell r="K224">
            <v>0</v>
          </cell>
          <cell r="L224">
            <v>0.39579999999999999</v>
          </cell>
          <cell r="M224">
            <v>18</v>
          </cell>
          <cell r="N224">
            <v>0</v>
          </cell>
          <cell r="O224">
            <v>0</v>
          </cell>
          <cell r="P224">
            <v>0</v>
          </cell>
        </row>
        <row r="225">
          <cell r="B225" t="str">
            <v>PF0459</v>
          </cell>
          <cell r="C225" t="str">
            <v>ACTIVIA AUX FRUITS NOIX 110</v>
          </cell>
          <cell r="D225">
            <v>48</v>
          </cell>
          <cell r="E225">
            <v>0</v>
          </cell>
          <cell r="F225">
            <v>0</v>
          </cell>
          <cell r="G225">
            <v>0</v>
          </cell>
          <cell r="H225">
            <v>0</v>
          </cell>
          <cell r="I225">
            <v>0</v>
          </cell>
          <cell r="J225">
            <v>0</v>
          </cell>
          <cell r="K225">
            <v>0</v>
          </cell>
          <cell r="L225">
            <v>0.39579999999999999</v>
          </cell>
          <cell r="M225">
            <v>18</v>
          </cell>
          <cell r="N225">
            <v>0</v>
          </cell>
          <cell r="O225">
            <v>0</v>
          </cell>
          <cell r="P225">
            <v>0</v>
          </cell>
        </row>
        <row r="226">
          <cell r="B226" t="str">
            <v>PF0265</v>
          </cell>
          <cell r="C226" t="str">
            <v>ACTIVIA AUX FRUITS FIGUE 110</v>
          </cell>
          <cell r="D226">
            <v>48</v>
          </cell>
          <cell r="E226">
            <v>0</v>
          </cell>
          <cell r="F226">
            <v>0</v>
          </cell>
          <cell r="G226">
            <v>0</v>
          </cell>
          <cell r="H226">
            <v>0</v>
          </cell>
          <cell r="I226">
            <v>0</v>
          </cell>
          <cell r="J226">
            <v>0</v>
          </cell>
          <cell r="K226">
            <v>0</v>
          </cell>
          <cell r="L226">
            <v>0.39579999999999999</v>
          </cell>
          <cell r="M226">
            <v>18</v>
          </cell>
          <cell r="N226">
            <v>0</v>
          </cell>
          <cell r="O226">
            <v>0</v>
          </cell>
          <cell r="P226">
            <v>0</v>
          </cell>
        </row>
        <row r="227">
          <cell r="B227" t="str">
            <v>PF0266</v>
          </cell>
          <cell r="C227" t="str">
            <v>ACTIVIA AUX FRUITS POMME 110</v>
          </cell>
          <cell r="D227">
            <v>48</v>
          </cell>
          <cell r="E227">
            <v>0</v>
          </cell>
          <cell r="F227">
            <v>0</v>
          </cell>
          <cell r="G227">
            <v>0</v>
          </cell>
          <cell r="H227">
            <v>0</v>
          </cell>
          <cell r="I227">
            <v>0</v>
          </cell>
          <cell r="J227">
            <v>0</v>
          </cell>
          <cell r="K227">
            <v>0</v>
          </cell>
          <cell r="L227">
            <v>0.39579999999999999</v>
          </cell>
          <cell r="M227">
            <v>18</v>
          </cell>
          <cell r="N227">
            <v>0</v>
          </cell>
          <cell r="O227">
            <v>0</v>
          </cell>
          <cell r="P227">
            <v>0</v>
          </cell>
        </row>
        <row r="228">
          <cell r="B228" t="str">
            <v>PF0315</v>
          </cell>
          <cell r="C228" t="str">
            <v>ACTIVIA AUX FRUITS DATTES  110</v>
          </cell>
          <cell r="D228">
            <v>48</v>
          </cell>
          <cell r="E228">
            <v>0</v>
          </cell>
          <cell r="F228">
            <v>0</v>
          </cell>
          <cell r="G228">
            <v>0</v>
          </cell>
          <cell r="H228">
            <v>0</v>
          </cell>
          <cell r="I228">
            <v>0</v>
          </cell>
          <cell r="J228">
            <v>0</v>
          </cell>
          <cell r="K228">
            <v>0</v>
          </cell>
          <cell r="L228">
            <v>0.39579999999999999</v>
          </cell>
          <cell r="M228">
            <v>18</v>
          </cell>
          <cell r="N228">
            <v>0</v>
          </cell>
          <cell r="O228">
            <v>0</v>
          </cell>
          <cell r="P228">
            <v>0</v>
          </cell>
        </row>
        <row r="229">
          <cell r="B229" t="str">
            <v>PF0346</v>
          </cell>
          <cell r="C229" t="str">
            <v>ACTIVIA  AUX FRUITS POIRE 110</v>
          </cell>
          <cell r="D229">
            <v>48</v>
          </cell>
          <cell r="E229">
            <v>0</v>
          </cell>
          <cell r="F229">
            <v>0</v>
          </cell>
          <cell r="G229">
            <v>0</v>
          </cell>
          <cell r="H229">
            <v>0</v>
          </cell>
          <cell r="I229">
            <v>0</v>
          </cell>
          <cell r="J229">
            <v>0</v>
          </cell>
          <cell r="K229">
            <v>0</v>
          </cell>
          <cell r="L229">
            <v>0.39579999999999999</v>
          </cell>
          <cell r="M229">
            <v>18</v>
          </cell>
          <cell r="N229">
            <v>0</v>
          </cell>
          <cell r="O229">
            <v>0</v>
          </cell>
          <cell r="P229">
            <v>0</v>
          </cell>
        </row>
        <row r="230">
          <cell r="B230" t="str">
            <v>PF0424</v>
          </cell>
          <cell r="C230" t="str">
            <v>ACTIVIA AUX FRUITS MANGUE110</v>
          </cell>
          <cell r="D230">
            <v>48</v>
          </cell>
          <cell r="E230">
            <v>0</v>
          </cell>
          <cell r="F230">
            <v>0</v>
          </cell>
          <cell r="G230">
            <v>0</v>
          </cell>
          <cell r="H230">
            <v>0</v>
          </cell>
          <cell r="I230">
            <v>0</v>
          </cell>
          <cell r="J230">
            <v>0</v>
          </cell>
          <cell r="K230">
            <v>0</v>
          </cell>
          <cell r="L230">
            <v>0.39579999999999999</v>
          </cell>
          <cell r="M230">
            <v>18</v>
          </cell>
          <cell r="N230">
            <v>0</v>
          </cell>
          <cell r="O230">
            <v>0</v>
          </cell>
          <cell r="P230">
            <v>0</v>
          </cell>
        </row>
        <row r="231">
          <cell r="B231" t="str">
            <v>PF0460</v>
          </cell>
          <cell r="C231" t="str">
            <v>ACTIVIA 0% AUX FRUITS FRAISE</v>
          </cell>
          <cell r="D231">
            <v>48</v>
          </cell>
          <cell r="E231">
            <v>0</v>
          </cell>
          <cell r="F231">
            <v>0</v>
          </cell>
          <cell r="G231">
            <v>0</v>
          </cell>
          <cell r="H231">
            <v>0</v>
          </cell>
          <cell r="I231">
            <v>0</v>
          </cell>
          <cell r="J231">
            <v>0</v>
          </cell>
          <cell r="K231">
            <v>0</v>
          </cell>
          <cell r="L231">
            <v>0.39579999999999999</v>
          </cell>
          <cell r="M231">
            <v>18</v>
          </cell>
          <cell r="N231">
            <v>0</v>
          </cell>
          <cell r="O231">
            <v>0</v>
          </cell>
          <cell r="P231">
            <v>0</v>
          </cell>
        </row>
        <row r="232">
          <cell r="B232" t="str">
            <v>PF0466</v>
          </cell>
          <cell r="C232" t="str">
            <v>MPACK*6 DANAO PECHE ABRICOT</v>
          </cell>
          <cell r="D232">
            <v>5</v>
          </cell>
          <cell r="E232">
            <v>0</v>
          </cell>
          <cell r="F232">
            <v>0</v>
          </cell>
          <cell r="G232">
            <v>0</v>
          </cell>
          <cell r="H232">
            <v>0</v>
          </cell>
          <cell r="I232">
            <v>0</v>
          </cell>
          <cell r="J232">
            <v>0</v>
          </cell>
          <cell r="K232">
            <v>0</v>
          </cell>
          <cell r="L232">
            <v>3.1280000000000001</v>
          </cell>
          <cell r="M232">
            <v>18</v>
          </cell>
          <cell r="N232">
            <v>0</v>
          </cell>
          <cell r="O232">
            <v>0</v>
          </cell>
          <cell r="P232">
            <v>0</v>
          </cell>
        </row>
        <row r="233">
          <cell r="B233" t="str">
            <v>PF0349</v>
          </cell>
          <cell r="C233" t="str">
            <v>BEURRE EN SCEAU DELICE 2,5 KG</v>
          </cell>
          <cell r="D233">
            <v>2.5</v>
          </cell>
          <cell r="E233">
            <v>0</v>
          </cell>
          <cell r="F233">
            <v>0</v>
          </cell>
          <cell r="G233">
            <v>0</v>
          </cell>
          <cell r="H233">
            <v>0</v>
          </cell>
          <cell r="I233">
            <v>0</v>
          </cell>
          <cell r="J233">
            <v>0</v>
          </cell>
          <cell r="K233">
            <v>0</v>
          </cell>
          <cell r="L233">
            <v>4.8305999999999996</v>
          </cell>
          <cell r="M233">
            <v>18</v>
          </cell>
          <cell r="N233">
            <v>0</v>
          </cell>
          <cell r="O233">
            <v>0</v>
          </cell>
          <cell r="P233">
            <v>0</v>
          </cell>
        </row>
        <row r="234">
          <cell r="B234" t="str">
            <v>PF0357</v>
          </cell>
          <cell r="C234" t="str">
            <v>TRESOR DE LAIT SAUMON</v>
          </cell>
          <cell r="D234">
            <v>18</v>
          </cell>
          <cell r="E234">
            <v>0</v>
          </cell>
          <cell r="F234">
            <v>0</v>
          </cell>
          <cell r="G234">
            <v>0</v>
          </cell>
          <cell r="H234">
            <v>0</v>
          </cell>
          <cell r="I234">
            <v>0</v>
          </cell>
          <cell r="J234">
            <v>0</v>
          </cell>
          <cell r="K234">
            <v>0</v>
          </cell>
          <cell r="L234">
            <v>1.4958</v>
          </cell>
          <cell r="M234">
            <v>18</v>
          </cell>
          <cell r="N234">
            <v>0</v>
          </cell>
          <cell r="O234">
            <v>0</v>
          </cell>
          <cell r="P234">
            <v>0</v>
          </cell>
        </row>
        <row r="235">
          <cell r="B235" t="str">
            <v>PF0378</v>
          </cell>
          <cell r="C235" t="str">
            <v>MILKANA GOUTTA 180 GR</v>
          </cell>
          <cell r="D235">
            <v>18</v>
          </cell>
          <cell r="E235">
            <v>0</v>
          </cell>
          <cell r="F235">
            <v>0</v>
          </cell>
          <cell r="G235">
            <v>0</v>
          </cell>
          <cell r="H235">
            <v>0</v>
          </cell>
          <cell r="I235">
            <v>0</v>
          </cell>
          <cell r="J235">
            <v>0</v>
          </cell>
          <cell r="K235">
            <v>0</v>
          </cell>
          <cell r="L235">
            <v>1.2372000000000001</v>
          </cell>
          <cell r="M235">
            <v>18</v>
          </cell>
          <cell r="N235">
            <v>0</v>
          </cell>
          <cell r="O235">
            <v>0</v>
          </cell>
          <cell r="P235">
            <v>0</v>
          </cell>
        </row>
        <row r="236">
          <cell r="B236" t="str">
            <v>PF0487</v>
          </cell>
          <cell r="C236" t="str">
            <v>MILKANA GOUTTA 250 GR</v>
          </cell>
          <cell r="D236">
            <v>11</v>
          </cell>
          <cell r="E236">
            <v>0</v>
          </cell>
          <cell r="F236">
            <v>0</v>
          </cell>
          <cell r="G236">
            <v>0</v>
          </cell>
          <cell r="H236">
            <v>0</v>
          </cell>
          <cell r="I236">
            <v>0</v>
          </cell>
          <cell r="J236">
            <v>0</v>
          </cell>
          <cell r="K236">
            <v>0</v>
          </cell>
          <cell r="L236">
            <v>1.3957999999999999</v>
          </cell>
          <cell r="M236">
            <v>18</v>
          </cell>
          <cell r="N236">
            <v>0</v>
          </cell>
          <cell r="O236">
            <v>0</v>
          </cell>
          <cell r="P236">
            <v>0</v>
          </cell>
        </row>
        <row r="237">
          <cell r="B237" t="str">
            <v>PF0470</v>
          </cell>
          <cell r="C237" t="str">
            <v>TWIST TROPICAL</v>
          </cell>
          <cell r="D237">
            <v>24</v>
          </cell>
          <cell r="E237">
            <v>0</v>
          </cell>
          <cell r="F237">
            <v>0</v>
          </cell>
          <cell r="G237">
            <v>0</v>
          </cell>
          <cell r="H237">
            <v>0</v>
          </cell>
          <cell r="I237">
            <v>0</v>
          </cell>
          <cell r="J237">
            <v>0</v>
          </cell>
          <cell r="K237">
            <v>0</v>
          </cell>
          <cell r="L237">
            <v>0.56779999999999997</v>
          </cell>
          <cell r="M237">
            <v>18</v>
          </cell>
          <cell r="N237">
            <v>0</v>
          </cell>
          <cell r="O237">
            <v>0</v>
          </cell>
          <cell r="P237">
            <v>0</v>
          </cell>
        </row>
        <row r="238">
          <cell r="B238" t="str">
            <v>PF0380</v>
          </cell>
          <cell r="C238" t="str">
            <v>TWIST FRAISE</v>
          </cell>
          <cell r="D238">
            <v>24</v>
          </cell>
          <cell r="E238">
            <v>0</v>
          </cell>
          <cell r="F238">
            <v>0</v>
          </cell>
          <cell r="G238">
            <v>0</v>
          </cell>
          <cell r="H238">
            <v>0</v>
          </cell>
          <cell r="I238">
            <v>0</v>
          </cell>
          <cell r="J238">
            <v>0</v>
          </cell>
          <cell r="K238">
            <v>0</v>
          </cell>
          <cell r="L238">
            <v>0.56779999999999997</v>
          </cell>
          <cell r="M238">
            <v>18</v>
          </cell>
          <cell r="N238">
            <v>0</v>
          </cell>
          <cell r="O238">
            <v>0</v>
          </cell>
          <cell r="P238">
            <v>0</v>
          </cell>
        </row>
        <row r="239">
          <cell r="B239" t="str">
            <v>PF0330</v>
          </cell>
          <cell r="C239" t="str">
            <v>KIDZ</v>
          </cell>
          <cell r="D239">
            <v>26</v>
          </cell>
          <cell r="E239">
            <v>0</v>
          </cell>
          <cell r="F239">
            <v>0</v>
          </cell>
          <cell r="G239">
            <v>0</v>
          </cell>
          <cell r="H239">
            <v>0</v>
          </cell>
          <cell r="I239">
            <v>0</v>
          </cell>
          <cell r="J239">
            <v>0</v>
          </cell>
          <cell r="K239">
            <v>0</v>
          </cell>
          <cell r="L239">
            <v>0.73140000000000005</v>
          </cell>
          <cell r="M239">
            <v>18</v>
          </cell>
          <cell r="N239">
            <v>0</v>
          </cell>
          <cell r="O239">
            <v>0</v>
          </cell>
          <cell r="P239">
            <v>0</v>
          </cell>
        </row>
        <row r="240">
          <cell r="B240" t="str">
            <v>PF0350</v>
          </cell>
          <cell r="C240" t="str">
            <v>MILKANA KIDZ EMMENTAL</v>
          </cell>
          <cell r="D240">
            <v>26</v>
          </cell>
          <cell r="E240">
            <v>0</v>
          </cell>
          <cell r="F240">
            <v>0</v>
          </cell>
          <cell r="G240">
            <v>0</v>
          </cell>
          <cell r="H240">
            <v>0</v>
          </cell>
          <cell r="I240">
            <v>0</v>
          </cell>
          <cell r="J240">
            <v>0</v>
          </cell>
          <cell r="K240">
            <v>0</v>
          </cell>
          <cell r="L240">
            <v>0.73140000000000005</v>
          </cell>
          <cell r="M240">
            <v>18</v>
          </cell>
          <cell r="N240">
            <v>0</v>
          </cell>
          <cell r="O240">
            <v>0</v>
          </cell>
          <cell r="P240">
            <v>0</v>
          </cell>
        </row>
        <row r="241">
          <cell r="B241" t="str">
            <v>PF0418</v>
          </cell>
          <cell r="C241" t="str">
            <v>MILKANA KIDZ CHOCOLAT</v>
          </cell>
          <cell r="D241">
            <v>26</v>
          </cell>
          <cell r="E241">
            <v>0</v>
          </cell>
          <cell r="F241">
            <v>0</v>
          </cell>
          <cell r="G241">
            <v>0</v>
          </cell>
          <cell r="H241">
            <v>0</v>
          </cell>
          <cell r="I241">
            <v>0</v>
          </cell>
          <cell r="J241">
            <v>0</v>
          </cell>
          <cell r="K241">
            <v>0</v>
          </cell>
          <cell r="L241">
            <v>0.73140000000000005</v>
          </cell>
          <cell r="M241">
            <v>18</v>
          </cell>
          <cell r="N241">
            <v>0</v>
          </cell>
          <cell r="O241">
            <v>0</v>
          </cell>
          <cell r="P241">
            <v>0</v>
          </cell>
        </row>
        <row r="242">
          <cell r="B242" t="str">
            <v>PF0370</v>
          </cell>
          <cell r="C242" t="str">
            <v>TRESOR DE LAIT SAUMON 80 GR</v>
          </cell>
          <cell r="D242">
            <v>27</v>
          </cell>
          <cell r="E242">
            <v>0</v>
          </cell>
          <cell r="F242">
            <v>0</v>
          </cell>
          <cell r="G242">
            <v>0</v>
          </cell>
          <cell r="H242">
            <v>0</v>
          </cell>
          <cell r="I242">
            <v>0</v>
          </cell>
          <cell r="J242">
            <v>0</v>
          </cell>
          <cell r="K242">
            <v>0</v>
          </cell>
          <cell r="L242">
            <v>0.86870000000000003</v>
          </cell>
          <cell r="M242">
            <v>18</v>
          </cell>
          <cell r="N242">
            <v>0</v>
          </cell>
          <cell r="O242">
            <v>0</v>
          </cell>
          <cell r="P242">
            <v>0</v>
          </cell>
        </row>
        <row r="243">
          <cell r="B243" t="str">
            <v>PF0367</v>
          </cell>
          <cell r="C243" t="str">
            <v>TRESOR DE LAIT 80 GR</v>
          </cell>
          <cell r="D243">
            <v>27</v>
          </cell>
          <cell r="E243">
            <v>0</v>
          </cell>
          <cell r="F243">
            <v>0</v>
          </cell>
          <cell r="G243">
            <v>0</v>
          </cell>
          <cell r="H243">
            <v>0</v>
          </cell>
          <cell r="I243">
            <v>0</v>
          </cell>
          <cell r="J243">
            <v>0</v>
          </cell>
          <cell r="K243">
            <v>0</v>
          </cell>
          <cell r="L243">
            <v>0.79490000000000005</v>
          </cell>
          <cell r="M243">
            <v>18</v>
          </cell>
          <cell r="N243">
            <v>0</v>
          </cell>
          <cell r="O243">
            <v>0</v>
          </cell>
          <cell r="P243">
            <v>0</v>
          </cell>
        </row>
        <row r="244">
          <cell r="B244" t="str">
            <v>PF0368</v>
          </cell>
          <cell r="C244" t="str">
            <v>TRESOR DE LAIT A F HERBE 80 GR</v>
          </cell>
          <cell r="D244">
            <v>27</v>
          </cell>
          <cell r="E244">
            <v>0</v>
          </cell>
          <cell r="F244">
            <v>0</v>
          </cell>
          <cell r="G244">
            <v>0</v>
          </cell>
          <cell r="H244">
            <v>0</v>
          </cell>
          <cell r="I244">
            <v>0</v>
          </cell>
          <cell r="J244">
            <v>0</v>
          </cell>
          <cell r="K244">
            <v>0</v>
          </cell>
          <cell r="L244">
            <v>0.79490000000000005</v>
          </cell>
          <cell r="M244">
            <v>18</v>
          </cell>
          <cell r="N244">
            <v>0</v>
          </cell>
          <cell r="O244">
            <v>0</v>
          </cell>
          <cell r="P244">
            <v>0</v>
          </cell>
        </row>
        <row r="245">
          <cell r="B245" t="str">
            <v>PF0369</v>
          </cell>
          <cell r="C245" t="str">
            <v>TRESOR DE LAIT POIVRE 80 GR</v>
          </cell>
          <cell r="D245">
            <v>27</v>
          </cell>
          <cell r="E245">
            <v>0</v>
          </cell>
          <cell r="F245">
            <v>0</v>
          </cell>
          <cell r="G245">
            <v>0</v>
          </cell>
          <cell r="H245">
            <v>0</v>
          </cell>
          <cell r="I245">
            <v>0</v>
          </cell>
          <cell r="J245">
            <v>0</v>
          </cell>
          <cell r="K245">
            <v>0</v>
          </cell>
          <cell r="L245">
            <v>0.79490000000000005</v>
          </cell>
          <cell r="M245">
            <v>18</v>
          </cell>
          <cell r="N245">
            <v>0</v>
          </cell>
          <cell r="O245">
            <v>0</v>
          </cell>
          <cell r="P245">
            <v>0</v>
          </cell>
        </row>
        <row r="246">
          <cell r="B246" t="str">
            <v>PF0438</v>
          </cell>
          <cell r="C246" t="str">
            <v>RAPE GOURMAND PF</v>
          </cell>
          <cell r="D246">
            <v>20</v>
          </cell>
          <cell r="E246">
            <v>0</v>
          </cell>
          <cell r="F246">
            <v>0</v>
          </cell>
          <cell r="G246">
            <v>0</v>
          </cell>
          <cell r="H246">
            <v>0</v>
          </cell>
          <cell r="I246">
            <v>0</v>
          </cell>
          <cell r="J246">
            <v>0</v>
          </cell>
          <cell r="K246">
            <v>0</v>
          </cell>
          <cell r="L246">
            <v>1.7668999999999999</v>
          </cell>
          <cell r="M246">
            <v>18</v>
          </cell>
          <cell r="N246">
            <v>0</v>
          </cell>
          <cell r="O246">
            <v>0</v>
          </cell>
          <cell r="P246">
            <v>0</v>
          </cell>
        </row>
        <row r="247">
          <cell r="B247" t="str">
            <v>PF0440</v>
          </cell>
          <cell r="C247" t="str">
            <v>RAPE FONDANT PF</v>
          </cell>
          <cell r="D247">
            <v>20</v>
          </cell>
          <cell r="E247">
            <v>0</v>
          </cell>
          <cell r="F247">
            <v>0</v>
          </cell>
          <cell r="G247">
            <v>0</v>
          </cell>
          <cell r="H247">
            <v>0</v>
          </cell>
          <cell r="I247">
            <v>0</v>
          </cell>
          <cell r="J247">
            <v>0</v>
          </cell>
          <cell r="K247">
            <v>0</v>
          </cell>
          <cell r="L247">
            <v>1.25</v>
          </cell>
          <cell r="M247">
            <v>18</v>
          </cell>
          <cell r="N247">
            <v>0</v>
          </cell>
          <cell r="O247">
            <v>0</v>
          </cell>
          <cell r="P247">
            <v>0</v>
          </cell>
        </row>
        <row r="248">
          <cell r="B248" t="str">
            <v>PF0102</v>
          </cell>
          <cell r="C248" t="str">
            <v>JOCKEY VANILLE 90</v>
          </cell>
          <cell r="D248">
            <v>48</v>
          </cell>
          <cell r="E248">
            <v>0</v>
          </cell>
          <cell r="F248">
            <v>0</v>
          </cell>
          <cell r="G248">
            <v>0</v>
          </cell>
          <cell r="H248">
            <v>0</v>
          </cell>
          <cell r="I248">
            <v>0</v>
          </cell>
          <cell r="J248">
            <v>0</v>
          </cell>
          <cell r="K248">
            <v>0</v>
          </cell>
          <cell r="L248">
            <v>0.48049999999999998</v>
          </cell>
          <cell r="M248">
            <v>18</v>
          </cell>
          <cell r="N248">
            <v>0</v>
          </cell>
          <cell r="O248">
            <v>0</v>
          </cell>
          <cell r="P248">
            <v>0</v>
          </cell>
        </row>
        <row r="249">
          <cell r="B249" t="str">
            <v>PF0479</v>
          </cell>
          <cell r="C249" t="str">
            <v>RAIEB DELICE150 GR</v>
          </cell>
          <cell r="D249">
            <v>22</v>
          </cell>
          <cell r="E249">
            <v>0</v>
          </cell>
          <cell r="F249">
            <v>0</v>
          </cell>
          <cell r="G249">
            <v>0</v>
          </cell>
          <cell r="H249">
            <v>0</v>
          </cell>
          <cell r="I249">
            <v>0</v>
          </cell>
          <cell r="J249">
            <v>0</v>
          </cell>
          <cell r="K249">
            <v>0</v>
          </cell>
          <cell r="L249">
            <v>0.42130000000000001</v>
          </cell>
          <cell r="M249">
            <v>18</v>
          </cell>
          <cell r="N249">
            <v>0</v>
          </cell>
          <cell r="O249">
            <v>0</v>
          </cell>
          <cell r="P249">
            <v>0</v>
          </cell>
        </row>
        <row r="250">
          <cell r="B250" t="str">
            <v>PF0477</v>
          </cell>
          <cell r="C250" t="str">
            <v>JUS ORANGE 100% PF 19 CL</v>
          </cell>
          <cell r="D250">
            <v>24</v>
          </cell>
          <cell r="E250">
            <v>0</v>
          </cell>
          <cell r="F250">
            <v>0</v>
          </cell>
          <cell r="G250">
            <v>0</v>
          </cell>
          <cell r="H250">
            <v>0</v>
          </cell>
          <cell r="I250">
            <v>0</v>
          </cell>
          <cell r="J250">
            <v>0</v>
          </cell>
          <cell r="K250">
            <v>0</v>
          </cell>
          <cell r="L250">
            <v>0.68640000000000001</v>
          </cell>
          <cell r="M250">
            <v>18</v>
          </cell>
          <cell r="N250">
            <v>0</v>
          </cell>
          <cell r="O250">
            <v>0</v>
          </cell>
          <cell r="P250">
            <v>0</v>
          </cell>
        </row>
        <row r="251">
          <cell r="B251" t="str">
            <v>PF0500</v>
          </cell>
          <cell r="C251" t="str">
            <v>FROMAGE FONDU PAPRIKA 8 P</v>
          </cell>
          <cell r="D251">
            <v>36</v>
          </cell>
          <cell r="E251">
            <v>0</v>
          </cell>
          <cell r="F251">
            <v>0</v>
          </cell>
          <cell r="G251">
            <v>0</v>
          </cell>
          <cell r="H251">
            <v>0</v>
          </cell>
          <cell r="I251">
            <v>0</v>
          </cell>
          <cell r="J251">
            <v>0</v>
          </cell>
          <cell r="K251">
            <v>0</v>
          </cell>
          <cell r="L251">
            <v>1.2042999999999999</v>
          </cell>
          <cell r="M251">
            <v>18</v>
          </cell>
          <cell r="N251">
            <v>0</v>
          </cell>
          <cell r="O251">
            <v>0</v>
          </cell>
          <cell r="P251">
            <v>0</v>
          </cell>
        </row>
        <row r="252">
          <cell r="B252" t="str">
            <v>PF0432</v>
          </cell>
          <cell r="C252" t="str">
            <v>TWIST FRAISE 165 GR</v>
          </cell>
          <cell r="D252">
            <v>34</v>
          </cell>
          <cell r="E252">
            <v>0</v>
          </cell>
          <cell r="F252">
            <v>0</v>
          </cell>
          <cell r="G252">
            <v>0</v>
          </cell>
          <cell r="H252">
            <v>0</v>
          </cell>
          <cell r="I252">
            <v>0</v>
          </cell>
          <cell r="J252">
            <v>0</v>
          </cell>
          <cell r="K252">
            <v>0</v>
          </cell>
          <cell r="L252">
            <v>0.25679999999999997</v>
          </cell>
          <cell r="M252">
            <v>18</v>
          </cell>
          <cell r="N252">
            <v>0</v>
          </cell>
          <cell r="O252">
            <v>0</v>
          </cell>
          <cell r="P252">
            <v>0</v>
          </cell>
        </row>
        <row r="253">
          <cell r="B253" t="str">
            <v>PF0399</v>
          </cell>
          <cell r="C253" t="str">
            <v>LAIT UHT PAQUET SLIM</v>
          </cell>
          <cell r="D253">
            <v>6</v>
          </cell>
          <cell r="E253">
            <v>0</v>
          </cell>
          <cell r="F253">
            <v>0</v>
          </cell>
          <cell r="G253">
            <v>0</v>
          </cell>
          <cell r="H253">
            <v>0</v>
          </cell>
          <cell r="I253">
            <v>0</v>
          </cell>
          <cell r="J253">
            <v>0</v>
          </cell>
          <cell r="K253">
            <v>0</v>
          </cell>
          <cell r="L253">
            <v>1.0860000000000001</v>
          </cell>
          <cell r="M253">
            <v>0</v>
          </cell>
          <cell r="N253">
            <v>0</v>
          </cell>
          <cell r="O253">
            <v>0</v>
          </cell>
          <cell r="P253">
            <v>0</v>
          </cell>
        </row>
        <row r="254">
          <cell r="B254" t="str">
            <v>PF0382</v>
          </cell>
          <cell r="C254" t="str">
            <v>FRUITE ORANGE 1L</v>
          </cell>
          <cell r="D254">
            <v>6</v>
          </cell>
          <cell r="E254">
            <v>0</v>
          </cell>
          <cell r="F254">
            <v>0</v>
          </cell>
          <cell r="G254">
            <v>0</v>
          </cell>
          <cell r="H254">
            <v>0</v>
          </cell>
          <cell r="I254">
            <v>0</v>
          </cell>
          <cell r="J254">
            <v>0</v>
          </cell>
          <cell r="K254">
            <v>0</v>
          </cell>
          <cell r="L254">
            <v>1.1033999999999999</v>
          </cell>
          <cell r="M254">
            <v>18</v>
          </cell>
          <cell r="N254">
            <v>0</v>
          </cell>
          <cell r="O254">
            <v>0</v>
          </cell>
          <cell r="P254">
            <v>0</v>
          </cell>
        </row>
        <row r="255">
          <cell r="B255" t="str">
            <v>PF0384</v>
          </cell>
          <cell r="C255" t="str">
            <v>FRUITE POMME 1L</v>
          </cell>
          <cell r="D255">
            <v>6</v>
          </cell>
          <cell r="E255">
            <v>0</v>
          </cell>
          <cell r="F255">
            <v>0</v>
          </cell>
          <cell r="G255">
            <v>0</v>
          </cell>
          <cell r="H255">
            <v>0</v>
          </cell>
          <cell r="I255">
            <v>0</v>
          </cell>
          <cell r="J255">
            <v>0</v>
          </cell>
          <cell r="K255">
            <v>0</v>
          </cell>
          <cell r="L255">
            <v>1.1033999999999999</v>
          </cell>
          <cell r="M255">
            <v>18</v>
          </cell>
          <cell r="N255">
            <v>0</v>
          </cell>
          <cell r="O255">
            <v>0</v>
          </cell>
          <cell r="P255">
            <v>0</v>
          </cell>
        </row>
        <row r="256">
          <cell r="B256" t="str">
            <v>PF0385</v>
          </cell>
          <cell r="C256" t="str">
            <v>FRUITE ORANGE 1,5 L</v>
          </cell>
          <cell r="D256">
            <v>6</v>
          </cell>
          <cell r="E256">
            <v>0</v>
          </cell>
          <cell r="F256">
            <v>0</v>
          </cell>
          <cell r="G256">
            <v>0</v>
          </cell>
          <cell r="H256">
            <v>0</v>
          </cell>
          <cell r="I256">
            <v>0</v>
          </cell>
          <cell r="J256">
            <v>0</v>
          </cell>
          <cell r="K256">
            <v>0</v>
          </cell>
          <cell r="L256">
            <v>1.4218999999999999</v>
          </cell>
          <cell r="M256">
            <v>18</v>
          </cell>
          <cell r="N256">
            <v>0</v>
          </cell>
          <cell r="O256">
            <v>0</v>
          </cell>
          <cell r="P256">
            <v>0</v>
          </cell>
        </row>
        <row r="257">
          <cell r="B257" t="str">
            <v>PF0387</v>
          </cell>
          <cell r="C257" t="str">
            <v>FRUITE POMME 1,5 L</v>
          </cell>
          <cell r="D257">
            <v>6</v>
          </cell>
          <cell r="E257">
            <v>0</v>
          </cell>
          <cell r="F257">
            <v>0</v>
          </cell>
          <cell r="G257">
            <v>0</v>
          </cell>
          <cell r="H257">
            <v>0</v>
          </cell>
          <cell r="I257">
            <v>0</v>
          </cell>
          <cell r="J257">
            <v>0</v>
          </cell>
          <cell r="K257">
            <v>0</v>
          </cell>
          <cell r="L257">
            <v>1.4218999999999999</v>
          </cell>
          <cell r="M257">
            <v>18</v>
          </cell>
          <cell r="N257">
            <v>0</v>
          </cell>
          <cell r="O257">
            <v>0</v>
          </cell>
          <cell r="P257">
            <v>0</v>
          </cell>
        </row>
        <row r="258">
          <cell r="B258" t="str">
            <v>PF0304</v>
          </cell>
          <cell r="C258" t="str">
            <v>CIDRE MEDDEB 1 L</v>
          </cell>
          <cell r="D258">
            <v>6</v>
          </cell>
          <cell r="E258">
            <v>0</v>
          </cell>
          <cell r="F258">
            <v>0</v>
          </cell>
          <cell r="G258">
            <v>0</v>
          </cell>
          <cell r="H258">
            <v>0</v>
          </cell>
          <cell r="I258">
            <v>0</v>
          </cell>
          <cell r="J258">
            <v>0</v>
          </cell>
          <cell r="K258">
            <v>0</v>
          </cell>
          <cell r="L258">
            <v>1.1033999999999999</v>
          </cell>
          <cell r="M258">
            <v>18</v>
          </cell>
          <cell r="N258">
            <v>0</v>
          </cell>
          <cell r="O258">
            <v>0</v>
          </cell>
          <cell r="P258">
            <v>0</v>
          </cell>
        </row>
        <row r="259">
          <cell r="B259" t="str">
            <v>PF0305</v>
          </cell>
          <cell r="C259" t="str">
            <v>CIDRE MEDDEB 1,5 L</v>
          </cell>
          <cell r="D259">
            <v>6</v>
          </cell>
          <cell r="E259">
            <v>0</v>
          </cell>
          <cell r="F259">
            <v>0</v>
          </cell>
          <cell r="G259">
            <v>0</v>
          </cell>
          <cell r="H259">
            <v>0</v>
          </cell>
          <cell r="I259">
            <v>0</v>
          </cell>
          <cell r="J259">
            <v>0</v>
          </cell>
          <cell r="K259">
            <v>0</v>
          </cell>
          <cell r="L259">
            <v>1.4218999999999999</v>
          </cell>
          <cell r="M259">
            <v>18</v>
          </cell>
          <cell r="N259">
            <v>0</v>
          </cell>
          <cell r="O259">
            <v>0</v>
          </cell>
          <cell r="P259">
            <v>0</v>
          </cell>
        </row>
        <row r="260">
          <cell r="B260" t="str">
            <v>PF0388</v>
          </cell>
          <cell r="C260" t="str">
            <v>FRUITE ORANGE 0,5 L</v>
          </cell>
          <cell r="D260">
            <v>12</v>
          </cell>
          <cell r="E260">
            <v>0</v>
          </cell>
          <cell r="F260">
            <v>0</v>
          </cell>
          <cell r="G260">
            <v>0</v>
          </cell>
          <cell r="H260">
            <v>0</v>
          </cell>
          <cell r="I260">
            <v>0</v>
          </cell>
          <cell r="J260">
            <v>0</v>
          </cell>
          <cell r="K260">
            <v>0</v>
          </cell>
          <cell r="L260">
            <v>0.62960000000000005</v>
          </cell>
          <cell r="M260">
            <v>18</v>
          </cell>
          <cell r="N260">
            <v>0</v>
          </cell>
          <cell r="O260">
            <v>0</v>
          </cell>
          <cell r="P260">
            <v>0</v>
          </cell>
        </row>
        <row r="261">
          <cell r="B261" t="str">
            <v>MK0009</v>
          </cell>
          <cell r="C261" t="str">
            <v>CARTE A GRATTER</v>
          </cell>
          <cell r="D261">
            <v>1</v>
          </cell>
          <cell r="E261">
            <v>0</v>
          </cell>
          <cell r="F261">
            <v>0</v>
          </cell>
          <cell r="G261">
            <v>0</v>
          </cell>
          <cell r="H261">
            <v>0</v>
          </cell>
          <cell r="I261">
            <v>0</v>
          </cell>
          <cell r="J261">
            <v>0</v>
          </cell>
          <cell r="K261">
            <v>0</v>
          </cell>
          <cell r="L261">
            <v>0.22459999999999999</v>
          </cell>
          <cell r="M261">
            <v>18</v>
          </cell>
          <cell r="N261">
            <v>0</v>
          </cell>
          <cell r="O261">
            <v>0</v>
          </cell>
          <cell r="P261">
            <v>0</v>
          </cell>
        </row>
        <row r="262">
          <cell r="B262" t="str">
            <v>MK0010</v>
          </cell>
          <cell r="C262" t="str">
            <v>T-SHIRT CARTE A GRATTER</v>
          </cell>
          <cell r="D262">
            <v>1</v>
          </cell>
          <cell r="E262">
            <v>0</v>
          </cell>
          <cell r="F262">
            <v>0</v>
          </cell>
          <cell r="G262">
            <v>0</v>
          </cell>
          <cell r="H262">
            <v>0</v>
          </cell>
          <cell r="I262">
            <v>0</v>
          </cell>
          <cell r="J262">
            <v>0</v>
          </cell>
          <cell r="K262">
            <v>0</v>
          </cell>
          <cell r="L262">
            <v>0.22459999999999999</v>
          </cell>
          <cell r="M262">
            <v>18</v>
          </cell>
          <cell r="N262">
            <v>0</v>
          </cell>
          <cell r="O262">
            <v>0</v>
          </cell>
          <cell r="P262">
            <v>0</v>
          </cell>
        </row>
        <row r="263">
          <cell r="C263" t="str">
            <v>KIT DANETTE A GLACER</v>
          </cell>
          <cell r="D263">
            <v>1</v>
          </cell>
          <cell r="E263">
            <v>0</v>
          </cell>
          <cell r="F263">
            <v>0</v>
          </cell>
          <cell r="G263">
            <v>0</v>
          </cell>
          <cell r="H263">
            <v>0</v>
          </cell>
          <cell r="I263">
            <v>0</v>
          </cell>
          <cell r="J263">
            <v>0</v>
          </cell>
          <cell r="K263">
            <v>0</v>
          </cell>
          <cell r="L263">
            <v>0.22459999999999999</v>
          </cell>
          <cell r="M263">
            <v>18</v>
          </cell>
          <cell r="N263">
            <v>0</v>
          </cell>
          <cell r="O263">
            <v>0</v>
          </cell>
          <cell r="P263">
            <v>0</v>
          </cell>
        </row>
        <row r="264">
          <cell r="C264" t="str">
            <v>CARTON PRESENTOIR DG</v>
          </cell>
          <cell r="D264">
            <v>1</v>
          </cell>
          <cell r="E264">
            <v>0</v>
          </cell>
          <cell r="F264">
            <v>0</v>
          </cell>
          <cell r="G264">
            <v>0</v>
          </cell>
          <cell r="H264">
            <v>0</v>
          </cell>
          <cell r="I264">
            <v>0</v>
          </cell>
          <cell r="J264">
            <v>0</v>
          </cell>
          <cell r="K264">
            <v>0</v>
          </cell>
          <cell r="L264">
            <v>0.22459999999999999</v>
          </cell>
          <cell r="M264">
            <v>18</v>
          </cell>
          <cell r="N264">
            <v>0</v>
          </cell>
          <cell r="O264">
            <v>0</v>
          </cell>
          <cell r="P264">
            <v>0</v>
          </cell>
        </row>
        <row r="265">
          <cell r="B265" t="str">
            <v>PF0061</v>
          </cell>
          <cell r="C265" t="str">
            <v>DANETTE FLAN CARAMEL 90</v>
          </cell>
          <cell r="D265">
            <v>1</v>
          </cell>
          <cell r="E265">
            <v>0</v>
          </cell>
          <cell r="F265">
            <v>0</v>
          </cell>
          <cell r="G265">
            <v>0</v>
          </cell>
          <cell r="H265">
            <v>0</v>
          </cell>
          <cell r="I265">
            <v>0</v>
          </cell>
          <cell r="J265">
            <v>0</v>
          </cell>
          <cell r="K265">
            <v>0</v>
          </cell>
          <cell r="L265">
            <v>0.22459999999999999</v>
          </cell>
          <cell r="M265">
            <v>18</v>
          </cell>
          <cell r="N265">
            <v>0</v>
          </cell>
          <cell r="O265">
            <v>0</v>
          </cell>
          <cell r="P265">
            <v>0</v>
          </cell>
        </row>
        <row r="266">
          <cell r="B266" t="str">
            <v>PF0137</v>
          </cell>
          <cell r="C266" t="str">
            <v>DANUP GF ICE CITRON 280</v>
          </cell>
          <cell r="D266">
            <v>1</v>
          </cell>
          <cell r="E266">
            <v>0</v>
          </cell>
          <cell r="F266">
            <v>0</v>
          </cell>
          <cell r="G266">
            <v>0</v>
          </cell>
          <cell r="H266">
            <v>0</v>
          </cell>
          <cell r="I266">
            <v>0</v>
          </cell>
          <cell r="J266">
            <v>0</v>
          </cell>
          <cell r="K266">
            <v>0</v>
          </cell>
          <cell r="L266">
            <v>0.22459999999999999</v>
          </cell>
          <cell r="M266">
            <v>18</v>
          </cell>
          <cell r="N266">
            <v>0</v>
          </cell>
          <cell r="O266">
            <v>0</v>
          </cell>
          <cell r="P266">
            <v>0</v>
          </cell>
        </row>
        <row r="267">
          <cell r="B267" t="str">
            <v>PF0157</v>
          </cell>
          <cell r="C267" t="str">
            <v>DANUP ANANAS/COCO 170</v>
          </cell>
          <cell r="D267">
            <v>1</v>
          </cell>
          <cell r="E267">
            <v>0</v>
          </cell>
          <cell r="F267">
            <v>0</v>
          </cell>
          <cell r="G267">
            <v>0</v>
          </cell>
          <cell r="H267">
            <v>0</v>
          </cell>
          <cell r="I267">
            <v>0</v>
          </cell>
          <cell r="J267">
            <v>0</v>
          </cell>
          <cell r="K267">
            <v>0</v>
          </cell>
          <cell r="L267">
            <v>0.22459999999999999</v>
          </cell>
          <cell r="M267">
            <v>18</v>
          </cell>
          <cell r="N267">
            <v>0</v>
          </cell>
          <cell r="O267">
            <v>0</v>
          </cell>
          <cell r="P267">
            <v>0</v>
          </cell>
        </row>
        <row r="268">
          <cell r="B268" t="str">
            <v>PF0158</v>
          </cell>
          <cell r="C268" t="str">
            <v>DANUP FRAISE 280</v>
          </cell>
          <cell r="D268">
            <v>1</v>
          </cell>
          <cell r="E268">
            <v>0</v>
          </cell>
          <cell r="F268">
            <v>0</v>
          </cell>
          <cell r="G268">
            <v>0</v>
          </cell>
          <cell r="H268">
            <v>0</v>
          </cell>
          <cell r="I268">
            <v>0</v>
          </cell>
          <cell r="J268">
            <v>0</v>
          </cell>
          <cell r="K268">
            <v>0</v>
          </cell>
          <cell r="L268">
            <v>0.22459999999999999</v>
          </cell>
          <cell r="M268">
            <v>18</v>
          </cell>
          <cell r="N268">
            <v>0</v>
          </cell>
          <cell r="O268">
            <v>0</v>
          </cell>
          <cell r="P268">
            <v>0</v>
          </cell>
        </row>
        <row r="269">
          <cell r="B269" t="str">
            <v>PF0159</v>
          </cell>
          <cell r="C269" t="str">
            <v>DANUP VANILLE 280</v>
          </cell>
          <cell r="D269">
            <v>1</v>
          </cell>
          <cell r="E269">
            <v>0</v>
          </cell>
          <cell r="F269">
            <v>0</v>
          </cell>
          <cell r="G269">
            <v>0</v>
          </cell>
          <cell r="H269">
            <v>0</v>
          </cell>
          <cell r="I269">
            <v>0</v>
          </cell>
          <cell r="J269">
            <v>0</v>
          </cell>
          <cell r="K269">
            <v>0</v>
          </cell>
          <cell r="L269">
            <v>0.22459999999999999</v>
          </cell>
          <cell r="M269">
            <v>18</v>
          </cell>
          <cell r="N269">
            <v>0</v>
          </cell>
          <cell r="O269">
            <v>0</v>
          </cell>
          <cell r="P269">
            <v>0</v>
          </cell>
        </row>
        <row r="270">
          <cell r="B270" t="str">
            <v>PF0171</v>
          </cell>
          <cell r="C270" t="str">
            <v>RAIEB LAINO</v>
          </cell>
          <cell r="D270">
            <v>1</v>
          </cell>
          <cell r="E270">
            <v>0</v>
          </cell>
          <cell r="F270">
            <v>0</v>
          </cell>
          <cell r="G270">
            <v>0</v>
          </cell>
          <cell r="H270">
            <v>0</v>
          </cell>
          <cell r="I270">
            <v>0</v>
          </cell>
          <cell r="J270">
            <v>0</v>
          </cell>
          <cell r="K270">
            <v>0</v>
          </cell>
          <cell r="L270">
            <v>0.22459999999999999</v>
          </cell>
          <cell r="M270">
            <v>18</v>
          </cell>
          <cell r="N270">
            <v>0</v>
          </cell>
          <cell r="O270">
            <v>0</v>
          </cell>
          <cell r="P270">
            <v>0</v>
          </cell>
        </row>
        <row r="271">
          <cell r="B271" t="str">
            <v>PF0177</v>
          </cell>
          <cell r="C271" t="str">
            <v>BRASSE VANILLE 110</v>
          </cell>
          <cell r="D271">
            <v>1</v>
          </cell>
          <cell r="E271">
            <v>0</v>
          </cell>
          <cell r="F271">
            <v>0</v>
          </cell>
          <cell r="G271">
            <v>0</v>
          </cell>
          <cell r="H271">
            <v>0</v>
          </cell>
          <cell r="I271">
            <v>0</v>
          </cell>
          <cell r="J271">
            <v>0</v>
          </cell>
          <cell r="K271">
            <v>0</v>
          </cell>
          <cell r="L271">
            <v>0.22459999999999999</v>
          </cell>
          <cell r="M271">
            <v>18</v>
          </cell>
          <cell r="N271">
            <v>0</v>
          </cell>
          <cell r="O271">
            <v>0</v>
          </cell>
          <cell r="P271">
            <v>0</v>
          </cell>
        </row>
        <row r="272">
          <cell r="B272" t="str">
            <v>PF0178</v>
          </cell>
          <cell r="C272" t="str">
            <v>BRASSE FRAISE 110</v>
          </cell>
          <cell r="D272">
            <v>1</v>
          </cell>
          <cell r="E272">
            <v>0</v>
          </cell>
          <cell r="F272">
            <v>0</v>
          </cell>
          <cell r="G272">
            <v>0</v>
          </cell>
          <cell r="H272">
            <v>0</v>
          </cell>
          <cell r="I272">
            <v>0</v>
          </cell>
          <cell r="J272">
            <v>0</v>
          </cell>
          <cell r="K272">
            <v>0</v>
          </cell>
          <cell r="L272">
            <v>0.22459999999999999</v>
          </cell>
          <cell r="M272">
            <v>18</v>
          </cell>
          <cell r="N272">
            <v>0</v>
          </cell>
          <cell r="O272">
            <v>0</v>
          </cell>
          <cell r="P272">
            <v>0</v>
          </cell>
        </row>
        <row r="273">
          <cell r="B273" t="str">
            <v>PF0211</v>
          </cell>
          <cell r="C273" t="str">
            <v>BRASSE FRAISE/ BISCUIT 110</v>
          </cell>
          <cell r="D273">
            <v>1</v>
          </cell>
          <cell r="E273">
            <v>0</v>
          </cell>
          <cell r="F273">
            <v>0</v>
          </cell>
          <cell r="G273">
            <v>0</v>
          </cell>
          <cell r="H273">
            <v>0</v>
          </cell>
          <cell r="I273">
            <v>0</v>
          </cell>
          <cell r="J273">
            <v>0</v>
          </cell>
          <cell r="K273">
            <v>0</v>
          </cell>
          <cell r="L273">
            <v>0.22459999999999999</v>
          </cell>
          <cell r="M273">
            <v>18</v>
          </cell>
          <cell r="N273">
            <v>0</v>
          </cell>
          <cell r="O273">
            <v>0</v>
          </cell>
          <cell r="P273">
            <v>0</v>
          </cell>
        </row>
        <row r="274">
          <cell r="B274" t="str">
            <v>PF0213</v>
          </cell>
          <cell r="C274" t="str">
            <v>DANETTE A GLACER*4 CHOCOLAT</v>
          </cell>
          <cell r="D274">
            <v>1</v>
          </cell>
          <cell r="E274">
            <v>0</v>
          </cell>
          <cell r="F274">
            <v>0</v>
          </cell>
          <cell r="G274">
            <v>0</v>
          </cell>
          <cell r="H274">
            <v>0</v>
          </cell>
          <cell r="I274">
            <v>0</v>
          </cell>
          <cell r="J274">
            <v>0</v>
          </cell>
          <cell r="K274">
            <v>0</v>
          </cell>
          <cell r="L274">
            <v>0.22459999999999999</v>
          </cell>
          <cell r="M274">
            <v>18</v>
          </cell>
          <cell r="N274">
            <v>0</v>
          </cell>
          <cell r="O274">
            <v>0</v>
          </cell>
          <cell r="P274">
            <v>0</v>
          </cell>
        </row>
        <row r="275">
          <cell r="B275" t="str">
            <v>PF0214</v>
          </cell>
          <cell r="C275" t="str">
            <v>DANETTE A GLACER*4 VANILLE</v>
          </cell>
          <cell r="D275">
            <v>1</v>
          </cell>
          <cell r="E275">
            <v>0</v>
          </cell>
          <cell r="F275">
            <v>0</v>
          </cell>
          <cell r="G275">
            <v>0</v>
          </cell>
          <cell r="H275">
            <v>0</v>
          </cell>
          <cell r="I275">
            <v>0</v>
          </cell>
          <cell r="J275">
            <v>0</v>
          </cell>
          <cell r="K275">
            <v>0</v>
          </cell>
          <cell r="L275">
            <v>0.22459999999999999</v>
          </cell>
          <cell r="M275">
            <v>18</v>
          </cell>
          <cell r="N275">
            <v>0</v>
          </cell>
          <cell r="O275">
            <v>0</v>
          </cell>
          <cell r="P275">
            <v>0</v>
          </cell>
        </row>
        <row r="276">
          <cell r="B276" t="str">
            <v>PF0215</v>
          </cell>
          <cell r="C276" t="str">
            <v>DANETTE A GLACER*4 BISCUIT</v>
          </cell>
          <cell r="D276">
            <v>1</v>
          </cell>
          <cell r="E276">
            <v>0</v>
          </cell>
          <cell r="F276">
            <v>0</v>
          </cell>
          <cell r="G276">
            <v>0</v>
          </cell>
          <cell r="H276">
            <v>0</v>
          </cell>
          <cell r="I276">
            <v>0</v>
          </cell>
          <cell r="J276">
            <v>0</v>
          </cell>
          <cell r="K276">
            <v>0</v>
          </cell>
          <cell r="L276">
            <v>0.22459999999999999</v>
          </cell>
          <cell r="M276">
            <v>18</v>
          </cell>
          <cell r="N276">
            <v>0</v>
          </cell>
          <cell r="O276">
            <v>0</v>
          </cell>
          <cell r="P276">
            <v>0</v>
          </cell>
        </row>
        <row r="277">
          <cell r="B277" t="str">
            <v>PF0216</v>
          </cell>
          <cell r="C277" t="str">
            <v>BEURRE CRATUITE (CARTON 5KG)</v>
          </cell>
          <cell r="D277">
            <v>1</v>
          </cell>
          <cell r="E277">
            <v>0</v>
          </cell>
          <cell r="F277">
            <v>0</v>
          </cell>
          <cell r="G277">
            <v>0</v>
          </cell>
          <cell r="H277">
            <v>0</v>
          </cell>
          <cell r="I277">
            <v>0</v>
          </cell>
          <cell r="J277">
            <v>0</v>
          </cell>
          <cell r="K277">
            <v>0</v>
          </cell>
          <cell r="L277">
            <v>0.22459999999999999</v>
          </cell>
          <cell r="M277">
            <v>18</v>
          </cell>
          <cell r="N277">
            <v>0</v>
          </cell>
          <cell r="O277">
            <v>0</v>
          </cell>
          <cell r="P277">
            <v>0</v>
          </cell>
        </row>
        <row r="278">
          <cell r="B278" t="str">
            <v>PF0219</v>
          </cell>
          <cell r="C278" t="str">
            <v>BEURRE EN VRAC LAINO</v>
          </cell>
          <cell r="D278">
            <v>1</v>
          </cell>
          <cell r="E278">
            <v>0</v>
          </cell>
          <cell r="F278">
            <v>0</v>
          </cell>
          <cell r="G278">
            <v>0</v>
          </cell>
          <cell r="H278">
            <v>0</v>
          </cell>
          <cell r="I278">
            <v>0</v>
          </cell>
          <cell r="J278">
            <v>0</v>
          </cell>
          <cell r="K278">
            <v>0</v>
          </cell>
          <cell r="L278">
            <v>0.22459999999999999</v>
          </cell>
          <cell r="M278">
            <v>18</v>
          </cell>
          <cell r="N278">
            <v>0</v>
          </cell>
          <cell r="O278">
            <v>0</v>
          </cell>
          <cell r="P278">
            <v>0</v>
          </cell>
        </row>
        <row r="279">
          <cell r="B279" t="str">
            <v>PF0224</v>
          </cell>
          <cell r="C279" t="str">
            <v>LBEN DELICE 1L</v>
          </cell>
          <cell r="D279">
            <v>1</v>
          </cell>
          <cell r="E279">
            <v>0</v>
          </cell>
          <cell r="F279">
            <v>0</v>
          </cell>
          <cell r="G279">
            <v>0</v>
          </cell>
          <cell r="H279">
            <v>0</v>
          </cell>
          <cell r="I279">
            <v>0</v>
          </cell>
          <cell r="J279">
            <v>0</v>
          </cell>
          <cell r="K279">
            <v>0</v>
          </cell>
          <cell r="L279">
            <v>0.22459999999999999</v>
          </cell>
          <cell r="M279">
            <v>18</v>
          </cell>
          <cell r="N279">
            <v>0</v>
          </cell>
          <cell r="O279">
            <v>0</v>
          </cell>
          <cell r="P279">
            <v>0</v>
          </cell>
        </row>
        <row r="280">
          <cell r="B280" t="str">
            <v>PF0226</v>
          </cell>
          <cell r="C280" t="str">
            <v>LBEN DELICE AROM FRAISE BANANE</v>
          </cell>
          <cell r="D280">
            <v>1</v>
          </cell>
          <cell r="E280">
            <v>0</v>
          </cell>
          <cell r="F280">
            <v>0</v>
          </cell>
          <cell r="G280">
            <v>0</v>
          </cell>
          <cell r="H280">
            <v>0</v>
          </cell>
          <cell r="I280">
            <v>0</v>
          </cell>
          <cell r="J280">
            <v>0</v>
          </cell>
          <cell r="K280">
            <v>0</v>
          </cell>
          <cell r="L280">
            <v>0.22459999999999999</v>
          </cell>
          <cell r="M280">
            <v>18</v>
          </cell>
          <cell r="N280">
            <v>0</v>
          </cell>
          <cell r="O280">
            <v>0</v>
          </cell>
          <cell r="P280">
            <v>0</v>
          </cell>
        </row>
        <row r="281">
          <cell r="B281" t="str">
            <v>PF0233</v>
          </cell>
          <cell r="C281" t="str">
            <v>LBEN LAINO NV</v>
          </cell>
          <cell r="D281">
            <v>1</v>
          </cell>
          <cell r="E281">
            <v>0</v>
          </cell>
          <cell r="F281">
            <v>0</v>
          </cell>
          <cell r="G281">
            <v>0</v>
          </cell>
          <cell r="H281">
            <v>0</v>
          </cell>
          <cell r="I281">
            <v>0</v>
          </cell>
          <cell r="J281">
            <v>0</v>
          </cell>
          <cell r="K281">
            <v>0</v>
          </cell>
          <cell r="L281">
            <v>0.22459999999999999</v>
          </cell>
          <cell r="M281">
            <v>18</v>
          </cell>
          <cell r="N281">
            <v>0</v>
          </cell>
          <cell r="O281">
            <v>0</v>
          </cell>
          <cell r="P281">
            <v>0</v>
          </cell>
        </row>
        <row r="282">
          <cell r="B282" t="str">
            <v>PF0234</v>
          </cell>
          <cell r="C282" t="str">
            <v>LBEN DELICE ARO PECHE ABRICOT</v>
          </cell>
          <cell r="D282">
            <v>1</v>
          </cell>
          <cell r="E282">
            <v>0</v>
          </cell>
          <cell r="F282">
            <v>0</v>
          </cell>
          <cell r="G282">
            <v>0</v>
          </cell>
          <cell r="H282">
            <v>0</v>
          </cell>
          <cell r="I282">
            <v>0</v>
          </cell>
          <cell r="J282">
            <v>0</v>
          </cell>
          <cell r="K282">
            <v>0</v>
          </cell>
          <cell r="L282">
            <v>0.22459999999999999</v>
          </cell>
          <cell r="M282">
            <v>18</v>
          </cell>
          <cell r="N282">
            <v>0</v>
          </cell>
          <cell r="O282">
            <v>0</v>
          </cell>
          <cell r="P282">
            <v>0</v>
          </cell>
        </row>
        <row r="283">
          <cell r="B283" t="str">
            <v>PF0243</v>
          </cell>
          <cell r="C283" t="str">
            <v>BEURRE EN SCEAU LAINO 2,5 KG</v>
          </cell>
          <cell r="D283">
            <v>1</v>
          </cell>
          <cell r="E283">
            <v>0</v>
          </cell>
          <cell r="F283">
            <v>0</v>
          </cell>
          <cell r="G283">
            <v>0</v>
          </cell>
          <cell r="H283">
            <v>0</v>
          </cell>
          <cell r="I283">
            <v>0</v>
          </cell>
          <cell r="J283">
            <v>0</v>
          </cell>
          <cell r="K283">
            <v>0</v>
          </cell>
          <cell r="L283">
            <v>0.22459999999999999</v>
          </cell>
          <cell r="M283">
            <v>18</v>
          </cell>
          <cell r="N283">
            <v>0</v>
          </cell>
          <cell r="O283">
            <v>0</v>
          </cell>
          <cell r="P283">
            <v>0</v>
          </cell>
        </row>
        <row r="284">
          <cell r="B284" t="str">
            <v>PF0252</v>
          </cell>
          <cell r="C284" t="str">
            <v>BEURRE PLAQUETTE 100G LAINO NV</v>
          </cell>
          <cell r="D284">
            <v>1</v>
          </cell>
          <cell r="E284">
            <v>0</v>
          </cell>
          <cell r="F284">
            <v>0</v>
          </cell>
          <cell r="G284">
            <v>0</v>
          </cell>
          <cell r="H284">
            <v>0</v>
          </cell>
          <cell r="I284">
            <v>0</v>
          </cell>
          <cell r="J284">
            <v>0</v>
          </cell>
          <cell r="K284">
            <v>0</v>
          </cell>
          <cell r="L284">
            <v>0.22459999999999999</v>
          </cell>
          <cell r="M284">
            <v>18</v>
          </cell>
          <cell r="N284">
            <v>0</v>
          </cell>
          <cell r="O284">
            <v>0</v>
          </cell>
          <cell r="P284">
            <v>0</v>
          </cell>
        </row>
        <row r="285">
          <cell r="B285" t="str">
            <v>PF0253</v>
          </cell>
          <cell r="C285" t="str">
            <v>BEURRE PLAQUETTE 200G LAINO NV</v>
          </cell>
          <cell r="D285">
            <v>1</v>
          </cell>
          <cell r="E285">
            <v>0</v>
          </cell>
          <cell r="F285">
            <v>0</v>
          </cell>
          <cell r="G285">
            <v>0</v>
          </cell>
          <cell r="H285">
            <v>0</v>
          </cell>
          <cell r="I285">
            <v>0</v>
          </cell>
          <cell r="J285">
            <v>0</v>
          </cell>
          <cell r="K285">
            <v>0</v>
          </cell>
          <cell r="L285">
            <v>0.22459999999999999</v>
          </cell>
          <cell r="M285">
            <v>18</v>
          </cell>
          <cell r="N285">
            <v>0</v>
          </cell>
          <cell r="O285">
            <v>0</v>
          </cell>
          <cell r="P285">
            <v>0</v>
          </cell>
        </row>
        <row r="286">
          <cell r="B286" t="str">
            <v>PF0256</v>
          </cell>
          <cell r="C286" t="str">
            <v>BRASSE TARTE AU CITRON 110</v>
          </cell>
          <cell r="D286">
            <v>1</v>
          </cell>
          <cell r="E286">
            <v>0</v>
          </cell>
          <cell r="F286">
            <v>0</v>
          </cell>
          <cell r="G286">
            <v>0</v>
          </cell>
          <cell r="H286">
            <v>0</v>
          </cell>
          <cell r="I286">
            <v>0</v>
          </cell>
          <cell r="J286">
            <v>0</v>
          </cell>
          <cell r="K286">
            <v>0</v>
          </cell>
          <cell r="L286">
            <v>0.22459999999999999</v>
          </cell>
          <cell r="M286">
            <v>18</v>
          </cell>
          <cell r="N286">
            <v>0</v>
          </cell>
          <cell r="O286">
            <v>0</v>
          </cell>
          <cell r="P286">
            <v>0</v>
          </cell>
        </row>
        <row r="287">
          <cell r="B287" t="str">
            <v>PF0272</v>
          </cell>
          <cell r="C287" t="str">
            <v>LBEN DELICE ARO FRAIS/ BAN NV</v>
          </cell>
          <cell r="D287">
            <v>1</v>
          </cell>
          <cell r="E287">
            <v>0</v>
          </cell>
          <cell r="F287">
            <v>0</v>
          </cell>
          <cell r="G287">
            <v>0</v>
          </cell>
          <cell r="H287">
            <v>0</v>
          </cell>
          <cell r="I287">
            <v>0</v>
          </cell>
          <cell r="J287">
            <v>0</v>
          </cell>
          <cell r="K287">
            <v>0</v>
          </cell>
          <cell r="L287">
            <v>0.22459999999999999</v>
          </cell>
          <cell r="M287">
            <v>18</v>
          </cell>
          <cell r="N287">
            <v>0</v>
          </cell>
          <cell r="O287">
            <v>0</v>
          </cell>
          <cell r="P287">
            <v>0</v>
          </cell>
        </row>
        <row r="288">
          <cell r="B288" t="str">
            <v>PF0273</v>
          </cell>
          <cell r="C288" t="str">
            <v>LBEN DELICE AROM PECH/ ABR NV</v>
          </cell>
          <cell r="D288">
            <v>1</v>
          </cell>
          <cell r="E288">
            <v>0</v>
          </cell>
          <cell r="F288">
            <v>0</v>
          </cell>
          <cell r="G288">
            <v>0</v>
          </cell>
          <cell r="H288">
            <v>0</v>
          </cell>
          <cell r="I288">
            <v>0</v>
          </cell>
          <cell r="J288">
            <v>0</v>
          </cell>
          <cell r="K288">
            <v>0</v>
          </cell>
          <cell r="L288">
            <v>0.22459999999999999</v>
          </cell>
          <cell r="M288">
            <v>18</v>
          </cell>
          <cell r="N288">
            <v>0</v>
          </cell>
          <cell r="O288">
            <v>0</v>
          </cell>
          <cell r="P288">
            <v>0</v>
          </cell>
        </row>
        <row r="289">
          <cell r="B289" t="str">
            <v>PF0282</v>
          </cell>
          <cell r="C289" t="str">
            <v>LBEN DELICE AROM MANGUE</v>
          </cell>
          <cell r="D289">
            <v>1</v>
          </cell>
          <cell r="E289">
            <v>0</v>
          </cell>
          <cell r="F289">
            <v>0</v>
          </cell>
          <cell r="G289">
            <v>0</v>
          </cell>
          <cell r="H289">
            <v>0</v>
          </cell>
          <cell r="I289">
            <v>0</v>
          </cell>
          <cell r="J289">
            <v>0</v>
          </cell>
          <cell r="K289">
            <v>0</v>
          </cell>
          <cell r="L289">
            <v>0.22459999999999999</v>
          </cell>
          <cell r="M289">
            <v>18</v>
          </cell>
          <cell r="N289">
            <v>0</v>
          </cell>
          <cell r="O289">
            <v>0</v>
          </cell>
          <cell r="P289">
            <v>0</v>
          </cell>
        </row>
        <row r="290">
          <cell r="B290" t="str">
            <v>PF0285</v>
          </cell>
          <cell r="C290" t="str">
            <v>DANETTE A GLACER*4 PRALINE</v>
          </cell>
          <cell r="D290">
            <v>1</v>
          </cell>
          <cell r="E290">
            <v>0</v>
          </cell>
          <cell r="F290">
            <v>0</v>
          </cell>
          <cell r="G290">
            <v>0</v>
          </cell>
          <cell r="H290">
            <v>0</v>
          </cell>
          <cell r="I290">
            <v>0</v>
          </cell>
          <cell r="J290">
            <v>0</v>
          </cell>
          <cell r="K290">
            <v>0</v>
          </cell>
          <cell r="L290">
            <v>0.22459999999999999</v>
          </cell>
          <cell r="M290">
            <v>18</v>
          </cell>
          <cell r="N290">
            <v>0</v>
          </cell>
          <cell r="O290">
            <v>0</v>
          </cell>
          <cell r="P290">
            <v>0</v>
          </cell>
        </row>
        <row r="291">
          <cell r="B291" t="str">
            <v>PF0290</v>
          </cell>
          <cell r="C291" t="str">
            <v>DANUP CEREALES 170</v>
          </cell>
          <cell r="D291">
            <v>1</v>
          </cell>
          <cell r="E291">
            <v>0</v>
          </cell>
          <cell r="F291">
            <v>0</v>
          </cell>
          <cell r="G291">
            <v>0</v>
          </cell>
          <cell r="H291">
            <v>0</v>
          </cell>
          <cell r="I291">
            <v>0</v>
          </cell>
          <cell r="J291">
            <v>0</v>
          </cell>
          <cell r="K291">
            <v>0</v>
          </cell>
          <cell r="L291">
            <v>0.22459999999999999</v>
          </cell>
          <cell r="M291">
            <v>18</v>
          </cell>
          <cell r="N291">
            <v>0</v>
          </cell>
          <cell r="O291">
            <v>0</v>
          </cell>
          <cell r="P291">
            <v>0</v>
          </cell>
        </row>
        <row r="292">
          <cell r="B292" t="str">
            <v>PF0294</v>
          </cell>
          <cell r="C292" t="str">
            <v>BRASSE VANILLE CARAMEL  110</v>
          </cell>
          <cell r="D292">
            <v>1</v>
          </cell>
          <cell r="E292">
            <v>0</v>
          </cell>
          <cell r="F292">
            <v>0</v>
          </cell>
          <cell r="G292">
            <v>0</v>
          </cell>
          <cell r="H292">
            <v>0</v>
          </cell>
          <cell r="I292">
            <v>0</v>
          </cell>
          <cell r="J292">
            <v>0</v>
          </cell>
          <cell r="K292">
            <v>0</v>
          </cell>
          <cell r="L292">
            <v>0.22459999999999999</v>
          </cell>
          <cell r="M292">
            <v>18</v>
          </cell>
          <cell r="N292">
            <v>0</v>
          </cell>
          <cell r="O292">
            <v>0</v>
          </cell>
          <cell r="P292">
            <v>0</v>
          </cell>
        </row>
        <row r="293">
          <cell r="B293" t="str">
            <v>PF0296</v>
          </cell>
          <cell r="C293" t="str">
            <v>FERME MINI VANILLE 80</v>
          </cell>
          <cell r="D293">
            <v>1</v>
          </cell>
          <cell r="E293">
            <v>0</v>
          </cell>
          <cell r="F293">
            <v>0</v>
          </cell>
          <cell r="G293">
            <v>0</v>
          </cell>
          <cell r="H293">
            <v>0</v>
          </cell>
          <cell r="I293">
            <v>0</v>
          </cell>
          <cell r="J293">
            <v>0</v>
          </cell>
          <cell r="K293">
            <v>0</v>
          </cell>
          <cell r="L293">
            <v>0.22459999999999999</v>
          </cell>
          <cell r="M293">
            <v>18</v>
          </cell>
          <cell r="N293">
            <v>0</v>
          </cell>
          <cell r="O293">
            <v>0</v>
          </cell>
          <cell r="P293">
            <v>0</v>
          </cell>
        </row>
        <row r="294">
          <cell r="B294" t="str">
            <v>PF0297</v>
          </cell>
          <cell r="C294" t="str">
            <v>FERME MINI FRAISE 80</v>
          </cell>
          <cell r="D294">
            <v>1</v>
          </cell>
          <cell r="E294">
            <v>0</v>
          </cell>
          <cell r="F294">
            <v>0</v>
          </cell>
          <cell r="G294">
            <v>0</v>
          </cell>
          <cell r="H294">
            <v>0</v>
          </cell>
          <cell r="I294">
            <v>0</v>
          </cell>
          <cell r="J294">
            <v>0</v>
          </cell>
          <cell r="K294">
            <v>0</v>
          </cell>
          <cell r="L294">
            <v>0.22459999999999999</v>
          </cell>
          <cell r="M294">
            <v>18</v>
          </cell>
          <cell r="N294">
            <v>0</v>
          </cell>
          <cell r="O294">
            <v>0</v>
          </cell>
          <cell r="P294">
            <v>0</v>
          </cell>
        </row>
        <row r="295">
          <cell r="B295" t="str">
            <v>PF0298</v>
          </cell>
          <cell r="C295" t="str">
            <v>DANUP TROPICAL MIX 280</v>
          </cell>
          <cell r="D295">
            <v>1</v>
          </cell>
          <cell r="E295">
            <v>0</v>
          </cell>
          <cell r="F295">
            <v>0</v>
          </cell>
          <cell r="G295">
            <v>0</v>
          </cell>
          <cell r="H295">
            <v>0</v>
          </cell>
          <cell r="I295">
            <v>0</v>
          </cell>
          <cell r="J295">
            <v>0</v>
          </cell>
          <cell r="K295">
            <v>0</v>
          </cell>
          <cell r="L295">
            <v>0.22459999999999999</v>
          </cell>
          <cell r="M295">
            <v>18</v>
          </cell>
          <cell r="N295">
            <v>0</v>
          </cell>
          <cell r="O295">
            <v>0</v>
          </cell>
          <cell r="P295">
            <v>0</v>
          </cell>
        </row>
        <row r="296">
          <cell r="B296" t="str">
            <v>PF0302</v>
          </cell>
          <cell r="C296" t="str">
            <v>DANETTE A GLACER*4 CHO/CARAMEL</v>
          </cell>
          <cell r="D296">
            <v>1</v>
          </cell>
          <cell r="E296">
            <v>0</v>
          </cell>
          <cell r="F296">
            <v>0</v>
          </cell>
          <cell r="G296">
            <v>0</v>
          </cell>
          <cell r="H296">
            <v>0</v>
          </cell>
          <cell r="I296">
            <v>0</v>
          </cell>
          <cell r="J296">
            <v>0</v>
          </cell>
          <cell r="K296">
            <v>0</v>
          </cell>
          <cell r="L296">
            <v>0.22459999999999999</v>
          </cell>
          <cell r="M296">
            <v>18</v>
          </cell>
          <cell r="N296">
            <v>0</v>
          </cell>
          <cell r="O296">
            <v>0</v>
          </cell>
          <cell r="P296">
            <v>0</v>
          </cell>
        </row>
        <row r="297">
          <cell r="B297" t="str">
            <v>PF0316</v>
          </cell>
          <cell r="C297" t="str">
            <v>TARTARE AF 80 GR</v>
          </cell>
          <cell r="D297">
            <v>1</v>
          </cell>
          <cell r="E297">
            <v>0</v>
          </cell>
          <cell r="F297">
            <v>0</v>
          </cell>
          <cell r="G297">
            <v>0</v>
          </cell>
          <cell r="H297">
            <v>0</v>
          </cell>
          <cell r="I297">
            <v>0</v>
          </cell>
          <cell r="J297">
            <v>0</v>
          </cell>
          <cell r="K297">
            <v>0</v>
          </cell>
          <cell r="L297">
            <v>0.22459999999999999</v>
          </cell>
          <cell r="M297">
            <v>18</v>
          </cell>
          <cell r="N297">
            <v>0</v>
          </cell>
          <cell r="O297">
            <v>0</v>
          </cell>
          <cell r="P297">
            <v>0</v>
          </cell>
        </row>
        <row r="298">
          <cell r="B298" t="str">
            <v>PF0317</v>
          </cell>
          <cell r="C298" t="str">
            <v>ST AGUR 125 GR</v>
          </cell>
          <cell r="D298">
            <v>1</v>
          </cell>
          <cell r="E298">
            <v>0</v>
          </cell>
          <cell r="F298">
            <v>0</v>
          </cell>
          <cell r="G298">
            <v>0</v>
          </cell>
          <cell r="H298">
            <v>0</v>
          </cell>
          <cell r="I298">
            <v>0</v>
          </cell>
          <cell r="J298">
            <v>0</v>
          </cell>
          <cell r="K298">
            <v>0</v>
          </cell>
          <cell r="L298">
            <v>0.22459999999999999</v>
          </cell>
          <cell r="M298">
            <v>18</v>
          </cell>
          <cell r="N298">
            <v>0</v>
          </cell>
          <cell r="O298">
            <v>0</v>
          </cell>
          <cell r="P298">
            <v>0</v>
          </cell>
        </row>
        <row r="299">
          <cell r="B299" t="str">
            <v>PF0318</v>
          </cell>
          <cell r="C299" t="str">
            <v>CHAVROUX 150 GR</v>
          </cell>
          <cell r="D299">
            <v>1</v>
          </cell>
          <cell r="E299">
            <v>0</v>
          </cell>
          <cell r="F299">
            <v>0</v>
          </cell>
          <cell r="G299">
            <v>0</v>
          </cell>
          <cell r="H299">
            <v>0</v>
          </cell>
          <cell r="I299">
            <v>0</v>
          </cell>
          <cell r="J299">
            <v>0</v>
          </cell>
          <cell r="K299">
            <v>0</v>
          </cell>
          <cell r="L299">
            <v>0.22459999999999999</v>
          </cell>
          <cell r="M299">
            <v>18</v>
          </cell>
          <cell r="N299">
            <v>0</v>
          </cell>
          <cell r="O299">
            <v>0</v>
          </cell>
          <cell r="P299">
            <v>0</v>
          </cell>
        </row>
        <row r="300">
          <cell r="B300" t="str">
            <v>PF0319</v>
          </cell>
          <cell r="C300" t="str">
            <v>CAPRICES DES DIEUX 200G</v>
          </cell>
          <cell r="D300">
            <v>1</v>
          </cell>
          <cell r="E300">
            <v>0</v>
          </cell>
          <cell r="F300">
            <v>0</v>
          </cell>
          <cell r="G300">
            <v>0</v>
          </cell>
          <cell r="H300">
            <v>0</v>
          </cell>
          <cell r="I300">
            <v>0</v>
          </cell>
          <cell r="J300">
            <v>0</v>
          </cell>
          <cell r="K300">
            <v>0</v>
          </cell>
          <cell r="L300">
            <v>0.22459999999999999</v>
          </cell>
          <cell r="M300">
            <v>18</v>
          </cell>
          <cell r="N300">
            <v>0</v>
          </cell>
          <cell r="O300">
            <v>0</v>
          </cell>
          <cell r="P300">
            <v>0</v>
          </cell>
        </row>
        <row r="301">
          <cell r="B301" t="str">
            <v>PF0320</v>
          </cell>
          <cell r="C301" t="str">
            <v>COEUR DE LION 250G</v>
          </cell>
          <cell r="D301">
            <v>1</v>
          </cell>
          <cell r="E301">
            <v>0</v>
          </cell>
          <cell r="F301">
            <v>0</v>
          </cell>
          <cell r="G301">
            <v>0</v>
          </cell>
          <cell r="H301">
            <v>0</v>
          </cell>
          <cell r="I301">
            <v>0</v>
          </cell>
          <cell r="J301">
            <v>0</v>
          </cell>
          <cell r="K301">
            <v>0</v>
          </cell>
          <cell r="L301">
            <v>0.22459999999999999</v>
          </cell>
          <cell r="M301">
            <v>18</v>
          </cell>
          <cell r="N301">
            <v>0</v>
          </cell>
          <cell r="O301">
            <v>0</v>
          </cell>
          <cell r="P301">
            <v>0</v>
          </cell>
        </row>
        <row r="302">
          <cell r="B302" t="str">
            <v>PF0324</v>
          </cell>
          <cell r="C302" t="str">
            <v>LBEN DELICE AROM AMANDE &amp; ZHAR</v>
          </cell>
          <cell r="D302">
            <v>1</v>
          </cell>
          <cell r="E302">
            <v>0</v>
          </cell>
          <cell r="F302">
            <v>0</v>
          </cell>
          <cell r="G302">
            <v>0</v>
          </cell>
          <cell r="H302">
            <v>0</v>
          </cell>
          <cell r="I302">
            <v>0</v>
          </cell>
          <cell r="J302">
            <v>0</v>
          </cell>
          <cell r="K302">
            <v>0</v>
          </cell>
          <cell r="L302">
            <v>0.22459999999999999</v>
          </cell>
          <cell r="M302">
            <v>18</v>
          </cell>
          <cell r="N302">
            <v>0</v>
          </cell>
          <cell r="O302">
            <v>0</v>
          </cell>
          <cell r="P302">
            <v>0</v>
          </cell>
        </row>
        <row r="303">
          <cell r="B303" t="str">
            <v>PF0326</v>
          </cell>
          <cell r="C303" t="str">
            <v>PACK DANINO NATURE SUCRE</v>
          </cell>
          <cell r="D303">
            <v>1</v>
          </cell>
          <cell r="E303">
            <v>0</v>
          </cell>
          <cell r="F303">
            <v>0</v>
          </cell>
          <cell r="G303">
            <v>0</v>
          </cell>
          <cell r="H303">
            <v>0</v>
          </cell>
          <cell r="I303">
            <v>0</v>
          </cell>
          <cell r="J303">
            <v>0</v>
          </cell>
          <cell r="K303">
            <v>0</v>
          </cell>
          <cell r="L303">
            <v>0.22459999999999999</v>
          </cell>
          <cell r="M303">
            <v>18</v>
          </cell>
          <cell r="N303">
            <v>0</v>
          </cell>
          <cell r="O303">
            <v>0</v>
          </cell>
          <cell r="P303">
            <v>0</v>
          </cell>
        </row>
        <row r="304">
          <cell r="B304" t="str">
            <v>PF0327</v>
          </cell>
          <cell r="C304" t="str">
            <v>PACK DANINO FRAISE</v>
          </cell>
          <cell r="D304">
            <v>1</v>
          </cell>
          <cell r="E304">
            <v>0</v>
          </cell>
          <cell r="F304">
            <v>0</v>
          </cell>
          <cell r="G304">
            <v>0</v>
          </cell>
          <cell r="H304">
            <v>0</v>
          </cell>
          <cell r="I304">
            <v>0</v>
          </cell>
          <cell r="J304">
            <v>0</v>
          </cell>
          <cell r="K304">
            <v>0</v>
          </cell>
          <cell r="L304">
            <v>0.22459999999999999</v>
          </cell>
          <cell r="M304">
            <v>18</v>
          </cell>
          <cell r="N304">
            <v>0</v>
          </cell>
          <cell r="O304">
            <v>0</v>
          </cell>
          <cell r="P304">
            <v>0</v>
          </cell>
        </row>
        <row r="305">
          <cell r="B305" t="str">
            <v>PF0328</v>
          </cell>
          <cell r="C305" t="str">
            <v>PACK DANINO VANILLE</v>
          </cell>
          <cell r="D305">
            <v>1</v>
          </cell>
          <cell r="E305">
            <v>0</v>
          </cell>
          <cell r="F305">
            <v>0</v>
          </cell>
          <cell r="G305">
            <v>0</v>
          </cell>
          <cell r="H305">
            <v>0</v>
          </cell>
          <cell r="I305">
            <v>0</v>
          </cell>
          <cell r="J305">
            <v>0</v>
          </cell>
          <cell r="K305">
            <v>0</v>
          </cell>
          <cell r="L305">
            <v>0.22459999999999999</v>
          </cell>
          <cell r="M305">
            <v>18</v>
          </cell>
          <cell r="N305">
            <v>0</v>
          </cell>
          <cell r="O305">
            <v>0</v>
          </cell>
          <cell r="P305">
            <v>0</v>
          </cell>
        </row>
        <row r="306">
          <cell r="B306" t="str">
            <v>PF0339</v>
          </cell>
          <cell r="C306" t="str">
            <v>DANUP GF PECHE MELBA 280</v>
          </cell>
          <cell r="D306">
            <v>1</v>
          </cell>
          <cell r="E306">
            <v>0</v>
          </cell>
          <cell r="F306">
            <v>0</v>
          </cell>
          <cell r="G306">
            <v>0</v>
          </cell>
          <cell r="H306">
            <v>0</v>
          </cell>
          <cell r="I306">
            <v>0</v>
          </cell>
          <cell r="J306">
            <v>0</v>
          </cell>
          <cell r="K306">
            <v>0</v>
          </cell>
          <cell r="L306">
            <v>0.22459999999999999</v>
          </cell>
          <cell r="M306">
            <v>18</v>
          </cell>
          <cell r="N306">
            <v>0</v>
          </cell>
          <cell r="O306">
            <v>0</v>
          </cell>
          <cell r="P306">
            <v>0</v>
          </cell>
        </row>
        <row r="307">
          <cell r="B307" t="str">
            <v>PF0341</v>
          </cell>
          <cell r="C307" t="str">
            <v>BEURRE PLAQ 100G LAINO PROMO</v>
          </cell>
          <cell r="D307">
            <v>1</v>
          </cell>
          <cell r="E307">
            <v>0</v>
          </cell>
          <cell r="F307">
            <v>0</v>
          </cell>
          <cell r="G307">
            <v>0</v>
          </cell>
          <cell r="H307">
            <v>0</v>
          </cell>
          <cell r="I307">
            <v>0</v>
          </cell>
          <cell r="J307">
            <v>0</v>
          </cell>
          <cell r="K307">
            <v>0</v>
          </cell>
          <cell r="L307">
            <v>0.22459999999999999</v>
          </cell>
          <cell r="M307">
            <v>18</v>
          </cell>
          <cell r="N307">
            <v>0</v>
          </cell>
          <cell r="O307">
            <v>0</v>
          </cell>
          <cell r="P307">
            <v>0</v>
          </cell>
        </row>
        <row r="308">
          <cell r="B308" t="str">
            <v>PF0336</v>
          </cell>
          <cell r="C308" t="str">
            <v>BEURRE PLAQ 200G LAINO PROMO</v>
          </cell>
          <cell r="D308">
            <v>1</v>
          </cell>
          <cell r="E308">
            <v>0</v>
          </cell>
          <cell r="F308">
            <v>0</v>
          </cell>
          <cell r="G308">
            <v>0</v>
          </cell>
          <cell r="H308">
            <v>0</v>
          </cell>
          <cell r="I308">
            <v>0</v>
          </cell>
          <cell r="J308">
            <v>0</v>
          </cell>
          <cell r="K308">
            <v>0</v>
          </cell>
          <cell r="L308">
            <v>0.22459999999999999</v>
          </cell>
          <cell r="M308">
            <v>18</v>
          </cell>
          <cell r="N308">
            <v>0</v>
          </cell>
          <cell r="O308">
            <v>0</v>
          </cell>
          <cell r="P308">
            <v>0</v>
          </cell>
        </row>
        <row r="309">
          <cell r="B309" t="str">
            <v>PF0340</v>
          </cell>
          <cell r="C309" t="str">
            <v>DANETTE A GLACER*4 CARAMEL</v>
          </cell>
          <cell r="D309">
            <v>1</v>
          </cell>
          <cell r="E309">
            <v>0</v>
          </cell>
          <cell r="F309">
            <v>0</v>
          </cell>
          <cell r="G309">
            <v>0</v>
          </cell>
          <cell r="H309">
            <v>0</v>
          </cell>
          <cell r="I309">
            <v>0</v>
          </cell>
          <cell r="J309">
            <v>0</v>
          </cell>
          <cell r="K309">
            <v>0</v>
          </cell>
          <cell r="L309">
            <v>0.22459999999999999</v>
          </cell>
          <cell r="M309">
            <v>18</v>
          </cell>
          <cell r="N309">
            <v>0</v>
          </cell>
          <cell r="O309">
            <v>0</v>
          </cell>
          <cell r="P309">
            <v>0</v>
          </cell>
        </row>
        <row r="310">
          <cell r="B310" t="str">
            <v>PF0204</v>
          </cell>
          <cell r="C310" t="str">
            <v>CREME FRAICHE LAINO</v>
          </cell>
          <cell r="D310">
            <v>24</v>
          </cell>
          <cell r="E310">
            <v>0</v>
          </cell>
          <cell r="F310">
            <v>0</v>
          </cell>
          <cell r="G310">
            <v>0</v>
          </cell>
          <cell r="H310">
            <v>0</v>
          </cell>
          <cell r="I310">
            <v>0</v>
          </cell>
          <cell r="J310">
            <v>0</v>
          </cell>
          <cell r="K310">
            <v>0</v>
          </cell>
          <cell r="L310">
            <v>0.59330000000000005</v>
          </cell>
          <cell r="M310">
            <v>18</v>
          </cell>
          <cell r="N310">
            <v>0</v>
          </cell>
          <cell r="O310">
            <v>0</v>
          </cell>
          <cell r="P310">
            <v>0</v>
          </cell>
        </row>
        <row r="311">
          <cell r="B311" t="str">
            <v>PF0293</v>
          </cell>
          <cell r="C311" t="str">
            <v>CREME FRAÎCHE POT DELICE</v>
          </cell>
          <cell r="D311">
            <v>24</v>
          </cell>
          <cell r="E311">
            <v>0</v>
          </cell>
          <cell r="F311">
            <v>0</v>
          </cell>
          <cell r="G311">
            <v>0</v>
          </cell>
          <cell r="H311">
            <v>0</v>
          </cell>
          <cell r="I311">
            <v>0</v>
          </cell>
          <cell r="J311">
            <v>0</v>
          </cell>
          <cell r="K311">
            <v>0</v>
          </cell>
          <cell r="L311">
            <v>0.59330000000000005</v>
          </cell>
          <cell r="M311">
            <v>18</v>
          </cell>
          <cell r="N311">
            <v>0</v>
          </cell>
          <cell r="O311">
            <v>0</v>
          </cell>
          <cell r="P311">
            <v>0</v>
          </cell>
        </row>
        <row r="312">
          <cell r="B312" t="str">
            <v>PF0381</v>
          </cell>
          <cell r="C312" t="str">
            <v>DELIMIX FRAISE BANANE</v>
          </cell>
          <cell r="D312">
            <v>24</v>
          </cell>
          <cell r="E312">
            <v>0</v>
          </cell>
          <cell r="F312">
            <v>0</v>
          </cell>
          <cell r="G312">
            <v>0</v>
          </cell>
          <cell r="H312">
            <v>0</v>
          </cell>
          <cell r="I312">
            <v>0</v>
          </cell>
          <cell r="J312">
            <v>0</v>
          </cell>
          <cell r="K312">
            <v>0</v>
          </cell>
          <cell r="L312">
            <v>0.48309999999999997</v>
          </cell>
          <cell r="M312">
            <v>18</v>
          </cell>
          <cell r="N312">
            <v>0</v>
          </cell>
          <cell r="O312">
            <v>0</v>
          </cell>
          <cell r="P312">
            <v>0</v>
          </cell>
        </row>
        <row r="313">
          <cell r="B313" t="str">
            <v>PF0404</v>
          </cell>
          <cell r="C313" t="str">
            <v>DELIMIX PECHE ABRICOT</v>
          </cell>
          <cell r="D313">
            <v>24</v>
          </cell>
          <cell r="E313">
            <v>0</v>
          </cell>
          <cell r="F313">
            <v>0</v>
          </cell>
          <cell r="G313">
            <v>0</v>
          </cell>
          <cell r="H313">
            <v>0</v>
          </cell>
          <cell r="I313">
            <v>0</v>
          </cell>
          <cell r="J313">
            <v>0</v>
          </cell>
          <cell r="K313">
            <v>0</v>
          </cell>
          <cell r="L313">
            <v>0.48309999999999997</v>
          </cell>
          <cell r="M313">
            <v>18</v>
          </cell>
          <cell r="N313">
            <v>0</v>
          </cell>
          <cell r="O313">
            <v>0</v>
          </cell>
          <cell r="P313">
            <v>0</v>
          </cell>
        </row>
        <row r="314">
          <cell r="B314" t="str">
            <v>PF0309</v>
          </cell>
          <cell r="C314" t="str">
            <v>ACTIVIA A BOIRE VANILLE 170</v>
          </cell>
          <cell r="D314">
            <v>42</v>
          </cell>
          <cell r="E314">
            <v>0</v>
          </cell>
          <cell r="F314">
            <v>0</v>
          </cell>
          <cell r="G314">
            <v>0</v>
          </cell>
          <cell r="H314">
            <v>0</v>
          </cell>
          <cell r="I314">
            <v>0</v>
          </cell>
          <cell r="J314">
            <v>0</v>
          </cell>
          <cell r="K314">
            <v>0</v>
          </cell>
          <cell r="L314">
            <v>0.4899</v>
          </cell>
          <cell r="M314">
            <v>18</v>
          </cell>
          <cell r="N314">
            <v>0</v>
          </cell>
          <cell r="O314">
            <v>0</v>
          </cell>
          <cell r="P314">
            <v>0</v>
          </cell>
        </row>
        <row r="315">
          <cell r="B315" t="str">
            <v>EM0151</v>
          </cell>
          <cell r="C315" t="str">
            <v>CAISSE VERTE 60 POTS</v>
          </cell>
          <cell r="D315">
            <v>1</v>
          </cell>
          <cell r="E315">
            <v>0</v>
          </cell>
          <cell r="F315">
            <v>0</v>
          </cell>
          <cell r="G315">
            <v>0</v>
          </cell>
          <cell r="H315">
            <v>0</v>
          </cell>
          <cell r="I315">
            <v>0</v>
          </cell>
          <cell r="J315">
            <v>0</v>
          </cell>
          <cell r="K315">
            <v>0</v>
          </cell>
          <cell r="L315">
            <v>0</v>
          </cell>
          <cell r="M315">
            <v>0</v>
          </cell>
          <cell r="N315">
            <v>0</v>
          </cell>
          <cell r="O315">
            <v>0</v>
          </cell>
          <cell r="P315">
            <v>0</v>
          </cell>
        </row>
        <row r="316">
          <cell r="B316" t="str">
            <v>EM0200</v>
          </cell>
          <cell r="C316" t="str">
            <v>CAISSE BLEUE DANONE</v>
          </cell>
          <cell r="D316">
            <v>1</v>
          </cell>
          <cell r="E316">
            <v>0</v>
          </cell>
          <cell r="F316">
            <v>0</v>
          </cell>
          <cell r="G316">
            <v>0</v>
          </cell>
          <cell r="H316">
            <v>0</v>
          </cell>
          <cell r="I316">
            <v>0</v>
          </cell>
          <cell r="J316">
            <v>0</v>
          </cell>
          <cell r="K316">
            <v>0</v>
          </cell>
          <cell r="L316">
            <v>0</v>
          </cell>
          <cell r="M316">
            <v>0</v>
          </cell>
          <cell r="N316">
            <v>0</v>
          </cell>
          <cell r="O316">
            <v>0</v>
          </cell>
          <cell r="P316">
            <v>0</v>
          </cell>
        </row>
        <row r="317">
          <cell r="B317" t="str">
            <v>LOC</v>
          </cell>
          <cell r="C317" t="str">
            <v>LOCATION CAMION</v>
          </cell>
          <cell r="D317">
            <v>1</v>
          </cell>
          <cell r="E317">
            <v>0</v>
          </cell>
          <cell r="F317">
            <v>0</v>
          </cell>
          <cell r="G317">
            <v>0</v>
          </cell>
          <cell r="H317">
            <v>0</v>
          </cell>
          <cell r="I317">
            <v>0</v>
          </cell>
          <cell r="J317">
            <v>0</v>
          </cell>
          <cell r="K317">
            <v>0</v>
          </cell>
          <cell r="L317">
            <v>0</v>
          </cell>
          <cell r="M317">
            <v>0</v>
          </cell>
          <cell r="N317">
            <v>0</v>
          </cell>
          <cell r="O317">
            <v>0</v>
          </cell>
          <cell r="P317">
            <v>0</v>
          </cell>
        </row>
        <row r="318">
          <cell r="B318" t="str">
            <v>TF</v>
          </cell>
          <cell r="C318" t="str">
            <v>TIMBRE FISCAL (LOI 93-53)</v>
          </cell>
          <cell r="D318">
            <v>1</v>
          </cell>
          <cell r="E318">
            <v>0</v>
          </cell>
          <cell r="F318">
            <v>0</v>
          </cell>
          <cell r="G318">
            <v>0</v>
          </cell>
          <cell r="H318">
            <v>0</v>
          </cell>
          <cell r="I318">
            <v>0</v>
          </cell>
          <cell r="J318">
            <v>0</v>
          </cell>
          <cell r="K318">
            <v>0</v>
          </cell>
          <cell r="L318">
            <v>0</v>
          </cell>
          <cell r="M318">
            <v>0</v>
          </cell>
          <cell r="N318">
            <v>0</v>
          </cell>
          <cell r="O318">
            <v>0</v>
          </cell>
          <cell r="P318">
            <v>0</v>
          </cell>
        </row>
        <row r="319">
          <cell r="B319" t="str">
            <v>CA003</v>
          </cell>
          <cell r="C319" t="str">
            <v>CARNET BON DE LIVRAISON GF</v>
          </cell>
          <cell r="D319">
            <v>1</v>
          </cell>
          <cell r="E319">
            <v>0</v>
          </cell>
          <cell r="F319">
            <v>0</v>
          </cell>
          <cell r="G319">
            <v>0</v>
          </cell>
          <cell r="H319">
            <v>0</v>
          </cell>
          <cell r="I319">
            <v>0</v>
          </cell>
          <cell r="J319">
            <v>0</v>
          </cell>
          <cell r="K319">
            <v>0</v>
          </cell>
          <cell r="L319">
            <v>1.2709999999999999</v>
          </cell>
          <cell r="M319">
            <v>18</v>
          </cell>
          <cell r="N319">
            <v>0</v>
          </cell>
          <cell r="O319">
            <v>0</v>
          </cell>
          <cell r="P319">
            <v>0</v>
          </cell>
        </row>
        <row r="320">
          <cell r="B320" t="str">
            <v>CA004</v>
          </cell>
          <cell r="C320" t="str">
            <v>CARNET FACTURE GF</v>
          </cell>
          <cell r="D320">
            <v>1</v>
          </cell>
          <cell r="E320">
            <v>0</v>
          </cell>
          <cell r="F320">
            <v>0</v>
          </cell>
          <cell r="G320">
            <v>0</v>
          </cell>
          <cell r="H320">
            <v>0</v>
          </cell>
          <cell r="I320">
            <v>0</v>
          </cell>
          <cell r="J320">
            <v>0</v>
          </cell>
          <cell r="K320">
            <v>0</v>
          </cell>
          <cell r="L320">
            <v>1.2709999999999999</v>
          </cell>
          <cell r="M320">
            <v>18</v>
          </cell>
          <cell r="N320">
            <v>0</v>
          </cell>
          <cell r="O320">
            <v>0</v>
          </cell>
          <cell r="P320">
            <v>0</v>
          </cell>
        </row>
        <row r="321">
          <cell r="B321" t="str">
            <v>CA004</v>
          </cell>
          <cell r="C321" t="str">
            <v>CARNET FACTURE GF</v>
          </cell>
          <cell r="D321">
            <v>1</v>
          </cell>
          <cell r="E321">
            <v>0</v>
          </cell>
          <cell r="F321">
            <v>0</v>
          </cell>
          <cell r="G321">
            <v>0</v>
          </cell>
          <cell r="H321">
            <v>0</v>
          </cell>
          <cell r="I321">
            <v>0</v>
          </cell>
          <cell r="J321">
            <v>0</v>
          </cell>
          <cell r="K321">
            <v>0</v>
          </cell>
          <cell r="L321">
            <v>5.3659999999999997</v>
          </cell>
          <cell r="M321">
            <v>0</v>
          </cell>
          <cell r="N321">
            <v>0</v>
          </cell>
          <cell r="O321">
            <v>0</v>
          </cell>
          <cell r="P321">
            <v>0</v>
          </cell>
        </row>
        <row r="322">
          <cell r="B322" t="str">
            <v>PF0334</v>
          </cell>
          <cell r="C322" t="str">
            <v>FROMAGE COEUR DE CUISINE</v>
          </cell>
          <cell r="D322">
            <v>24</v>
          </cell>
          <cell r="E322">
            <v>0</v>
          </cell>
          <cell r="F322">
            <v>0</v>
          </cell>
          <cell r="G322">
            <v>0</v>
          </cell>
          <cell r="H322">
            <v>0</v>
          </cell>
          <cell r="I322">
            <v>0</v>
          </cell>
          <cell r="J322">
            <v>0</v>
          </cell>
          <cell r="K322">
            <v>0</v>
          </cell>
          <cell r="L322">
            <v>1.4187000000000001</v>
          </cell>
          <cell r="M322">
            <v>18</v>
          </cell>
          <cell r="N322">
            <v>0</v>
          </cell>
          <cell r="O322">
            <v>0</v>
          </cell>
          <cell r="P322">
            <v>0</v>
          </cell>
        </row>
        <row r="323">
          <cell r="B323" t="str">
            <v>MK0016</v>
          </cell>
          <cell r="C323" t="str">
            <v>COLLECTOR DANINO</v>
          </cell>
          <cell r="D323">
            <v>1</v>
          </cell>
          <cell r="E323">
            <v>0</v>
          </cell>
          <cell r="F323">
            <v>0</v>
          </cell>
          <cell r="G323">
            <v>0</v>
          </cell>
          <cell r="H323">
            <v>0</v>
          </cell>
          <cell r="I323">
            <v>0</v>
          </cell>
          <cell r="J323">
            <v>0</v>
          </cell>
          <cell r="K323">
            <v>0</v>
          </cell>
          <cell r="L323">
            <v>0.1399</v>
          </cell>
          <cell r="M323">
            <v>18</v>
          </cell>
          <cell r="N323">
            <v>0</v>
          </cell>
          <cell r="O323">
            <v>0</v>
          </cell>
          <cell r="P323">
            <v>0</v>
          </cell>
        </row>
        <row r="324">
          <cell r="B324" t="str">
            <v>MK0025</v>
          </cell>
          <cell r="C324" t="str">
            <v>ALBUM  DANINO AU MARCHE</v>
          </cell>
          <cell r="D324">
            <v>1</v>
          </cell>
          <cell r="E324">
            <v>0</v>
          </cell>
          <cell r="F324">
            <v>0</v>
          </cell>
          <cell r="G324">
            <v>0</v>
          </cell>
          <cell r="H324">
            <v>0</v>
          </cell>
          <cell r="I324">
            <v>0</v>
          </cell>
          <cell r="J324">
            <v>0</v>
          </cell>
          <cell r="K324">
            <v>0</v>
          </cell>
          <cell r="L324">
            <v>0.14410000000000001</v>
          </cell>
          <cell r="M324">
            <v>18</v>
          </cell>
          <cell r="N324">
            <v>0</v>
          </cell>
          <cell r="O324">
            <v>0</v>
          </cell>
          <cell r="P324">
            <v>0</v>
          </cell>
        </row>
        <row r="325">
          <cell r="B325" t="str">
            <v>PF0352</v>
          </cell>
          <cell r="C325" t="str">
            <v>MILKANA PTIT NATURE 8P</v>
          </cell>
          <cell r="D325">
            <v>18</v>
          </cell>
          <cell r="E325">
            <v>0</v>
          </cell>
          <cell r="F325">
            <v>0</v>
          </cell>
          <cell r="G325">
            <v>0</v>
          </cell>
          <cell r="H325">
            <v>0</v>
          </cell>
          <cell r="I325">
            <v>0</v>
          </cell>
          <cell r="J325">
            <v>0</v>
          </cell>
          <cell r="K325">
            <v>0</v>
          </cell>
          <cell r="L325">
            <v>1.2698</v>
          </cell>
          <cell r="M325">
            <v>18</v>
          </cell>
          <cell r="N325">
            <v>0</v>
          </cell>
          <cell r="O325">
            <v>0</v>
          </cell>
          <cell r="P325">
            <v>0</v>
          </cell>
        </row>
        <row r="326">
          <cell r="B326" t="str">
            <v>MK0027</v>
          </cell>
          <cell r="C326" t="str">
            <v>ALBUM  COUPE DU MONDE</v>
          </cell>
          <cell r="D326">
            <v>1</v>
          </cell>
          <cell r="E326">
            <v>0</v>
          </cell>
          <cell r="F326">
            <v>0</v>
          </cell>
          <cell r="G326">
            <v>0</v>
          </cell>
          <cell r="H326">
            <v>0</v>
          </cell>
          <cell r="I326">
            <v>0</v>
          </cell>
          <cell r="J326">
            <v>0</v>
          </cell>
          <cell r="K326">
            <v>0</v>
          </cell>
          <cell r="L326">
            <v>0.2162</v>
          </cell>
          <cell r="M326">
            <v>18</v>
          </cell>
          <cell r="N326">
            <v>0</v>
          </cell>
          <cell r="O326">
            <v>0</v>
          </cell>
          <cell r="P326">
            <v>0</v>
          </cell>
        </row>
        <row r="327">
          <cell r="B327" t="str">
            <v>PF0343</v>
          </cell>
          <cell r="C327" t="str">
            <v>ACTIVIA 0% AUX FRUITS ANANAS</v>
          </cell>
          <cell r="D327">
            <v>48</v>
          </cell>
          <cell r="E327">
            <v>0</v>
          </cell>
          <cell r="F327">
            <v>0</v>
          </cell>
          <cell r="G327">
            <v>0</v>
          </cell>
          <cell r="H327">
            <v>0</v>
          </cell>
          <cell r="I327">
            <v>0</v>
          </cell>
          <cell r="J327">
            <v>0</v>
          </cell>
          <cell r="K327">
            <v>0</v>
          </cell>
          <cell r="L327">
            <v>0.37969999999999998</v>
          </cell>
          <cell r="M327">
            <v>18</v>
          </cell>
          <cell r="N327">
            <v>0</v>
          </cell>
          <cell r="O327">
            <v>0</v>
          </cell>
          <cell r="P327">
            <v>0</v>
          </cell>
        </row>
        <row r="328">
          <cell r="B328" t="str">
            <v>PF0344</v>
          </cell>
          <cell r="C328" t="str">
            <v>DANINO KBAIER FRAISE 80</v>
          </cell>
          <cell r="D328">
            <v>48</v>
          </cell>
          <cell r="E328">
            <v>0</v>
          </cell>
          <cell r="F328">
            <v>0</v>
          </cell>
          <cell r="G328">
            <v>0</v>
          </cell>
          <cell r="H328">
            <v>0</v>
          </cell>
          <cell r="I328">
            <v>0</v>
          </cell>
          <cell r="J328">
            <v>0</v>
          </cell>
          <cell r="K328">
            <v>0</v>
          </cell>
          <cell r="L328">
            <v>0.34160000000000001</v>
          </cell>
          <cell r="M328">
            <v>18</v>
          </cell>
          <cell r="N328">
            <v>0</v>
          </cell>
          <cell r="O328">
            <v>0</v>
          </cell>
          <cell r="P328">
            <v>0</v>
          </cell>
        </row>
        <row r="329">
          <cell r="B329" t="str">
            <v>PF0351</v>
          </cell>
          <cell r="C329" t="str">
            <v>LBEN DELICE 300 GR</v>
          </cell>
          <cell r="D329">
            <v>30</v>
          </cell>
          <cell r="E329">
            <v>0</v>
          </cell>
          <cell r="F329">
            <v>0</v>
          </cell>
          <cell r="G329">
            <v>0</v>
          </cell>
          <cell r="H329">
            <v>0</v>
          </cell>
          <cell r="I329">
            <v>0</v>
          </cell>
          <cell r="J329">
            <v>0</v>
          </cell>
          <cell r="K329">
            <v>0</v>
          </cell>
          <cell r="L329">
            <v>0.38159999999999999</v>
          </cell>
          <cell r="M329">
            <v>18</v>
          </cell>
          <cell r="N329">
            <v>0</v>
          </cell>
          <cell r="O329">
            <v>0</v>
          </cell>
          <cell r="P329">
            <v>0</v>
          </cell>
        </row>
        <row r="330">
          <cell r="B330" t="str">
            <v>MK0021</v>
          </cell>
          <cell r="C330" t="str">
            <v>BON DE REDUCTION ACTIVIA AROM</v>
          </cell>
          <cell r="D330">
            <v>1</v>
          </cell>
          <cell r="E330">
            <v>0</v>
          </cell>
          <cell r="F330">
            <v>0</v>
          </cell>
          <cell r="G330">
            <v>0</v>
          </cell>
          <cell r="H330">
            <v>0</v>
          </cell>
          <cell r="I330">
            <v>0</v>
          </cell>
          <cell r="J330">
            <v>0</v>
          </cell>
          <cell r="K330">
            <v>0</v>
          </cell>
          <cell r="L330">
            <v>0.33900000000000002</v>
          </cell>
          <cell r="M330">
            <v>18</v>
          </cell>
          <cell r="N330">
            <v>0</v>
          </cell>
          <cell r="O330">
            <v>0</v>
          </cell>
          <cell r="P330">
            <v>0</v>
          </cell>
        </row>
        <row r="331">
          <cell r="B331" t="str">
            <v>MK0013</v>
          </cell>
          <cell r="C331" t="str">
            <v>BON DE REDUCTION AROMATISE</v>
          </cell>
          <cell r="D331">
            <v>1</v>
          </cell>
          <cell r="E331">
            <v>0</v>
          </cell>
          <cell r="F331">
            <v>0</v>
          </cell>
          <cell r="G331">
            <v>0</v>
          </cell>
          <cell r="H331">
            <v>0</v>
          </cell>
          <cell r="I331">
            <v>0</v>
          </cell>
          <cell r="J331">
            <v>0</v>
          </cell>
          <cell r="K331">
            <v>0</v>
          </cell>
          <cell r="L331">
            <v>0.2712</v>
          </cell>
          <cell r="M331">
            <v>18</v>
          </cell>
          <cell r="N331">
            <v>0</v>
          </cell>
          <cell r="O331">
            <v>0</v>
          </cell>
          <cell r="P331">
            <v>0</v>
          </cell>
        </row>
        <row r="332">
          <cell r="C332" t="str">
            <v>DANUP FRAISE CITRON 270 GR</v>
          </cell>
          <cell r="D332">
            <v>30</v>
          </cell>
          <cell r="E332">
            <v>0</v>
          </cell>
          <cell r="F332">
            <v>0</v>
          </cell>
          <cell r="G332">
            <v>0</v>
          </cell>
          <cell r="H332">
            <v>0</v>
          </cell>
          <cell r="I332">
            <v>0</v>
          </cell>
          <cell r="J332">
            <v>0</v>
          </cell>
          <cell r="K332">
            <v>0</v>
          </cell>
          <cell r="L332">
            <v>0.65</v>
          </cell>
          <cell r="M332">
            <v>18</v>
          </cell>
          <cell r="N332">
            <v>0</v>
          </cell>
          <cell r="O332">
            <v>0</v>
          </cell>
          <cell r="P332">
            <v>0</v>
          </cell>
        </row>
        <row r="333">
          <cell r="B333" t="str">
            <v>EM0524</v>
          </cell>
          <cell r="C333" t="str">
            <v>PALETTE EN BOIS EUROPALETTE</v>
          </cell>
          <cell r="D333">
            <v>1</v>
          </cell>
          <cell r="E333">
            <v>0</v>
          </cell>
          <cell r="F333">
            <v>0</v>
          </cell>
          <cell r="G333">
            <v>0</v>
          </cell>
          <cell r="H333">
            <v>0</v>
          </cell>
          <cell r="I333">
            <v>0</v>
          </cell>
          <cell r="J333">
            <v>0</v>
          </cell>
          <cell r="K333">
            <v>0</v>
          </cell>
          <cell r="L333">
            <v>0</v>
          </cell>
          <cell r="M333">
            <v>0</v>
          </cell>
          <cell r="N333">
            <v>0</v>
          </cell>
          <cell r="O333">
            <v>0</v>
          </cell>
          <cell r="P333">
            <v>0</v>
          </cell>
        </row>
        <row r="334">
          <cell r="B334" t="str">
            <v>PF0353</v>
          </cell>
          <cell r="C334" t="str">
            <v>MILKANA PTIT NATURE TC</v>
          </cell>
          <cell r="D334">
            <v>45</v>
          </cell>
          <cell r="E334">
            <v>0</v>
          </cell>
          <cell r="F334">
            <v>0</v>
          </cell>
          <cell r="G334">
            <v>0</v>
          </cell>
          <cell r="H334">
            <v>0</v>
          </cell>
          <cell r="I334">
            <v>0</v>
          </cell>
          <cell r="J334">
            <v>0</v>
          </cell>
          <cell r="K334">
            <v>0</v>
          </cell>
          <cell r="L334">
            <v>0.4602</v>
          </cell>
          <cell r="M334">
            <v>18</v>
          </cell>
          <cell r="N334">
            <v>0</v>
          </cell>
          <cell r="O334">
            <v>0</v>
          </cell>
          <cell r="P334">
            <v>0</v>
          </cell>
        </row>
        <row r="335">
          <cell r="B335" t="str">
            <v>PF0379</v>
          </cell>
          <cell r="C335" t="str">
            <v>TWIST FRUITS VERTS ALOE VERA</v>
          </cell>
          <cell r="D335">
            <v>24</v>
          </cell>
          <cell r="E335">
            <v>0</v>
          </cell>
          <cell r="F335">
            <v>0</v>
          </cell>
          <cell r="G335">
            <v>0</v>
          </cell>
          <cell r="H335">
            <v>0</v>
          </cell>
          <cell r="I335">
            <v>0</v>
          </cell>
          <cell r="J335">
            <v>0</v>
          </cell>
          <cell r="K335">
            <v>0</v>
          </cell>
          <cell r="L335">
            <v>0.56779999999999997</v>
          </cell>
          <cell r="M335">
            <v>18</v>
          </cell>
          <cell r="N335">
            <v>0</v>
          </cell>
          <cell r="O335">
            <v>0</v>
          </cell>
          <cell r="P335">
            <v>0</v>
          </cell>
        </row>
        <row r="336">
          <cell r="B336" t="str">
            <v>PF0406</v>
          </cell>
          <cell r="C336" t="str">
            <v>TWIST PECHE VANILLE</v>
          </cell>
          <cell r="D336">
            <v>24</v>
          </cell>
          <cell r="E336">
            <v>0</v>
          </cell>
          <cell r="F336">
            <v>0</v>
          </cell>
          <cell r="G336">
            <v>0</v>
          </cell>
          <cell r="H336">
            <v>0</v>
          </cell>
          <cell r="I336">
            <v>0</v>
          </cell>
          <cell r="J336">
            <v>0</v>
          </cell>
          <cell r="K336">
            <v>0</v>
          </cell>
          <cell r="L336">
            <v>0.56779999999999997</v>
          </cell>
          <cell r="M336">
            <v>18</v>
          </cell>
          <cell r="N336">
            <v>0</v>
          </cell>
          <cell r="O336">
            <v>0</v>
          </cell>
          <cell r="P336">
            <v>0</v>
          </cell>
        </row>
        <row r="337">
          <cell r="B337" t="str">
            <v>PF0410</v>
          </cell>
          <cell r="C337" t="str">
            <v>TWIST CITRON BISCUIT</v>
          </cell>
          <cell r="D337">
            <v>24</v>
          </cell>
          <cell r="E337">
            <v>0</v>
          </cell>
          <cell r="F337">
            <v>0</v>
          </cell>
          <cell r="G337">
            <v>0</v>
          </cell>
          <cell r="H337">
            <v>0</v>
          </cell>
          <cell r="I337">
            <v>0</v>
          </cell>
          <cell r="J337">
            <v>0</v>
          </cell>
          <cell r="K337">
            <v>0</v>
          </cell>
          <cell r="L337">
            <v>0.56779999999999997</v>
          </cell>
          <cell r="M337">
            <v>18</v>
          </cell>
          <cell r="N337">
            <v>0</v>
          </cell>
          <cell r="O337">
            <v>0</v>
          </cell>
          <cell r="P337">
            <v>0</v>
          </cell>
        </row>
        <row r="338">
          <cell r="B338" t="str">
            <v>PF0402</v>
          </cell>
          <cell r="C338" t="str">
            <v>LBEN DELICE LOT</v>
          </cell>
          <cell r="D338">
            <v>10</v>
          </cell>
          <cell r="E338">
            <v>0</v>
          </cell>
          <cell r="F338">
            <v>0</v>
          </cell>
          <cell r="G338">
            <v>0</v>
          </cell>
          <cell r="H338">
            <v>0</v>
          </cell>
          <cell r="I338">
            <v>0</v>
          </cell>
          <cell r="J338">
            <v>0</v>
          </cell>
          <cell r="K338">
            <v>0</v>
          </cell>
          <cell r="L338">
            <v>0.93230000000000002</v>
          </cell>
          <cell r="M338">
            <v>18</v>
          </cell>
          <cell r="N338">
            <v>0</v>
          </cell>
          <cell r="O338">
            <v>0</v>
          </cell>
          <cell r="P338">
            <v>0</v>
          </cell>
        </row>
        <row r="339">
          <cell r="B339" t="str">
            <v>PF0403</v>
          </cell>
          <cell r="C339" t="str">
            <v>RAIEB DELICE LOT</v>
          </cell>
          <cell r="D339">
            <v>10</v>
          </cell>
          <cell r="E339">
            <v>0</v>
          </cell>
          <cell r="F339">
            <v>0</v>
          </cell>
          <cell r="G339">
            <v>0</v>
          </cell>
          <cell r="H339">
            <v>0</v>
          </cell>
          <cell r="I339">
            <v>0</v>
          </cell>
          <cell r="J339">
            <v>0</v>
          </cell>
          <cell r="K339">
            <v>0</v>
          </cell>
          <cell r="L339">
            <v>0.93230000000000002</v>
          </cell>
          <cell r="M339">
            <v>18</v>
          </cell>
          <cell r="N339">
            <v>0</v>
          </cell>
          <cell r="O339">
            <v>0</v>
          </cell>
          <cell r="P339">
            <v>0</v>
          </cell>
        </row>
        <row r="340">
          <cell r="B340" t="str">
            <v>PF0355</v>
          </cell>
          <cell r="C340" t="str">
            <v>DELIMIX GRENADE</v>
          </cell>
          <cell r="D340">
            <v>24</v>
          </cell>
          <cell r="E340">
            <v>0</v>
          </cell>
          <cell r="F340">
            <v>0</v>
          </cell>
          <cell r="G340">
            <v>0</v>
          </cell>
          <cell r="H340">
            <v>0</v>
          </cell>
          <cell r="I340">
            <v>0</v>
          </cell>
          <cell r="J340">
            <v>0</v>
          </cell>
          <cell r="K340">
            <v>0</v>
          </cell>
          <cell r="L340">
            <v>0.4153</v>
          </cell>
          <cell r="M340">
            <v>18</v>
          </cell>
          <cell r="N340">
            <v>0</v>
          </cell>
          <cell r="O340">
            <v>0</v>
          </cell>
          <cell r="P340">
            <v>0</v>
          </cell>
        </row>
        <row r="341">
          <cell r="B341" t="str">
            <v>PF0354</v>
          </cell>
          <cell r="C341" t="str">
            <v>DELIMIX CASSIS</v>
          </cell>
          <cell r="D341">
            <v>24</v>
          </cell>
          <cell r="E341">
            <v>0</v>
          </cell>
          <cell r="F341">
            <v>0</v>
          </cell>
          <cell r="G341">
            <v>0</v>
          </cell>
          <cell r="H341">
            <v>0</v>
          </cell>
          <cell r="I341">
            <v>0</v>
          </cell>
          <cell r="J341">
            <v>0</v>
          </cell>
          <cell r="K341">
            <v>0</v>
          </cell>
          <cell r="L341">
            <v>0.4153</v>
          </cell>
          <cell r="M341">
            <v>18</v>
          </cell>
          <cell r="N341">
            <v>0</v>
          </cell>
          <cell r="O341">
            <v>0</v>
          </cell>
          <cell r="P341">
            <v>0</v>
          </cell>
        </row>
        <row r="342">
          <cell r="B342" t="str">
            <v>PF0417</v>
          </cell>
          <cell r="C342" t="str">
            <v>DANETTE CHOCOLAT AU LAIT 70</v>
          </cell>
          <cell r="D342">
            <v>48</v>
          </cell>
          <cell r="E342">
            <v>0</v>
          </cell>
          <cell r="F342">
            <v>0</v>
          </cell>
          <cell r="G342">
            <v>0</v>
          </cell>
          <cell r="H342">
            <v>0</v>
          </cell>
          <cell r="I342">
            <v>0</v>
          </cell>
          <cell r="J342">
            <v>0</v>
          </cell>
          <cell r="K342">
            <v>0</v>
          </cell>
          <cell r="L342">
            <v>0.223</v>
          </cell>
          <cell r="M342">
            <v>18</v>
          </cell>
          <cell r="N342">
            <v>0</v>
          </cell>
          <cell r="O342">
            <v>0</v>
          </cell>
          <cell r="P342">
            <v>0</v>
          </cell>
        </row>
        <row r="343">
          <cell r="B343" t="str">
            <v>PF0463</v>
          </cell>
          <cell r="C343" t="str">
            <v>DANETTE TARTE CITRON 70</v>
          </cell>
          <cell r="D343">
            <v>48</v>
          </cell>
          <cell r="E343">
            <v>0</v>
          </cell>
          <cell r="F343">
            <v>0</v>
          </cell>
          <cell r="G343">
            <v>0</v>
          </cell>
          <cell r="H343">
            <v>0</v>
          </cell>
          <cell r="I343">
            <v>0</v>
          </cell>
          <cell r="J343">
            <v>0</v>
          </cell>
          <cell r="K343">
            <v>0</v>
          </cell>
          <cell r="L343">
            <v>0.223</v>
          </cell>
          <cell r="M343">
            <v>18</v>
          </cell>
          <cell r="N343">
            <v>0</v>
          </cell>
          <cell r="O343">
            <v>0</v>
          </cell>
          <cell r="P343">
            <v>0</v>
          </cell>
        </row>
        <row r="344">
          <cell r="B344" t="str">
            <v>PF0462</v>
          </cell>
          <cell r="C344" t="str">
            <v>DANETTE CHOCOLAT BANANE 70</v>
          </cell>
          <cell r="D344">
            <v>48</v>
          </cell>
          <cell r="E344">
            <v>0</v>
          </cell>
          <cell r="F344">
            <v>0</v>
          </cell>
          <cell r="G344">
            <v>0</v>
          </cell>
          <cell r="H344">
            <v>0</v>
          </cell>
          <cell r="I344">
            <v>0</v>
          </cell>
          <cell r="J344">
            <v>0</v>
          </cell>
          <cell r="K344">
            <v>0</v>
          </cell>
          <cell r="L344">
            <v>0.223</v>
          </cell>
          <cell r="M344">
            <v>18</v>
          </cell>
          <cell r="N344">
            <v>0</v>
          </cell>
          <cell r="O344">
            <v>0</v>
          </cell>
          <cell r="P344">
            <v>0</v>
          </cell>
        </row>
        <row r="345">
          <cell r="B345" t="str">
            <v>PF0409</v>
          </cell>
          <cell r="C345" t="str">
            <v>TWIST PECHE VANILLE 0%</v>
          </cell>
          <cell r="D345">
            <v>24</v>
          </cell>
          <cell r="E345">
            <v>0</v>
          </cell>
          <cell r="F345">
            <v>0</v>
          </cell>
          <cell r="G345">
            <v>0</v>
          </cell>
          <cell r="H345">
            <v>0</v>
          </cell>
          <cell r="I345">
            <v>0</v>
          </cell>
          <cell r="J345">
            <v>0</v>
          </cell>
          <cell r="K345">
            <v>0</v>
          </cell>
          <cell r="L345">
            <v>0.56779999999999997</v>
          </cell>
          <cell r="M345">
            <v>18</v>
          </cell>
          <cell r="N345">
            <v>0</v>
          </cell>
          <cell r="O345">
            <v>0</v>
          </cell>
          <cell r="P345">
            <v>0</v>
          </cell>
        </row>
        <row r="346">
          <cell r="B346" t="str">
            <v>PF0435</v>
          </cell>
          <cell r="C346" t="str">
            <v>MPACK*6 MAMZOUJ TOM &amp; JERRY</v>
          </cell>
          <cell r="D346">
            <v>8</v>
          </cell>
          <cell r="E346">
            <v>0</v>
          </cell>
          <cell r="F346">
            <v>0</v>
          </cell>
          <cell r="G346">
            <v>0</v>
          </cell>
          <cell r="H346">
            <v>0</v>
          </cell>
          <cell r="I346">
            <v>0</v>
          </cell>
          <cell r="J346">
            <v>0</v>
          </cell>
          <cell r="K346">
            <v>0</v>
          </cell>
          <cell r="L346">
            <v>1.6439999999999999</v>
          </cell>
          <cell r="M346">
            <v>18</v>
          </cell>
          <cell r="N346">
            <v>0</v>
          </cell>
          <cell r="O346">
            <v>0</v>
          </cell>
          <cell r="P346">
            <v>0</v>
          </cell>
        </row>
        <row r="347">
          <cell r="B347" t="str">
            <v>PF0447</v>
          </cell>
          <cell r="C347" t="str">
            <v>FROMAGE CHEESY 8 P</v>
          </cell>
          <cell r="D347">
            <v>36</v>
          </cell>
          <cell r="E347">
            <v>0</v>
          </cell>
          <cell r="F347">
            <v>0</v>
          </cell>
          <cell r="G347">
            <v>0</v>
          </cell>
          <cell r="H347">
            <v>0</v>
          </cell>
          <cell r="I347">
            <v>0</v>
          </cell>
          <cell r="J347">
            <v>0</v>
          </cell>
          <cell r="K347">
            <v>0</v>
          </cell>
          <cell r="L347">
            <v>0.79400000000000004</v>
          </cell>
          <cell r="M347">
            <v>18</v>
          </cell>
          <cell r="N347">
            <v>0</v>
          </cell>
          <cell r="O347">
            <v>0</v>
          </cell>
          <cell r="P347">
            <v>0</v>
          </cell>
        </row>
        <row r="348">
          <cell r="B348" t="str">
            <v>PF0448</v>
          </cell>
          <cell r="C348" t="str">
            <v>FROMAGE CHEESY 16 P</v>
          </cell>
          <cell r="D348">
            <v>18</v>
          </cell>
          <cell r="E348">
            <v>0</v>
          </cell>
          <cell r="F348">
            <v>0</v>
          </cell>
          <cell r="G348">
            <v>0</v>
          </cell>
          <cell r="H348">
            <v>0</v>
          </cell>
          <cell r="I348">
            <v>0</v>
          </cell>
          <cell r="J348">
            <v>0</v>
          </cell>
          <cell r="K348">
            <v>0</v>
          </cell>
          <cell r="L348">
            <v>1.5</v>
          </cell>
          <cell r="M348">
            <v>18</v>
          </cell>
          <cell r="N348">
            <v>0</v>
          </cell>
          <cell r="O348">
            <v>0</v>
          </cell>
          <cell r="P348">
            <v>0</v>
          </cell>
        </row>
        <row r="349">
          <cell r="B349" t="str">
            <v>PF0449</v>
          </cell>
          <cell r="C349" t="str">
            <v>FROMAGE CHEESY 24 P</v>
          </cell>
          <cell r="D349">
            <v>12</v>
          </cell>
          <cell r="E349">
            <v>0</v>
          </cell>
          <cell r="F349">
            <v>0</v>
          </cell>
          <cell r="G349">
            <v>0</v>
          </cell>
          <cell r="H349">
            <v>0</v>
          </cell>
          <cell r="I349">
            <v>0</v>
          </cell>
          <cell r="J349">
            <v>0</v>
          </cell>
          <cell r="K349">
            <v>0</v>
          </cell>
          <cell r="L349">
            <v>2.8397999999999999</v>
          </cell>
          <cell r="M349">
            <v>18</v>
          </cell>
          <cell r="N349">
            <v>0</v>
          </cell>
          <cell r="O349">
            <v>0</v>
          </cell>
          <cell r="P349">
            <v>0</v>
          </cell>
        </row>
        <row r="350">
          <cell r="B350" t="str">
            <v>PF0450</v>
          </cell>
          <cell r="C350" t="str">
            <v>FROMAGE CHEESY 48 P</v>
          </cell>
          <cell r="D350">
            <v>6</v>
          </cell>
          <cell r="E350">
            <v>0</v>
          </cell>
          <cell r="F350">
            <v>0</v>
          </cell>
          <cell r="G350">
            <v>0</v>
          </cell>
          <cell r="H350">
            <v>0</v>
          </cell>
          <cell r="I350">
            <v>0</v>
          </cell>
          <cell r="J350">
            <v>0</v>
          </cell>
          <cell r="K350">
            <v>0</v>
          </cell>
          <cell r="L350">
            <v>4.0126999999999997</v>
          </cell>
          <cell r="M350">
            <v>18</v>
          </cell>
          <cell r="N350">
            <v>0</v>
          </cell>
          <cell r="O350">
            <v>0</v>
          </cell>
          <cell r="P350">
            <v>0</v>
          </cell>
        </row>
        <row r="351">
          <cell r="B351" t="str">
            <v>PF0451</v>
          </cell>
          <cell r="C351" t="str">
            <v>FROMAGE CHEESY 80 P</v>
          </cell>
          <cell r="D351">
            <v>6</v>
          </cell>
          <cell r="E351">
            <v>0</v>
          </cell>
          <cell r="F351">
            <v>0</v>
          </cell>
          <cell r="G351">
            <v>0</v>
          </cell>
          <cell r="H351">
            <v>0</v>
          </cell>
          <cell r="I351">
            <v>0</v>
          </cell>
          <cell r="J351">
            <v>0</v>
          </cell>
          <cell r="K351">
            <v>0</v>
          </cell>
          <cell r="L351">
            <v>5.9916</v>
          </cell>
          <cell r="M351">
            <v>18</v>
          </cell>
          <cell r="N351">
            <v>0</v>
          </cell>
          <cell r="O351">
            <v>0</v>
          </cell>
          <cell r="P351">
            <v>0</v>
          </cell>
        </row>
        <row r="352">
          <cell r="B352" t="str">
            <v>PF0347</v>
          </cell>
          <cell r="C352" t="str">
            <v>MILKANA PTIT NATURE 4P</v>
          </cell>
          <cell r="D352">
            <v>30</v>
          </cell>
          <cell r="E352">
            <v>0</v>
          </cell>
          <cell r="F352">
            <v>0</v>
          </cell>
          <cell r="G352">
            <v>0</v>
          </cell>
          <cell r="H352">
            <v>0</v>
          </cell>
          <cell r="I352">
            <v>0</v>
          </cell>
          <cell r="J352">
            <v>0</v>
          </cell>
          <cell r="K352">
            <v>0</v>
          </cell>
          <cell r="L352">
            <v>0.88560000000000005</v>
          </cell>
          <cell r="M352">
            <v>18</v>
          </cell>
          <cell r="N352">
            <v>0</v>
          </cell>
          <cell r="O352">
            <v>0</v>
          </cell>
          <cell r="P352">
            <v>0</v>
          </cell>
        </row>
        <row r="353">
          <cell r="B353" t="str">
            <v>EM0849</v>
          </cell>
          <cell r="C353" t="str">
            <v>PALETTE GROUPE DELICE</v>
          </cell>
          <cell r="D353">
            <v>1</v>
          </cell>
          <cell r="E353">
            <v>0</v>
          </cell>
          <cell r="F353">
            <v>0</v>
          </cell>
          <cell r="G353">
            <v>0</v>
          </cell>
          <cell r="H353">
            <v>0</v>
          </cell>
          <cell r="I353">
            <v>0</v>
          </cell>
          <cell r="J353">
            <v>0</v>
          </cell>
          <cell r="K353">
            <v>0</v>
          </cell>
          <cell r="L353">
            <v>0</v>
          </cell>
          <cell r="M353">
            <v>0</v>
          </cell>
          <cell r="N353">
            <v>0</v>
          </cell>
          <cell r="O353">
            <v>0</v>
          </cell>
          <cell r="P353">
            <v>0</v>
          </cell>
        </row>
        <row r="354">
          <cell r="B354" t="str">
            <v>PF0567</v>
          </cell>
          <cell r="C354" t="str">
            <v>PUNCH CITRON 1L</v>
          </cell>
          <cell r="D354">
            <v>6</v>
          </cell>
          <cell r="E354">
            <v>0</v>
          </cell>
          <cell r="F354">
            <v>0</v>
          </cell>
          <cell r="G354">
            <v>0</v>
          </cell>
          <cell r="H354">
            <v>0</v>
          </cell>
          <cell r="I354">
            <v>0</v>
          </cell>
          <cell r="J354">
            <v>0</v>
          </cell>
          <cell r="K354">
            <v>0</v>
          </cell>
          <cell r="L354">
            <v>1.1033999999999999</v>
          </cell>
          <cell r="M354">
            <v>18</v>
          </cell>
          <cell r="N354">
            <v>0</v>
          </cell>
          <cell r="O354">
            <v>0</v>
          </cell>
          <cell r="P354">
            <v>0</v>
          </cell>
        </row>
        <row r="355">
          <cell r="B355" t="str">
            <v>PF0568</v>
          </cell>
          <cell r="C355" t="str">
            <v>PUNCH CITRON 0,5 L</v>
          </cell>
          <cell r="D355">
            <v>12</v>
          </cell>
          <cell r="E355">
            <v>0</v>
          </cell>
          <cell r="F355">
            <v>0</v>
          </cell>
          <cell r="G355">
            <v>0</v>
          </cell>
          <cell r="H355">
            <v>0</v>
          </cell>
          <cell r="I355">
            <v>0</v>
          </cell>
          <cell r="J355">
            <v>0</v>
          </cell>
          <cell r="K355">
            <v>0</v>
          </cell>
          <cell r="L355">
            <v>0.62960000000000005</v>
          </cell>
          <cell r="M355">
            <v>18</v>
          </cell>
          <cell r="N355">
            <v>0</v>
          </cell>
          <cell r="O355">
            <v>0</v>
          </cell>
          <cell r="P355">
            <v>0</v>
          </cell>
        </row>
        <row r="356">
          <cell r="B356" t="str">
            <v>PF0562</v>
          </cell>
          <cell r="C356" t="str">
            <v>PUNCH CIDRE 0,5 L</v>
          </cell>
          <cell r="D356">
            <v>12</v>
          </cell>
          <cell r="E356">
            <v>0</v>
          </cell>
          <cell r="F356">
            <v>0</v>
          </cell>
          <cell r="G356">
            <v>0</v>
          </cell>
          <cell r="H356">
            <v>0</v>
          </cell>
          <cell r="I356">
            <v>0</v>
          </cell>
          <cell r="J356">
            <v>0</v>
          </cell>
          <cell r="K356">
            <v>0</v>
          </cell>
          <cell r="L356">
            <v>0.62960000000000005</v>
          </cell>
          <cell r="M356">
            <v>18</v>
          </cell>
          <cell r="N356">
            <v>0</v>
          </cell>
          <cell r="O356">
            <v>0</v>
          </cell>
          <cell r="P356">
            <v>0</v>
          </cell>
        </row>
        <row r="357">
          <cell r="B357" t="str">
            <v>PF0570</v>
          </cell>
          <cell r="C357" t="str">
            <v>PUNCH PULPE 0,5 L</v>
          </cell>
          <cell r="D357">
            <v>12</v>
          </cell>
          <cell r="E357">
            <v>0</v>
          </cell>
          <cell r="F357">
            <v>0</v>
          </cell>
          <cell r="G357">
            <v>0</v>
          </cell>
          <cell r="H357">
            <v>0</v>
          </cell>
          <cell r="I357">
            <v>0</v>
          </cell>
          <cell r="J357">
            <v>0</v>
          </cell>
          <cell r="K357">
            <v>0</v>
          </cell>
          <cell r="L357">
            <v>0.76549999999999996</v>
          </cell>
          <cell r="M357">
            <v>18</v>
          </cell>
          <cell r="N357">
            <v>0</v>
          </cell>
          <cell r="O357">
            <v>0</v>
          </cell>
          <cell r="P357">
            <v>0</v>
          </cell>
        </row>
        <row r="358">
          <cell r="B358" t="str">
            <v>PF0569</v>
          </cell>
          <cell r="C358" t="str">
            <v>PUNCH PULPE 1L</v>
          </cell>
          <cell r="D358">
            <v>6</v>
          </cell>
          <cell r="E358">
            <v>0</v>
          </cell>
          <cell r="F358">
            <v>0</v>
          </cell>
          <cell r="G358">
            <v>0</v>
          </cell>
          <cell r="H358">
            <v>0</v>
          </cell>
          <cell r="I358">
            <v>0</v>
          </cell>
          <cell r="J358">
            <v>0</v>
          </cell>
          <cell r="K358">
            <v>0</v>
          </cell>
          <cell r="L358">
            <v>1.2776000000000001</v>
          </cell>
          <cell r="M358">
            <v>18</v>
          </cell>
          <cell r="N358">
            <v>0</v>
          </cell>
          <cell r="O358">
            <v>0</v>
          </cell>
          <cell r="P358">
            <v>0</v>
          </cell>
        </row>
        <row r="359">
          <cell r="B359" t="str">
            <v>PF0390</v>
          </cell>
          <cell r="C359" t="str">
            <v>FRUITE POMME 0,5 L</v>
          </cell>
          <cell r="D359">
            <v>12</v>
          </cell>
          <cell r="E359">
            <v>0</v>
          </cell>
          <cell r="F359">
            <v>0</v>
          </cell>
          <cell r="G359">
            <v>0</v>
          </cell>
          <cell r="H359">
            <v>0</v>
          </cell>
          <cell r="I359">
            <v>0</v>
          </cell>
          <cell r="J359">
            <v>0</v>
          </cell>
          <cell r="K359">
            <v>0</v>
          </cell>
          <cell r="L359">
            <v>0.62960000000000005</v>
          </cell>
          <cell r="M359">
            <v>18</v>
          </cell>
          <cell r="N359">
            <v>0</v>
          </cell>
          <cell r="O359">
            <v>0</v>
          </cell>
          <cell r="P359">
            <v>0</v>
          </cell>
        </row>
        <row r="360">
          <cell r="B360" t="str">
            <v>PF0540</v>
          </cell>
          <cell r="C360" t="str">
            <v>FROMAGE CARRE 6 P</v>
          </cell>
          <cell r="D360">
            <v>1</v>
          </cell>
          <cell r="E360">
            <v>0</v>
          </cell>
          <cell r="F360">
            <v>0</v>
          </cell>
          <cell r="G360">
            <v>0</v>
          </cell>
          <cell r="H360">
            <v>0</v>
          </cell>
          <cell r="I360">
            <v>0</v>
          </cell>
          <cell r="J360">
            <v>0</v>
          </cell>
          <cell r="K360">
            <v>0</v>
          </cell>
          <cell r="L360">
            <v>0</v>
          </cell>
          <cell r="M360">
            <v>0</v>
          </cell>
          <cell r="N360">
            <v>0</v>
          </cell>
          <cell r="O360">
            <v>0</v>
          </cell>
          <cell r="P360">
            <v>0</v>
          </cell>
        </row>
        <row r="361">
          <cell r="B361" t="str">
            <v>PF0541</v>
          </cell>
          <cell r="C361" t="str">
            <v>FROMAGE CARRE 8 P</v>
          </cell>
          <cell r="D361">
            <v>1</v>
          </cell>
          <cell r="E361">
            <v>0</v>
          </cell>
          <cell r="F361">
            <v>0</v>
          </cell>
          <cell r="G361">
            <v>0</v>
          </cell>
          <cell r="H361">
            <v>0</v>
          </cell>
          <cell r="I361">
            <v>0</v>
          </cell>
          <cell r="J361">
            <v>0</v>
          </cell>
          <cell r="K361">
            <v>0</v>
          </cell>
          <cell r="L361">
            <v>0</v>
          </cell>
          <cell r="M361">
            <v>0</v>
          </cell>
          <cell r="N361">
            <v>0</v>
          </cell>
          <cell r="O361">
            <v>0</v>
          </cell>
          <cell r="P361">
            <v>0</v>
          </cell>
        </row>
        <row r="362">
          <cell r="B362" t="str">
            <v>PF0542</v>
          </cell>
          <cell r="C362" t="str">
            <v>FROMAGE CARRE 12 P</v>
          </cell>
          <cell r="D362">
            <v>1</v>
          </cell>
          <cell r="E362">
            <v>0</v>
          </cell>
          <cell r="F362">
            <v>0</v>
          </cell>
          <cell r="G362">
            <v>0</v>
          </cell>
          <cell r="H362">
            <v>0</v>
          </cell>
          <cell r="I362">
            <v>0</v>
          </cell>
          <cell r="J362">
            <v>0</v>
          </cell>
          <cell r="K362">
            <v>0</v>
          </cell>
          <cell r="L362">
            <v>0</v>
          </cell>
          <cell r="M362">
            <v>0</v>
          </cell>
          <cell r="N362">
            <v>0</v>
          </cell>
          <cell r="O362">
            <v>0</v>
          </cell>
          <cell r="P362">
            <v>0</v>
          </cell>
        </row>
        <row r="363">
          <cell r="B363" t="str">
            <v>PF0543</v>
          </cell>
          <cell r="C363" t="str">
            <v>FROMAGE CARRE 24 P</v>
          </cell>
          <cell r="D363">
            <v>1</v>
          </cell>
          <cell r="E363">
            <v>0</v>
          </cell>
          <cell r="F363">
            <v>0</v>
          </cell>
          <cell r="G363">
            <v>0</v>
          </cell>
          <cell r="H363">
            <v>0</v>
          </cell>
          <cell r="I363">
            <v>0</v>
          </cell>
          <cell r="J363">
            <v>0</v>
          </cell>
          <cell r="K363">
            <v>0</v>
          </cell>
          <cell r="L363">
            <v>0</v>
          </cell>
          <cell r="M363">
            <v>0</v>
          </cell>
          <cell r="N363">
            <v>0</v>
          </cell>
          <cell r="O363">
            <v>0</v>
          </cell>
          <cell r="P363">
            <v>0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A"/>
    </sheetNames>
    <sheetDataSet>
      <sheetData sheetId="0" refreshError="1">
        <row r="2">
          <cell r="C2">
            <v>0</v>
          </cell>
          <cell r="D2">
            <v>0</v>
          </cell>
          <cell r="E2">
            <v>0</v>
          </cell>
          <cell r="F2">
            <v>0</v>
          </cell>
        </row>
        <row r="3">
          <cell r="C3" t="str">
            <v>PF0245</v>
          </cell>
          <cell r="D3" t="str">
            <v>DANINO NATURE SUCRE 50G</v>
          </cell>
          <cell r="E3">
            <v>245</v>
          </cell>
          <cell r="F3">
            <v>244</v>
          </cell>
        </row>
        <row r="4">
          <cell r="C4" t="str">
            <v>PF0071</v>
          </cell>
          <cell r="D4" t="str">
            <v>DANETTE CHOCOLAT 100G</v>
          </cell>
          <cell r="E4">
            <v>212</v>
          </cell>
          <cell r="F4">
            <v>215</v>
          </cell>
        </row>
        <row r="5">
          <cell r="C5" t="str">
            <v>PF0300</v>
          </cell>
          <cell r="D5" t="str">
            <v>MPACK*12 FERME FRAISE/VANILLE</v>
          </cell>
          <cell r="E5">
            <v>0</v>
          </cell>
          <cell r="F5">
            <v>0</v>
          </cell>
        </row>
        <row r="6">
          <cell r="C6" t="str">
            <v>PF0301</v>
          </cell>
          <cell r="D6" t="str">
            <v>MPACK*8 DANETTE CHOCOLAT</v>
          </cell>
          <cell r="E6">
            <v>0</v>
          </cell>
          <cell r="F6">
            <v>0</v>
          </cell>
        </row>
        <row r="7">
          <cell r="C7" t="str">
            <v>PF0437</v>
          </cell>
          <cell r="D7" t="str">
            <v>DANINO A BOIRE</v>
          </cell>
          <cell r="E7">
            <v>0</v>
          </cell>
          <cell r="F7">
            <v>0</v>
          </cell>
        </row>
        <row r="8">
          <cell r="C8" t="str">
            <v>PF0435</v>
          </cell>
          <cell r="D8" t="str">
            <v>MPACK*6 MAMZOUJ TOM &amp; JERRY</v>
          </cell>
          <cell r="E8">
            <v>16</v>
          </cell>
          <cell r="F8">
            <v>16</v>
          </cell>
        </row>
        <row r="9">
          <cell r="C9" t="str">
            <v>PF0464</v>
          </cell>
          <cell r="D9" t="str">
            <v>MPACK*6 DAN'UP FRAISE</v>
          </cell>
          <cell r="E9">
            <v>0</v>
          </cell>
          <cell r="F9">
            <v>0</v>
          </cell>
        </row>
        <row r="10">
          <cell r="C10" t="str">
            <v>PF0155</v>
          </cell>
          <cell r="D10" t="str">
            <v>DANUP FRAISE 170G</v>
          </cell>
          <cell r="E10">
            <v>100</v>
          </cell>
          <cell r="F10">
            <v>101</v>
          </cell>
        </row>
        <row r="11">
          <cell r="C11" t="str">
            <v>PF0373</v>
          </cell>
          <cell r="D11" t="str">
            <v>DANUP FRAISE 270 GR</v>
          </cell>
          <cell r="E11">
            <v>65</v>
          </cell>
          <cell r="F11">
            <v>65</v>
          </cell>
        </row>
        <row r="12">
          <cell r="C12" t="str">
            <v>PF0101</v>
          </cell>
          <cell r="D12" t="str">
            <v>JOCKEY NATURE SUCRE 90G</v>
          </cell>
          <cell r="E12">
            <v>41</v>
          </cell>
          <cell r="F12">
            <v>41</v>
          </cell>
        </row>
        <row r="13">
          <cell r="C13" t="str">
            <v>PF0083</v>
          </cell>
          <cell r="D13" t="str">
            <v>BRASSE VANILLE 80G</v>
          </cell>
          <cell r="E13">
            <v>457</v>
          </cell>
          <cell r="F13">
            <v>475</v>
          </cell>
        </row>
        <row r="14">
          <cell r="C14" t="str">
            <v>PF0425</v>
          </cell>
          <cell r="D14" t="str">
            <v>ACTIVIA NATURE 0%</v>
          </cell>
          <cell r="E14">
            <v>-2</v>
          </cell>
          <cell r="F14">
            <v>0</v>
          </cell>
        </row>
        <row r="15">
          <cell r="C15" t="str">
            <v>PF0417</v>
          </cell>
          <cell r="D15" t="str">
            <v>DANETTE CHOCO AU LAIT 70</v>
          </cell>
          <cell r="E15">
            <v>0</v>
          </cell>
          <cell r="F15">
            <v>0</v>
          </cell>
        </row>
        <row r="16">
          <cell r="C16" t="str">
            <v>PF0270</v>
          </cell>
          <cell r="D16" t="str">
            <v>DANAO PECHE/ABRICOT 200ML</v>
          </cell>
          <cell r="E16">
            <v>0</v>
          </cell>
          <cell r="F16">
            <v>0</v>
          </cell>
        </row>
        <row r="17">
          <cell r="C17" t="str">
            <v>PF0206</v>
          </cell>
          <cell r="D17" t="str">
            <v>ACTIVIA VANILLE 110G</v>
          </cell>
          <cell r="E17">
            <v>35</v>
          </cell>
          <cell r="F17">
            <v>44</v>
          </cell>
        </row>
        <row r="18">
          <cell r="C18" t="str">
            <v>PF0263</v>
          </cell>
          <cell r="D18" t="str">
            <v>ACTIVIA AUX FRUITS FRAISE 110G</v>
          </cell>
          <cell r="E18">
            <v>187</v>
          </cell>
          <cell r="F18">
            <v>190</v>
          </cell>
        </row>
        <row r="19">
          <cell r="C19" t="str">
            <v>PF0408</v>
          </cell>
          <cell r="D19" t="str">
            <v>MPACK*12 ACTIVIA VANILLE</v>
          </cell>
          <cell r="E19">
            <v>0</v>
          </cell>
          <cell r="F19">
            <v>0</v>
          </cell>
        </row>
        <row r="20">
          <cell r="C20" t="str">
            <v>PF0362</v>
          </cell>
          <cell r="D20" t="str">
            <v>MPACK*12 FERME NATURE</v>
          </cell>
          <cell r="E20">
            <v>0</v>
          </cell>
          <cell r="F20">
            <v>0</v>
          </cell>
        </row>
        <row r="21">
          <cell r="C21" t="str">
            <v>PF0360</v>
          </cell>
          <cell r="D21" t="str">
            <v>MPACK *12 DANINO NATURE</v>
          </cell>
          <cell r="E21">
            <v>0</v>
          </cell>
          <cell r="F21">
            <v>0</v>
          </cell>
        </row>
        <row r="22">
          <cell r="C22" t="str">
            <v>PF0363</v>
          </cell>
          <cell r="D22" t="str">
            <v>MPACK*12 MAMZOUJ FRAISE VANILLE</v>
          </cell>
          <cell r="E22">
            <v>0</v>
          </cell>
          <cell r="F22">
            <v>0</v>
          </cell>
        </row>
        <row r="23">
          <cell r="C23" t="str">
            <v>PF0359</v>
          </cell>
          <cell r="D23" t="str">
            <v>MPACK*12 ACTIVIA AUX FRUITS</v>
          </cell>
          <cell r="E23">
            <v>0</v>
          </cell>
          <cell r="F23">
            <v>0</v>
          </cell>
        </row>
        <row r="24">
          <cell r="C24" t="str">
            <v>PF0466</v>
          </cell>
          <cell r="D24" t="str">
            <v>MPCK*6 DANAO PEC/ABRI</v>
          </cell>
          <cell r="E24">
            <v>0</v>
          </cell>
          <cell r="F24">
            <v>0</v>
          </cell>
        </row>
        <row r="25">
          <cell r="C25" t="str">
            <v>PF0222</v>
          </cell>
          <cell r="D25" t="str">
            <v>LBEN DELICE NV</v>
          </cell>
          <cell r="E25">
            <v>9</v>
          </cell>
          <cell r="F25">
            <v>7</v>
          </cell>
        </row>
        <row r="26">
          <cell r="C26" t="str">
            <v>PF0430</v>
          </cell>
          <cell r="D26" t="str">
            <v>LBEN DELICE SLIM</v>
          </cell>
          <cell r="E26">
            <v>2</v>
          </cell>
          <cell r="F26">
            <v>2</v>
          </cell>
        </row>
        <row r="27">
          <cell r="C27" t="str">
            <v>PF0433</v>
          </cell>
          <cell r="D27" t="str">
            <v>CREME FRAICHE DELICE NV</v>
          </cell>
          <cell r="E27">
            <v>5</v>
          </cell>
          <cell r="F27">
            <v>5</v>
          </cell>
        </row>
        <row r="28">
          <cell r="C28" t="str">
            <v>PF0380</v>
          </cell>
          <cell r="D28" t="str">
            <v>TWIST FRAISE</v>
          </cell>
          <cell r="E28">
            <v>378</v>
          </cell>
          <cell r="F28">
            <v>378</v>
          </cell>
        </row>
        <row r="29">
          <cell r="C29" t="str">
            <v>PF0432</v>
          </cell>
          <cell r="D29" t="str">
            <v>TWIST FRAISE 165 GR</v>
          </cell>
          <cell r="E29">
            <v>0</v>
          </cell>
          <cell r="F29">
            <v>0</v>
          </cell>
        </row>
        <row r="30">
          <cell r="C30" t="str">
            <v>PF0367</v>
          </cell>
          <cell r="D30" t="str">
            <v>TRESOR DE LAIT 80 GR</v>
          </cell>
          <cell r="E30">
            <v>0</v>
          </cell>
          <cell r="F30">
            <v>0</v>
          </cell>
        </row>
        <row r="31">
          <cell r="C31" t="str">
            <v>PF0330</v>
          </cell>
          <cell r="D31" t="str">
            <v>KIDZ</v>
          </cell>
          <cell r="E31">
            <v>0</v>
          </cell>
          <cell r="F31">
            <v>0</v>
          </cell>
        </row>
        <row r="32">
          <cell r="C32" t="str">
            <v>PF0357</v>
          </cell>
          <cell r="D32" t="str">
            <v>TRESOR DE LAIT SAUMON 140G</v>
          </cell>
          <cell r="E32">
            <v>0</v>
          </cell>
          <cell r="F32">
            <v>0</v>
          </cell>
        </row>
        <row r="33">
          <cell r="C33" t="str">
            <v>PF0329</v>
          </cell>
          <cell r="D33" t="str">
            <v>TRESOR DE LAIT 140G</v>
          </cell>
          <cell r="E33">
            <v>0</v>
          </cell>
          <cell r="F33">
            <v>0</v>
          </cell>
        </row>
        <row r="34">
          <cell r="C34" t="str">
            <v>PF0471</v>
          </cell>
          <cell r="D34" t="str">
            <v>FROMAGE TARTINABLE</v>
          </cell>
          <cell r="E34">
            <v>4</v>
          </cell>
          <cell r="F34">
            <v>4</v>
          </cell>
        </row>
        <row r="35">
          <cell r="C35" t="str">
            <v>PF0342</v>
          </cell>
          <cell r="D35" t="str">
            <v>TRESOR DE LAIT AIL FINES HERBE 140G</v>
          </cell>
          <cell r="E35">
            <v>0</v>
          </cell>
          <cell r="F35">
            <v>0</v>
          </cell>
        </row>
        <row r="36">
          <cell r="C36" t="str">
            <v>PF0347</v>
          </cell>
          <cell r="D36" t="str">
            <v>MILKANA PTIT NATURE 4 P</v>
          </cell>
          <cell r="E36">
            <v>0</v>
          </cell>
          <cell r="F36">
            <v>0</v>
          </cell>
        </row>
        <row r="37">
          <cell r="C37" t="str">
            <v>PF0352</v>
          </cell>
          <cell r="D37" t="str">
            <v>MILKANA P'TIT NATURE 8 P</v>
          </cell>
          <cell r="E37">
            <v>0</v>
          </cell>
          <cell r="F37">
            <v>0</v>
          </cell>
        </row>
        <row r="38">
          <cell r="C38" t="str">
            <v>PF0378</v>
          </cell>
          <cell r="D38" t="str">
            <v>MILKANA GOUTA 180 GR</v>
          </cell>
          <cell r="E38">
            <v>4</v>
          </cell>
          <cell r="F38">
            <v>4</v>
          </cell>
        </row>
        <row r="39">
          <cell r="C39" t="str">
            <v>PF0468</v>
          </cell>
          <cell r="D39" t="str">
            <v>MILKANA GOUTA 400 GR</v>
          </cell>
          <cell r="E39">
            <v>1</v>
          </cell>
          <cell r="F39">
            <v>1</v>
          </cell>
        </row>
        <row r="40">
          <cell r="C40" t="str">
            <v>PF0419</v>
          </cell>
          <cell r="D40" t="str">
            <v>FROMAGE FONDU 8P</v>
          </cell>
          <cell r="E40">
            <v>8</v>
          </cell>
          <cell r="F40">
            <v>8</v>
          </cell>
        </row>
        <row r="41">
          <cell r="C41" t="str">
            <v>PF0420</v>
          </cell>
          <cell r="D41" t="str">
            <v>FROMAGE FONDU 16P</v>
          </cell>
          <cell r="E41">
            <v>64</v>
          </cell>
          <cell r="F41">
            <v>64</v>
          </cell>
        </row>
        <row r="42">
          <cell r="C42" t="str">
            <v>PF0422</v>
          </cell>
          <cell r="D42" t="str">
            <v>FROMAGE FONDU 24P</v>
          </cell>
          <cell r="E42">
            <v>16</v>
          </cell>
          <cell r="F42">
            <v>16</v>
          </cell>
        </row>
        <row r="43">
          <cell r="C43" t="str">
            <v>PF0421</v>
          </cell>
          <cell r="D43" t="str">
            <v>FROMAGE FONDU 48 P</v>
          </cell>
          <cell r="E43">
            <v>0</v>
          </cell>
          <cell r="F43">
            <v>0</v>
          </cell>
        </row>
        <row r="44">
          <cell r="C44" t="str">
            <v>PF0438</v>
          </cell>
          <cell r="D44" t="str">
            <v>RAPE GOURMAND PF</v>
          </cell>
          <cell r="E44">
            <v>0</v>
          </cell>
          <cell r="F44">
            <v>0</v>
          </cell>
        </row>
        <row r="45">
          <cell r="C45" t="str">
            <v>PF0439</v>
          </cell>
          <cell r="D45" t="str">
            <v>RAPE GOURMAND GF</v>
          </cell>
          <cell r="E45">
            <v>0</v>
          </cell>
          <cell r="F45">
            <v>0</v>
          </cell>
        </row>
        <row r="46">
          <cell r="C46" t="str">
            <v>PF0440</v>
          </cell>
          <cell r="D46" t="str">
            <v>RAPE FONDANT PF</v>
          </cell>
          <cell r="E46">
            <v>0</v>
          </cell>
          <cell r="F46">
            <v>0</v>
          </cell>
        </row>
        <row r="47">
          <cell r="C47" t="str">
            <v>PF0441</v>
          </cell>
          <cell r="D47" t="str">
            <v>RAPE FONDANT GF</v>
          </cell>
          <cell r="E47">
            <v>11</v>
          </cell>
          <cell r="F47">
            <v>11</v>
          </cell>
        </row>
        <row r="48">
          <cell r="C48" t="str">
            <v>PF0447</v>
          </cell>
          <cell r="D48" t="str">
            <v>FROMAGE CHEESY 8P</v>
          </cell>
          <cell r="E48">
            <v>41</v>
          </cell>
          <cell r="F48">
            <v>41</v>
          </cell>
        </row>
        <row r="49">
          <cell r="C49" t="str">
            <v>PF0448</v>
          </cell>
          <cell r="D49" t="str">
            <v>FROMAGE CHEESY 16P</v>
          </cell>
          <cell r="E49">
            <v>0</v>
          </cell>
          <cell r="F49">
            <v>0</v>
          </cell>
        </row>
        <row r="50">
          <cell r="C50" t="str">
            <v>PF0449</v>
          </cell>
          <cell r="D50" t="str">
            <v>FROMAGE CHEESY 24P</v>
          </cell>
          <cell r="E50">
            <v>0</v>
          </cell>
          <cell r="F50">
            <v>0</v>
          </cell>
        </row>
        <row r="51">
          <cell r="C51" t="str">
            <v>PF0450</v>
          </cell>
          <cell r="D51" t="str">
            <v>FROMAGE CHEESY 48P</v>
          </cell>
          <cell r="E51">
            <v>6</v>
          </cell>
          <cell r="F51">
            <v>6</v>
          </cell>
        </row>
        <row r="52">
          <cell r="C52" t="str">
            <v>PF0451</v>
          </cell>
          <cell r="D52" t="str">
            <v>FROMAGE CHEESY 80P</v>
          </cell>
          <cell r="E52">
            <v>0</v>
          </cell>
          <cell r="F52">
            <v>0</v>
          </cell>
        </row>
        <row r="53">
          <cell r="C53" t="str">
            <v>PF0038</v>
          </cell>
          <cell r="D53" t="str">
            <v>LAIT UHT PAQUET 1L</v>
          </cell>
          <cell r="E53">
            <v>385</v>
          </cell>
          <cell r="F53">
            <v>385</v>
          </cell>
        </row>
        <row r="54">
          <cell r="C54" t="str">
            <v>PF0142</v>
          </cell>
          <cell r="D54" t="str">
            <v>LAIT ENTIER 1L</v>
          </cell>
          <cell r="E54">
            <v>11</v>
          </cell>
          <cell r="F54">
            <v>11</v>
          </cell>
        </row>
        <row r="55">
          <cell r="C55" t="str">
            <v>PF0143</v>
          </cell>
          <cell r="D55" t="str">
            <v>LAIT ECREME 0% 1L</v>
          </cell>
          <cell r="E55">
            <v>0</v>
          </cell>
          <cell r="F55">
            <v>0</v>
          </cell>
        </row>
        <row r="56">
          <cell r="C56" t="str">
            <v>PF0218</v>
          </cell>
          <cell r="D56" t="str">
            <v>LAIT ENRICHI DELISSO 1L</v>
          </cell>
          <cell r="E56">
            <v>37</v>
          </cell>
          <cell r="F56">
            <v>37</v>
          </cell>
        </row>
        <row r="57">
          <cell r="C57" t="str">
            <v>PF0356</v>
          </cell>
          <cell r="D57" t="str">
            <v>LAIT DELICOL</v>
          </cell>
          <cell r="E57">
            <v>0</v>
          </cell>
          <cell r="F57">
            <v>0</v>
          </cell>
        </row>
        <row r="58">
          <cell r="C58" t="str">
            <v>PF0431</v>
          </cell>
          <cell r="D58" t="str">
            <v>LAIT UHT PAQUET 0.5 L</v>
          </cell>
          <cell r="E58">
            <v>8</v>
          </cell>
          <cell r="F58">
            <v>8</v>
          </cell>
        </row>
        <row r="59">
          <cell r="C59" t="str">
            <v>PF0331</v>
          </cell>
          <cell r="D59" t="str">
            <v>DELISSO GOUTER CHOCOLAT COCOBAT</v>
          </cell>
          <cell r="E59">
            <v>5</v>
          </cell>
          <cell r="F59">
            <v>5</v>
          </cell>
        </row>
        <row r="60">
          <cell r="C60" t="str">
            <v>PF0227</v>
          </cell>
          <cell r="D60" t="str">
            <v>JUS MULTIVITAMINE 1L</v>
          </cell>
          <cell r="E60">
            <v>64</v>
          </cell>
          <cell r="F60">
            <v>75</v>
          </cell>
        </row>
        <row r="61">
          <cell r="C61" t="str">
            <v>PF0411</v>
          </cell>
          <cell r="D61" t="str">
            <v>JUS ORANGE 100% 1L</v>
          </cell>
          <cell r="E61">
            <v>0</v>
          </cell>
          <cell r="F61">
            <v>0</v>
          </cell>
        </row>
        <row r="62">
          <cell r="C62" t="str">
            <v>PF0377</v>
          </cell>
          <cell r="D62" t="str">
            <v>JUS FRUZZY TROPICAL 1L</v>
          </cell>
          <cell r="E62">
            <v>0</v>
          </cell>
          <cell r="F62">
            <v>0</v>
          </cell>
        </row>
        <row r="63">
          <cell r="C63" t="str">
            <v>PF0472</v>
          </cell>
          <cell r="D63" t="str">
            <v>LOT JUS FRUZZY ORANGE 125 ML</v>
          </cell>
          <cell r="E63">
            <v>0</v>
          </cell>
          <cell r="F63">
            <v>0</v>
          </cell>
        </row>
        <row r="64">
          <cell r="C64" t="str">
            <v>PF0311</v>
          </cell>
          <cell r="D64" t="str">
            <v>JUS FRUZZY ORANGE 19 CL</v>
          </cell>
          <cell r="E64">
            <v>0</v>
          </cell>
          <cell r="F64">
            <v>0</v>
          </cell>
        </row>
        <row r="65">
          <cell r="C65" t="str">
            <v>PF0413</v>
          </cell>
          <cell r="D65" t="str">
            <v>JUS MULTIVITAMINE PF 20 CL</v>
          </cell>
          <cell r="E65">
            <v>0</v>
          </cell>
          <cell r="F65">
            <v>0</v>
          </cell>
        </row>
        <row r="66">
          <cell r="C66" t="str">
            <v>PF0461</v>
          </cell>
          <cell r="D66" t="str">
            <v>JUS POMME 100% 1L</v>
          </cell>
          <cell r="E66">
            <v>0</v>
          </cell>
          <cell r="F66">
            <v>0</v>
          </cell>
        </row>
        <row r="67">
          <cell r="C67" t="str">
            <v>MK0009</v>
          </cell>
          <cell r="D67" t="str">
            <v>CARTE A GRATTER</v>
          </cell>
          <cell r="E67">
            <v>0</v>
          </cell>
          <cell r="F67">
            <v>0</v>
          </cell>
        </row>
        <row r="68">
          <cell r="C68" t="str">
            <v>PF0278</v>
          </cell>
          <cell r="D68" t="str">
            <v>FERME NATURE SUCRE 110</v>
          </cell>
          <cell r="E68">
            <v>0</v>
          </cell>
          <cell r="F68">
            <v>0</v>
          </cell>
        </row>
        <row r="69">
          <cell r="C69" t="str">
            <v>PF0001</v>
          </cell>
          <cell r="D69" t="str">
            <v>FERME NATURE 110G</v>
          </cell>
          <cell r="E69">
            <v>0</v>
          </cell>
          <cell r="F69">
            <v>0</v>
          </cell>
        </row>
        <row r="70">
          <cell r="C70" t="str">
            <v>PF0009</v>
          </cell>
          <cell r="D70" t="str">
            <v>FERME BANANE 110G</v>
          </cell>
          <cell r="E70">
            <v>0</v>
          </cell>
          <cell r="F70">
            <v>0</v>
          </cell>
        </row>
        <row r="71">
          <cell r="C71" t="str">
            <v>PF0011</v>
          </cell>
          <cell r="D71" t="str">
            <v>FERME VANILLE 110G</v>
          </cell>
          <cell r="E71">
            <v>0</v>
          </cell>
          <cell r="F71">
            <v>0</v>
          </cell>
        </row>
        <row r="72">
          <cell r="C72" t="str">
            <v>PF0013</v>
          </cell>
          <cell r="D72" t="str">
            <v>FERME FDB 110G</v>
          </cell>
          <cell r="E72">
            <v>0</v>
          </cell>
          <cell r="F72">
            <v>0</v>
          </cell>
        </row>
        <row r="73">
          <cell r="C73" t="str">
            <v>PF0135</v>
          </cell>
          <cell r="D73" t="str">
            <v>FERME FRAISE CITRON 110G</v>
          </cell>
          <cell r="E73">
            <v>0</v>
          </cell>
          <cell r="F73">
            <v>0</v>
          </cell>
        </row>
        <row r="74">
          <cell r="C74" t="str">
            <v>PF0193</v>
          </cell>
          <cell r="D74" t="str">
            <v>FERME POMME/VANILLE 110G</v>
          </cell>
          <cell r="E74">
            <v>0</v>
          </cell>
          <cell r="F74">
            <v>0</v>
          </cell>
        </row>
        <row r="75">
          <cell r="C75" t="str">
            <v>PF0372</v>
          </cell>
          <cell r="D75" t="str">
            <v>FERME FRUITS EXOTIQUES</v>
          </cell>
          <cell r="E75">
            <v>0</v>
          </cell>
          <cell r="F75">
            <v>0</v>
          </cell>
        </row>
        <row r="76">
          <cell r="C76" t="str">
            <v>PF0014</v>
          </cell>
          <cell r="D76" t="str">
            <v>FERME ABRICOT 110</v>
          </cell>
          <cell r="E76">
            <v>0</v>
          </cell>
          <cell r="F76">
            <v>0</v>
          </cell>
        </row>
        <row r="77">
          <cell r="C77" t="str">
            <v>PF0012</v>
          </cell>
          <cell r="D77" t="str">
            <v>FERME NDC 110G</v>
          </cell>
          <cell r="E77">
            <v>0</v>
          </cell>
          <cell r="F77">
            <v>0</v>
          </cell>
        </row>
        <row r="78">
          <cell r="C78" t="str">
            <v>PF0457</v>
          </cell>
          <cell r="D78" t="str">
            <v>DELICE FERME MELON</v>
          </cell>
          <cell r="E78">
            <v>0</v>
          </cell>
          <cell r="F78">
            <v>0</v>
          </cell>
        </row>
        <row r="79">
          <cell r="C79" t="str">
            <v>PF0458</v>
          </cell>
          <cell r="D79" t="str">
            <v>DELICE FERME CITRON</v>
          </cell>
          <cell r="E79">
            <v>0</v>
          </cell>
          <cell r="F79">
            <v>0</v>
          </cell>
        </row>
        <row r="80">
          <cell r="C80" t="str">
            <v>PF0246</v>
          </cell>
          <cell r="D80" t="str">
            <v>DANINO FRAISE 50G</v>
          </cell>
          <cell r="E80">
            <v>0</v>
          </cell>
          <cell r="F80">
            <v>0</v>
          </cell>
        </row>
        <row r="81">
          <cell r="C81" t="str">
            <v>PF0248</v>
          </cell>
          <cell r="D81" t="str">
            <v>DANINO BANANE 50G</v>
          </cell>
          <cell r="E81">
            <v>0</v>
          </cell>
          <cell r="F81">
            <v>0</v>
          </cell>
        </row>
        <row r="82">
          <cell r="C82" t="str">
            <v>PF0279</v>
          </cell>
          <cell r="D82" t="str">
            <v>DANINO VANILLE 50</v>
          </cell>
          <cell r="E82">
            <v>0</v>
          </cell>
          <cell r="F82">
            <v>0</v>
          </cell>
        </row>
        <row r="83">
          <cell r="C83" t="str">
            <v>PF0073</v>
          </cell>
          <cell r="D83" t="str">
            <v>DANETTE VANILLE 100G</v>
          </cell>
          <cell r="E83">
            <v>0</v>
          </cell>
          <cell r="F83">
            <v>0</v>
          </cell>
        </row>
        <row r="84">
          <cell r="C84" t="str">
            <v>PF0074</v>
          </cell>
          <cell r="D84" t="str">
            <v>DANETTE PRALINE 100G</v>
          </cell>
          <cell r="E84">
            <v>0</v>
          </cell>
          <cell r="F84">
            <v>0</v>
          </cell>
        </row>
        <row r="85">
          <cell r="C85" t="str">
            <v>PF0141</v>
          </cell>
          <cell r="D85" t="str">
            <v>DANETTE CHOCO/CARAMEL 100G</v>
          </cell>
          <cell r="E85">
            <v>0</v>
          </cell>
          <cell r="F85">
            <v>0</v>
          </cell>
        </row>
        <row r="86">
          <cell r="C86" t="str">
            <v>PF0337</v>
          </cell>
          <cell r="D86" t="str">
            <v>DANETTE CARAMEL</v>
          </cell>
          <cell r="E86">
            <v>0</v>
          </cell>
          <cell r="F86">
            <v>0</v>
          </cell>
        </row>
        <row r="87">
          <cell r="C87" t="str">
            <v>PF0365</v>
          </cell>
          <cell r="D87" t="str">
            <v>DANETTE CHOCO/NOISETTE 100</v>
          </cell>
          <cell r="E87">
            <v>0</v>
          </cell>
          <cell r="F87">
            <v>0</v>
          </cell>
        </row>
        <row r="88">
          <cell r="C88" t="str">
            <v>PF0344</v>
          </cell>
          <cell r="D88" t="str">
            <v>DANINO KBAIER FRAISE</v>
          </cell>
          <cell r="E88">
            <v>0</v>
          </cell>
          <cell r="F88">
            <v>0</v>
          </cell>
        </row>
        <row r="89">
          <cell r="C89" t="str">
            <v>PF0156</v>
          </cell>
          <cell r="D89" t="str">
            <v>DANUP VANILLE 170G</v>
          </cell>
          <cell r="E89">
            <v>0</v>
          </cell>
          <cell r="F89">
            <v>0</v>
          </cell>
        </row>
        <row r="90">
          <cell r="C90" t="str">
            <v>PF0310</v>
          </cell>
          <cell r="D90" t="str">
            <v>DANUP TROPICAL MIX 170</v>
          </cell>
          <cell r="E90">
            <v>0</v>
          </cell>
          <cell r="F90">
            <v>0</v>
          </cell>
        </row>
        <row r="91">
          <cell r="C91" t="str">
            <v>PF0338</v>
          </cell>
          <cell r="D91" t="str">
            <v>DANUP PF PECHE MELBA 170</v>
          </cell>
          <cell r="E91">
            <v>0</v>
          </cell>
          <cell r="F91">
            <v>0</v>
          </cell>
        </row>
        <row r="92">
          <cell r="C92" t="str">
            <v>PF0374</v>
          </cell>
          <cell r="D92" t="str">
            <v>DANUP VANILLE 270 GR</v>
          </cell>
          <cell r="E92">
            <v>0</v>
          </cell>
          <cell r="F92">
            <v>0</v>
          </cell>
        </row>
        <row r="93">
          <cell r="C93" t="str">
            <v>PF0375</v>
          </cell>
          <cell r="D93" t="str">
            <v>DANUP TROPICAL MIX 270 GR</v>
          </cell>
          <cell r="E93">
            <v>0</v>
          </cell>
          <cell r="F93">
            <v>0</v>
          </cell>
        </row>
        <row r="94">
          <cell r="C94" t="str">
            <v>PF0376</v>
          </cell>
          <cell r="D94" t="str">
            <v>DANUP PECHE MELBA 270 GR</v>
          </cell>
          <cell r="E94">
            <v>0</v>
          </cell>
          <cell r="F94">
            <v>0</v>
          </cell>
        </row>
        <row r="95">
          <cell r="C95" t="str">
            <v>PF0084</v>
          </cell>
          <cell r="D95" t="str">
            <v>BRASSE FRAISE 80G</v>
          </cell>
          <cell r="E95">
            <v>0</v>
          </cell>
          <cell r="F95">
            <v>0</v>
          </cell>
        </row>
        <row r="96">
          <cell r="C96" t="str">
            <v>PF0314</v>
          </cell>
          <cell r="D96" t="str">
            <v>BRASSE FRAISE BISCUIT 80</v>
          </cell>
          <cell r="E96">
            <v>0</v>
          </cell>
          <cell r="F96">
            <v>0</v>
          </cell>
        </row>
        <row r="97">
          <cell r="C97" t="str">
            <v>PF0325</v>
          </cell>
          <cell r="D97" t="str">
            <v>BRASSE TARTE AU CITRON 80</v>
          </cell>
          <cell r="E97">
            <v>0</v>
          </cell>
          <cell r="F97">
            <v>0</v>
          </cell>
        </row>
        <row r="98">
          <cell r="C98" t="str">
            <v>PF0128</v>
          </cell>
          <cell r="D98" t="str">
            <v>BRASSE PECHE ABRICOT 80G</v>
          </cell>
          <cell r="E98">
            <v>0</v>
          </cell>
          <cell r="F98">
            <v>0</v>
          </cell>
        </row>
        <row r="99">
          <cell r="C99" t="str">
            <v>PF0455</v>
          </cell>
          <cell r="D99" t="str">
            <v>MAMZOUJ MANGUE 80</v>
          </cell>
          <cell r="E99">
            <v>0</v>
          </cell>
          <cell r="F99">
            <v>0</v>
          </cell>
        </row>
        <row r="100">
          <cell r="C100" t="str">
            <v>PF0456</v>
          </cell>
          <cell r="D100" t="str">
            <v>MAMZOUJ VANILLE BISCUIT 80</v>
          </cell>
          <cell r="E100">
            <v>0</v>
          </cell>
          <cell r="F100">
            <v>0</v>
          </cell>
        </row>
        <row r="101">
          <cell r="C101" t="str">
            <v>PF0469</v>
          </cell>
          <cell r="D101" t="str">
            <v>DANAO CITRON 200 ML</v>
          </cell>
          <cell r="E101">
            <v>0</v>
          </cell>
          <cell r="F101">
            <v>0</v>
          </cell>
        </row>
        <row r="102">
          <cell r="C102" t="str">
            <v>PF0181</v>
          </cell>
          <cell r="D102" t="str">
            <v>ACTIVIA NATURE 110G</v>
          </cell>
          <cell r="E102">
            <v>0</v>
          </cell>
          <cell r="F102">
            <v>0</v>
          </cell>
        </row>
        <row r="103">
          <cell r="C103" t="str">
            <v>PF0217</v>
          </cell>
          <cell r="D103" t="str">
            <v>ACTIVIA MIEL 110G</v>
          </cell>
          <cell r="E103">
            <v>0</v>
          </cell>
          <cell r="F103">
            <v>0</v>
          </cell>
        </row>
        <row r="104">
          <cell r="C104" t="str">
            <v>PF0366</v>
          </cell>
          <cell r="D104" t="str">
            <v>ACTIVIA AROMATISE CITRON</v>
          </cell>
          <cell r="E104">
            <v>0</v>
          </cell>
          <cell r="F104">
            <v>0</v>
          </cell>
        </row>
        <row r="105">
          <cell r="C105" t="str">
            <v>PF0264</v>
          </cell>
          <cell r="D105" t="str">
            <v>ACTIVIA AUX FRUITS PECHE  110G</v>
          </cell>
          <cell r="E105">
            <v>0</v>
          </cell>
          <cell r="F105">
            <v>0</v>
          </cell>
        </row>
        <row r="106">
          <cell r="C106" t="str">
            <v>PF0265</v>
          </cell>
          <cell r="D106" t="str">
            <v>ACTIVIA AUX FRUITS FIGUE 110G</v>
          </cell>
          <cell r="E106">
            <v>0</v>
          </cell>
          <cell r="F106">
            <v>0</v>
          </cell>
        </row>
        <row r="107">
          <cell r="C107" t="str">
            <v>PF0266</v>
          </cell>
          <cell r="D107" t="str">
            <v>ACTIVIA AUX FRUITS POMME 110G</v>
          </cell>
          <cell r="E107">
            <v>0</v>
          </cell>
          <cell r="F107">
            <v>0</v>
          </cell>
        </row>
        <row r="108">
          <cell r="C108" t="str">
            <v>PF0315</v>
          </cell>
          <cell r="D108" t="str">
            <v>ACTIVIA AUX FRUITS DATTES  110</v>
          </cell>
          <cell r="E108">
            <v>0</v>
          </cell>
          <cell r="F108">
            <v>0</v>
          </cell>
        </row>
        <row r="109">
          <cell r="C109" t="str">
            <v>PF0346</v>
          </cell>
          <cell r="D109" t="str">
            <v>ACTIVIA AUX FRUITS POIRE</v>
          </cell>
          <cell r="E109">
            <v>0</v>
          </cell>
          <cell r="F109">
            <v>0</v>
          </cell>
        </row>
        <row r="110">
          <cell r="C110" t="str">
            <v>PF0358</v>
          </cell>
          <cell r="D110" t="str">
            <v>ACTIVIA AUX FRUITS FDB 110</v>
          </cell>
          <cell r="E110">
            <v>0</v>
          </cell>
          <cell r="F110">
            <v>0</v>
          </cell>
        </row>
        <row r="111">
          <cell r="C111" t="str">
            <v>PF0223</v>
          </cell>
          <cell r="D111" t="str">
            <v>RAIEB DELICE NV</v>
          </cell>
          <cell r="E111">
            <v>0</v>
          </cell>
          <cell r="F111">
            <v>0</v>
          </cell>
        </row>
        <row r="112">
          <cell r="C112" t="str">
            <v>PF0381</v>
          </cell>
          <cell r="D112" t="str">
            <v>DELIMIX FRAISE BANANE</v>
          </cell>
          <cell r="E112">
            <v>0</v>
          </cell>
          <cell r="F112">
            <v>0</v>
          </cell>
        </row>
        <row r="113">
          <cell r="C113" t="str">
            <v>PF0404</v>
          </cell>
          <cell r="D113" t="str">
            <v>DELIMIX PECHE ABRICOT</v>
          </cell>
          <cell r="E113">
            <v>0</v>
          </cell>
          <cell r="F113">
            <v>0</v>
          </cell>
        </row>
        <row r="114">
          <cell r="C114" t="str">
            <v>PF0379</v>
          </cell>
          <cell r="D114" t="str">
            <v>TWIST FRUITS VERTS ALOE VERA</v>
          </cell>
          <cell r="E114">
            <v>0</v>
          </cell>
          <cell r="F114">
            <v>0</v>
          </cell>
        </row>
        <row r="115">
          <cell r="C115" t="str">
            <v>PF0406</v>
          </cell>
          <cell r="D115" t="str">
            <v>TWIST PECHE VANILLE</v>
          </cell>
          <cell r="E115">
            <v>0</v>
          </cell>
          <cell r="F115">
            <v>0</v>
          </cell>
        </row>
        <row r="116">
          <cell r="C116" t="str">
            <v>PF0410</v>
          </cell>
          <cell r="D116" t="str">
            <v>TWIST CITRON BISCUIT</v>
          </cell>
          <cell r="E116">
            <v>0</v>
          </cell>
          <cell r="F116">
            <v>0</v>
          </cell>
        </row>
        <row r="117">
          <cell r="C117" t="str">
            <v>PF0470</v>
          </cell>
          <cell r="D117" t="str">
            <v>TWISTE TROPICAL</v>
          </cell>
          <cell r="E117">
            <v>0</v>
          </cell>
          <cell r="F117">
            <v>0</v>
          </cell>
        </row>
        <row r="118">
          <cell r="C118" t="str">
            <v>PF0409</v>
          </cell>
          <cell r="D118" t="str">
            <v>TWIST 0%</v>
          </cell>
          <cell r="E118">
            <v>0</v>
          </cell>
          <cell r="F118">
            <v>0</v>
          </cell>
        </row>
        <row r="119">
          <cell r="C119" t="str">
            <v>PF0368</v>
          </cell>
          <cell r="D119" t="str">
            <v>TRESOR DE LAIT HERBE 80GR</v>
          </cell>
          <cell r="E119">
            <v>0</v>
          </cell>
          <cell r="F119">
            <v>0</v>
          </cell>
        </row>
        <row r="120">
          <cell r="C120" t="str">
            <v>PF0369</v>
          </cell>
          <cell r="D120" t="str">
            <v>TRESOR DE LAIT POIVRE 80GR</v>
          </cell>
          <cell r="E120">
            <v>0</v>
          </cell>
          <cell r="F120">
            <v>0</v>
          </cell>
        </row>
        <row r="121">
          <cell r="C121" t="str">
            <v>PF0350</v>
          </cell>
          <cell r="D121" t="str">
            <v>MILKANA KIDZ EMMENTAL</v>
          </cell>
          <cell r="E121">
            <v>0</v>
          </cell>
          <cell r="F121">
            <v>0</v>
          </cell>
        </row>
        <row r="122">
          <cell r="C122" t="str">
            <v>PF0348</v>
          </cell>
          <cell r="D122" t="str">
            <v>TRESOR DE LAIT POIVRE 140G</v>
          </cell>
          <cell r="E122">
            <v>0</v>
          </cell>
          <cell r="F122">
            <v>0</v>
          </cell>
        </row>
        <row r="123">
          <cell r="C123" t="str">
            <v>PF0370</v>
          </cell>
          <cell r="D123" t="str">
            <v>TRESOR DE LAIT SAUMON 80G</v>
          </cell>
          <cell r="E123">
            <v>0</v>
          </cell>
          <cell r="F123">
            <v>0</v>
          </cell>
        </row>
        <row r="124">
          <cell r="C124" t="str">
            <v>PF0332</v>
          </cell>
          <cell r="D124" t="str">
            <v>DELISSO GOUTER FRAISE FLOPY</v>
          </cell>
          <cell r="E124">
            <v>0</v>
          </cell>
          <cell r="F124">
            <v>0</v>
          </cell>
        </row>
        <row r="125">
          <cell r="C125" t="str">
            <v>PF0333</v>
          </cell>
          <cell r="D125" t="str">
            <v>DELISSO GOUTER BUBBLE GUM</v>
          </cell>
          <cell r="E125">
            <v>0</v>
          </cell>
          <cell r="F125">
            <v>0</v>
          </cell>
        </row>
        <row r="126">
          <cell r="C126" t="str">
            <v>PF0189</v>
          </cell>
          <cell r="D126" t="str">
            <v>JUS MANGUE 1L</v>
          </cell>
          <cell r="E126">
            <v>0</v>
          </cell>
          <cell r="F126">
            <v>0</v>
          </cell>
        </row>
        <row r="127">
          <cell r="C127" t="str">
            <v>PF0192</v>
          </cell>
          <cell r="D127" t="str">
            <v>JUS ORANGE 1L NV</v>
          </cell>
          <cell r="E127">
            <v>9</v>
          </cell>
          <cell r="F127">
            <v>0</v>
          </cell>
        </row>
        <row r="128">
          <cell r="C128" t="str">
            <v>PF0281</v>
          </cell>
          <cell r="D128" t="str">
            <v>JUS REVEIL TONIC  1L</v>
          </cell>
          <cell r="E128">
            <v>0</v>
          </cell>
          <cell r="F128">
            <v>0</v>
          </cell>
        </row>
        <row r="129">
          <cell r="C129" t="str">
            <v>PF0288</v>
          </cell>
          <cell r="D129" t="str">
            <v>JUS POIRE  1L</v>
          </cell>
          <cell r="E129">
            <v>0</v>
          </cell>
          <cell r="F129">
            <v>0</v>
          </cell>
        </row>
        <row r="130">
          <cell r="C130" t="str">
            <v>PF0289</v>
          </cell>
          <cell r="D130" t="str">
            <v>JUS PECHE  1L</v>
          </cell>
          <cell r="E130">
            <v>0</v>
          </cell>
          <cell r="F130">
            <v>0</v>
          </cell>
        </row>
        <row r="131">
          <cell r="C131" t="str">
            <v>PF0308</v>
          </cell>
          <cell r="D131" t="str">
            <v>JUS TIME RELAX 1L</v>
          </cell>
          <cell r="E131">
            <v>0</v>
          </cell>
          <cell r="F131">
            <v>0</v>
          </cell>
        </row>
        <row r="132">
          <cell r="C132" t="str">
            <v>PF0313</v>
          </cell>
          <cell r="D132" t="str">
            <v>JUS CONFORT REPAS 1L</v>
          </cell>
          <cell r="E132">
            <v>0</v>
          </cell>
          <cell r="F132">
            <v>0</v>
          </cell>
        </row>
        <row r="133">
          <cell r="C133" t="str">
            <v>PF0477</v>
          </cell>
          <cell r="D133" t="str">
            <v>JUS ORANGE 100% PF 19CL</v>
          </cell>
          <cell r="E133">
            <v>0</v>
          </cell>
          <cell r="F133">
            <v>0</v>
          </cell>
        </row>
        <row r="134">
          <cell r="C134" t="str">
            <v>PF0391</v>
          </cell>
          <cell r="D134" t="str">
            <v>JUS FRUZZY ORANGE 1L</v>
          </cell>
          <cell r="E134">
            <v>0</v>
          </cell>
          <cell r="F134">
            <v>0</v>
          </cell>
        </row>
        <row r="135">
          <cell r="C135" t="str">
            <v>PF0312</v>
          </cell>
          <cell r="D135" t="str">
            <v>JUS FRUZZY TROPICAL 19 CL</v>
          </cell>
          <cell r="E135">
            <v>0</v>
          </cell>
          <cell r="F135">
            <v>0</v>
          </cell>
        </row>
        <row r="136">
          <cell r="C136" t="str">
            <v>PF0392</v>
          </cell>
          <cell r="D136" t="str">
            <v>JUS FRUZZY POMME BANANE 19 CL</v>
          </cell>
          <cell r="E136">
            <v>0</v>
          </cell>
          <cell r="F136">
            <v>0</v>
          </cell>
        </row>
        <row r="137">
          <cell r="C137" t="str">
            <v>PF0442</v>
          </cell>
          <cell r="D137" t="str">
            <v>LAIT ECREME 0% 1L</v>
          </cell>
          <cell r="E137">
            <v>0</v>
          </cell>
          <cell r="F137">
            <v>0</v>
          </cell>
        </row>
        <row r="138">
          <cell r="C138" t="str">
            <v>PF0412</v>
          </cell>
          <cell r="D138" t="str">
            <v>JUS ORANGE PF 20 CL</v>
          </cell>
          <cell r="E138">
            <v>0</v>
          </cell>
          <cell r="F138">
            <v>0</v>
          </cell>
        </row>
        <row r="139">
          <cell r="C139" t="str">
            <v>PF0414</v>
          </cell>
          <cell r="D139" t="str">
            <v>JUS MANGUE PF 20 CL</v>
          </cell>
          <cell r="E139">
            <v>0</v>
          </cell>
          <cell r="F139">
            <v>0</v>
          </cell>
        </row>
        <row r="140">
          <cell r="C140" t="str">
            <v>PF0415</v>
          </cell>
          <cell r="D140" t="str">
            <v>JUS POIRE PF 20 CL</v>
          </cell>
          <cell r="E140">
            <v>0</v>
          </cell>
          <cell r="F140">
            <v>0</v>
          </cell>
        </row>
        <row r="141">
          <cell r="C141" t="str">
            <v>PF0416</v>
          </cell>
          <cell r="D141" t="str">
            <v>JUS CONFORT REPAS PF 20CL</v>
          </cell>
          <cell r="E141">
            <v>0</v>
          </cell>
          <cell r="F141">
            <v>0</v>
          </cell>
        </row>
        <row r="142">
          <cell r="C142" t="str">
            <v>PF0262</v>
          </cell>
          <cell r="D142" t="str">
            <v>JUS MULTIVITAMINE PF 23 CL</v>
          </cell>
          <cell r="E142">
            <v>0</v>
          </cell>
          <cell r="F142">
            <v>0</v>
          </cell>
        </row>
        <row r="143">
          <cell r="C143" t="str">
            <v>PF0260</v>
          </cell>
          <cell r="D143" t="str">
            <v>JUS ORANGE PF 23 CL</v>
          </cell>
          <cell r="E143">
            <v>0</v>
          </cell>
          <cell r="F143">
            <v>0</v>
          </cell>
        </row>
        <row r="144">
          <cell r="C144" t="str">
            <v>PF0261</v>
          </cell>
          <cell r="D144" t="str">
            <v>JUS ORANGE BANANE PF 23 CL</v>
          </cell>
          <cell r="E144">
            <v>0</v>
          </cell>
          <cell r="F144">
            <v>0</v>
          </cell>
        </row>
        <row r="145">
          <cell r="C145" t="str">
            <v>PF0280</v>
          </cell>
          <cell r="D145" t="str">
            <v>JUS MANGUE PF 23 CL</v>
          </cell>
          <cell r="E145">
            <v>0</v>
          </cell>
          <cell r="F145">
            <v>0</v>
          </cell>
        </row>
        <row r="146">
          <cell r="C146" t="str">
            <v>PF0291</v>
          </cell>
          <cell r="D146" t="str">
            <v>JUS POIRE PF 23 CL</v>
          </cell>
          <cell r="E146">
            <v>0</v>
          </cell>
          <cell r="F146">
            <v>0</v>
          </cell>
        </row>
        <row r="147">
          <cell r="C147" t="str">
            <v>PF0292</v>
          </cell>
          <cell r="D147" t="str">
            <v>JUS PECHE PF 23 CL</v>
          </cell>
          <cell r="E147">
            <v>0</v>
          </cell>
          <cell r="F147">
            <v>0</v>
          </cell>
        </row>
        <row r="148">
          <cell r="C148" t="str">
            <v>PF0343</v>
          </cell>
          <cell r="D148" t="str">
            <v>ACTIVIA 0% AU FRUITS ANANAS</v>
          </cell>
          <cell r="E148">
            <v>0</v>
          </cell>
          <cell r="F148">
            <v>0</v>
          </cell>
        </row>
        <row r="149">
          <cell r="C149" t="str">
            <v>PF0321</v>
          </cell>
          <cell r="D149" t="str">
            <v>FERME YAWMY  VANILLE 80</v>
          </cell>
          <cell r="E149">
            <v>0</v>
          </cell>
          <cell r="F149">
            <v>0</v>
          </cell>
        </row>
        <row r="150">
          <cell r="C150" t="str">
            <v>PF0322</v>
          </cell>
          <cell r="D150" t="str">
            <v>FERME YAWMY FRAISE 80</v>
          </cell>
          <cell r="E150">
            <v>0</v>
          </cell>
          <cell r="F150">
            <v>0</v>
          </cell>
        </row>
        <row r="151">
          <cell r="C151" t="str">
            <v>PF0354</v>
          </cell>
          <cell r="D151" t="str">
            <v>DELIMIX CASSIS</v>
          </cell>
          <cell r="E151">
            <v>0</v>
          </cell>
          <cell r="F151">
            <v>0</v>
          </cell>
        </row>
        <row r="152">
          <cell r="C152" t="str">
            <v>PF0355</v>
          </cell>
          <cell r="D152" t="str">
            <v>DELIMIX GRENADE</v>
          </cell>
          <cell r="E152">
            <v>0</v>
          </cell>
          <cell r="F152">
            <v>0</v>
          </cell>
        </row>
        <row r="153">
          <cell r="C153" t="str">
            <v>PF0351</v>
          </cell>
          <cell r="D153" t="str">
            <v>LBEN DELICE 300G</v>
          </cell>
          <cell r="E153">
            <v>0</v>
          </cell>
          <cell r="F153">
            <v>0</v>
          </cell>
        </row>
        <row r="154">
          <cell r="C154" t="str">
            <v>PF0309</v>
          </cell>
          <cell r="D154" t="str">
            <v>ACTIVIA A BOIRE VANILLE</v>
          </cell>
          <cell r="E154">
            <v>0</v>
          </cell>
          <cell r="F154">
            <v>0</v>
          </cell>
        </row>
        <row r="155">
          <cell r="C155" t="str">
            <v>PF0323</v>
          </cell>
          <cell r="D155" t="str">
            <v>LAIT DELIVIE</v>
          </cell>
          <cell r="E155">
            <v>0</v>
          </cell>
          <cell r="F155">
            <v>0</v>
          </cell>
        </row>
        <row r="156">
          <cell r="C156" t="str">
            <v>PF0407</v>
          </cell>
          <cell r="D156" t="str">
            <v>MPACK*12 ACTIVIA NATURE</v>
          </cell>
          <cell r="E156">
            <v>0</v>
          </cell>
          <cell r="F156">
            <v>0</v>
          </cell>
        </row>
        <row r="157">
          <cell r="C157" t="str">
            <v>PF0434</v>
          </cell>
          <cell r="D157" t="str">
            <v>MPACK*12 FERME FRAISE/BANANE</v>
          </cell>
          <cell r="E157">
            <v>0</v>
          </cell>
          <cell r="F157">
            <v>0</v>
          </cell>
        </row>
        <row r="158">
          <cell r="C158" t="str">
            <v>PF0361</v>
          </cell>
          <cell r="D158" t="str">
            <v>MPACK*8 DANETTE CHOCO/PRALINE</v>
          </cell>
          <cell r="E158">
            <v>0</v>
          </cell>
          <cell r="F158">
            <v>0</v>
          </cell>
        </row>
        <row r="159">
          <cell r="C159" t="str">
            <v>MK0013</v>
          </cell>
          <cell r="D159" t="str">
            <v>BON DE REDUCTION AROMATISE</v>
          </cell>
          <cell r="E159">
            <v>0</v>
          </cell>
          <cell r="F159">
            <v>0</v>
          </cell>
        </row>
        <row r="160">
          <cell r="C160" t="str">
            <v>PF0267</v>
          </cell>
          <cell r="D160" t="str">
            <v>DANETTE ASSIDET ZGOUGOU 100</v>
          </cell>
          <cell r="E160">
            <v>0</v>
          </cell>
          <cell r="F160">
            <v>0</v>
          </cell>
        </row>
        <row r="161">
          <cell r="C161" t="str">
            <v>PF0268</v>
          </cell>
          <cell r="D161" t="str">
            <v>DANETTE SAVEUR CAFE 100</v>
          </cell>
          <cell r="E161">
            <v>0</v>
          </cell>
          <cell r="F161">
            <v>0</v>
          </cell>
        </row>
        <row r="162">
          <cell r="C162" t="str">
            <v>PF0423</v>
          </cell>
          <cell r="D162" t="str">
            <v>DANETTE CHOCOLAT BANANE 100</v>
          </cell>
          <cell r="E162">
            <v>0</v>
          </cell>
          <cell r="F162">
            <v>0</v>
          </cell>
        </row>
        <row r="163">
          <cell r="C163" t="str">
            <v>PF0467</v>
          </cell>
          <cell r="D163" t="str">
            <v>DANETTE TIRAMISU 100</v>
          </cell>
          <cell r="E163">
            <v>0</v>
          </cell>
          <cell r="F163">
            <v>0</v>
          </cell>
        </row>
        <row r="164">
          <cell r="C164" t="str">
            <v>PF0136</v>
          </cell>
          <cell r="D164" t="str">
            <v>DANUP PF ICE CITRON 170G</v>
          </cell>
          <cell r="E164">
            <v>0</v>
          </cell>
          <cell r="F164">
            <v>0</v>
          </cell>
        </row>
        <row r="165">
          <cell r="C165" t="str">
            <v>PF0428</v>
          </cell>
          <cell r="D165" t="str">
            <v>DANUP GRANITE 170</v>
          </cell>
          <cell r="E165">
            <v>0</v>
          </cell>
          <cell r="F165">
            <v>0</v>
          </cell>
        </row>
        <row r="166">
          <cell r="C166" t="str">
            <v>PF0424</v>
          </cell>
          <cell r="D166" t="str">
            <v>ACTIVIA AUX FRUITS MANGUE  110</v>
          </cell>
          <cell r="E166">
            <v>0</v>
          </cell>
          <cell r="F166">
            <v>0</v>
          </cell>
        </row>
        <row r="167">
          <cell r="C167" t="str">
            <v>PF0459</v>
          </cell>
          <cell r="D167" t="str">
            <v>ACTIVIA AU FRUITS NOIX 110</v>
          </cell>
          <cell r="E167">
            <v>0</v>
          </cell>
          <cell r="F167">
            <v>0</v>
          </cell>
        </row>
        <row r="168">
          <cell r="C168" t="str">
            <v>PF0460</v>
          </cell>
          <cell r="D168" t="str">
            <v>ACTIVIA 0% AU FRUITS FRAISE 110</v>
          </cell>
          <cell r="E168">
            <v>0</v>
          </cell>
          <cell r="F168">
            <v>0</v>
          </cell>
        </row>
        <row r="169">
          <cell r="C169" t="str">
            <v>PF0077</v>
          </cell>
          <cell r="D169" t="str">
            <v>BEURRE PLAQUETTE 100G</v>
          </cell>
          <cell r="E169">
            <v>0</v>
          </cell>
          <cell r="F169">
            <v>0</v>
          </cell>
        </row>
        <row r="170">
          <cell r="C170" t="str">
            <v>PF0349</v>
          </cell>
          <cell r="D170" t="str">
            <v>BEURRE EN SCEAU DELICE 2,5 KG</v>
          </cell>
          <cell r="E170">
            <v>0</v>
          </cell>
          <cell r="F170">
            <v>0</v>
          </cell>
        </row>
        <row r="171">
          <cell r="C171" t="str">
            <v>PF0418</v>
          </cell>
          <cell r="D171" t="str">
            <v>MILKANA KIDZ CHOCOLAT</v>
          </cell>
          <cell r="E171">
            <v>0</v>
          </cell>
          <cell r="F171">
            <v>0</v>
          </cell>
        </row>
        <row r="172">
          <cell r="C172" t="str">
            <v>PF0102</v>
          </cell>
          <cell r="D172" t="str">
            <v>JOCKEY VANILLE 90</v>
          </cell>
          <cell r="E172">
            <v>0</v>
          </cell>
          <cell r="F172">
            <v>0</v>
          </cell>
        </row>
        <row r="173">
          <cell r="C173" t="str">
            <v>PF0042</v>
          </cell>
          <cell r="D173" t="str">
            <v>BEURRE PLAQUETTE 200G</v>
          </cell>
          <cell r="E173">
            <v>0</v>
          </cell>
          <cell r="F173">
            <v>0</v>
          </cell>
        </row>
        <row r="174">
          <cell r="C174" t="str">
            <v>PF0043</v>
          </cell>
          <cell r="D174" t="str">
            <v>BEURRE EN VRAC (CARTON 5KG)</v>
          </cell>
          <cell r="E174">
            <v>0</v>
          </cell>
          <cell r="F174">
            <v>0</v>
          </cell>
        </row>
        <row r="175">
          <cell r="C175" t="str">
            <v>PF0334</v>
          </cell>
          <cell r="D175" t="str">
            <v>FROMAGE COEUR DE CUISINE</v>
          </cell>
          <cell r="E175">
            <v>0</v>
          </cell>
          <cell r="F175">
            <v>0</v>
          </cell>
        </row>
        <row r="176">
          <cell r="C176" t="str">
            <v>MK0010</v>
          </cell>
          <cell r="D176" t="str">
            <v>T-SHIRT CARTE A GRATTER</v>
          </cell>
          <cell r="E176">
            <v>0</v>
          </cell>
          <cell r="F176">
            <v>0</v>
          </cell>
        </row>
        <row r="177">
          <cell r="C177" t="str">
            <v>MK0017</v>
          </cell>
          <cell r="D177" t="str">
            <v>KIT DANETTE A GLACER</v>
          </cell>
          <cell r="E177">
            <v>0</v>
          </cell>
          <cell r="F177">
            <v>0</v>
          </cell>
        </row>
        <row r="178">
          <cell r="C178" t="str">
            <v>MK0018</v>
          </cell>
          <cell r="D178" t="str">
            <v>CARTON PRESENTOIR DG</v>
          </cell>
          <cell r="E178">
            <v>0</v>
          </cell>
          <cell r="F178">
            <v>0</v>
          </cell>
        </row>
        <row r="179">
          <cell r="C179" t="str">
            <v>PF0061</v>
          </cell>
          <cell r="D179" t="str">
            <v>DANETTE FLAN CARAMEL 90</v>
          </cell>
          <cell r="E179">
            <v>0</v>
          </cell>
          <cell r="F179">
            <v>0</v>
          </cell>
        </row>
        <row r="180">
          <cell r="C180" t="str">
            <v>PF0081</v>
          </cell>
          <cell r="D180" t="str">
            <v>JUS ORANGE 1L</v>
          </cell>
          <cell r="E180">
            <v>0</v>
          </cell>
          <cell r="F180">
            <v>0</v>
          </cell>
        </row>
        <row r="181">
          <cell r="C181" t="str">
            <v>PF0134</v>
          </cell>
          <cell r="D181" t="str">
            <v>LAIT BOUTEILLE LAINO 1L</v>
          </cell>
          <cell r="E181">
            <v>0</v>
          </cell>
          <cell r="F181">
            <v>0</v>
          </cell>
        </row>
        <row r="182">
          <cell r="C182" t="str">
            <v>PF0137</v>
          </cell>
          <cell r="D182" t="str">
            <v>DANUP GF ICE CITRON 280G</v>
          </cell>
          <cell r="E182">
            <v>0</v>
          </cell>
          <cell r="F182">
            <v>0</v>
          </cell>
        </row>
        <row r="183">
          <cell r="C183" t="str">
            <v>PF0157</v>
          </cell>
          <cell r="D183" t="str">
            <v>DANUP ANANAS/COCO 170G</v>
          </cell>
          <cell r="E183">
            <v>0</v>
          </cell>
          <cell r="F183">
            <v>0</v>
          </cell>
        </row>
        <row r="184">
          <cell r="C184" t="str">
            <v>PF0158</v>
          </cell>
          <cell r="D184" t="str">
            <v>DANUP FRAISE 280G</v>
          </cell>
          <cell r="E184">
            <v>0</v>
          </cell>
          <cell r="F184">
            <v>0</v>
          </cell>
        </row>
        <row r="185">
          <cell r="C185" t="str">
            <v>PF0159</v>
          </cell>
          <cell r="D185" t="str">
            <v>DANUP VANILLE 280G</v>
          </cell>
          <cell r="E185">
            <v>0</v>
          </cell>
          <cell r="F185">
            <v>0</v>
          </cell>
        </row>
        <row r="186">
          <cell r="C186" t="str">
            <v>PF0165</v>
          </cell>
          <cell r="D186" t="str">
            <v>LAIT UHT PAQUET LAINO</v>
          </cell>
          <cell r="E186">
            <v>0</v>
          </cell>
          <cell r="F186">
            <v>0</v>
          </cell>
        </row>
        <row r="187">
          <cell r="C187" t="str">
            <v>PF0171</v>
          </cell>
          <cell r="D187" t="str">
            <v>RAIEB LAINO</v>
          </cell>
          <cell r="E187">
            <v>0</v>
          </cell>
          <cell r="F187">
            <v>0</v>
          </cell>
        </row>
        <row r="188">
          <cell r="C188" t="str">
            <v>PF0177</v>
          </cell>
          <cell r="D188" t="str">
            <v>BRASSE VANILLE 110</v>
          </cell>
          <cell r="E188">
            <v>0</v>
          </cell>
          <cell r="F188">
            <v>0</v>
          </cell>
        </row>
        <row r="189">
          <cell r="C189" t="str">
            <v>PF0178</v>
          </cell>
          <cell r="D189" t="str">
            <v>BRASSE FRAISE 110</v>
          </cell>
          <cell r="E189">
            <v>0</v>
          </cell>
          <cell r="F189">
            <v>0</v>
          </cell>
        </row>
        <row r="190">
          <cell r="C190" t="str">
            <v>PF0194</v>
          </cell>
          <cell r="D190" t="str">
            <v>LAIT BOUTEILLE LAINO 1/2 L</v>
          </cell>
          <cell r="E190">
            <v>0</v>
          </cell>
          <cell r="F190">
            <v>0</v>
          </cell>
        </row>
        <row r="191">
          <cell r="C191" t="str">
            <v>PF0203</v>
          </cell>
          <cell r="D191" t="str">
            <v>LAIT ENTIER LAINO</v>
          </cell>
          <cell r="E191">
            <v>0</v>
          </cell>
          <cell r="F191">
            <v>0</v>
          </cell>
        </row>
        <row r="192">
          <cell r="C192" t="str">
            <v>PF0211</v>
          </cell>
          <cell r="D192" t="str">
            <v>BRASSE FRAISE/ BISCUIT 110</v>
          </cell>
          <cell r="E192">
            <v>0</v>
          </cell>
          <cell r="F192">
            <v>0</v>
          </cell>
        </row>
        <row r="193">
          <cell r="C193" t="str">
            <v>PF0213</v>
          </cell>
          <cell r="D193" t="str">
            <v>DANETTE A GLACER*4 CHOCOLAT</v>
          </cell>
          <cell r="E193">
            <v>0</v>
          </cell>
          <cell r="F193">
            <v>0</v>
          </cell>
        </row>
        <row r="194">
          <cell r="C194" t="str">
            <v>PF0214</v>
          </cell>
          <cell r="D194" t="str">
            <v>DANETTE A GLACER*4 VANILLE</v>
          </cell>
          <cell r="E194">
            <v>0</v>
          </cell>
          <cell r="F194">
            <v>0</v>
          </cell>
        </row>
        <row r="195">
          <cell r="C195" t="str">
            <v>PF0215</v>
          </cell>
          <cell r="D195" t="str">
            <v>DANETTE A GLACER*4 BISCUIT</v>
          </cell>
          <cell r="E195">
            <v>0</v>
          </cell>
          <cell r="F195">
            <v>0</v>
          </cell>
        </row>
        <row r="196">
          <cell r="C196" t="str">
            <v>PF0216</v>
          </cell>
          <cell r="D196" t="str">
            <v>BEURRE CRATUITE (CARTON 5KG)</v>
          </cell>
          <cell r="E196">
            <v>0</v>
          </cell>
          <cell r="F196">
            <v>0</v>
          </cell>
        </row>
        <row r="197">
          <cell r="C197" t="str">
            <v>PF0219</v>
          </cell>
          <cell r="D197" t="str">
            <v>BEURRE EN VRAC LAINO</v>
          </cell>
          <cell r="E197">
            <v>0</v>
          </cell>
          <cell r="F197">
            <v>0</v>
          </cell>
        </row>
        <row r="198">
          <cell r="C198" t="str">
            <v>PF0224</v>
          </cell>
          <cell r="D198" t="str">
            <v>LBEN DELICE 1L</v>
          </cell>
          <cell r="E198">
            <v>0</v>
          </cell>
          <cell r="F198">
            <v>0</v>
          </cell>
        </row>
        <row r="199">
          <cell r="C199" t="str">
            <v>PF0226</v>
          </cell>
          <cell r="D199" t="str">
            <v>LBEN DELICE AROM FRAISE BANANE</v>
          </cell>
          <cell r="E199">
            <v>0</v>
          </cell>
          <cell r="F199">
            <v>0</v>
          </cell>
        </row>
        <row r="200">
          <cell r="C200" t="str">
            <v>PF0228</v>
          </cell>
          <cell r="D200" t="str">
            <v>?BJ FRESH ORANGE 1L</v>
          </cell>
          <cell r="E200">
            <v>0</v>
          </cell>
          <cell r="F200">
            <v>0</v>
          </cell>
        </row>
        <row r="201">
          <cell r="C201" t="str">
            <v>PF0229</v>
          </cell>
          <cell r="D201" t="str">
            <v>?BJ FRESH CITRON 1L</v>
          </cell>
          <cell r="E201">
            <v>0</v>
          </cell>
          <cell r="F201">
            <v>0</v>
          </cell>
        </row>
        <row r="202">
          <cell r="C202" t="str">
            <v>PF0231</v>
          </cell>
          <cell r="D202" t="str">
            <v>?BJ FRESH PECHE ABRICOT 1L</v>
          </cell>
          <cell r="E202">
            <v>0</v>
          </cell>
          <cell r="F202">
            <v>0</v>
          </cell>
        </row>
        <row r="203">
          <cell r="C203" t="str">
            <v>PF0233</v>
          </cell>
          <cell r="D203" t="str">
            <v>LBEN LAINO NV</v>
          </cell>
          <cell r="E203">
            <v>0</v>
          </cell>
          <cell r="F203">
            <v>0</v>
          </cell>
        </row>
        <row r="204">
          <cell r="C204" t="str">
            <v>PF0234</v>
          </cell>
          <cell r="D204" t="str">
            <v>LBEN DELICE ARO PECHE ABRICOT</v>
          </cell>
          <cell r="E204">
            <v>0</v>
          </cell>
          <cell r="F204">
            <v>0</v>
          </cell>
        </row>
        <row r="205">
          <cell r="C205" t="str">
            <v>PF0243</v>
          </cell>
          <cell r="D205" t="str">
            <v>BEURRE EN SCEAU LAINO 2,5 KG</v>
          </cell>
          <cell r="E205">
            <v>0</v>
          </cell>
          <cell r="F205">
            <v>0</v>
          </cell>
        </row>
        <row r="206">
          <cell r="C206" t="str">
            <v>PF0244</v>
          </cell>
          <cell r="D206" t="str">
            <v>?BJ FRESH ORANGE 33CL</v>
          </cell>
          <cell r="E206">
            <v>0</v>
          </cell>
          <cell r="F206">
            <v>0</v>
          </cell>
        </row>
        <row r="207">
          <cell r="C207" t="str">
            <v>PF0252</v>
          </cell>
          <cell r="D207" t="str">
            <v>BEURRE PLAQUETTE 100G LAINO NV</v>
          </cell>
          <cell r="E207">
            <v>0</v>
          </cell>
          <cell r="F207">
            <v>0</v>
          </cell>
        </row>
        <row r="208">
          <cell r="C208" t="str">
            <v>PF0253</v>
          </cell>
          <cell r="D208" t="str">
            <v>BEURRE PLAQUETTE 200G LAINO NV</v>
          </cell>
          <cell r="E208">
            <v>0</v>
          </cell>
          <cell r="F208">
            <v>0</v>
          </cell>
        </row>
        <row r="209">
          <cell r="C209" t="str">
            <v>PF0254</v>
          </cell>
          <cell r="D209" t="str">
            <v>FRESH EN PAQUET ORANGE 1L</v>
          </cell>
          <cell r="E209">
            <v>0</v>
          </cell>
          <cell r="F209">
            <v>0</v>
          </cell>
        </row>
        <row r="210">
          <cell r="C210" t="str">
            <v>PF0255</v>
          </cell>
          <cell r="D210" t="str">
            <v>FRESH EN PAQUET CITRON 1L</v>
          </cell>
          <cell r="E210">
            <v>0</v>
          </cell>
          <cell r="F210">
            <v>0</v>
          </cell>
        </row>
        <row r="211">
          <cell r="C211" t="str">
            <v>PF0272</v>
          </cell>
          <cell r="D211" t="str">
            <v>LBEN DELICE ARO FRAIS/ BAN NV</v>
          </cell>
          <cell r="E211">
            <v>0</v>
          </cell>
          <cell r="F211">
            <v>0</v>
          </cell>
        </row>
        <row r="212">
          <cell r="C212" t="str">
            <v>PF0256</v>
          </cell>
          <cell r="D212" t="str">
            <v>BRASSE TARTE AU CITRON 110</v>
          </cell>
          <cell r="E212">
            <v>0</v>
          </cell>
          <cell r="F212">
            <v>0</v>
          </cell>
        </row>
        <row r="213">
          <cell r="C213" t="str">
            <v>PF0273</v>
          </cell>
          <cell r="D213" t="str">
            <v>LBEN DELICE AROM PECH/ ABR NV</v>
          </cell>
          <cell r="E213">
            <v>0</v>
          </cell>
          <cell r="F213">
            <v>0</v>
          </cell>
        </row>
        <row r="214">
          <cell r="C214" t="str">
            <v>PF0274</v>
          </cell>
          <cell r="D214" t="str">
            <v>DELISSO GOUTER FRAISE</v>
          </cell>
          <cell r="E214">
            <v>0</v>
          </cell>
          <cell r="F214">
            <v>0</v>
          </cell>
        </row>
        <row r="215">
          <cell r="C215" t="str">
            <v>PF0275</v>
          </cell>
          <cell r="D215" t="str">
            <v>DELISSO GOUTER CHOCOLAT</v>
          </cell>
          <cell r="E215">
            <v>0</v>
          </cell>
          <cell r="F215">
            <v>0</v>
          </cell>
        </row>
        <row r="216">
          <cell r="C216" t="str">
            <v>PF0277</v>
          </cell>
          <cell r="D216" t="str">
            <v>?BJ FRESH TROPICAL 1L</v>
          </cell>
          <cell r="E216">
            <v>0</v>
          </cell>
          <cell r="F216">
            <v>0</v>
          </cell>
        </row>
        <row r="217">
          <cell r="C217" t="str">
            <v>PF0282</v>
          </cell>
          <cell r="D217" t="str">
            <v>LBEN DELICE AROM MANGUE</v>
          </cell>
          <cell r="E217">
            <v>0</v>
          </cell>
          <cell r="F217">
            <v>0</v>
          </cell>
        </row>
        <row r="218">
          <cell r="C218" t="str">
            <v>PF0285</v>
          </cell>
          <cell r="D218" t="str">
            <v>DANETTE A GLACER*4 PRALINE</v>
          </cell>
          <cell r="E218">
            <v>0</v>
          </cell>
          <cell r="F218">
            <v>0</v>
          </cell>
        </row>
        <row r="219">
          <cell r="C219" t="str">
            <v>PF0290</v>
          </cell>
          <cell r="D219" t="str">
            <v>DANUP CEREALES 170</v>
          </cell>
          <cell r="E219">
            <v>0</v>
          </cell>
          <cell r="F219">
            <v>0</v>
          </cell>
        </row>
        <row r="220">
          <cell r="C220" t="str">
            <v>PF0294</v>
          </cell>
          <cell r="D220" t="str">
            <v>BRASSE VANILLE CARAMEL  110</v>
          </cell>
          <cell r="E220">
            <v>0</v>
          </cell>
          <cell r="F220">
            <v>0</v>
          </cell>
        </row>
        <row r="221">
          <cell r="C221" t="str">
            <v>PF0295</v>
          </cell>
          <cell r="D221" t="str">
            <v>LAIT BOUTEILLE LAINO 40 CL</v>
          </cell>
          <cell r="E221">
            <v>0</v>
          </cell>
          <cell r="F221">
            <v>0</v>
          </cell>
        </row>
        <row r="222">
          <cell r="C222" t="str">
            <v>PF0296</v>
          </cell>
          <cell r="D222" t="str">
            <v>FERME MINI VANILLE 80</v>
          </cell>
          <cell r="E222">
            <v>0</v>
          </cell>
          <cell r="F222">
            <v>0</v>
          </cell>
        </row>
        <row r="223">
          <cell r="C223" t="str">
            <v>PF0297</v>
          </cell>
          <cell r="D223" t="str">
            <v>FERME MINI FRAISE 80</v>
          </cell>
          <cell r="E223">
            <v>0</v>
          </cell>
          <cell r="F223">
            <v>0</v>
          </cell>
        </row>
        <row r="224">
          <cell r="C224" t="str">
            <v>PF0298</v>
          </cell>
          <cell r="D224" t="str">
            <v>DANUP TROPICAL MIX 280</v>
          </cell>
          <cell r="E224">
            <v>0</v>
          </cell>
          <cell r="F224">
            <v>0</v>
          </cell>
        </row>
        <row r="225">
          <cell r="C225" t="str">
            <v>PF0299</v>
          </cell>
          <cell r="D225" t="str">
            <v>JUS ABRICOT 1L</v>
          </cell>
          <cell r="E225">
            <v>0</v>
          </cell>
          <cell r="F225">
            <v>0</v>
          </cell>
        </row>
        <row r="226">
          <cell r="C226" t="str">
            <v>PF0302</v>
          </cell>
          <cell r="D226" t="str">
            <v>DANETTE A GLACER*4 CHO/CARAMEL</v>
          </cell>
          <cell r="E226">
            <v>0</v>
          </cell>
          <cell r="F226">
            <v>0</v>
          </cell>
        </row>
        <row r="227">
          <cell r="C227" t="str">
            <v>PF0316</v>
          </cell>
          <cell r="D227" t="str">
            <v>TARTARE AF 80 GR</v>
          </cell>
          <cell r="E227">
            <v>0</v>
          </cell>
          <cell r="F227">
            <v>0</v>
          </cell>
        </row>
        <row r="228">
          <cell r="C228" t="str">
            <v>PF0317</v>
          </cell>
          <cell r="D228" t="str">
            <v>ST AGUR 125 GR</v>
          </cell>
          <cell r="E228">
            <v>0</v>
          </cell>
          <cell r="F228">
            <v>0</v>
          </cell>
        </row>
        <row r="229">
          <cell r="C229" t="str">
            <v>PF0318</v>
          </cell>
          <cell r="D229" t="str">
            <v>CHAVROUX 150 GR</v>
          </cell>
          <cell r="E229">
            <v>0</v>
          </cell>
          <cell r="F229">
            <v>0</v>
          </cell>
        </row>
        <row r="230">
          <cell r="C230" t="str">
            <v>PF0319</v>
          </cell>
          <cell r="D230" t="str">
            <v>CAPRICES DES DIEUX 200G</v>
          </cell>
          <cell r="E230">
            <v>0</v>
          </cell>
          <cell r="F230">
            <v>0</v>
          </cell>
        </row>
        <row r="231">
          <cell r="C231" t="str">
            <v>PF0320</v>
          </cell>
          <cell r="D231" t="str">
            <v>COEUR DE LION 250G</v>
          </cell>
          <cell r="E231">
            <v>0</v>
          </cell>
          <cell r="F231">
            <v>0</v>
          </cell>
        </row>
        <row r="232">
          <cell r="C232" t="str">
            <v>PF0324</v>
          </cell>
          <cell r="D232" t="str">
            <v>LBEN DELICE AROM AMANDE &amp; ZHAR</v>
          </cell>
          <cell r="E232">
            <v>0</v>
          </cell>
          <cell r="F232">
            <v>0</v>
          </cell>
        </row>
        <row r="233">
          <cell r="C233" t="str">
            <v>PF0326</v>
          </cell>
          <cell r="D233" t="str">
            <v>PACK DANINO NATURE SUCRE</v>
          </cell>
          <cell r="E233">
            <v>0</v>
          </cell>
          <cell r="F233">
            <v>0</v>
          </cell>
        </row>
        <row r="234">
          <cell r="C234" t="str">
            <v>PF0327</v>
          </cell>
          <cell r="D234" t="str">
            <v>PACK DANINO FRAISE</v>
          </cell>
          <cell r="E234">
            <v>0</v>
          </cell>
          <cell r="F234">
            <v>0</v>
          </cell>
        </row>
        <row r="235">
          <cell r="C235" t="str">
            <v>PF0328</v>
          </cell>
          <cell r="D235" t="str">
            <v>PACK DANINO VANILLE</v>
          </cell>
          <cell r="E235">
            <v>0</v>
          </cell>
          <cell r="F235">
            <v>0</v>
          </cell>
        </row>
        <row r="236">
          <cell r="C236" t="str">
            <v>PF0191</v>
          </cell>
          <cell r="D236" t="str">
            <v>JUS ORANGE/BANANE 1L</v>
          </cell>
          <cell r="E236">
            <v>0</v>
          </cell>
          <cell r="F236">
            <v>0</v>
          </cell>
        </row>
        <row r="237">
          <cell r="C237" t="str">
            <v>PF0339</v>
          </cell>
          <cell r="D237" t="str">
            <v>DANUP GF PECHE MELBA 280</v>
          </cell>
          <cell r="E237">
            <v>0</v>
          </cell>
          <cell r="F237">
            <v>0</v>
          </cell>
        </row>
        <row r="238">
          <cell r="C238" t="str">
            <v>PF0341</v>
          </cell>
          <cell r="D238" t="str">
            <v>BEURRE PLAQ 100 G LAINO PROMO</v>
          </cell>
          <cell r="E238">
            <v>0</v>
          </cell>
          <cell r="F238">
            <v>0</v>
          </cell>
        </row>
        <row r="239">
          <cell r="C239" t="str">
            <v>PF0336</v>
          </cell>
          <cell r="D239" t="str">
            <v>BEURRE PLAQ 200 G LAINO PROMO</v>
          </cell>
          <cell r="E239">
            <v>0</v>
          </cell>
          <cell r="F239">
            <v>0</v>
          </cell>
        </row>
        <row r="240">
          <cell r="C240" t="str">
            <v>PF0340</v>
          </cell>
          <cell r="D240" t="str">
            <v>DANETTE A GLACER*4 CARAMEL</v>
          </cell>
          <cell r="E240">
            <v>0</v>
          </cell>
          <cell r="F240">
            <v>0</v>
          </cell>
        </row>
        <row r="241">
          <cell r="C241" t="str">
            <v>PF0399</v>
          </cell>
          <cell r="D241" t="str">
            <v>LAIT UHT PAQUET SLIM 1L</v>
          </cell>
          <cell r="E241">
            <v>0</v>
          </cell>
          <cell r="F241">
            <v>0</v>
          </cell>
        </row>
        <row r="242">
          <cell r="C242" t="str">
            <v>PF0201</v>
          </cell>
          <cell r="D242" t="str">
            <v>BOISSON LACTEE 1/2 L CHOCOLAT</v>
          </cell>
          <cell r="E242">
            <v>0</v>
          </cell>
          <cell r="F242">
            <v>0</v>
          </cell>
        </row>
        <row r="243">
          <cell r="C243" t="str">
            <v>PF0202</v>
          </cell>
          <cell r="D243" t="str">
            <v>BOISSON LACTEE 1/2 L FRAISE</v>
          </cell>
          <cell r="E243">
            <v>0</v>
          </cell>
          <cell r="F243">
            <v>0</v>
          </cell>
        </row>
        <row r="244">
          <cell r="C244" t="str">
            <v>PF0204</v>
          </cell>
          <cell r="D244" t="str">
            <v>CREME FRAICHE LAINO</v>
          </cell>
          <cell r="E244">
            <v>0</v>
          </cell>
          <cell r="F244">
            <v>0</v>
          </cell>
        </row>
        <row r="245">
          <cell r="C245" t="str">
            <v>PF0293</v>
          </cell>
          <cell r="D245" t="str">
            <v>CREME FRAÎCHE POT DELICE</v>
          </cell>
          <cell r="E245">
            <v>0</v>
          </cell>
          <cell r="F245">
            <v>0</v>
          </cell>
        </row>
        <row r="246">
          <cell r="C246" t="str">
            <v>PF0452</v>
          </cell>
          <cell r="D246" t="str">
            <v>JUS LEMONADA 1L</v>
          </cell>
          <cell r="E246">
            <v>0</v>
          </cell>
          <cell r="F246">
            <v>0</v>
          </cell>
        </row>
        <row r="247">
          <cell r="C247" t="str">
            <v>PF0304</v>
          </cell>
          <cell r="D247" t="str">
            <v>CIDRE MEDDEB 1 L</v>
          </cell>
          <cell r="E247">
            <v>0</v>
          </cell>
          <cell r="F247">
            <v>0</v>
          </cell>
        </row>
        <row r="248">
          <cell r="C248" t="str">
            <v>PF0305</v>
          </cell>
          <cell r="D248" t="str">
            <v>CIDRE MEDDEB 1,5 L</v>
          </cell>
          <cell r="E248">
            <v>0</v>
          </cell>
          <cell r="F248">
            <v>0</v>
          </cell>
        </row>
        <row r="249">
          <cell r="C249" t="str">
            <v>PF0303</v>
          </cell>
          <cell r="D249" t="str">
            <v>CIDRE MEDDEB 0,5 L</v>
          </cell>
          <cell r="E249">
            <v>0</v>
          </cell>
          <cell r="F249">
            <v>0</v>
          </cell>
        </row>
        <row r="250">
          <cell r="C250" t="str">
            <v>EM0393</v>
          </cell>
          <cell r="D250" t="str">
            <v>CAISSE BLEUE</v>
          </cell>
          <cell r="E250">
            <v>-2971</v>
          </cell>
          <cell r="F250">
            <v>0</v>
          </cell>
        </row>
        <row r="251">
          <cell r="C251" t="str">
            <v>EM0151</v>
          </cell>
          <cell r="D251" t="str">
            <v>CAISSE VERTE</v>
          </cell>
          <cell r="E251">
            <v>0</v>
          </cell>
          <cell r="F251">
            <v>0</v>
          </cell>
        </row>
        <row r="252">
          <cell r="C252" t="str">
            <v>EM0200</v>
          </cell>
          <cell r="D252" t="str">
            <v>CAISSE GR F</v>
          </cell>
          <cell r="E252">
            <v>0</v>
          </cell>
          <cell r="F252">
            <v>0</v>
          </cell>
        </row>
        <row r="253">
          <cell r="C253" t="str">
            <v>LOC</v>
          </cell>
          <cell r="D253" t="str">
            <v>LOCATION</v>
          </cell>
          <cell r="E253">
            <v>0</v>
          </cell>
          <cell r="F253">
            <v>0</v>
          </cell>
        </row>
        <row r="254">
          <cell r="C254" t="str">
            <v>TF</v>
          </cell>
          <cell r="D254" t="str">
            <v>TIMBRE FISCAL (LOI 93-53)</v>
          </cell>
          <cell r="E254">
            <v>0</v>
          </cell>
          <cell r="F254">
            <v>0</v>
          </cell>
        </row>
        <row r="255">
          <cell r="C255" t="str">
            <v>CA003</v>
          </cell>
          <cell r="D255" t="str">
            <v>CARNET DE FACTURE</v>
          </cell>
          <cell r="E255">
            <v>0</v>
          </cell>
          <cell r="F255">
            <v>0</v>
          </cell>
        </row>
        <row r="256">
          <cell r="C256" t="str">
            <v>CA004</v>
          </cell>
          <cell r="D256" t="str">
            <v>CARNET BON DE LIVRAISON LAIT</v>
          </cell>
          <cell r="E256">
            <v>0</v>
          </cell>
          <cell r="F256">
            <v>0</v>
          </cell>
        </row>
        <row r="257">
          <cell r="C257" t="str">
            <v>197</v>
          </cell>
          <cell r="D257" t="str">
            <v>CARNET DE FACTURE QUAI</v>
          </cell>
          <cell r="E257">
            <v>0</v>
          </cell>
          <cell r="F257">
            <v>0</v>
          </cell>
        </row>
        <row r="258">
          <cell r="C258" t="str">
            <v>MK0016</v>
          </cell>
          <cell r="D258" t="str">
            <v>COLLECTOR DANINO</v>
          </cell>
          <cell r="E258">
            <v>0</v>
          </cell>
          <cell r="F258">
            <v>0</v>
          </cell>
        </row>
        <row r="259">
          <cell r="C259" t="str">
            <v>MK0025</v>
          </cell>
          <cell r="D259" t="str">
            <v>ALBUM DANINO AU MARCHE</v>
          </cell>
          <cell r="E259">
            <v>0</v>
          </cell>
          <cell r="F259">
            <v>0</v>
          </cell>
        </row>
        <row r="260">
          <cell r="C260" t="str">
            <v>PF0306</v>
          </cell>
          <cell r="D260" t="str">
            <v>BOISSON LACTEE 1/2 L VANILLE</v>
          </cell>
          <cell r="E260">
            <v>0</v>
          </cell>
          <cell r="F260">
            <v>0</v>
          </cell>
        </row>
        <row r="261">
          <cell r="C261" t="str">
            <v>PF0307</v>
          </cell>
          <cell r="D261" t="str">
            <v>BOISSON LACTEE 1/2 L CAFE</v>
          </cell>
          <cell r="E261">
            <v>0</v>
          </cell>
          <cell r="F261">
            <v>0</v>
          </cell>
        </row>
        <row r="262">
          <cell r="C262" t="str">
            <v>MK0027</v>
          </cell>
          <cell r="D262" t="str">
            <v>ALBUM COUPE DU MONDE</v>
          </cell>
          <cell r="E262">
            <v>0</v>
          </cell>
          <cell r="F262">
            <v>0</v>
          </cell>
        </row>
        <row r="263">
          <cell r="C263" t="str">
            <v>MK0021</v>
          </cell>
          <cell r="D263" t="str">
            <v>BON DE REDUCTION ACTIVIA AROM</v>
          </cell>
          <cell r="E263">
            <v>0</v>
          </cell>
          <cell r="F263">
            <v>0</v>
          </cell>
        </row>
        <row r="264">
          <cell r="C264" t="str">
            <v>PF00</v>
          </cell>
          <cell r="D264" t="str">
            <v>DANUP FRAISE CITRON 270 GR</v>
          </cell>
          <cell r="E264">
            <v>0</v>
          </cell>
          <cell r="F264">
            <v>0</v>
          </cell>
        </row>
        <row r="265">
          <cell r="C265" t="str">
            <v>EM0524</v>
          </cell>
          <cell r="D265" t="str">
            <v>PALETTE EN BOIS</v>
          </cell>
          <cell r="E265">
            <v>-33</v>
          </cell>
          <cell r="F265">
            <v>0</v>
          </cell>
        </row>
        <row r="266">
          <cell r="C266" t="str">
            <v>PF0385</v>
          </cell>
          <cell r="D266" t="str">
            <v>FRUITE ORANGE 1.5 L</v>
          </cell>
          <cell r="E266">
            <v>0</v>
          </cell>
          <cell r="F266">
            <v>0</v>
          </cell>
        </row>
        <row r="267">
          <cell r="C267" t="str">
            <v>PF0386</v>
          </cell>
          <cell r="D267" t="str">
            <v>FRUITE CITRON 1.5 L</v>
          </cell>
          <cell r="E267">
            <v>0</v>
          </cell>
          <cell r="F267">
            <v>0</v>
          </cell>
        </row>
        <row r="268">
          <cell r="C268" t="str">
            <v>PF0387</v>
          </cell>
          <cell r="D268" t="str">
            <v>FRUITE POMME 1.5 L</v>
          </cell>
          <cell r="E268">
            <v>0</v>
          </cell>
          <cell r="F268">
            <v>0</v>
          </cell>
        </row>
        <row r="269">
          <cell r="C269" t="str">
            <v>PF0388</v>
          </cell>
          <cell r="D269" t="str">
            <v>FRUITE ORANGE 0.5 L</v>
          </cell>
          <cell r="E269">
            <v>0</v>
          </cell>
          <cell r="F269">
            <v>0</v>
          </cell>
        </row>
        <row r="270">
          <cell r="C270" t="str">
            <v>PF0389</v>
          </cell>
          <cell r="D270" t="str">
            <v>FRUITE CITRON 0.5 L</v>
          </cell>
          <cell r="E270">
            <v>0</v>
          </cell>
          <cell r="F270">
            <v>0</v>
          </cell>
        </row>
        <row r="271">
          <cell r="C271" t="str">
            <v>PF0390</v>
          </cell>
          <cell r="D271" t="str">
            <v>FRUITE POMME 0.5 L</v>
          </cell>
          <cell r="E271">
            <v>0</v>
          </cell>
          <cell r="F271">
            <v>0</v>
          </cell>
        </row>
        <row r="272">
          <cell r="C272" t="str">
            <v>PF0382</v>
          </cell>
          <cell r="D272" t="str">
            <v>FRUITE ORANGE 1L</v>
          </cell>
          <cell r="E272">
            <v>0</v>
          </cell>
          <cell r="F272">
            <v>0</v>
          </cell>
        </row>
        <row r="273">
          <cell r="C273" t="str">
            <v>PF0383</v>
          </cell>
          <cell r="D273" t="str">
            <v>FRUITE CITRON 1L</v>
          </cell>
          <cell r="E273">
            <v>0</v>
          </cell>
          <cell r="F273">
            <v>0</v>
          </cell>
        </row>
        <row r="274">
          <cell r="C274" t="str">
            <v>PF0384</v>
          </cell>
          <cell r="D274" t="str">
            <v>FRUITE POMME 1L</v>
          </cell>
          <cell r="E274">
            <v>0</v>
          </cell>
          <cell r="F274">
            <v>0</v>
          </cell>
        </row>
        <row r="275">
          <cell r="C275" t="str">
            <v>PF0398</v>
          </cell>
          <cell r="D275" t="str">
            <v>FRUITE PULPE 1.5L</v>
          </cell>
          <cell r="E275">
            <v>0</v>
          </cell>
          <cell r="F275">
            <v>0</v>
          </cell>
        </row>
        <row r="276">
          <cell r="C276" t="str">
            <v>PF0396</v>
          </cell>
          <cell r="D276" t="str">
            <v>FRUITE  PULPE 0.5 L</v>
          </cell>
          <cell r="E276">
            <v>0</v>
          </cell>
          <cell r="F276">
            <v>0</v>
          </cell>
        </row>
        <row r="277">
          <cell r="C277" t="str">
            <v>PF0397</v>
          </cell>
          <cell r="D277" t="str">
            <v>FRUITE PULPE 1 L</v>
          </cell>
          <cell r="E277">
            <v>0</v>
          </cell>
          <cell r="F277">
            <v>0</v>
          </cell>
        </row>
        <row r="278">
          <cell r="C278" t="str">
            <v>PF0402</v>
          </cell>
          <cell r="D278" t="str">
            <v>LBEN DELICE LOT</v>
          </cell>
          <cell r="E278">
            <v>0</v>
          </cell>
          <cell r="F278">
            <v>0</v>
          </cell>
        </row>
        <row r="279">
          <cell r="C279" t="str">
            <v>PF0403</v>
          </cell>
          <cell r="D279" t="str">
            <v>RAIEB DELICE LOT</v>
          </cell>
          <cell r="E279">
            <v>0</v>
          </cell>
          <cell r="F279">
            <v>0</v>
          </cell>
        </row>
        <row r="280">
          <cell r="C280" t="str">
            <v>PF0463</v>
          </cell>
          <cell r="D280" t="str">
            <v>DANETTE TARTE CITRON 70</v>
          </cell>
          <cell r="E280">
            <v>0</v>
          </cell>
          <cell r="F280">
            <v>0</v>
          </cell>
        </row>
        <row r="281">
          <cell r="C281" t="str">
            <v>PF0462</v>
          </cell>
          <cell r="D281" t="str">
            <v>DANETTE CHOCO BANANE 70</v>
          </cell>
          <cell r="E281">
            <v>0</v>
          </cell>
          <cell r="F281">
            <v>0</v>
          </cell>
        </row>
        <row r="282">
          <cell r="C282" t="str">
            <v>PF0400</v>
          </cell>
          <cell r="D282" t="str">
            <v>TRESOR DE LAIT NATURE LOT</v>
          </cell>
          <cell r="E282">
            <v>0</v>
          </cell>
          <cell r="F282">
            <v>0</v>
          </cell>
        </row>
        <row r="283">
          <cell r="C283" t="str">
            <v>PF0465</v>
          </cell>
          <cell r="D283" t="str">
            <v>MPACK *6 DAN'UP VANILLE</v>
          </cell>
          <cell r="E283">
            <v>0</v>
          </cell>
          <cell r="F283">
            <v>0</v>
          </cell>
        </row>
        <row r="284">
          <cell r="C284" t="str">
            <v>PF0353</v>
          </cell>
          <cell r="D284" t="str">
            <v>MILKANA P'TIT NATURE TC</v>
          </cell>
          <cell r="E284">
            <v>0</v>
          </cell>
          <cell r="F284">
            <v>0</v>
          </cell>
        </row>
        <row r="285">
          <cell r="C285" t="str">
            <v>PF0473</v>
          </cell>
          <cell r="D285" t="str">
            <v>LOT JUS FRUZZY TROPICAL 125 ML</v>
          </cell>
          <cell r="E285">
            <v>0</v>
          </cell>
          <cell r="F285">
            <v>0</v>
          </cell>
        </row>
      </sheetData>
    </sheetDataSet>
  </externalBook>
</externalLink>
</file>

<file path=xl/externalLinks/externalLink4.xml><?xml version="1.0" encoding="utf-8"?>
<externalLink xmlns="http://schemas.openxmlformats.org/spreadsheetml/2006/main">
  <externalBook xmlns:r="http://schemas.openxmlformats.org/officeDocument/2006/relationships" r:id="rId1">
    <sheetNames>
      <sheetName val="A"/>
    </sheetNames>
    <sheetDataSet>
      <sheetData sheetId="0" refreshError="1">
        <row r="2">
          <cell r="B2">
            <v>0</v>
          </cell>
          <cell r="C2">
            <v>0</v>
          </cell>
          <cell r="D2">
            <v>0</v>
          </cell>
          <cell r="E2">
            <v>0</v>
          </cell>
          <cell r="F2">
            <v>0</v>
          </cell>
          <cell r="G2">
            <v>0</v>
          </cell>
          <cell r="H2">
            <v>0</v>
          </cell>
          <cell r="I2">
            <v>0</v>
          </cell>
        </row>
        <row r="3">
          <cell r="B3" t="str">
            <v>PF0278</v>
          </cell>
          <cell r="C3" t="str">
            <v>FERME NATURE SUCRE 110</v>
          </cell>
          <cell r="D3">
            <v>0</v>
          </cell>
          <cell r="E3">
            <v>0</v>
          </cell>
          <cell r="F3">
            <v>48</v>
          </cell>
          <cell r="G3">
            <v>0</v>
          </cell>
          <cell r="H3">
            <v>0</v>
          </cell>
          <cell r="I3">
            <v>0</v>
          </cell>
        </row>
        <row r="4">
          <cell r="B4" t="str">
            <v>PF0009</v>
          </cell>
          <cell r="C4" t="str">
            <v>FERME BANANE 110G</v>
          </cell>
          <cell r="D4">
            <v>12672</v>
          </cell>
          <cell r="E4">
            <v>264</v>
          </cell>
          <cell r="F4">
            <v>48</v>
          </cell>
          <cell r="G4">
            <v>0</v>
          </cell>
          <cell r="H4">
            <v>0</v>
          </cell>
          <cell r="I4">
            <v>0</v>
          </cell>
        </row>
        <row r="5">
          <cell r="B5" t="str">
            <v>PF0010</v>
          </cell>
          <cell r="C5" t="str">
            <v>FERME FRAISE 110G</v>
          </cell>
          <cell r="D5">
            <v>15840</v>
          </cell>
          <cell r="E5">
            <v>330</v>
          </cell>
          <cell r="F5">
            <v>48</v>
          </cell>
          <cell r="G5">
            <v>0</v>
          </cell>
          <cell r="H5">
            <v>0</v>
          </cell>
          <cell r="I5">
            <v>0</v>
          </cell>
        </row>
        <row r="6">
          <cell r="B6" t="str">
            <v>PF0011</v>
          </cell>
          <cell r="C6" t="str">
            <v>FERME VANILLE 110G</v>
          </cell>
          <cell r="D6">
            <v>13680</v>
          </cell>
          <cell r="E6">
            <v>285</v>
          </cell>
          <cell r="F6">
            <v>48</v>
          </cell>
          <cell r="G6">
            <v>0</v>
          </cell>
          <cell r="H6">
            <v>0</v>
          </cell>
          <cell r="I6">
            <v>0</v>
          </cell>
        </row>
        <row r="7">
          <cell r="B7" t="str">
            <v>PF0012</v>
          </cell>
          <cell r="C7" t="str">
            <v>FERME NDC 110G</v>
          </cell>
          <cell r="D7">
            <v>528</v>
          </cell>
          <cell r="E7">
            <v>11</v>
          </cell>
          <cell r="F7">
            <v>48</v>
          </cell>
          <cell r="G7">
            <v>0</v>
          </cell>
          <cell r="H7">
            <v>0</v>
          </cell>
          <cell r="I7">
            <v>0</v>
          </cell>
        </row>
        <row r="8">
          <cell r="B8" t="str">
            <v>PF0013</v>
          </cell>
          <cell r="C8" t="str">
            <v>FERME FDB 110G</v>
          </cell>
          <cell r="D8">
            <v>2304</v>
          </cell>
          <cell r="E8">
            <v>48</v>
          </cell>
          <cell r="F8">
            <v>48</v>
          </cell>
          <cell r="G8">
            <v>0</v>
          </cell>
          <cell r="H8">
            <v>0</v>
          </cell>
          <cell r="I8">
            <v>0</v>
          </cell>
        </row>
        <row r="9">
          <cell r="B9" t="str">
            <v>PF0135</v>
          </cell>
          <cell r="C9" t="str">
            <v>FERME FRAISE CITRON 110G</v>
          </cell>
          <cell r="D9">
            <v>0</v>
          </cell>
          <cell r="E9">
            <v>0</v>
          </cell>
          <cell r="F9">
            <v>48</v>
          </cell>
          <cell r="G9">
            <v>0</v>
          </cell>
          <cell r="H9">
            <v>0</v>
          </cell>
          <cell r="I9">
            <v>0</v>
          </cell>
        </row>
        <row r="10">
          <cell r="B10" t="str">
            <v>PF0193</v>
          </cell>
          <cell r="C10" t="str">
            <v>FERME POMME/VANILLE 110G</v>
          </cell>
          <cell r="D10">
            <v>1728</v>
          </cell>
          <cell r="E10">
            <v>36</v>
          </cell>
          <cell r="F10">
            <v>48</v>
          </cell>
          <cell r="G10">
            <v>0</v>
          </cell>
          <cell r="H10">
            <v>0</v>
          </cell>
          <cell r="I10">
            <v>0</v>
          </cell>
        </row>
        <row r="11">
          <cell r="B11" t="str">
            <v>PF0372</v>
          </cell>
          <cell r="C11" t="str">
            <v>FERME FRUITS EXOTIQUES</v>
          </cell>
          <cell r="D11">
            <v>1440</v>
          </cell>
          <cell r="E11">
            <v>30</v>
          </cell>
          <cell r="F11">
            <v>48</v>
          </cell>
          <cell r="G11">
            <v>0</v>
          </cell>
          <cell r="H11">
            <v>0</v>
          </cell>
          <cell r="I11">
            <v>0</v>
          </cell>
        </row>
        <row r="12">
          <cell r="B12" t="str">
            <v>PF0014</v>
          </cell>
          <cell r="C12" t="str">
            <v>FERME ABRICOT 110</v>
          </cell>
          <cell r="D12">
            <v>288</v>
          </cell>
          <cell r="E12">
            <v>6</v>
          </cell>
          <cell r="F12">
            <v>48</v>
          </cell>
          <cell r="G12">
            <v>0</v>
          </cell>
          <cell r="H12">
            <v>0</v>
          </cell>
          <cell r="I12">
            <v>0</v>
          </cell>
        </row>
        <row r="13">
          <cell r="B13" t="str">
            <v>MK0013</v>
          </cell>
          <cell r="C13" t="str">
            <v>BON DE REDUCTION AROMATISE</v>
          </cell>
          <cell r="D13">
            <v>0</v>
          </cell>
          <cell r="E13">
            <v>0</v>
          </cell>
          <cell r="F13">
            <v>48</v>
          </cell>
          <cell r="G13">
            <v>0</v>
          </cell>
          <cell r="H13">
            <v>0</v>
          </cell>
          <cell r="I13">
            <v>0</v>
          </cell>
        </row>
        <row r="14">
          <cell r="B14" t="str">
            <v>PF0457</v>
          </cell>
          <cell r="C14" t="str">
            <v>DELICE FERME MELON</v>
          </cell>
          <cell r="D14">
            <v>192</v>
          </cell>
          <cell r="E14">
            <v>4</v>
          </cell>
          <cell r="F14">
            <v>48</v>
          </cell>
          <cell r="G14">
            <v>0</v>
          </cell>
          <cell r="H14">
            <v>0</v>
          </cell>
          <cell r="I14">
            <v>0</v>
          </cell>
        </row>
        <row r="15">
          <cell r="B15" t="str">
            <v>PF0458</v>
          </cell>
          <cell r="C15" t="str">
            <v>DELICE FERME CITRON</v>
          </cell>
          <cell r="D15">
            <v>192</v>
          </cell>
          <cell r="E15">
            <v>4</v>
          </cell>
          <cell r="F15">
            <v>48</v>
          </cell>
          <cell r="G15">
            <v>0</v>
          </cell>
          <cell r="H15">
            <v>0</v>
          </cell>
          <cell r="I15">
            <v>0</v>
          </cell>
        </row>
        <row r="16">
          <cell r="B16" t="str">
            <v>PF0245</v>
          </cell>
          <cell r="C16" t="str">
            <v>DANINO NATURE SUCRE 50G</v>
          </cell>
          <cell r="D16">
            <v>6912</v>
          </cell>
          <cell r="E16">
            <v>96</v>
          </cell>
          <cell r="F16">
            <v>72</v>
          </cell>
          <cell r="G16">
            <v>0</v>
          </cell>
          <cell r="H16">
            <v>0</v>
          </cell>
          <cell r="I16">
            <v>0</v>
          </cell>
        </row>
        <row r="17">
          <cell r="B17" t="str">
            <v>PF0246</v>
          </cell>
          <cell r="C17" t="str">
            <v>DANINO FRAISE 50G</v>
          </cell>
          <cell r="D17">
            <v>792</v>
          </cell>
          <cell r="E17">
            <v>11</v>
          </cell>
          <cell r="F17">
            <v>72</v>
          </cell>
          <cell r="G17">
            <v>0</v>
          </cell>
          <cell r="H17">
            <v>0</v>
          </cell>
          <cell r="I17">
            <v>0</v>
          </cell>
        </row>
        <row r="18">
          <cell r="B18" t="str">
            <v>PF0248</v>
          </cell>
          <cell r="C18" t="str">
            <v>DANINO BANANE 50G</v>
          </cell>
          <cell r="D18">
            <v>0</v>
          </cell>
          <cell r="E18">
            <v>0</v>
          </cell>
          <cell r="F18">
            <v>72</v>
          </cell>
          <cell r="G18">
            <v>0</v>
          </cell>
          <cell r="H18">
            <v>0</v>
          </cell>
          <cell r="I18">
            <v>0</v>
          </cell>
        </row>
        <row r="19">
          <cell r="B19" t="str">
            <v>PF0279</v>
          </cell>
          <cell r="C19" t="str">
            <v>DANINO VANILLE 50</v>
          </cell>
          <cell r="D19">
            <v>0</v>
          </cell>
          <cell r="E19">
            <v>0</v>
          </cell>
          <cell r="F19">
            <v>72</v>
          </cell>
          <cell r="G19">
            <v>0</v>
          </cell>
          <cell r="H19">
            <v>0</v>
          </cell>
          <cell r="I19">
            <v>0</v>
          </cell>
        </row>
        <row r="20">
          <cell r="B20" t="str">
            <v>PF0071</v>
          </cell>
          <cell r="C20" t="str">
            <v>DANETTE CHOCOLAT 100G</v>
          </cell>
          <cell r="D20">
            <v>8896</v>
          </cell>
          <cell r="E20">
            <v>278</v>
          </cell>
          <cell r="F20">
            <v>32</v>
          </cell>
          <cell r="G20">
            <v>0</v>
          </cell>
          <cell r="H20">
            <v>0</v>
          </cell>
          <cell r="I20">
            <v>0</v>
          </cell>
        </row>
        <row r="21">
          <cell r="B21" t="str">
            <v>PF0073</v>
          </cell>
          <cell r="C21" t="str">
            <v>DANETTE VANILLE 100G</v>
          </cell>
          <cell r="D21">
            <v>0</v>
          </cell>
          <cell r="E21">
            <v>0</v>
          </cell>
          <cell r="F21">
            <v>32</v>
          </cell>
          <cell r="G21">
            <v>0</v>
          </cell>
          <cell r="H21">
            <v>0</v>
          </cell>
          <cell r="I21">
            <v>0</v>
          </cell>
        </row>
        <row r="22">
          <cell r="B22" t="str">
            <v>PF0074</v>
          </cell>
          <cell r="C22" t="str">
            <v>DANETTE PRALINE 100G</v>
          </cell>
          <cell r="D22">
            <v>0</v>
          </cell>
          <cell r="E22">
            <v>0</v>
          </cell>
          <cell r="F22">
            <v>32</v>
          </cell>
          <cell r="G22">
            <v>0</v>
          </cell>
          <cell r="H22">
            <v>0</v>
          </cell>
          <cell r="I22">
            <v>0</v>
          </cell>
        </row>
        <row r="23">
          <cell r="B23" t="str">
            <v>PF0141</v>
          </cell>
          <cell r="C23" t="str">
            <v>DANETTE CHOCO/CARAMEL 100G</v>
          </cell>
          <cell r="D23">
            <v>0</v>
          </cell>
          <cell r="E23">
            <v>0</v>
          </cell>
          <cell r="F23">
            <v>32</v>
          </cell>
          <cell r="G23">
            <v>0</v>
          </cell>
          <cell r="H23">
            <v>0</v>
          </cell>
          <cell r="I23">
            <v>0</v>
          </cell>
        </row>
        <row r="24">
          <cell r="B24" t="str">
            <v>PF0267</v>
          </cell>
          <cell r="C24" t="str">
            <v>DANETTE ASSIDET ZGOUGOU 100</v>
          </cell>
          <cell r="D24">
            <v>0</v>
          </cell>
          <cell r="E24">
            <v>0</v>
          </cell>
          <cell r="F24">
            <v>32</v>
          </cell>
          <cell r="G24">
            <v>0</v>
          </cell>
          <cell r="H24">
            <v>0</v>
          </cell>
          <cell r="I24">
            <v>0</v>
          </cell>
        </row>
        <row r="25">
          <cell r="B25" t="str">
            <v>PF0268</v>
          </cell>
          <cell r="C25" t="str">
            <v>DANETTE SAVEUR CAFE 100</v>
          </cell>
          <cell r="D25">
            <v>0</v>
          </cell>
          <cell r="E25">
            <v>0</v>
          </cell>
          <cell r="F25">
            <v>32</v>
          </cell>
          <cell r="G25">
            <v>0</v>
          </cell>
          <cell r="H25">
            <v>0</v>
          </cell>
          <cell r="I25">
            <v>0</v>
          </cell>
        </row>
        <row r="26">
          <cell r="B26" t="str">
            <v>PF0337</v>
          </cell>
          <cell r="C26" t="str">
            <v>DANETTE CARAMEL</v>
          </cell>
          <cell r="D26">
            <v>0</v>
          </cell>
          <cell r="E26">
            <v>0</v>
          </cell>
          <cell r="F26">
            <v>32</v>
          </cell>
          <cell r="G26">
            <v>0</v>
          </cell>
          <cell r="H26">
            <v>0</v>
          </cell>
          <cell r="I26">
            <v>0</v>
          </cell>
        </row>
        <row r="27">
          <cell r="B27" t="str">
            <v>PF0365</v>
          </cell>
          <cell r="C27" t="str">
            <v>DANETTE CHOCO/NOISETTE 100</v>
          </cell>
          <cell r="D27">
            <v>0</v>
          </cell>
          <cell r="E27">
            <v>0</v>
          </cell>
          <cell r="F27">
            <v>32</v>
          </cell>
          <cell r="G27">
            <v>0</v>
          </cell>
          <cell r="H27">
            <v>0</v>
          </cell>
          <cell r="I27">
            <v>0</v>
          </cell>
        </row>
        <row r="28">
          <cell r="B28" t="str">
            <v>PF0423</v>
          </cell>
          <cell r="C28" t="str">
            <v>DANETTE CHOCOLAT BANANE 100</v>
          </cell>
          <cell r="D28">
            <v>0</v>
          </cell>
          <cell r="E28">
            <v>0</v>
          </cell>
          <cell r="F28">
            <v>32</v>
          </cell>
          <cell r="G28">
            <v>0</v>
          </cell>
          <cell r="H28">
            <v>0</v>
          </cell>
          <cell r="I28">
            <v>0</v>
          </cell>
        </row>
        <row r="29">
          <cell r="B29" t="str">
            <v>PF0467</v>
          </cell>
          <cell r="C29" t="str">
            <v>DANETTE TIRAMISU 100</v>
          </cell>
          <cell r="D29">
            <v>0</v>
          </cell>
          <cell r="E29">
            <v>0</v>
          </cell>
          <cell r="F29">
            <v>32</v>
          </cell>
          <cell r="G29">
            <v>0</v>
          </cell>
          <cell r="H29">
            <v>0</v>
          </cell>
          <cell r="I29">
            <v>0</v>
          </cell>
        </row>
        <row r="30">
          <cell r="B30" t="str">
            <v>PF0136</v>
          </cell>
          <cell r="C30" t="str">
            <v>DANUP PF ICE CITRON 170G</v>
          </cell>
          <cell r="D30">
            <v>0</v>
          </cell>
          <cell r="E30">
            <v>0</v>
          </cell>
          <cell r="F30">
            <v>48</v>
          </cell>
          <cell r="G30">
            <v>0</v>
          </cell>
          <cell r="H30">
            <v>0</v>
          </cell>
          <cell r="I30">
            <v>0</v>
          </cell>
        </row>
        <row r="31">
          <cell r="B31" t="str">
            <v>PF0155</v>
          </cell>
          <cell r="C31" t="str">
            <v>DANUP FRAISE 170G</v>
          </cell>
          <cell r="D31">
            <v>0</v>
          </cell>
          <cell r="E31">
            <v>0</v>
          </cell>
          <cell r="F31">
            <v>48</v>
          </cell>
          <cell r="G31">
            <v>0</v>
          </cell>
          <cell r="H31">
            <v>0</v>
          </cell>
          <cell r="I31">
            <v>0</v>
          </cell>
        </row>
        <row r="32">
          <cell r="B32" t="str">
            <v>PF0156</v>
          </cell>
          <cell r="C32" t="str">
            <v>DANUP VANILLE 170G</v>
          </cell>
          <cell r="D32">
            <v>6000</v>
          </cell>
          <cell r="E32">
            <v>125</v>
          </cell>
          <cell r="F32">
            <v>48</v>
          </cell>
          <cell r="G32">
            <v>0</v>
          </cell>
          <cell r="H32">
            <v>0</v>
          </cell>
          <cell r="I32">
            <v>0</v>
          </cell>
        </row>
        <row r="33">
          <cell r="B33" t="str">
            <v>PF0310</v>
          </cell>
          <cell r="C33" t="str">
            <v>DANUP TROPICAL MIX 170</v>
          </cell>
          <cell r="D33">
            <v>3792</v>
          </cell>
          <cell r="E33">
            <v>79</v>
          </cell>
          <cell r="F33">
            <v>48</v>
          </cell>
          <cell r="G33">
            <v>0</v>
          </cell>
          <cell r="H33">
            <v>0</v>
          </cell>
          <cell r="I33">
            <v>0</v>
          </cell>
        </row>
        <row r="34">
          <cell r="B34" t="str">
            <v>PF0338</v>
          </cell>
          <cell r="C34" t="str">
            <v>DANUP PF PECHE MELBA 170</v>
          </cell>
          <cell r="D34">
            <v>2112</v>
          </cell>
          <cell r="E34">
            <v>44</v>
          </cell>
          <cell r="F34">
            <v>48</v>
          </cell>
          <cell r="G34">
            <v>0</v>
          </cell>
          <cell r="H34">
            <v>0</v>
          </cell>
          <cell r="I34">
            <v>0</v>
          </cell>
        </row>
        <row r="35">
          <cell r="B35" t="str">
            <v>PF0428</v>
          </cell>
          <cell r="C35" t="str">
            <v>DANUP GRANITE 170</v>
          </cell>
          <cell r="D35">
            <v>0</v>
          </cell>
          <cell r="E35">
            <v>0</v>
          </cell>
          <cell r="F35">
            <v>48</v>
          </cell>
          <cell r="G35">
            <v>0</v>
          </cell>
          <cell r="H35">
            <v>0</v>
          </cell>
          <cell r="I35">
            <v>0</v>
          </cell>
        </row>
        <row r="36">
          <cell r="B36" t="str">
            <v>PF0083</v>
          </cell>
          <cell r="C36" t="str">
            <v>BRASSE VANILLE 80G</v>
          </cell>
          <cell r="D36">
            <v>7128</v>
          </cell>
          <cell r="E36">
            <v>99</v>
          </cell>
          <cell r="F36">
            <v>72</v>
          </cell>
          <cell r="G36">
            <v>0</v>
          </cell>
          <cell r="H36">
            <v>0</v>
          </cell>
          <cell r="I36">
            <v>0</v>
          </cell>
        </row>
        <row r="37">
          <cell r="B37" t="str">
            <v>PF0084</v>
          </cell>
          <cell r="C37" t="str">
            <v>BRASSE FRAISE 80G</v>
          </cell>
          <cell r="D37">
            <v>5112</v>
          </cell>
          <cell r="E37">
            <v>71</v>
          </cell>
          <cell r="F37">
            <v>72</v>
          </cell>
          <cell r="G37">
            <v>0</v>
          </cell>
          <cell r="H37">
            <v>0</v>
          </cell>
          <cell r="I37">
            <v>0</v>
          </cell>
        </row>
        <row r="38">
          <cell r="B38" t="str">
            <v>PF0314</v>
          </cell>
          <cell r="C38" t="str">
            <v>BRASSE FRAISE BISCUIT 80</v>
          </cell>
          <cell r="D38">
            <v>1440</v>
          </cell>
          <cell r="E38">
            <v>20</v>
          </cell>
          <cell r="F38">
            <v>72</v>
          </cell>
          <cell r="G38">
            <v>0</v>
          </cell>
          <cell r="H38">
            <v>0</v>
          </cell>
          <cell r="I38">
            <v>0</v>
          </cell>
        </row>
        <row r="39">
          <cell r="B39" t="str">
            <v>PF0325</v>
          </cell>
          <cell r="C39" t="str">
            <v>BRASSE TARTE AU CITRON 80</v>
          </cell>
          <cell r="D39">
            <v>0</v>
          </cell>
          <cell r="E39">
            <v>0</v>
          </cell>
          <cell r="F39">
            <v>72</v>
          </cell>
          <cell r="G39">
            <v>0</v>
          </cell>
          <cell r="H39">
            <v>0</v>
          </cell>
          <cell r="I39">
            <v>0</v>
          </cell>
        </row>
        <row r="40">
          <cell r="B40" t="str">
            <v>PF0128</v>
          </cell>
          <cell r="C40" t="str">
            <v>BRASSE PECHE ABRICOT 80G</v>
          </cell>
          <cell r="D40">
            <v>936</v>
          </cell>
          <cell r="E40">
            <v>13</v>
          </cell>
          <cell r="F40">
            <v>72</v>
          </cell>
          <cell r="G40">
            <v>0</v>
          </cell>
          <cell r="H40">
            <v>0</v>
          </cell>
          <cell r="I40">
            <v>0</v>
          </cell>
        </row>
        <row r="41">
          <cell r="B41" t="str">
            <v>PF0455</v>
          </cell>
          <cell r="C41" t="str">
            <v>MAMZOUJ MANGUE 80</v>
          </cell>
          <cell r="D41">
            <v>720</v>
          </cell>
          <cell r="E41">
            <v>10</v>
          </cell>
          <cell r="F41">
            <v>72</v>
          </cell>
          <cell r="G41">
            <v>0</v>
          </cell>
          <cell r="H41">
            <v>0</v>
          </cell>
          <cell r="I41">
            <v>0</v>
          </cell>
        </row>
        <row r="42">
          <cell r="B42" t="str">
            <v>PF0456</v>
          </cell>
          <cell r="C42" t="str">
            <v>MAMZOUJ VANILLE BISCUIT 80</v>
          </cell>
          <cell r="D42">
            <v>0</v>
          </cell>
          <cell r="E42">
            <v>0</v>
          </cell>
          <cell r="F42">
            <v>72</v>
          </cell>
          <cell r="G42">
            <v>0</v>
          </cell>
          <cell r="H42">
            <v>0</v>
          </cell>
          <cell r="I42">
            <v>0</v>
          </cell>
        </row>
        <row r="43">
          <cell r="B43" t="str">
            <v>PF0321</v>
          </cell>
          <cell r="C43" t="str">
            <v>FERME YAWMY  VANILLE 80</v>
          </cell>
          <cell r="D43">
            <v>0</v>
          </cell>
          <cell r="E43">
            <v>0</v>
          </cell>
          <cell r="F43">
            <v>72</v>
          </cell>
          <cell r="G43">
            <v>0</v>
          </cell>
          <cell r="H43">
            <v>0</v>
          </cell>
          <cell r="I43">
            <v>0</v>
          </cell>
        </row>
        <row r="44">
          <cell r="B44" t="str">
            <v>PF0322</v>
          </cell>
          <cell r="C44" t="str">
            <v>FERME YAWMY FRAISE 80</v>
          </cell>
          <cell r="D44">
            <v>0</v>
          </cell>
          <cell r="E44">
            <v>0</v>
          </cell>
          <cell r="F44">
            <v>72</v>
          </cell>
          <cell r="G44">
            <v>0</v>
          </cell>
          <cell r="H44">
            <v>0</v>
          </cell>
          <cell r="I44">
            <v>0</v>
          </cell>
        </row>
        <row r="45">
          <cell r="B45" t="str">
            <v>PF0270</v>
          </cell>
          <cell r="C45" t="str">
            <v>DANAO PECHE/ABRICOT 200ML</v>
          </cell>
          <cell r="D45">
            <v>12355</v>
          </cell>
          <cell r="E45">
            <v>353</v>
          </cell>
          <cell r="F45">
            <v>35</v>
          </cell>
          <cell r="G45">
            <v>0</v>
          </cell>
          <cell r="H45">
            <v>0</v>
          </cell>
          <cell r="I45">
            <v>0</v>
          </cell>
        </row>
        <row r="46">
          <cell r="B46" t="str">
            <v>PF0469</v>
          </cell>
          <cell r="C46" t="str">
            <v>DANAO CITRON 200 ML</v>
          </cell>
          <cell r="D46">
            <v>0</v>
          </cell>
          <cell r="E46">
            <v>0</v>
          </cell>
          <cell r="F46">
            <v>35</v>
          </cell>
          <cell r="G46">
            <v>0</v>
          </cell>
          <cell r="H46">
            <v>0</v>
          </cell>
          <cell r="I46">
            <v>0</v>
          </cell>
        </row>
        <row r="47">
          <cell r="B47" t="str">
            <v>PF0181</v>
          </cell>
          <cell r="C47" t="str">
            <v>ACTIVIA NATURE 110G</v>
          </cell>
          <cell r="D47">
            <v>528</v>
          </cell>
          <cell r="E47">
            <v>11</v>
          </cell>
          <cell r="F47">
            <v>48</v>
          </cell>
          <cell r="G47">
            <v>0</v>
          </cell>
          <cell r="H47">
            <v>0</v>
          </cell>
          <cell r="I47">
            <v>0</v>
          </cell>
        </row>
        <row r="48">
          <cell r="B48" t="str">
            <v>PF0206</v>
          </cell>
          <cell r="C48" t="str">
            <v>ACTIVIA VANILLE 110G</v>
          </cell>
          <cell r="D48">
            <v>672</v>
          </cell>
          <cell r="E48">
            <v>14</v>
          </cell>
          <cell r="F48">
            <v>48</v>
          </cell>
          <cell r="G48">
            <v>0</v>
          </cell>
          <cell r="H48">
            <v>0</v>
          </cell>
          <cell r="I48">
            <v>0</v>
          </cell>
        </row>
        <row r="49">
          <cell r="B49" t="str">
            <v>PF0217</v>
          </cell>
          <cell r="C49" t="str">
            <v>ACTIVIA MIEL 110G</v>
          </cell>
          <cell r="D49">
            <v>0</v>
          </cell>
          <cell r="E49">
            <v>0</v>
          </cell>
          <cell r="F49">
            <v>48</v>
          </cell>
          <cell r="G49">
            <v>0</v>
          </cell>
          <cell r="H49">
            <v>0</v>
          </cell>
          <cell r="I49">
            <v>0</v>
          </cell>
        </row>
        <row r="50">
          <cell r="B50" t="str">
            <v>PF0366</v>
          </cell>
          <cell r="C50" t="str">
            <v>ACTIVIA AROMATISE CITRON</v>
          </cell>
          <cell r="D50">
            <v>0</v>
          </cell>
          <cell r="E50">
            <v>0</v>
          </cell>
          <cell r="F50">
            <v>48</v>
          </cell>
          <cell r="G50">
            <v>0</v>
          </cell>
          <cell r="H50">
            <v>0</v>
          </cell>
          <cell r="I50">
            <v>0</v>
          </cell>
        </row>
        <row r="51">
          <cell r="B51" t="str">
            <v>PF0263</v>
          </cell>
          <cell r="C51" t="str">
            <v>ACTIVIA AUX FRUITS FRAISE 110G</v>
          </cell>
          <cell r="D51">
            <v>768</v>
          </cell>
          <cell r="E51">
            <v>16</v>
          </cell>
          <cell r="F51">
            <v>48</v>
          </cell>
          <cell r="G51">
            <v>0</v>
          </cell>
          <cell r="H51">
            <v>0</v>
          </cell>
          <cell r="I51">
            <v>0</v>
          </cell>
        </row>
        <row r="52">
          <cell r="B52" t="str">
            <v>PF0264</v>
          </cell>
          <cell r="C52" t="str">
            <v>ACTIVIA AUX FRUITS PECHE  110G</v>
          </cell>
          <cell r="D52">
            <v>1008</v>
          </cell>
          <cell r="E52">
            <v>21</v>
          </cell>
          <cell r="F52">
            <v>48</v>
          </cell>
          <cell r="G52">
            <v>0</v>
          </cell>
          <cell r="H52">
            <v>0</v>
          </cell>
          <cell r="I52">
            <v>0</v>
          </cell>
        </row>
        <row r="53">
          <cell r="B53" t="str">
            <v>PF0265</v>
          </cell>
          <cell r="C53" t="str">
            <v>ACTIVIA AUX FRUITS FIGUE 110G</v>
          </cell>
          <cell r="D53">
            <v>0</v>
          </cell>
          <cell r="E53">
            <v>0</v>
          </cell>
          <cell r="F53">
            <v>48</v>
          </cell>
          <cell r="G53">
            <v>0</v>
          </cell>
          <cell r="H53">
            <v>0</v>
          </cell>
          <cell r="I53">
            <v>0</v>
          </cell>
        </row>
        <row r="54">
          <cell r="B54" t="str">
            <v>PF0266</v>
          </cell>
          <cell r="C54" t="str">
            <v>ACTIVIA AUX FRUITS POMME 110G</v>
          </cell>
          <cell r="D54">
            <v>0</v>
          </cell>
          <cell r="E54">
            <v>0</v>
          </cell>
          <cell r="F54">
            <v>48</v>
          </cell>
          <cell r="G54">
            <v>0</v>
          </cell>
          <cell r="H54">
            <v>0</v>
          </cell>
          <cell r="I54">
            <v>0</v>
          </cell>
        </row>
        <row r="55">
          <cell r="B55" t="str">
            <v>PF0315</v>
          </cell>
          <cell r="C55" t="str">
            <v>ACTIVIA AUX FRUITS DATTES  110</v>
          </cell>
          <cell r="D55">
            <v>0</v>
          </cell>
          <cell r="E55">
            <v>0</v>
          </cell>
          <cell r="F55">
            <v>48</v>
          </cell>
          <cell r="G55">
            <v>0</v>
          </cell>
          <cell r="H55">
            <v>0</v>
          </cell>
          <cell r="I55">
            <v>0</v>
          </cell>
        </row>
        <row r="56">
          <cell r="B56" t="str">
            <v>PF0346</v>
          </cell>
          <cell r="C56" t="str">
            <v>ACTIVIA AUX FRUITS POIRE</v>
          </cell>
          <cell r="D56">
            <v>0</v>
          </cell>
          <cell r="E56">
            <v>0</v>
          </cell>
          <cell r="F56">
            <v>48</v>
          </cell>
          <cell r="G56">
            <v>0</v>
          </cell>
          <cell r="H56">
            <v>0</v>
          </cell>
          <cell r="I56">
            <v>0</v>
          </cell>
        </row>
        <row r="57">
          <cell r="B57" t="str">
            <v>PF0358</v>
          </cell>
          <cell r="C57" t="str">
            <v>ACTIVIA AUX FRUITS FDB 110</v>
          </cell>
          <cell r="D57">
            <v>1104</v>
          </cell>
          <cell r="E57">
            <v>23</v>
          </cell>
          <cell r="F57">
            <v>48</v>
          </cell>
          <cell r="G57">
            <v>0</v>
          </cell>
          <cell r="H57">
            <v>0</v>
          </cell>
          <cell r="I57">
            <v>0</v>
          </cell>
        </row>
        <row r="58">
          <cell r="B58" t="str">
            <v>PF0424</v>
          </cell>
          <cell r="C58" t="str">
            <v>ACTIVIA AUX FRUITS MANGUE  110</v>
          </cell>
          <cell r="D58">
            <v>192</v>
          </cell>
          <cell r="E58">
            <v>4</v>
          </cell>
          <cell r="F58">
            <v>48</v>
          </cell>
          <cell r="G58">
            <v>0</v>
          </cell>
          <cell r="H58">
            <v>0</v>
          </cell>
          <cell r="I58">
            <v>0</v>
          </cell>
        </row>
        <row r="59">
          <cell r="B59" t="str">
            <v>PF0459</v>
          </cell>
          <cell r="C59" t="str">
            <v>ACTIVIA AU FRUITS NOIX 110</v>
          </cell>
          <cell r="D59">
            <v>768</v>
          </cell>
          <cell r="E59">
            <v>16</v>
          </cell>
          <cell r="F59">
            <v>48</v>
          </cell>
          <cell r="G59">
            <v>0</v>
          </cell>
          <cell r="H59">
            <v>0</v>
          </cell>
          <cell r="I59">
            <v>0</v>
          </cell>
        </row>
        <row r="60">
          <cell r="B60" t="str">
            <v>PF0460</v>
          </cell>
          <cell r="C60" t="str">
            <v>ACTIVIA 0% AU FRUITS FRAISE 110</v>
          </cell>
          <cell r="D60">
            <v>0</v>
          </cell>
          <cell r="E60">
            <v>0</v>
          </cell>
          <cell r="F60">
            <v>48</v>
          </cell>
          <cell r="G60">
            <v>0</v>
          </cell>
          <cell r="H60">
            <v>0</v>
          </cell>
          <cell r="I60">
            <v>0</v>
          </cell>
        </row>
        <row r="61">
          <cell r="B61" t="str">
            <v>PF0329</v>
          </cell>
          <cell r="C61" t="str">
            <v>TRESOR DE LAIT 140G</v>
          </cell>
          <cell r="D61">
            <v>108</v>
          </cell>
          <cell r="E61">
            <v>6</v>
          </cell>
          <cell r="F61">
            <v>18</v>
          </cell>
          <cell r="G61">
            <v>0</v>
          </cell>
          <cell r="H61">
            <v>0</v>
          </cell>
          <cell r="I61">
            <v>0</v>
          </cell>
        </row>
        <row r="62">
          <cell r="B62" t="str">
            <v>PF0077</v>
          </cell>
          <cell r="C62" t="str">
            <v>BEURRE PLAQUETTE 100G</v>
          </cell>
          <cell r="D62">
            <v>144</v>
          </cell>
          <cell r="E62">
            <v>48</v>
          </cell>
          <cell r="F62">
            <v>3</v>
          </cell>
          <cell r="G62">
            <v>0</v>
          </cell>
          <cell r="H62">
            <v>0</v>
          </cell>
          <cell r="I62">
            <v>0</v>
          </cell>
        </row>
        <row r="63">
          <cell r="B63" t="str">
            <v>PF0222</v>
          </cell>
          <cell r="C63" t="str">
            <v>LBEN DELICE NV</v>
          </cell>
          <cell r="D63">
            <v>1800</v>
          </cell>
          <cell r="E63">
            <v>120</v>
          </cell>
          <cell r="F63">
            <v>15</v>
          </cell>
          <cell r="G63">
            <v>0</v>
          </cell>
          <cell r="H63">
            <v>0</v>
          </cell>
          <cell r="I63">
            <v>0</v>
          </cell>
        </row>
        <row r="64">
          <cell r="B64" t="str">
            <v>PF0223</v>
          </cell>
          <cell r="C64" t="str">
            <v>RAIEB DELICE NV</v>
          </cell>
          <cell r="D64">
            <v>2100</v>
          </cell>
          <cell r="E64">
            <v>140</v>
          </cell>
          <cell r="F64">
            <v>15</v>
          </cell>
          <cell r="G64">
            <v>0</v>
          </cell>
          <cell r="H64">
            <v>0</v>
          </cell>
          <cell r="I64">
            <v>0</v>
          </cell>
        </row>
        <row r="65">
          <cell r="B65" t="str">
            <v>PF0349</v>
          </cell>
          <cell r="C65" t="str">
            <v>BEURRE EN SCEAU DELICE 2,5 KG</v>
          </cell>
          <cell r="D65">
            <v>0</v>
          </cell>
          <cell r="E65">
            <v>0</v>
          </cell>
          <cell r="F65">
            <v>2.5</v>
          </cell>
          <cell r="G65">
            <v>0</v>
          </cell>
          <cell r="H65">
            <v>0</v>
          </cell>
          <cell r="I65">
            <v>0</v>
          </cell>
        </row>
        <row r="66">
          <cell r="B66" t="str">
            <v>PF0330</v>
          </cell>
          <cell r="C66" t="str">
            <v>KIDZ</v>
          </cell>
          <cell r="D66">
            <v>208</v>
          </cell>
          <cell r="E66">
            <v>8</v>
          </cell>
          <cell r="F66">
            <v>26</v>
          </cell>
          <cell r="G66">
            <v>0</v>
          </cell>
          <cell r="H66">
            <v>0</v>
          </cell>
          <cell r="I66">
            <v>0</v>
          </cell>
        </row>
        <row r="67">
          <cell r="B67" t="str">
            <v>PF0350</v>
          </cell>
          <cell r="C67" t="str">
            <v>MILKANA KIDZ EMMENTAL</v>
          </cell>
          <cell r="D67">
            <v>0</v>
          </cell>
          <cell r="E67">
            <v>0</v>
          </cell>
          <cell r="F67">
            <v>26</v>
          </cell>
          <cell r="G67">
            <v>0</v>
          </cell>
          <cell r="H67">
            <v>0</v>
          </cell>
          <cell r="I67">
            <v>0</v>
          </cell>
        </row>
        <row r="68">
          <cell r="B68" t="str">
            <v>PF0418</v>
          </cell>
          <cell r="C68" t="str">
            <v>MILKANA KIDZ CHOCOLAT</v>
          </cell>
          <cell r="D68">
            <v>0</v>
          </cell>
          <cell r="E68">
            <v>0</v>
          </cell>
          <cell r="F68">
            <v>26</v>
          </cell>
          <cell r="G68">
            <v>0</v>
          </cell>
          <cell r="H68">
            <v>0</v>
          </cell>
          <cell r="I68">
            <v>0</v>
          </cell>
        </row>
        <row r="69">
          <cell r="B69" t="str">
            <v>PF0101</v>
          </cell>
          <cell r="C69" t="str">
            <v>JOCKEY NATURE SUCRE 90G</v>
          </cell>
          <cell r="D69">
            <v>0</v>
          </cell>
          <cell r="E69">
            <v>0</v>
          </cell>
          <cell r="F69">
            <v>48</v>
          </cell>
          <cell r="G69">
            <v>0</v>
          </cell>
          <cell r="H69">
            <v>0</v>
          </cell>
          <cell r="I69">
            <v>0</v>
          </cell>
        </row>
        <row r="70">
          <cell r="B70" t="str">
            <v>PF0102</v>
          </cell>
          <cell r="C70" t="str">
            <v>JOCKEY VANILLE 90</v>
          </cell>
          <cell r="D70">
            <v>0</v>
          </cell>
          <cell r="E70">
            <v>0</v>
          </cell>
          <cell r="F70">
            <v>48</v>
          </cell>
          <cell r="G70">
            <v>0</v>
          </cell>
          <cell r="H70">
            <v>0</v>
          </cell>
          <cell r="I70">
            <v>0</v>
          </cell>
        </row>
        <row r="71">
          <cell r="B71" t="str">
            <v>PF0042</v>
          </cell>
          <cell r="C71" t="str">
            <v>BEURRE PLAQUETTE 200G</v>
          </cell>
          <cell r="D71">
            <v>228</v>
          </cell>
          <cell r="E71">
            <v>57</v>
          </cell>
          <cell r="F71">
            <v>4</v>
          </cell>
          <cell r="G71">
            <v>0</v>
          </cell>
          <cell r="H71">
            <v>0</v>
          </cell>
          <cell r="I71">
            <v>0</v>
          </cell>
        </row>
        <row r="72">
          <cell r="B72" t="str">
            <v>PF0043</v>
          </cell>
          <cell r="C72" t="str">
            <v>BEURRE EN VRAC (CARTON 5KG)</v>
          </cell>
          <cell r="D72">
            <v>35</v>
          </cell>
          <cell r="E72">
            <v>7</v>
          </cell>
          <cell r="F72">
            <v>5</v>
          </cell>
          <cell r="G72">
            <v>0</v>
          </cell>
          <cell r="H72">
            <v>0</v>
          </cell>
          <cell r="I72">
            <v>0</v>
          </cell>
        </row>
        <row r="73">
          <cell r="B73" t="str">
            <v>MK0009</v>
          </cell>
          <cell r="C73" t="str">
            <v>CARTE A GRATTER</v>
          </cell>
          <cell r="D73">
            <v>0</v>
          </cell>
          <cell r="E73">
            <v>0</v>
          </cell>
          <cell r="F73">
            <v>1</v>
          </cell>
          <cell r="G73">
            <v>0</v>
          </cell>
          <cell r="H73">
            <v>0</v>
          </cell>
          <cell r="I73">
            <v>0</v>
          </cell>
        </row>
        <row r="74">
          <cell r="B74" t="str">
            <v>MK0010</v>
          </cell>
          <cell r="C74" t="str">
            <v>T-SHIRT CARTE A GRATTER</v>
          </cell>
          <cell r="D74">
            <v>0</v>
          </cell>
          <cell r="E74">
            <v>0</v>
          </cell>
          <cell r="F74">
            <v>1</v>
          </cell>
          <cell r="G74">
            <v>0</v>
          </cell>
          <cell r="H74">
            <v>0</v>
          </cell>
          <cell r="I74">
            <v>0</v>
          </cell>
        </row>
        <row r="75">
          <cell r="B75" t="str">
            <v>MK0017</v>
          </cell>
          <cell r="C75" t="str">
            <v>KIT DANETTE A GLACER</v>
          </cell>
          <cell r="D75">
            <v>0</v>
          </cell>
          <cell r="E75">
            <v>0</v>
          </cell>
          <cell r="F75">
            <v>1</v>
          </cell>
          <cell r="G75">
            <v>0</v>
          </cell>
          <cell r="H75">
            <v>0</v>
          </cell>
          <cell r="I75">
            <v>0</v>
          </cell>
        </row>
        <row r="76">
          <cell r="B76" t="str">
            <v>MK0018</v>
          </cell>
          <cell r="C76" t="str">
            <v>CARTON PRESENTOIR DG</v>
          </cell>
          <cell r="D76">
            <v>0</v>
          </cell>
          <cell r="E76">
            <v>0</v>
          </cell>
          <cell r="F76">
            <v>1</v>
          </cell>
          <cell r="G76">
            <v>0</v>
          </cell>
          <cell r="H76">
            <v>0</v>
          </cell>
          <cell r="I76">
            <v>0</v>
          </cell>
        </row>
        <row r="77">
          <cell r="B77" t="str">
            <v>PF0061</v>
          </cell>
          <cell r="C77" t="str">
            <v>DANETTE FLAN CARAMEL 90</v>
          </cell>
          <cell r="D77">
            <v>0</v>
          </cell>
          <cell r="E77">
            <v>0</v>
          </cell>
          <cell r="F77">
            <v>1</v>
          </cell>
          <cell r="G77">
            <v>0</v>
          </cell>
          <cell r="H77">
            <v>0</v>
          </cell>
          <cell r="I77">
            <v>0</v>
          </cell>
        </row>
        <row r="78">
          <cell r="B78" t="str">
            <v>PF0081</v>
          </cell>
          <cell r="C78" t="str">
            <v>JUS ORANGE 1L</v>
          </cell>
          <cell r="D78">
            <v>0</v>
          </cell>
          <cell r="E78">
            <v>0</v>
          </cell>
          <cell r="F78">
            <v>1</v>
          </cell>
          <cell r="G78">
            <v>0</v>
          </cell>
          <cell r="H78">
            <v>0</v>
          </cell>
          <cell r="I78">
            <v>0</v>
          </cell>
        </row>
        <row r="79">
          <cell r="B79" t="str">
            <v>PF0134</v>
          </cell>
          <cell r="C79" t="str">
            <v>LAIT BOUTEILLE LAINO 1L</v>
          </cell>
          <cell r="D79">
            <v>0</v>
          </cell>
          <cell r="E79">
            <v>0</v>
          </cell>
          <cell r="F79">
            <v>1</v>
          </cell>
          <cell r="G79">
            <v>0</v>
          </cell>
          <cell r="H79">
            <v>0</v>
          </cell>
          <cell r="I79">
            <v>0</v>
          </cell>
        </row>
        <row r="80">
          <cell r="B80" t="str">
            <v>PF0137</v>
          </cell>
          <cell r="C80" t="str">
            <v>DANUP GF ICE CITRON 280G</v>
          </cell>
          <cell r="D80">
            <v>0</v>
          </cell>
          <cell r="E80">
            <v>0</v>
          </cell>
          <cell r="F80">
            <v>1</v>
          </cell>
          <cell r="G80">
            <v>0</v>
          </cell>
          <cell r="H80">
            <v>0</v>
          </cell>
          <cell r="I80">
            <v>0</v>
          </cell>
        </row>
        <row r="81">
          <cell r="B81" t="str">
            <v>PF0157</v>
          </cell>
          <cell r="C81" t="str">
            <v>DANUP ANANAS/COCO 170G</v>
          </cell>
          <cell r="D81">
            <v>0</v>
          </cell>
          <cell r="E81">
            <v>0</v>
          </cell>
          <cell r="F81">
            <v>1</v>
          </cell>
          <cell r="G81">
            <v>0</v>
          </cell>
          <cell r="H81">
            <v>0</v>
          </cell>
          <cell r="I81">
            <v>0</v>
          </cell>
        </row>
        <row r="82">
          <cell r="B82" t="str">
            <v>PF0158</v>
          </cell>
          <cell r="C82" t="str">
            <v>DANUP FRAISE 280G</v>
          </cell>
          <cell r="D82">
            <v>0</v>
          </cell>
          <cell r="E82">
            <v>0</v>
          </cell>
          <cell r="F82">
            <v>1</v>
          </cell>
          <cell r="G82">
            <v>0</v>
          </cell>
          <cell r="H82">
            <v>0</v>
          </cell>
          <cell r="I82">
            <v>0</v>
          </cell>
        </row>
        <row r="83">
          <cell r="B83" t="str">
            <v>PF0159</v>
          </cell>
          <cell r="C83" t="str">
            <v>DANUP VANILLE 280G</v>
          </cell>
          <cell r="D83">
            <v>0</v>
          </cell>
          <cell r="E83">
            <v>0</v>
          </cell>
          <cell r="F83">
            <v>1</v>
          </cell>
          <cell r="G83">
            <v>0</v>
          </cell>
          <cell r="H83">
            <v>0</v>
          </cell>
          <cell r="I83">
            <v>0</v>
          </cell>
        </row>
        <row r="84">
          <cell r="B84" t="str">
            <v>PF0165</v>
          </cell>
          <cell r="C84" t="str">
            <v>LAIT UHT PAQUET LAINO</v>
          </cell>
          <cell r="D84">
            <v>0</v>
          </cell>
          <cell r="E84">
            <v>0</v>
          </cell>
          <cell r="F84">
            <v>1</v>
          </cell>
          <cell r="G84">
            <v>0</v>
          </cell>
          <cell r="H84">
            <v>0</v>
          </cell>
          <cell r="I84">
            <v>0</v>
          </cell>
        </row>
        <row r="85">
          <cell r="B85" t="str">
            <v>PF0171</v>
          </cell>
          <cell r="C85" t="str">
            <v>RAIEB LAINO</v>
          </cell>
          <cell r="D85">
            <v>0</v>
          </cell>
          <cell r="E85">
            <v>0</v>
          </cell>
          <cell r="F85">
            <v>1</v>
          </cell>
          <cell r="G85">
            <v>0</v>
          </cell>
          <cell r="H85">
            <v>0</v>
          </cell>
          <cell r="I85">
            <v>0</v>
          </cell>
        </row>
        <row r="86">
          <cell r="B86" t="str">
            <v>PF0177</v>
          </cell>
          <cell r="C86" t="str">
            <v>BRASSE VANILLE 110</v>
          </cell>
          <cell r="D86">
            <v>0</v>
          </cell>
          <cell r="E86">
            <v>0</v>
          </cell>
          <cell r="F86">
            <v>1</v>
          </cell>
          <cell r="G86">
            <v>0</v>
          </cell>
          <cell r="H86">
            <v>0</v>
          </cell>
          <cell r="I86">
            <v>0</v>
          </cell>
        </row>
        <row r="87">
          <cell r="B87" t="str">
            <v>PF0178</v>
          </cell>
          <cell r="C87" t="str">
            <v>BRASSE FRAISE 110</v>
          </cell>
          <cell r="D87">
            <v>0</v>
          </cell>
          <cell r="E87">
            <v>0</v>
          </cell>
          <cell r="F87">
            <v>1</v>
          </cell>
          <cell r="G87">
            <v>0</v>
          </cell>
          <cell r="H87">
            <v>0</v>
          </cell>
          <cell r="I87">
            <v>0</v>
          </cell>
        </row>
        <row r="88">
          <cell r="B88" t="str">
            <v>PF0194</v>
          </cell>
          <cell r="C88" t="str">
            <v>LAIT BOUTEILLE LAINO 1/2 L</v>
          </cell>
          <cell r="D88">
            <v>0</v>
          </cell>
          <cell r="E88">
            <v>0</v>
          </cell>
          <cell r="F88">
            <v>1</v>
          </cell>
          <cell r="G88">
            <v>0</v>
          </cell>
          <cell r="H88">
            <v>0</v>
          </cell>
          <cell r="I88">
            <v>0</v>
          </cell>
        </row>
        <row r="89">
          <cell r="B89" t="str">
            <v>PF0203</v>
          </cell>
          <cell r="C89" t="str">
            <v>LAIT ENTIER LAINO</v>
          </cell>
          <cell r="D89">
            <v>0</v>
          </cell>
          <cell r="E89">
            <v>0</v>
          </cell>
          <cell r="F89">
            <v>1</v>
          </cell>
          <cell r="G89">
            <v>0</v>
          </cell>
          <cell r="H89">
            <v>0</v>
          </cell>
          <cell r="I89">
            <v>0</v>
          </cell>
        </row>
        <row r="90">
          <cell r="B90" t="str">
            <v>PF0211</v>
          </cell>
          <cell r="C90" t="str">
            <v>BRASSE FRAISE/ BISCUIT 110</v>
          </cell>
          <cell r="D90">
            <v>0</v>
          </cell>
          <cell r="E90">
            <v>0</v>
          </cell>
          <cell r="F90">
            <v>1</v>
          </cell>
          <cell r="G90">
            <v>0</v>
          </cell>
          <cell r="H90">
            <v>0</v>
          </cell>
          <cell r="I90">
            <v>0</v>
          </cell>
        </row>
        <row r="91">
          <cell r="B91" t="str">
            <v>PF0213</v>
          </cell>
          <cell r="C91" t="str">
            <v>DANETTE A GLACER*4 CHOCOLAT</v>
          </cell>
          <cell r="D91">
            <v>0</v>
          </cell>
          <cell r="E91">
            <v>0</v>
          </cell>
          <cell r="F91">
            <v>1</v>
          </cell>
          <cell r="G91">
            <v>0</v>
          </cell>
          <cell r="H91">
            <v>0</v>
          </cell>
          <cell r="I91">
            <v>0</v>
          </cell>
        </row>
        <row r="92">
          <cell r="B92" t="str">
            <v>PF0214</v>
          </cell>
          <cell r="C92" t="str">
            <v>DANETTE A GLACER*4 VANILLE</v>
          </cell>
          <cell r="D92">
            <v>0</v>
          </cell>
          <cell r="E92">
            <v>0</v>
          </cell>
          <cell r="F92">
            <v>1</v>
          </cell>
          <cell r="G92">
            <v>0</v>
          </cell>
          <cell r="H92">
            <v>0</v>
          </cell>
          <cell r="I92">
            <v>0</v>
          </cell>
        </row>
        <row r="93">
          <cell r="B93" t="str">
            <v>PF0215</v>
          </cell>
          <cell r="C93" t="str">
            <v>DANETTE A GLACER*4 BISCUIT</v>
          </cell>
          <cell r="D93">
            <v>0</v>
          </cell>
          <cell r="E93">
            <v>0</v>
          </cell>
          <cell r="F93">
            <v>1</v>
          </cell>
          <cell r="G93">
            <v>0</v>
          </cell>
          <cell r="H93">
            <v>0</v>
          </cell>
          <cell r="I93">
            <v>0</v>
          </cell>
        </row>
        <row r="94">
          <cell r="B94" t="str">
            <v>PF0216</v>
          </cell>
          <cell r="C94" t="str">
            <v>BEURRE CRATUITE (CARTON 5KG)</v>
          </cell>
          <cell r="D94">
            <v>0</v>
          </cell>
          <cell r="E94">
            <v>0</v>
          </cell>
          <cell r="F94">
            <v>1</v>
          </cell>
          <cell r="G94">
            <v>0</v>
          </cell>
          <cell r="H94">
            <v>0</v>
          </cell>
          <cell r="I94">
            <v>0</v>
          </cell>
        </row>
        <row r="95">
          <cell r="B95" t="str">
            <v>PF0219</v>
          </cell>
          <cell r="C95" t="str">
            <v>BEURRE EN VRAC LAINO</v>
          </cell>
          <cell r="D95">
            <v>0</v>
          </cell>
          <cell r="E95">
            <v>0</v>
          </cell>
          <cell r="F95">
            <v>1</v>
          </cell>
          <cell r="G95">
            <v>0</v>
          </cell>
          <cell r="H95">
            <v>0</v>
          </cell>
          <cell r="I95">
            <v>0</v>
          </cell>
        </row>
        <row r="96">
          <cell r="B96" t="str">
            <v>PF0224</v>
          </cell>
          <cell r="C96" t="str">
            <v>LBEN DELICE 1L</v>
          </cell>
          <cell r="D96">
            <v>0</v>
          </cell>
          <cell r="E96">
            <v>0</v>
          </cell>
          <cell r="F96">
            <v>1</v>
          </cell>
          <cell r="G96">
            <v>0</v>
          </cell>
          <cell r="H96">
            <v>0</v>
          </cell>
          <cell r="I96">
            <v>0</v>
          </cell>
        </row>
        <row r="97">
          <cell r="B97" t="str">
            <v>PF0226</v>
          </cell>
          <cell r="C97" t="str">
            <v>LBEN DELICE AROM FRAISE BANANE</v>
          </cell>
          <cell r="D97">
            <v>0</v>
          </cell>
          <cell r="E97">
            <v>0</v>
          </cell>
          <cell r="F97">
            <v>1</v>
          </cell>
          <cell r="G97">
            <v>0</v>
          </cell>
          <cell r="H97">
            <v>0</v>
          </cell>
          <cell r="I97">
            <v>0</v>
          </cell>
        </row>
        <row r="98">
          <cell r="B98" t="str">
            <v>PF0228</v>
          </cell>
          <cell r="C98" t="str">
            <v>?BJ FRESH ORANGE 1L</v>
          </cell>
          <cell r="D98">
            <v>0</v>
          </cell>
          <cell r="E98">
            <v>0</v>
          </cell>
          <cell r="F98">
            <v>1</v>
          </cell>
          <cell r="G98">
            <v>0</v>
          </cell>
          <cell r="H98">
            <v>0</v>
          </cell>
          <cell r="I98">
            <v>0</v>
          </cell>
        </row>
        <row r="99">
          <cell r="B99" t="str">
            <v>PF0229</v>
          </cell>
          <cell r="C99" t="str">
            <v>?BJ FRESH CITRON 1L</v>
          </cell>
          <cell r="D99">
            <v>0</v>
          </cell>
          <cell r="E99">
            <v>0</v>
          </cell>
          <cell r="F99">
            <v>1</v>
          </cell>
          <cell r="G99">
            <v>0</v>
          </cell>
          <cell r="H99">
            <v>0</v>
          </cell>
          <cell r="I99">
            <v>0</v>
          </cell>
        </row>
        <row r="100">
          <cell r="B100" t="str">
            <v>PF0231</v>
          </cell>
          <cell r="C100" t="str">
            <v>?BJ FRESH PECHE ABRICOT 1L</v>
          </cell>
          <cell r="D100">
            <v>0</v>
          </cell>
          <cell r="E100">
            <v>0</v>
          </cell>
          <cell r="F100">
            <v>1</v>
          </cell>
          <cell r="G100">
            <v>0</v>
          </cell>
          <cell r="H100">
            <v>0</v>
          </cell>
          <cell r="I100">
            <v>0</v>
          </cell>
        </row>
        <row r="101">
          <cell r="B101" t="str">
            <v>PF0233</v>
          </cell>
          <cell r="C101" t="str">
            <v>LBEN LAINO NV</v>
          </cell>
          <cell r="D101">
            <v>0</v>
          </cell>
          <cell r="E101">
            <v>0</v>
          </cell>
          <cell r="F101">
            <v>1</v>
          </cell>
          <cell r="G101">
            <v>0</v>
          </cell>
          <cell r="H101">
            <v>0</v>
          </cell>
          <cell r="I101">
            <v>0</v>
          </cell>
        </row>
        <row r="102">
          <cell r="B102" t="str">
            <v>PF0234</v>
          </cell>
          <cell r="C102" t="str">
            <v>LBEN DELICE ARO PECHE ABRICOT</v>
          </cell>
          <cell r="D102">
            <v>0</v>
          </cell>
          <cell r="E102">
            <v>0</v>
          </cell>
          <cell r="F102">
            <v>1</v>
          </cell>
          <cell r="G102">
            <v>0</v>
          </cell>
          <cell r="H102">
            <v>0</v>
          </cell>
          <cell r="I102">
            <v>0</v>
          </cell>
        </row>
        <row r="103">
          <cell r="B103" t="str">
            <v>PF0243</v>
          </cell>
          <cell r="C103" t="str">
            <v>BEURRE EN SCEAU LAINO 2,5 KG</v>
          </cell>
          <cell r="D103">
            <v>0</v>
          </cell>
          <cell r="E103">
            <v>0</v>
          </cell>
          <cell r="F103">
            <v>1</v>
          </cell>
          <cell r="G103">
            <v>0</v>
          </cell>
          <cell r="H103">
            <v>0</v>
          </cell>
          <cell r="I103">
            <v>0</v>
          </cell>
        </row>
        <row r="104">
          <cell r="B104" t="str">
            <v>PF0244</v>
          </cell>
          <cell r="C104" t="str">
            <v>?BJ FRESH ORANGE 33CL</v>
          </cell>
          <cell r="D104">
            <v>0</v>
          </cell>
          <cell r="E104">
            <v>0</v>
          </cell>
          <cell r="F104">
            <v>1</v>
          </cell>
          <cell r="G104">
            <v>0</v>
          </cell>
          <cell r="H104">
            <v>0</v>
          </cell>
          <cell r="I104">
            <v>0</v>
          </cell>
        </row>
        <row r="105">
          <cell r="B105" t="str">
            <v>PF0252</v>
          </cell>
          <cell r="C105" t="str">
            <v>BEURRE PLAQUETTE 100G LAINO NV</v>
          </cell>
          <cell r="D105">
            <v>0</v>
          </cell>
          <cell r="E105">
            <v>0</v>
          </cell>
          <cell r="F105">
            <v>1</v>
          </cell>
          <cell r="G105">
            <v>0</v>
          </cell>
          <cell r="H105">
            <v>0</v>
          </cell>
          <cell r="I105">
            <v>0</v>
          </cell>
        </row>
        <row r="106">
          <cell r="B106" t="str">
            <v>PF0253</v>
          </cell>
          <cell r="C106" t="str">
            <v>BEURRE PLAQUETTE 200G LAINO NV</v>
          </cell>
          <cell r="D106">
            <v>0</v>
          </cell>
          <cell r="E106">
            <v>0</v>
          </cell>
          <cell r="F106">
            <v>1</v>
          </cell>
          <cell r="G106">
            <v>0</v>
          </cell>
          <cell r="H106">
            <v>0</v>
          </cell>
          <cell r="I106">
            <v>0</v>
          </cell>
        </row>
        <row r="107">
          <cell r="B107" t="str">
            <v>PF0254</v>
          </cell>
          <cell r="C107" t="str">
            <v>FRESH EN PAQUET ORANGE 1L</v>
          </cell>
          <cell r="D107">
            <v>0</v>
          </cell>
          <cell r="E107">
            <v>0</v>
          </cell>
          <cell r="F107">
            <v>1</v>
          </cell>
          <cell r="G107">
            <v>0</v>
          </cell>
          <cell r="H107">
            <v>0</v>
          </cell>
          <cell r="I107">
            <v>0</v>
          </cell>
        </row>
        <row r="108">
          <cell r="B108" t="str">
            <v>PF0255</v>
          </cell>
          <cell r="C108" t="str">
            <v>FRESH EN PAQUET CITRON 1L</v>
          </cell>
          <cell r="D108">
            <v>0</v>
          </cell>
          <cell r="E108">
            <v>0</v>
          </cell>
          <cell r="F108">
            <v>1</v>
          </cell>
          <cell r="G108">
            <v>0</v>
          </cell>
          <cell r="H108">
            <v>0</v>
          </cell>
          <cell r="I108">
            <v>0</v>
          </cell>
        </row>
        <row r="109">
          <cell r="B109" t="str">
            <v>PF0256</v>
          </cell>
          <cell r="C109" t="str">
            <v>BRASSE TARTE AU CITRON 110</v>
          </cell>
          <cell r="D109">
            <v>0</v>
          </cell>
          <cell r="E109">
            <v>0</v>
          </cell>
          <cell r="F109">
            <v>1</v>
          </cell>
          <cell r="G109">
            <v>0</v>
          </cell>
          <cell r="H109">
            <v>0</v>
          </cell>
          <cell r="I109">
            <v>0</v>
          </cell>
        </row>
        <row r="110">
          <cell r="B110" t="str">
            <v>PF0272</v>
          </cell>
          <cell r="C110" t="str">
            <v>LBEN DELICE ARO FRAIS/ BAN NV</v>
          </cell>
          <cell r="D110">
            <v>0</v>
          </cell>
          <cell r="E110">
            <v>0</v>
          </cell>
          <cell r="F110">
            <v>1</v>
          </cell>
          <cell r="G110">
            <v>0</v>
          </cell>
          <cell r="H110">
            <v>0</v>
          </cell>
          <cell r="I110">
            <v>0</v>
          </cell>
        </row>
        <row r="111">
          <cell r="B111" t="str">
            <v>PF0273</v>
          </cell>
          <cell r="C111" t="str">
            <v>LBEN DELICE AROM PECH/ ABR NV</v>
          </cell>
          <cell r="D111">
            <v>0</v>
          </cell>
          <cell r="E111">
            <v>0</v>
          </cell>
          <cell r="F111">
            <v>1</v>
          </cell>
          <cell r="G111">
            <v>0</v>
          </cell>
          <cell r="H111">
            <v>0</v>
          </cell>
          <cell r="I111">
            <v>0</v>
          </cell>
        </row>
        <row r="112">
          <cell r="B112" t="str">
            <v>PF0274</v>
          </cell>
          <cell r="C112" t="str">
            <v>DELISSO GOUTER FRAISE</v>
          </cell>
          <cell r="D112">
            <v>0</v>
          </cell>
          <cell r="E112">
            <v>0</v>
          </cell>
          <cell r="F112">
            <v>1</v>
          </cell>
          <cell r="G112">
            <v>0</v>
          </cell>
          <cell r="H112">
            <v>0</v>
          </cell>
          <cell r="I112">
            <v>0</v>
          </cell>
        </row>
        <row r="113">
          <cell r="B113" t="str">
            <v>PF0275</v>
          </cell>
          <cell r="C113" t="str">
            <v>DELISSO GOUTER CHOCOLAT</v>
          </cell>
          <cell r="D113">
            <v>0</v>
          </cell>
          <cell r="E113">
            <v>0</v>
          </cell>
          <cell r="F113">
            <v>1</v>
          </cell>
          <cell r="G113">
            <v>0</v>
          </cell>
          <cell r="H113">
            <v>0</v>
          </cell>
          <cell r="I113">
            <v>0</v>
          </cell>
        </row>
        <row r="114">
          <cell r="B114" t="str">
            <v>PF0277</v>
          </cell>
          <cell r="C114" t="str">
            <v>?BJ FRESH TROPICAL 1L</v>
          </cell>
          <cell r="D114">
            <v>0</v>
          </cell>
          <cell r="E114">
            <v>0</v>
          </cell>
          <cell r="F114">
            <v>1</v>
          </cell>
          <cell r="G114">
            <v>0</v>
          </cell>
          <cell r="H114">
            <v>0</v>
          </cell>
          <cell r="I114">
            <v>0</v>
          </cell>
        </row>
        <row r="115">
          <cell r="B115" t="str">
            <v>PF0282</v>
          </cell>
          <cell r="C115" t="str">
            <v>LBEN DELICE AROM MANGUE</v>
          </cell>
          <cell r="D115">
            <v>0</v>
          </cell>
          <cell r="E115">
            <v>0</v>
          </cell>
          <cell r="F115">
            <v>1</v>
          </cell>
          <cell r="G115">
            <v>0</v>
          </cell>
          <cell r="H115">
            <v>0</v>
          </cell>
          <cell r="I115">
            <v>0</v>
          </cell>
        </row>
        <row r="116">
          <cell r="B116" t="str">
            <v>PF0285</v>
          </cell>
          <cell r="C116" t="str">
            <v>DANETTE A GLACER*4 PRALINE</v>
          </cell>
          <cell r="D116">
            <v>0</v>
          </cell>
          <cell r="E116">
            <v>0</v>
          </cell>
          <cell r="F116">
            <v>1</v>
          </cell>
          <cell r="G116">
            <v>0</v>
          </cell>
          <cell r="H116">
            <v>0</v>
          </cell>
          <cell r="I116">
            <v>0</v>
          </cell>
        </row>
        <row r="117">
          <cell r="B117" t="str">
            <v>PF0290</v>
          </cell>
          <cell r="C117" t="str">
            <v>DANUP CEREALES 170</v>
          </cell>
          <cell r="D117">
            <v>0</v>
          </cell>
          <cell r="E117">
            <v>0</v>
          </cell>
          <cell r="F117">
            <v>1</v>
          </cell>
          <cell r="G117">
            <v>0</v>
          </cell>
          <cell r="H117">
            <v>0</v>
          </cell>
          <cell r="I117">
            <v>0</v>
          </cell>
        </row>
        <row r="118">
          <cell r="B118" t="str">
            <v>PF0294</v>
          </cell>
          <cell r="C118" t="str">
            <v>BRASSE VANILLE CARAMEL  110</v>
          </cell>
          <cell r="D118">
            <v>0</v>
          </cell>
          <cell r="E118">
            <v>0</v>
          </cell>
          <cell r="F118">
            <v>1</v>
          </cell>
          <cell r="G118">
            <v>0</v>
          </cell>
          <cell r="H118">
            <v>0</v>
          </cell>
          <cell r="I118">
            <v>0</v>
          </cell>
        </row>
        <row r="119">
          <cell r="B119" t="str">
            <v>PF0295</v>
          </cell>
          <cell r="C119" t="str">
            <v>LAIT BOUTEILLE LAINO 40 CL</v>
          </cell>
          <cell r="D119">
            <v>0</v>
          </cell>
          <cell r="E119">
            <v>0</v>
          </cell>
          <cell r="F119">
            <v>1</v>
          </cell>
          <cell r="G119">
            <v>0</v>
          </cell>
          <cell r="H119">
            <v>0</v>
          </cell>
          <cell r="I119">
            <v>0</v>
          </cell>
        </row>
        <row r="120">
          <cell r="B120" t="str">
            <v>PF0296</v>
          </cell>
          <cell r="C120" t="str">
            <v>FERME MINI VANILLE 80</v>
          </cell>
          <cell r="D120">
            <v>0</v>
          </cell>
          <cell r="E120">
            <v>0</v>
          </cell>
          <cell r="F120">
            <v>1</v>
          </cell>
          <cell r="G120">
            <v>0</v>
          </cell>
          <cell r="H120">
            <v>0</v>
          </cell>
          <cell r="I120">
            <v>0</v>
          </cell>
        </row>
        <row r="121">
          <cell r="B121" t="str">
            <v>PF0297</v>
          </cell>
          <cell r="C121" t="str">
            <v>FERME MINI FRAISE 80</v>
          </cell>
          <cell r="D121">
            <v>0</v>
          </cell>
          <cell r="E121">
            <v>0</v>
          </cell>
          <cell r="F121">
            <v>1</v>
          </cell>
          <cell r="G121">
            <v>0</v>
          </cell>
          <cell r="H121">
            <v>0</v>
          </cell>
          <cell r="I121">
            <v>0</v>
          </cell>
        </row>
        <row r="122">
          <cell r="B122" t="str">
            <v>PF0298</v>
          </cell>
          <cell r="C122" t="str">
            <v>DANUP TROPICAL MIX 280</v>
          </cell>
          <cell r="D122">
            <v>0</v>
          </cell>
          <cell r="E122">
            <v>0</v>
          </cell>
          <cell r="F122">
            <v>1</v>
          </cell>
          <cell r="G122">
            <v>0</v>
          </cell>
          <cell r="H122">
            <v>0</v>
          </cell>
          <cell r="I122">
            <v>0</v>
          </cell>
        </row>
        <row r="123">
          <cell r="B123" t="str">
            <v>PF0299</v>
          </cell>
          <cell r="C123" t="str">
            <v>JUS ABRICOT 1L</v>
          </cell>
          <cell r="D123">
            <v>0</v>
          </cell>
          <cell r="E123">
            <v>0</v>
          </cell>
          <cell r="F123">
            <v>1</v>
          </cell>
          <cell r="G123">
            <v>0</v>
          </cell>
          <cell r="H123">
            <v>0</v>
          </cell>
          <cell r="I123">
            <v>0</v>
          </cell>
        </row>
        <row r="124">
          <cell r="B124" t="str">
            <v>PF0302</v>
          </cell>
          <cell r="C124" t="str">
            <v>DANETTE A GLACER*4 CHO/CARAMEL</v>
          </cell>
          <cell r="D124">
            <v>0</v>
          </cell>
          <cell r="E124">
            <v>0</v>
          </cell>
          <cell r="F124">
            <v>1</v>
          </cell>
          <cell r="G124">
            <v>0</v>
          </cell>
          <cell r="H124">
            <v>0</v>
          </cell>
          <cell r="I124">
            <v>0</v>
          </cell>
        </row>
        <row r="125">
          <cell r="B125" t="str">
            <v>PF0316</v>
          </cell>
          <cell r="C125" t="str">
            <v>TARTARE AF 80 GR</v>
          </cell>
          <cell r="D125">
            <v>0</v>
          </cell>
          <cell r="E125">
            <v>0</v>
          </cell>
          <cell r="F125">
            <v>1</v>
          </cell>
          <cell r="G125">
            <v>0</v>
          </cell>
          <cell r="H125">
            <v>0</v>
          </cell>
          <cell r="I125">
            <v>0</v>
          </cell>
        </row>
        <row r="126">
          <cell r="B126" t="str">
            <v>PF0317</v>
          </cell>
          <cell r="C126" t="str">
            <v>ST AGUR 125 GR</v>
          </cell>
          <cell r="D126">
            <v>0</v>
          </cell>
          <cell r="E126">
            <v>0</v>
          </cell>
          <cell r="F126">
            <v>1</v>
          </cell>
          <cell r="G126">
            <v>0</v>
          </cell>
          <cell r="H126">
            <v>0</v>
          </cell>
          <cell r="I126">
            <v>0</v>
          </cell>
        </row>
        <row r="127">
          <cell r="B127" t="str">
            <v>PF0318</v>
          </cell>
          <cell r="C127" t="str">
            <v>CHAVROUX 150 GR</v>
          </cell>
          <cell r="D127">
            <v>0</v>
          </cell>
          <cell r="E127">
            <v>0</v>
          </cell>
          <cell r="F127">
            <v>1</v>
          </cell>
          <cell r="G127">
            <v>0</v>
          </cell>
          <cell r="H127">
            <v>0</v>
          </cell>
          <cell r="I127">
            <v>0</v>
          </cell>
        </row>
        <row r="128">
          <cell r="B128" t="str">
            <v>PF0319</v>
          </cell>
          <cell r="C128" t="str">
            <v>CAPRICES DES DIEUX 200G</v>
          </cell>
          <cell r="D128">
            <v>0</v>
          </cell>
          <cell r="E128">
            <v>0</v>
          </cell>
          <cell r="F128">
            <v>1</v>
          </cell>
          <cell r="G128">
            <v>0</v>
          </cell>
          <cell r="H128">
            <v>0</v>
          </cell>
          <cell r="I128">
            <v>0</v>
          </cell>
        </row>
        <row r="129">
          <cell r="B129" t="str">
            <v>PF0320</v>
          </cell>
          <cell r="C129" t="str">
            <v>COEUR DE LION 250G</v>
          </cell>
          <cell r="D129">
            <v>0</v>
          </cell>
          <cell r="E129">
            <v>0</v>
          </cell>
          <cell r="F129">
            <v>1</v>
          </cell>
          <cell r="G129">
            <v>0</v>
          </cell>
          <cell r="H129">
            <v>0</v>
          </cell>
          <cell r="I129">
            <v>0</v>
          </cell>
        </row>
        <row r="130">
          <cell r="B130" t="str">
            <v>PF0324</v>
          </cell>
          <cell r="C130" t="str">
            <v>LBEN DELICE AROM AMANDE &amp; ZHAR</v>
          </cell>
          <cell r="D130">
            <v>0</v>
          </cell>
          <cell r="E130">
            <v>0</v>
          </cell>
          <cell r="F130">
            <v>1</v>
          </cell>
          <cell r="G130">
            <v>0</v>
          </cell>
          <cell r="H130">
            <v>0</v>
          </cell>
          <cell r="I130">
            <v>0</v>
          </cell>
        </row>
        <row r="131">
          <cell r="B131" t="str">
            <v>PF0326</v>
          </cell>
          <cell r="C131" t="str">
            <v>PACK DANINO NATURE SUCRE</v>
          </cell>
          <cell r="D131">
            <v>0</v>
          </cell>
          <cell r="E131">
            <v>0</v>
          </cell>
          <cell r="F131">
            <v>1</v>
          </cell>
          <cell r="G131">
            <v>0</v>
          </cell>
          <cell r="H131">
            <v>0</v>
          </cell>
          <cell r="I131">
            <v>0</v>
          </cell>
        </row>
        <row r="132">
          <cell r="B132" t="str">
            <v>PF0327</v>
          </cell>
          <cell r="C132" t="str">
            <v>PACK DANINO FRAISE</v>
          </cell>
          <cell r="D132">
            <v>0</v>
          </cell>
          <cell r="E132">
            <v>0</v>
          </cell>
          <cell r="F132">
            <v>1</v>
          </cell>
          <cell r="G132">
            <v>0</v>
          </cell>
          <cell r="H132">
            <v>0</v>
          </cell>
          <cell r="I132">
            <v>0</v>
          </cell>
        </row>
        <row r="133">
          <cell r="B133" t="str">
            <v>PF0328</v>
          </cell>
          <cell r="C133" t="str">
            <v>PACK DANINO VANILLE</v>
          </cell>
          <cell r="D133">
            <v>0</v>
          </cell>
          <cell r="E133">
            <v>0</v>
          </cell>
          <cell r="F133">
            <v>1</v>
          </cell>
          <cell r="G133">
            <v>0</v>
          </cell>
          <cell r="H133">
            <v>0</v>
          </cell>
          <cell r="I133">
            <v>0</v>
          </cell>
        </row>
        <row r="134">
          <cell r="B134" t="str">
            <v>PF0191</v>
          </cell>
          <cell r="C134" t="str">
            <v>JUS ORANGE/BANANE 1L</v>
          </cell>
          <cell r="D134">
            <v>0</v>
          </cell>
          <cell r="E134">
            <v>0</v>
          </cell>
          <cell r="F134">
            <v>1</v>
          </cell>
          <cell r="G134">
            <v>0</v>
          </cell>
          <cell r="H134">
            <v>0</v>
          </cell>
          <cell r="I134">
            <v>0</v>
          </cell>
        </row>
        <row r="135">
          <cell r="B135" t="str">
            <v>PF0339</v>
          </cell>
          <cell r="C135" t="str">
            <v>DANUP GF PECHE MELBA 280</v>
          </cell>
          <cell r="D135">
            <v>0</v>
          </cell>
          <cell r="E135">
            <v>0</v>
          </cell>
          <cell r="F135">
            <v>1</v>
          </cell>
          <cell r="G135">
            <v>0</v>
          </cell>
          <cell r="H135">
            <v>0</v>
          </cell>
          <cell r="I135">
            <v>0</v>
          </cell>
        </row>
        <row r="136">
          <cell r="B136" t="str">
            <v>PF0341</v>
          </cell>
          <cell r="C136" t="str">
            <v>BEURRE PLAQ 100 G LAINO PROMO</v>
          </cell>
          <cell r="D136">
            <v>0</v>
          </cell>
          <cell r="E136">
            <v>0</v>
          </cell>
          <cell r="F136">
            <v>1</v>
          </cell>
          <cell r="G136">
            <v>0</v>
          </cell>
          <cell r="H136">
            <v>0</v>
          </cell>
          <cell r="I136">
            <v>0</v>
          </cell>
        </row>
        <row r="137">
          <cell r="B137" t="str">
            <v>PF0336</v>
          </cell>
          <cell r="C137" t="str">
            <v>BEURRE PLAQ 200 G LAINO PROMO</v>
          </cell>
          <cell r="D137">
            <v>0</v>
          </cell>
          <cell r="E137">
            <v>0</v>
          </cell>
          <cell r="F137">
            <v>1</v>
          </cell>
          <cell r="G137">
            <v>0</v>
          </cell>
          <cell r="H137">
            <v>0</v>
          </cell>
          <cell r="I137">
            <v>0</v>
          </cell>
        </row>
        <row r="138">
          <cell r="B138" t="str">
            <v>PF0340</v>
          </cell>
          <cell r="C138" t="str">
            <v>DANETTE A GLACER*4 CARAMEL</v>
          </cell>
          <cell r="D138">
            <v>0</v>
          </cell>
          <cell r="E138">
            <v>0</v>
          </cell>
          <cell r="F138">
            <v>1</v>
          </cell>
          <cell r="G138">
            <v>0</v>
          </cell>
          <cell r="H138">
            <v>0</v>
          </cell>
          <cell r="I138">
            <v>0</v>
          </cell>
        </row>
        <row r="139">
          <cell r="B139" t="str">
            <v>PF0038</v>
          </cell>
          <cell r="C139" t="str">
            <v>LAIT UHT PAQUET 1L</v>
          </cell>
          <cell r="D139">
            <v>29556</v>
          </cell>
          <cell r="E139">
            <v>4926</v>
          </cell>
          <cell r="F139">
            <v>6</v>
          </cell>
          <cell r="G139">
            <v>0</v>
          </cell>
          <cell r="H139">
            <v>0</v>
          </cell>
          <cell r="I139">
            <v>0</v>
          </cell>
        </row>
        <row r="140">
          <cell r="B140" t="str">
            <v>PF0399</v>
          </cell>
          <cell r="C140" t="str">
            <v>LAIT UHT PAQUET SLIM 1L</v>
          </cell>
          <cell r="D140">
            <v>0</v>
          </cell>
          <cell r="E140">
            <v>0</v>
          </cell>
          <cell r="F140">
            <v>6</v>
          </cell>
          <cell r="G140">
            <v>0</v>
          </cell>
          <cell r="H140">
            <v>0</v>
          </cell>
          <cell r="I140">
            <v>0</v>
          </cell>
        </row>
        <row r="141">
          <cell r="B141" t="str">
            <v>PF0142</v>
          </cell>
          <cell r="C141" t="str">
            <v>LAIT ENTIER 1L</v>
          </cell>
          <cell r="D141">
            <v>1320</v>
          </cell>
          <cell r="E141">
            <v>220</v>
          </cell>
          <cell r="F141">
            <v>6</v>
          </cell>
          <cell r="G141">
            <v>0</v>
          </cell>
          <cell r="H141">
            <v>0</v>
          </cell>
          <cell r="I141">
            <v>0</v>
          </cell>
        </row>
        <row r="142">
          <cell r="B142" t="str">
            <v>PF0143</v>
          </cell>
          <cell r="C142" t="str">
            <v>LAIT ECREME 0% 1L</v>
          </cell>
          <cell r="D142">
            <v>0</v>
          </cell>
          <cell r="E142">
            <v>0</v>
          </cell>
          <cell r="F142">
            <v>6</v>
          </cell>
          <cell r="G142">
            <v>0</v>
          </cell>
          <cell r="H142">
            <v>0</v>
          </cell>
          <cell r="I142">
            <v>0</v>
          </cell>
        </row>
        <row r="143">
          <cell r="B143" t="str">
            <v>PF0442</v>
          </cell>
          <cell r="C143" t="str">
            <v>LAIT ECREME 0% 1L</v>
          </cell>
          <cell r="D143">
            <v>330</v>
          </cell>
          <cell r="E143">
            <v>55</v>
          </cell>
          <cell r="F143">
            <v>6</v>
          </cell>
          <cell r="G143">
            <v>0</v>
          </cell>
          <cell r="H143">
            <v>0</v>
          </cell>
          <cell r="I143">
            <v>0</v>
          </cell>
        </row>
        <row r="144">
          <cell r="B144" t="str">
            <v>PF0218</v>
          </cell>
          <cell r="C144" t="str">
            <v>LAIT ENRICHI DELISSO 1L</v>
          </cell>
          <cell r="D144">
            <v>1440</v>
          </cell>
          <cell r="E144">
            <v>240</v>
          </cell>
          <cell r="F144">
            <v>6</v>
          </cell>
          <cell r="G144">
            <v>0</v>
          </cell>
          <cell r="H144">
            <v>0</v>
          </cell>
          <cell r="I144">
            <v>0</v>
          </cell>
        </row>
        <row r="145">
          <cell r="B145" t="str">
            <v>PF0323</v>
          </cell>
          <cell r="C145" t="str">
            <v>LAIT DELIVIE</v>
          </cell>
          <cell r="D145">
            <v>0</v>
          </cell>
          <cell r="E145">
            <v>0</v>
          </cell>
          <cell r="F145">
            <v>6</v>
          </cell>
          <cell r="G145">
            <v>0</v>
          </cell>
          <cell r="H145">
            <v>0</v>
          </cell>
          <cell r="I145">
            <v>0</v>
          </cell>
        </row>
        <row r="146">
          <cell r="B146" t="str">
            <v>PF0201</v>
          </cell>
          <cell r="C146" t="str">
            <v>BOISSON LACTEE 1/2 L CHOCOLAT</v>
          </cell>
          <cell r="D146">
            <v>0</v>
          </cell>
          <cell r="E146">
            <v>0</v>
          </cell>
          <cell r="F146">
            <v>6</v>
          </cell>
          <cell r="G146">
            <v>0</v>
          </cell>
          <cell r="H146">
            <v>0</v>
          </cell>
          <cell r="I146">
            <v>0</v>
          </cell>
        </row>
        <row r="147">
          <cell r="B147" t="str">
            <v>PF0202</v>
          </cell>
          <cell r="C147" t="str">
            <v>BOISSON LACTEE 1/2 L FRAISE</v>
          </cell>
          <cell r="D147">
            <v>0</v>
          </cell>
          <cell r="E147">
            <v>0</v>
          </cell>
          <cell r="F147">
            <v>6</v>
          </cell>
          <cell r="G147">
            <v>0</v>
          </cell>
          <cell r="H147">
            <v>0</v>
          </cell>
          <cell r="I147">
            <v>0</v>
          </cell>
        </row>
        <row r="148">
          <cell r="B148" t="str">
            <v>PF0204</v>
          </cell>
          <cell r="C148" t="str">
            <v>CREME FRAICHE LAINO</v>
          </cell>
          <cell r="D148">
            <v>0</v>
          </cell>
          <cell r="E148">
            <v>0</v>
          </cell>
          <cell r="F148">
            <v>24</v>
          </cell>
          <cell r="G148">
            <v>0</v>
          </cell>
          <cell r="H148">
            <v>0</v>
          </cell>
          <cell r="I148">
            <v>0</v>
          </cell>
        </row>
        <row r="149">
          <cell r="B149" t="str">
            <v>PF0293</v>
          </cell>
          <cell r="C149" t="str">
            <v>CREME FRAÎCHE POT DELICE</v>
          </cell>
          <cell r="D149">
            <v>0</v>
          </cell>
          <cell r="E149">
            <v>0</v>
          </cell>
          <cell r="F149">
            <v>24</v>
          </cell>
          <cell r="G149">
            <v>0</v>
          </cell>
          <cell r="H149">
            <v>0</v>
          </cell>
          <cell r="I149">
            <v>0</v>
          </cell>
        </row>
        <row r="150">
          <cell r="B150" t="str">
            <v>PF0381</v>
          </cell>
          <cell r="C150" t="str">
            <v>DELIMIX FRAISE BANANE</v>
          </cell>
          <cell r="D150">
            <v>0</v>
          </cell>
          <cell r="E150">
            <v>0</v>
          </cell>
          <cell r="F150">
            <v>24</v>
          </cell>
          <cell r="G150">
            <v>0</v>
          </cell>
          <cell r="H150">
            <v>0</v>
          </cell>
          <cell r="I150">
            <v>0</v>
          </cell>
        </row>
        <row r="151">
          <cell r="B151" t="str">
            <v>PF0404</v>
          </cell>
          <cell r="C151" t="str">
            <v>DELIMIX PECHE ABRICOT</v>
          </cell>
          <cell r="D151">
            <v>0</v>
          </cell>
          <cell r="E151">
            <v>0</v>
          </cell>
          <cell r="F151">
            <v>24</v>
          </cell>
          <cell r="G151">
            <v>0</v>
          </cell>
          <cell r="H151">
            <v>0</v>
          </cell>
          <cell r="I151">
            <v>0</v>
          </cell>
        </row>
        <row r="152">
          <cell r="B152" t="str">
            <v>PF0189</v>
          </cell>
          <cell r="C152" t="str">
            <v>JUS MANGUE 1L</v>
          </cell>
          <cell r="D152">
            <v>0</v>
          </cell>
          <cell r="E152">
            <v>0</v>
          </cell>
          <cell r="F152">
            <v>6</v>
          </cell>
          <cell r="G152">
            <v>0</v>
          </cell>
          <cell r="H152">
            <v>0</v>
          </cell>
          <cell r="I152">
            <v>0</v>
          </cell>
        </row>
        <row r="153">
          <cell r="B153" t="str">
            <v>PF0192</v>
          </cell>
          <cell r="C153" t="str">
            <v>JUS ORANGE 1L NV</v>
          </cell>
          <cell r="D153">
            <v>360</v>
          </cell>
          <cell r="E153">
            <v>60</v>
          </cell>
          <cell r="F153">
            <v>6</v>
          </cell>
          <cell r="G153">
            <v>0</v>
          </cell>
          <cell r="H153">
            <v>0</v>
          </cell>
          <cell r="I153">
            <v>0</v>
          </cell>
        </row>
        <row r="154">
          <cell r="B154" t="str">
            <v>PF0227</v>
          </cell>
          <cell r="C154" t="str">
            <v>JUS MULTIVITAMINE 1L</v>
          </cell>
          <cell r="D154">
            <v>120</v>
          </cell>
          <cell r="E154">
            <v>20</v>
          </cell>
          <cell r="F154">
            <v>6</v>
          </cell>
          <cell r="G154">
            <v>0</v>
          </cell>
          <cell r="H154">
            <v>0</v>
          </cell>
          <cell r="I154">
            <v>0</v>
          </cell>
        </row>
        <row r="155">
          <cell r="B155" t="str">
            <v>PF0281</v>
          </cell>
          <cell r="C155" t="str">
            <v>JUS REVEIL TONIC  1L</v>
          </cell>
          <cell r="D155">
            <v>0</v>
          </cell>
          <cell r="E155">
            <v>0</v>
          </cell>
          <cell r="F155">
            <v>6</v>
          </cell>
          <cell r="G155">
            <v>0</v>
          </cell>
          <cell r="H155">
            <v>0</v>
          </cell>
          <cell r="I155">
            <v>0</v>
          </cell>
        </row>
        <row r="156">
          <cell r="B156" t="str">
            <v>PF0288</v>
          </cell>
          <cell r="C156" t="str">
            <v>JUS POIRE  1L</v>
          </cell>
          <cell r="D156">
            <v>240</v>
          </cell>
          <cell r="E156">
            <v>40</v>
          </cell>
          <cell r="F156">
            <v>6</v>
          </cell>
          <cell r="G156">
            <v>0</v>
          </cell>
          <cell r="H156">
            <v>0</v>
          </cell>
          <cell r="I156">
            <v>0</v>
          </cell>
        </row>
        <row r="157">
          <cell r="B157" t="str">
            <v>PF0289</v>
          </cell>
          <cell r="C157" t="str">
            <v>JUS PECHE  1L</v>
          </cell>
          <cell r="D157">
            <v>270</v>
          </cell>
          <cell r="E157">
            <v>45</v>
          </cell>
          <cell r="F157">
            <v>6</v>
          </cell>
          <cell r="G157">
            <v>0</v>
          </cell>
          <cell r="H157">
            <v>0</v>
          </cell>
          <cell r="I157">
            <v>0</v>
          </cell>
        </row>
        <row r="158">
          <cell r="B158" t="str">
            <v>PF0308</v>
          </cell>
          <cell r="C158" t="str">
            <v>JUS TIME RELAX 1L</v>
          </cell>
          <cell r="D158">
            <v>252</v>
          </cell>
          <cell r="E158">
            <v>42</v>
          </cell>
          <cell r="F158">
            <v>6</v>
          </cell>
          <cell r="G158">
            <v>0</v>
          </cell>
          <cell r="H158">
            <v>0</v>
          </cell>
          <cell r="I158">
            <v>0</v>
          </cell>
        </row>
        <row r="159">
          <cell r="B159" t="str">
            <v>PF0313</v>
          </cell>
          <cell r="C159" t="str">
            <v>JUS CONFORT REPAS 1L</v>
          </cell>
          <cell r="D159">
            <v>228</v>
          </cell>
          <cell r="E159">
            <v>38</v>
          </cell>
          <cell r="F159">
            <v>6</v>
          </cell>
          <cell r="G159">
            <v>0</v>
          </cell>
          <cell r="H159">
            <v>0</v>
          </cell>
          <cell r="I159">
            <v>0</v>
          </cell>
        </row>
        <row r="160">
          <cell r="B160" t="str">
            <v>PF0452</v>
          </cell>
          <cell r="C160" t="str">
            <v>JUS LEMONADA 1L</v>
          </cell>
          <cell r="D160">
            <v>0</v>
          </cell>
          <cell r="E160">
            <v>0</v>
          </cell>
          <cell r="F160">
            <v>6</v>
          </cell>
          <cell r="G160">
            <v>0</v>
          </cell>
          <cell r="H160">
            <v>0</v>
          </cell>
          <cell r="I160">
            <v>0</v>
          </cell>
        </row>
        <row r="161">
          <cell r="B161" t="str">
            <v>PF0260</v>
          </cell>
          <cell r="C161" t="str">
            <v>JUS ORANGE PF 23 CL</v>
          </cell>
          <cell r="D161">
            <v>0</v>
          </cell>
          <cell r="E161">
            <v>0</v>
          </cell>
          <cell r="F161">
            <v>24</v>
          </cell>
          <cell r="G161">
            <v>0</v>
          </cell>
          <cell r="H161">
            <v>0</v>
          </cell>
          <cell r="I161">
            <v>0</v>
          </cell>
        </row>
        <row r="162">
          <cell r="B162" t="str">
            <v>PF0261</v>
          </cell>
          <cell r="C162" t="str">
            <v>JUS ORANGE BANANE PF 23 CL</v>
          </cell>
          <cell r="D162">
            <v>0</v>
          </cell>
          <cell r="E162">
            <v>0</v>
          </cell>
          <cell r="F162">
            <v>24</v>
          </cell>
          <cell r="G162">
            <v>0</v>
          </cell>
          <cell r="H162">
            <v>0</v>
          </cell>
          <cell r="I162">
            <v>0</v>
          </cell>
        </row>
        <row r="163">
          <cell r="B163" t="str">
            <v>PF0262</v>
          </cell>
          <cell r="C163" t="str">
            <v>JUS MULTIVITAMINE PF 23 CL</v>
          </cell>
          <cell r="D163">
            <v>0</v>
          </cell>
          <cell r="E163">
            <v>0</v>
          </cell>
          <cell r="F163">
            <v>24</v>
          </cell>
          <cell r="G163">
            <v>0</v>
          </cell>
          <cell r="H163">
            <v>0</v>
          </cell>
          <cell r="I163">
            <v>0</v>
          </cell>
        </row>
        <row r="164">
          <cell r="B164" t="str">
            <v>PF0280</v>
          </cell>
          <cell r="C164" t="str">
            <v>JUS MANGUE PF 23 CL</v>
          </cell>
          <cell r="D164">
            <v>0</v>
          </cell>
          <cell r="E164">
            <v>0</v>
          </cell>
          <cell r="F164">
            <v>24</v>
          </cell>
          <cell r="G164">
            <v>0</v>
          </cell>
          <cell r="H164">
            <v>0</v>
          </cell>
          <cell r="I164">
            <v>0</v>
          </cell>
        </row>
        <row r="165">
          <cell r="B165" t="str">
            <v>PF0291</v>
          </cell>
          <cell r="C165" t="str">
            <v>JUS POIRE PF 23 CL</v>
          </cell>
          <cell r="D165">
            <v>0</v>
          </cell>
          <cell r="E165">
            <v>0</v>
          </cell>
          <cell r="F165">
            <v>24</v>
          </cell>
          <cell r="G165">
            <v>0</v>
          </cell>
          <cell r="H165">
            <v>0</v>
          </cell>
          <cell r="I165">
            <v>0</v>
          </cell>
        </row>
        <row r="166">
          <cell r="B166" t="str">
            <v>PF0292</v>
          </cell>
          <cell r="C166" t="str">
            <v>JUS PECHE PF 23 CL</v>
          </cell>
          <cell r="D166">
            <v>0</v>
          </cell>
          <cell r="E166">
            <v>0</v>
          </cell>
          <cell r="F166">
            <v>24</v>
          </cell>
          <cell r="G166">
            <v>0</v>
          </cell>
          <cell r="H166">
            <v>0</v>
          </cell>
          <cell r="I166">
            <v>0</v>
          </cell>
        </row>
        <row r="167">
          <cell r="B167" t="str">
            <v>PF0311</v>
          </cell>
          <cell r="C167" t="str">
            <v>JUS FRUZZY ORANGE 19 CL</v>
          </cell>
          <cell r="D167">
            <v>0</v>
          </cell>
          <cell r="E167">
            <v>0</v>
          </cell>
          <cell r="F167">
            <v>24</v>
          </cell>
          <cell r="G167">
            <v>0</v>
          </cell>
          <cell r="H167">
            <v>0</v>
          </cell>
          <cell r="I167">
            <v>0</v>
          </cell>
        </row>
        <row r="168">
          <cell r="B168" t="str">
            <v>PF0312</v>
          </cell>
          <cell r="C168" t="str">
            <v>JUS FRUZZY TROPICAL 19 CL</v>
          </cell>
          <cell r="D168">
            <v>0</v>
          </cell>
          <cell r="E168">
            <v>0</v>
          </cell>
          <cell r="F168">
            <v>24</v>
          </cell>
          <cell r="G168">
            <v>0</v>
          </cell>
          <cell r="H168">
            <v>0</v>
          </cell>
          <cell r="I168">
            <v>0</v>
          </cell>
        </row>
        <row r="169">
          <cell r="B169" t="str">
            <v>PF0392</v>
          </cell>
          <cell r="C169" t="str">
            <v>JUS FRUZZY POMME BANANE 19 CL</v>
          </cell>
          <cell r="D169">
            <v>0</v>
          </cell>
          <cell r="E169">
            <v>0</v>
          </cell>
          <cell r="F169">
            <v>24</v>
          </cell>
          <cell r="G169">
            <v>0</v>
          </cell>
          <cell r="H169">
            <v>0</v>
          </cell>
          <cell r="I169">
            <v>0</v>
          </cell>
        </row>
        <row r="170">
          <cell r="B170" t="str">
            <v>PF0304</v>
          </cell>
          <cell r="C170" t="str">
            <v>CIDRE MEDDEB 1 L</v>
          </cell>
          <cell r="D170">
            <v>0</v>
          </cell>
          <cell r="E170">
            <v>0</v>
          </cell>
          <cell r="F170">
            <v>6</v>
          </cell>
          <cell r="G170">
            <v>0</v>
          </cell>
          <cell r="H170">
            <v>0</v>
          </cell>
          <cell r="I170">
            <v>0</v>
          </cell>
        </row>
        <row r="171">
          <cell r="B171" t="str">
            <v>PF0305</v>
          </cell>
          <cell r="C171" t="str">
            <v>CIDRE MEDDEB 1,5 L</v>
          </cell>
          <cell r="D171">
            <v>210</v>
          </cell>
          <cell r="E171">
            <v>35</v>
          </cell>
          <cell r="F171">
            <v>6</v>
          </cell>
          <cell r="G171">
            <v>0</v>
          </cell>
          <cell r="H171">
            <v>0</v>
          </cell>
          <cell r="I171">
            <v>0</v>
          </cell>
        </row>
        <row r="172">
          <cell r="B172" t="str">
            <v>PF0303</v>
          </cell>
          <cell r="C172" t="str">
            <v>CIDRE MEDDEB 0,5 L</v>
          </cell>
          <cell r="D172">
            <v>0</v>
          </cell>
          <cell r="E172">
            <v>0</v>
          </cell>
          <cell r="F172">
            <v>12</v>
          </cell>
          <cell r="G172">
            <v>0</v>
          </cell>
          <cell r="H172">
            <v>0</v>
          </cell>
          <cell r="I172">
            <v>0</v>
          </cell>
        </row>
        <row r="173">
          <cell r="B173" t="str">
            <v>PF0309</v>
          </cell>
          <cell r="C173" t="str">
            <v>ACTIVIA A BOIRE VANILLE</v>
          </cell>
          <cell r="D173">
            <v>0</v>
          </cell>
          <cell r="E173">
            <v>0</v>
          </cell>
          <cell r="F173">
            <v>42</v>
          </cell>
          <cell r="G173">
            <v>0</v>
          </cell>
          <cell r="H173">
            <v>0</v>
          </cell>
          <cell r="I173">
            <v>0</v>
          </cell>
        </row>
        <row r="174">
          <cell r="B174" t="str">
            <v>EM0393</v>
          </cell>
          <cell r="C174" t="str">
            <v>CAISSE BLEUE</v>
          </cell>
          <cell r="D174">
            <v>3008</v>
          </cell>
          <cell r="E174">
            <v>3008</v>
          </cell>
          <cell r="F174">
            <v>1</v>
          </cell>
          <cell r="G174">
            <v>0</v>
          </cell>
          <cell r="H174">
            <v>0</v>
          </cell>
          <cell r="I174">
            <v>0</v>
          </cell>
        </row>
        <row r="175">
          <cell r="B175" t="str">
            <v>EM0151</v>
          </cell>
          <cell r="C175" t="str">
            <v>CAISSE VERTE</v>
          </cell>
          <cell r="D175">
            <v>0</v>
          </cell>
          <cell r="E175">
            <v>0</v>
          </cell>
          <cell r="F175">
            <v>1</v>
          </cell>
          <cell r="G175">
            <v>0</v>
          </cell>
          <cell r="H175">
            <v>0</v>
          </cell>
          <cell r="I175">
            <v>0</v>
          </cell>
        </row>
        <row r="176">
          <cell r="B176" t="str">
            <v>EM0200</v>
          </cell>
          <cell r="C176" t="str">
            <v>CAISSE GR F</v>
          </cell>
          <cell r="D176">
            <v>0</v>
          </cell>
          <cell r="E176">
            <v>0</v>
          </cell>
          <cell r="F176">
            <v>1</v>
          </cell>
          <cell r="G176">
            <v>0</v>
          </cell>
          <cell r="H176">
            <v>0</v>
          </cell>
          <cell r="I176">
            <v>0</v>
          </cell>
        </row>
        <row r="177">
          <cell r="B177" t="str">
            <v>LOC</v>
          </cell>
          <cell r="C177" t="str">
            <v>LOCATION</v>
          </cell>
          <cell r="D177">
            <v>0</v>
          </cell>
          <cell r="E177">
            <v>0</v>
          </cell>
          <cell r="F177">
            <v>1</v>
          </cell>
          <cell r="G177">
            <v>0</v>
          </cell>
          <cell r="H177">
            <v>0</v>
          </cell>
          <cell r="I177">
            <v>0</v>
          </cell>
        </row>
        <row r="178">
          <cell r="B178" t="str">
            <v>TF</v>
          </cell>
          <cell r="C178" t="str">
            <v>TIMBRE FISCAL (LOI 93-53)</v>
          </cell>
          <cell r="D178">
            <v>0</v>
          </cell>
          <cell r="E178">
            <v>0</v>
          </cell>
          <cell r="F178">
            <v>1</v>
          </cell>
          <cell r="G178">
            <v>0</v>
          </cell>
          <cell r="H178">
            <v>0</v>
          </cell>
          <cell r="I178">
            <v>0</v>
          </cell>
        </row>
        <row r="179">
          <cell r="B179" t="str">
            <v>CA003</v>
          </cell>
          <cell r="C179" t="str">
            <v>CARNET DE FACTURE</v>
          </cell>
          <cell r="D179">
            <v>0</v>
          </cell>
          <cell r="E179">
            <v>0</v>
          </cell>
          <cell r="F179">
            <v>1</v>
          </cell>
          <cell r="G179">
            <v>0</v>
          </cell>
          <cell r="H179">
            <v>0</v>
          </cell>
          <cell r="I179">
            <v>0</v>
          </cell>
        </row>
        <row r="180">
          <cell r="B180" t="str">
            <v>CA004</v>
          </cell>
          <cell r="C180" t="str">
            <v>CARNET BON DE LIVRAISON LAIT</v>
          </cell>
          <cell r="D180">
            <v>0</v>
          </cell>
          <cell r="E180">
            <v>0</v>
          </cell>
          <cell r="F180">
            <v>1</v>
          </cell>
          <cell r="G180">
            <v>0</v>
          </cell>
          <cell r="H180">
            <v>0</v>
          </cell>
          <cell r="I180">
            <v>0</v>
          </cell>
        </row>
        <row r="181">
          <cell r="B181" t="str">
            <v>197</v>
          </cell>
          <cell r="C181" t="str">
            <v>CARNET DE FACTURE QUAI</v>
          </cell>
          <cell r="D181">
            <v>0</v>
          </cell>
          <cell r="E181">
            <v>0</v>
          </cell>
          <cell r="F181">
            <v>1</v>
          </cell>
          <cell r="G181">
            <v>0</v>
          </cell>
          <cell r="H181">
            <v>0</v>
          </cell>
          <cell r="I181">
            <v>0</v>
          </cell>
        </row>
        <row r="182">
          <cell r="B182" t="str">
            <v>PF0300</v>
          </cell>
          <cell r="C182" t="str">
            <v>MPACK*12 FERME FRAISE/VANILLE</v>
          </cell>
          <cell r="D182">
            <v>84</v>
          </cell>
          <cell r="E182">
            <v>21</v>
          </cell>
          <cell r="F182">
            <v>4</v>
          </cell>
          <cell r="G182">
            <v>0</v>
          </cell>
          <cell r="H182">
            <v>0</v>
          </cell>
          <cell r="I182">
            <v>0</v>
          </cell>
        </row>
        <row r="183">
          <cell r="B183" t="str">
            <v>PF0434</v>
          </cell>
          <cell r="C183" t="str">
            <v>MPACK*12 FERME FRAISE/BANANE</v>
          </cell>
          <cell r="D183">
            <v>80</v>
          </cell>
          <cell r="E183">
            <v>20</v>
          </cell>
          <cell r="F183">
            <v>4</v>
          </cell>
          <cell r="G183">
            <v>0</v>
          </cell>
          <cell r="H183">
            <v>0</v>
          </cell>
          <cell r="I183">
            <v>0</v>
          </cell>
        </row>
        <row r="184">
          <cell r="B184" t="str">
            <v>PF0301</v>
          </cell>
          <cell r="C184" t="str">
            <v>MPACK*8 DANETTE CHOCOLAT</v>
          </cell>
          <cell r="D184">
            <v>0</v>
          </cell>
          <cell r="E184">
            <v>0</v>
          </cell>
          <cell r="F184">
            <v>4</v>
          </cell>
          <cell r="G184">
            <v>0</v>
          </cell>
          <cell r="H184">
            <v>0</v>
          </cell>
          <cell r="I184">
            <v>0</v>
          </cell>
        </row>
        <row r="185">
          <cell r="B185" t="str">
            <v>PF0361</v>
          </cell>
          <cell r="C185" t="str">
            <v>MPACK*8 DANETTE CHOCO/PRALINE</v>
          </cell>
          <cell r="D185">
            <v>0</v>
          </cell>
          <cell r="E185">
            <v>0</v>
          </cell>
          <cell r="F185">
            <v>4</v>
          </cell>
          <cell r="G185">
            <v>0</v>
          </cell>
          <cell r="H185">
            <v>0</v>
          </cell>
          <cell r="I185">
            <v>0</v>
          </cell>
        </row>
        <row r="186">
          <cell r="B186" t="str">
            <v>PF0334</v>
          </cell>
          <cell r="C186" t="str">
            <v>FROMAGE COEUR DE CUISINE</v>
          </cell>
          <cell r="D186">
            <v>0</v>
          </cell>
          <cell r="E186">
            <v>0</v>
          </cell>
          <cell r="F186">
            <v>24</v>
          </cell>
          <cell r="G186">
            <v>0</v>
          </cell>
          <cell r="H186">
            <v>0</v>
          </cell>
          <cell r="I186">
            <v>0</v>
          </cell>
        </row>
        <row r="187">
          <cell r="B187" t="str">
            <v>PF0331</v>
          </cell>
          <cell r="C187" t="str">
            <v>DELISSO GOUTER CHOCOLAT COCOBAT</v>
          </cell>
          <cell r="D187">
            <v>504</v>
          </cell>
          <cell r="E187">
            <v>21</v>
          </cell>
          <cell r="F187">
            <v>24</v>
          </cell>
          <cell r="G187">
            <v>0</v>
          </cell>
          <cell r="H187">
            <v>0</v>
          </cell>
          <cell r="I187">
            <v>0</v>
          </cell>
        </row>
        <row r="188">
          <cell r="B188" t="str">
            <v>PF0332</v>
          </cell>
          <cell r="C188" t="str">
            <v>DELISSO GOUTER FRAISE FLOPY</v>
          </cell>
          <cell r="D188">
            <v>0</v>
          </cell>
          <cell r="E188">
            <v>0</v>
          </cell>
          <cell r="F188">
            <v>24</v>
          </cell>
          <cell r="G188">
            <v>0</v>
          </cell>
          <cell r="H188">
            <v>0</v>
          </cell>
          <cell r="I188">
            <v>0</v>
          </cell>
        </row>
        <row r="189">
          <cell r="B189" t="str">
            <v>PF0333</v>
          </cell>
          <cell r="C189" t="str">
            <v>DELISSO GOUTER BUBBLE GUM</v>
          </cell>
          <cell r="D189">
            <v>0</v>
          </cell>
          <cell r="E189">
            <v>0</v>
          </cell>
          <cell r="F189">
            <v>24</v>
          </cell>
          <cell r="G189">
            <v>0</v>
          </cell>
          <cell r="H189">
            <v>0</v>
          </cell>
          <cell r="I189">
            <v>0</v>
          </cell>
        </row>
        <row r="190">
          <cell r="B190" t="str">
            <v>MK0016</v>
          </cell>
          <cell r="C190" t="str">
            <v>COLLECTOR DANINO</v>
          </cell>
          <cell r="D190">
            <v>0</v>
          </cell>
          <cell r="E190">
            <v>0</v>
          </cell>
          <cell r="F190">
            <v>1</v>
          </cell>
          <cell r="G190">
            <v>0</v>
          </cell>
          <cell r="H190">
            <v>0</v>
          </cell>
          <cell r="I190">
            <v>0</v>
          </cell>
        </row>
        <row r="191">
          <cell r="B191" t="str">
            <v>MK0025</v>
          </cell>
          <cell r="C191" t="str">
            <v>ALBUM DANINO AU MARCHE</v>
          </cell>
          <cell r="D191">
            <v>0</v>
          </cell>
          <cell r="E191">
            <v>0</v>
          </cell>
          <cell r="F191">
            <v>1</v>
          </cell>
          <cell r="G191">
            <v>0</v>
          </cell>
          <cell r="H191">
            <v>0</v>
          </cell>
          <cell r="I191">
            <v>0</v>
          </cell>
        </row>
        <row r="192">
          <cell r="B192" t="str">
            <v>PF0306</v>
          </cell>
          <cell r="C192" t="str">
            <v>BOISSON LACTEE 1/2 L VANILLE</v>
          </cell>
          <cell r="D192">
            <v>0</v>
          </cell>
          <cell r="E192">
            <v>0</v>
          </cell>
          <cell r="F192">
            <v>6</v>
          </cell>
          <cell r="G192">
            <v>0</v>
          </cell>
          <cell r="H192">
            <v>0</v>
          </cell>
          <cell r="I192">
            <v>0</v>
          </cell>
        </row>
        <row r="193">
          <cell r="B193" t="str">
            <v>PF0307</v>
          </cell>
          <cell r="C193" t="str">
            <v>BOISSON LACTEE 1/2 L CAFE</v>
          </cell>
          <cell r="D193">
            <v>0</v>
          </cell>
          <cell r="E193">
            <v>0</v>
          </cell>
          <cell r="F193">
            <v>6</v>
          </cell>
          <cell r="G193">
            <v>0</v>
          </cell>
          <cell r="H193">
            <v>0</v>
          </cell>
          <cell r="I193">
            <v>0</v>
          </cell>
        </row>
        <row r="194">
          <cell r="B194" t="str">
            <v>MK0027</v>
          </cell>
          <cell r="C194" t="str">
            <v>ALBUM COUPE DU MONDE</v>
          </cell>
          <cell r="D194">
            <v>0</v>
          </cell>
          <cell r="E194">
            <v>0</v>
          </cell>
          <cell r="F194">
            <v>1</v>
          </cell>
          <cell r="G194">
            <v>0</v>
          </cell>
          <cell r="H194">
            <v>0</v>
          </cell>
          <cell r="I194">
            <v>0</v>
          </cell>
        </row>
        <row r="195">
          <cell r="B195" t="str">
            <v>PF0342</v>
          </cell>
          <cell r="C195" t="str">
            <v>TRESOR DE LAIT AIL FINES HERBE 140G</v>
          </cell>
          <cell r="D195">
            <v>36</v>
          </cell>
          <cell r="E195">
            <v>2</v>
          </cell>
          <cell r="F195">
            <v>18</v>
          </cell>
          <cell r="G195">
            <v>0</v>
          </cell>
          <cell r="H195">
            <v>0</v>
          </cell>
          <cell r="I195">
            <v>0</v>
          </cell>
        </row>
        <row r="196">
          <cell r="B196" t="str">
            <v>PF0348</v>
          </cell>
          <cell r="C196" t="str">
            <v>TRESOR DE LAIT POIVRE 140G</v>
          </cell>
          <cell r="D196">
            <v>0</v>
          </cell>
          <cell r="E196">
            <v>0</v>
          </cell>
          <cell r="F196">
            <v>18</v>
          </cell>
          <cell r="G196">
            <v>0</v>
          </cell>
          <cell r="H196">
            <v>0</v>
          </cell>
          <cell r="I196">
            <v>0</v>
          </cell>
        </row>
        <row r="197">
          <cell r="B197" t="str">
            <v>PF0343</v>
          </cell>
          <cell r="C197" t="str">
            <v>ACTIVIA 0% AU FRUITS ANANAS</v>
          </cell>
          <cell r="D197">
            <v>0</v>
          </cell>
          <cell r="E197">
            <v>0</v>
          </cell>
          <cell r="F197">
            <v>48</v>
          </cell>
          <cell r="G197">
            <v>0</v>
          </cell>
          <cell r="H197">
            <v>0</v>
          </cell>
          <cell r="I197">
            <v>0</v>
          </cell>
        </row>
        <row r="198">
          <cell r="B198" t="str">
            <v>PF0347</v>
          </cell>
          <cell r="C198" t="str">
            <v>MILKANA PTIT NATURE 4 P</v>
          </cell>
          <cell r="D198">
            <v>210</v>
          </cell>
          <cell r="E198">
            <v>7</v>
          </cell>
          <cell r="F198">
            <v>30</v>
          </cell>
          <cell r="G198">
            <v>0</v>
          </cell>
          <cell r="H198">
            <v>0</v>
          </cell>
          <cell r="I198">
            <v>0</v>
          </cell>
        </row>
        <row r="199">
          <cell r="B199" t="str">
            <v>PF0344</v>
          </cell>
          <cell r="C199" t="str">
            <v>DANINO KBAIER FRAISE</v>
          </cell>
          <cell r="D199">
            <v>0</v>
          </cell>
          <cell r="E199">
            <v>0</v>
          </cell>
          <cell r="F199">
            <v>48</v>
          </cell>
          <cell r="G199">
            <v>0</v>
          </cell>
          <cell r="H199">
            <v>0</v>
          </cell>
          <cell r="I199">
            <v>0</v>
          </cell>
        </row>
        <row r="200">
          <cell r="B200" t="str">
            <v>PF0351</v>
          </cell>
          <cell r="C200" t="str">
            <v>LBEN DELICE 300G</v>
          </cell>
          <cell r="D200">
            <v>0</v>
          </cell>
          <cell r="E200">
            <v>0</v>
          </cell>
          <cell r="F200">
            <v>30</v>
          </cell>
          <cell r="G200">
            <v>0</v>
          </cell>
          <cell r="H200">
            <v>0</v>
          </cell>
          <cell r="I200">
            <v>0</v>
          </cell>
        </row>
        <row r="201">
          <cell r="B201" t="str">
            <v>PF0352</v>
          </cell>
          <cell r="C201" t="str">
            <v>MILKANA P'TIT NATURE 8 P</v>
          </cell>
          <cell r="D201">
            <v>0</v>
          </cell>
          <cell r="E201">
            <v>0</v>
          </cell>
          <cell r="F201">
            <v>18</v>
          </cell>
          <cell r="G201">
            <v>0</v>
          </cell>
          <cell r="H201">
            <v>0</v>
          </cell>
          <cell r="I201">
            <v>0</v>
          </cell>
        </row>
        <row r="202">
          <cell r="B202" t="str">
            <v>PF0356</v>
          </cell>
          <cell r="C202" t="str">
            <v>LAIT DELICOL</v>
          </cell>
          <cell r="D202">
            <v>0</v>
          </cell>
          <cell r="E202">
            <v>0</v>
          </cell>
          <cell r="F202">
            <v>6</v>
          </cell>
          <cell r="G202">
            <v>0</v>
          </cell>
          <cell r="H202">
            <v>0</v>
          </cell>
          <cell r="I202">
            <v>0</v>
          </cell>
        </row>
        <row r="203">
          <cell r="B203" t="str">
            <v>PF0357</v>
          </cell>
          <cell r="C203" t="str">
            <v>TRESOR DE LAIT SAUMON 140G</v>
          </cell>
          <cell r="D203">
            <v>126</v>
          </cell>
          <cell r="E203">
            <v>7</v>
          </cell>
          <cell r="F203">
            <v>18</v>
          </cell>
          <cell r="G203">
            <v>0</v>
          </cell>
          <cell r="H203">
            <v>0</v>
          </cell>
          <cell r="I203">
            <v>0</v>
          </cell>
        </row>
        <row r="204">
          <cell r="B204" t="str">
            <v>PF0367</v>
          </cell>
          <cell r="C204" t="str">
            <v>TRESOR DE LAIT 80 GR</v>
          </cell>
          <cell r="D204">
            <v>0</v>
          </cell>
          <cell r="E204">
            <v>0</v>
          </cell>
          <cell r="F204">
            <v>27</v>
          </cell>
          <cell r="G204">
            <v>0</v>
          </cell>
          <cell r="H204">
            <v>0</v>
          </cell>
          <cell r="I204">
            <v>0</v>
          </cell>
        </row>
        <row r="205">
          <cell r="B205" t="str">
            <v>PF0368</v>
          </cell>
          <cell r="C205" t="str">
            <v>TRESOR DE LAIT HERBE 80GR</v>
          </cell>
          <cell r="D205">
            <v>0</v>
          </cell>
          <cell r="E205">
            <v>0</v>
          </cell>
          <cell r="F205">
            <v>27</v>
          </cell>
          <cell r="G205">
            <v>0</v>
          </cell>
          <cell r="H205">
            <v>0</v>
          </cell>
          <cell r="I205">
            <v>0</v>
          </cell>
        </row>
        <row r="206">
          <cell r="B206" t="str">
            <v>PF0369</v>
          </cell>
          <cell r="C206" t="str">
            <v>TRESOR DE LAIT POIVRE 80GR</v>
          </cell>
          <cell r="D206">
            <v>0</v>
          </cell>
          <cell r="E206">
            <v>0</v>
          </cell>
          <cell r="F206">
            <v>27</v>
          </cell>
          <cell r="G206">
            <v>0</v>
          </cell>
          <cell r="H206">
            <v>0</v>
          </cell>
          <cell r="I206">
            <v>0</v>
          </cell>
        </row>
        <row r="207">
          <cell r="B207" t="str">
            <v>PF0362</v>
          </cell>
          <cell r="C207" t="str">
            <v>MPACK*12 FERME NATURE</v>
          </cell>
          <cell r="D207">
            <v>12</v>
          </cell>
          <cell r="E207">
            <v>3</v>
          </cell>
          <cell r="F207">
            <v>4</v>
          </cell>
          <cell r="G207">
            <v>0</v>
          </cell>
          <cell r="H207">
            <v>0</v>
          </cell>
          <cell r="I207">
            <v>0</v>
          </cell>
        </row>
        <row r="208">
          <cell r="B208" t="str">
            <v>PF0360</v>
          </cell>
          <cell r="C208" t="str">
            <v>MPACK *12 DANINO NATURE</v>
          </cell>
          <cell r="D208">
            <v>50</v>
          </cell>
          <cell r="E208">
            <v>10</v>
          </cell>
          <cell r="F208">
            <v>5</v>
          </cell>
          <cell r="G208">
            <v>0</v>
          </cell>
          <cell r="H208">
            <v>0</v>
          </cell>
          <cell r="I208">
            <v>0</v>
          </cell>
        </row>
        <row r="209">
          <cell r="B209" t="str">
            <v>PF0363</v>
          </cell>
          <cell r="C209" t="str">
            <v>MPACK*12 MAMZOUJ FRAISE VANILLE</v>
          </cell>
          <cell r="D209">
            <v>76</v>
          </cell>
          <cell r="E209">
            <v>19</v>
          </cell>
          <cell r="F209">
            <v>4</v>
          </cell>
          <cell r="G209">
            <v>0</v>
          </cell>
          <cell r="H209">
            <v>0</v>
          </cell>
          <cell r="I209">
            <v>0</v>
          </cell>
        </row>
        <row r="210">
          <cell r="B210" t="str">
            <v>PF0370</v>
          </cell>
          <cell r="C210" t="str">
            <v>TRESOR DE LAIT SAUMON 80G</v>
          </cell>
          <cell r="D210">
            <v>0</v>
          </cell>
          <cell r="E210">
            <v>0</v>
          </cell>
          <cell r="F210">
            <v>27</v>
          </cell>
          <cell r="G210">
            <v>0</v>
          </cell>
          <cell r="H210">
            <v>0</v>
          </cell>
          <cell r="I210">
            <v>0</v>
          </cell>
        </row>
        <row r="211">
          <cell r="B211" t="str">
            <v>MK0021</v>
          </cell>
          <cell r="C211" t="str">
            <v>BON DE REDUCTION ACTIVIA AROM</v>
          </cell>
          <cell r="D211">
            <v>0</v>
          </cell>
          <cell r="E211">
            <v>0</v>
          </cell>
          <cell r="F211">
            <v>1</v>
          </cell>
          <cell r="G211">
            <v>0</v>
          </cell>
          <cell r="H211">
            <v>0</v>
          </cell>
          <cell r="I211">
            <v>0</v>
          </cell>
        </row>
        <row r="212">
          <cell r="B212" t="str">
            <v>PF0373</v>
          </cell>
          <cell r="C212" t="str">
            <v>DANUP FRAISE 270 GR</v>
          </cell>
          <cell r="D212">
            <v>1900</v>
          </cell>
          <cell r="E212">
            <v>95</v>
          </cell>
          <cell r="F212">
            <v>20</v>
          </cell>
          <cell r="G212">
            <v>0</v>
          </cell>
          <cell r="H212">
            <v>0</v>
          </cell>
          <cell r="I212">
            <v>0</v>
          </cell>
        </row>
        <row r="213">
          <cell r="B213" t="str">
            <v>PF0374</v>
          </cell>
          <cell r="C213" t="str">
            <v>DANUP VANILLE 270 GR</v>
          </cell>
          <cell r="D213">
            <v>1020</v>
          </cell>
          <cell r="E213">
            <v>51</v>
          </cell>
          <cell r="F213">
            <v>20</v>
          </cell>
          <cell r="G213">
            <v>0</v>
          </cell>
          <cell r="H213">
            <v>0</v>
          </cell>
          <cell r="I213">
            <v>0</v>
          </cell>
        </row>
        <row r="214">
          <cell r="B214" t="str">
            <v>PF0375</v>
          </cell>
          <cell r="C214" t="str">
            <v>DANUP TROPICAL MIX 270 GR</v>
          </cell>
          <cell r="D214">
            <v>0</v>
          </cell>
          <cell r="E214">
            <v>0</v>
          </cell>
          <cell r="F214">
            <v>20</v>
          </cell>
          <cell r="G214">
            <v>0</v>
          </cell>
          <cell r="H214">
            <v>0</v>
          </cell>
          <cell r="I214">
            <v>0</v>
          </cell>
        </row>
        <row r="215">
          <cell r="B215" t="str">
            <v>PF0376</v>
          </cell>
          <cell r="C215" t="str">
            <v>DANUP GF PECHE MELBA 270 GR</v>
          </cell>
          <cell r="D215">
            <v>0</v>
          </cell>
          <cell r="E215">
            <v>0</v>
          </cell>
          <cell r="F215">
            <v>20</v>
          </cell>
          <cell r="G215">
            <v>0</v>
          </cell>
          <cell r="H215">
            <v>0</v>
          </cell>
          <cell r="I215">
            <v>0</v>
          </cell>
        </row>
        <row r="216">
          <cell r="B216" t="str">
            <v>PF00</v>
          </cell>
          <cell r="C216" t="str">
            <v>DANUP FRAISE CITRON 270 GR</v>
          </cell>
          <cell r="D216">
            <v>0</v>
          </cell>
          <cell r="E216">
            <v>0</v>
          </cell>
          <cell r="F216">
            <v>20</v>
          </cell>
          <cell r="G216">
            <v>0</v>
          </cell>
          <cell r="H216">
            <v>0</v>
          </cell>
          <cell r="I216">
            <v>0</v>
          </cell>
        </row>
        <row r="217">
          <cell r="B217" t="str">
            <v>PF0377</v>
          </cell>
          <cell r="C217" t="str">
            <v>JUS FRUZZY TROPICAL 1L</v>
          </cell>
          <cell r="D217">
            <v>0</v>
          </cell>
          <cell r="E217">
            <v>0</v>
          </cell>
          <cell r="F217">
            <v>6</v>
          </cell>
          <cell r="G217">
            <v>0</v>
          </cell>
          <cell r="H217">
            <v>0</v>
          </cell>
          <cell r="I217">
            <v>0</v>
          </cell>
        </row>
        <row r="218">
          <cell r="B218" t="str">
            <v>PF0391</v>
          </cell>
          <cell r="C218" t="str">
            <v>JUS FRUZZY ORANGE 1L</v>
          </cell>
          <cell r="D218">
            <v>0</v>
          </cell>
          <cell r="E218">
            <v>0</v>
          </cell>
          <cell r="F218">
            <v>6</v>
          </cell>
          <cell r="G218">
            <v>0</v>
          </cell>
          <cell r="H218">
            <v>0</v>
          </cell>
          <cell r="I218">
            <v>0</v>
          </cell>
        </row>
        <row r="219">
          <cell r="B219" t="str">
            <v>PF0359</v>
          </cell>
          <cell r="C219" t="str">
            <v>MPACK*12 ACTIVIA AUX FRUITS</v>
          </cell>
          <cell r="D219">
            <v>0</v>
          </cell>
          <cell r="E219">
            <v>0</v>
          </cell>
          <cell r="F219">
            <v>4</v>
          </cell>
          <cell r="G219">
            <v>0</v>
          </cell>
          <cell r="H219">
            <v>0</v>
          </cell>
          <cell r="I219">
            <v>0</v>
          </cell>
        </row>
        <row r="220">
          <cell r="B220" t="str">
            <v>EM0524</v>
          </cell>
          <cell r="C220" t="str">
            <v>PALETTE EN BOIS</v>
          </cell>
          <cell r="D220">
            <v>0</v>
          </cell>
          <cell r="E220">
            <v>0</v>
          </cell>
          <cell r="F220">
            <v>1</v>
          </cell>
          <cell r="G220">
            <v>0</v>
          </cell>
          <cell r="H220">
            <v>0</v>
          </cell>
          <cell r="I220">
            <v>0</v>
          </cell>
        </row>
        <row r="221">
          <cell r="B221" t="str">
            <v>PF0353</v>
          </cell>
          <cell r="C221" t="str">
            <v>MILKANA P'TIT NATURE TC</v>
          </cell>
          <cell r="D221">
            <v>0</v>
          </cell>
          <cell r="E221">
            <v>0</v>
          </cell>
          <cell r="F221">
            <v>45</v>
          </cell>
          <cell r="G221">
            <v>0</v>
          </cell>
          <cell r="H221">
            <v>0</v>
          </cell>
          <cell r="I221">
            <v>0</v>
          </cell>
        </row>
        <row r="222">
          <cell r="B222" t="str">
            <v>PF0385</v>
          </cell>
          <cell r="C222" t="str">
            <v>FRUITE ORANGE 1.5 L</v>
          </cell>
          <cell r="D222">
            <v>0</v>
          </cell>
          <cell r="E222">
            <v>0</v>
          </cell>
          <cell r="F222">
            <v>6</v>
          </cell>
          <cell r="G222">
            <v>0</v>
          </cell>
          <cell r="H222">
            <v>0</v>
          </cell>
          <cell r="I222">
            <v>0</v>
          </cell>
        </row>
        <row r="223">
          <cell r="B223" t="str">
            <v>PF0386</v>
          </cell>
          <cell r="C223" t="str">
            <v>FRUITE CITRON 1.5 L</v>
          </cell>
          <cell r="D223">
            <v>0</v>
          </cell>
          <cell r="E223">
            <v>0</v>
          </cell>
          <cell r="F223">
            <v>6</v>
          </cell>
          <cell r="G223">
            <v>0</v>
          </cell>
          <cell r="H223">
            <v>0</v>
          </cell>
          <cell r="I223">
            <v>0</v>
          </cell>
        </row>
        <row r="224">
          <cell r="B224" t="str">
            <v>PF0387</v>
          </cell>
          <cell r="C224" t="str">
            <v>FRUITE POMME 1.5 L</v>
          </cell>
          <cell r="D224">
            <v>0</v>
          </cell>
          <cell r="E224">
            <v>0</v>
          </cell>
          <cell r="F224">
            <v>6</v>
          </cell>
          <cell r="G224">
            <v>0</v>
          </cell>
          <cell r="H224">
            <v>0</v>
          </cell>
          <cell r="I224">
            <v>0</v>
          </cell>
        </row>
        <row r="225">
          <cell r="B225" t="str">
            <v>PF0378</v>
          </cell>
          <cell r="C225" t="str">
            <v>MILKANA GOUTA 180 GR</v>
          </cell>
          <cell r="D225">
            <v>252</v>
          </cell>
          <cell r="E225">
            <v>14</v>
          </cell>
          <cell r="F225">
            <v>18</v>
          </cell>
          <cell r="G225">
            <v>0</v>
          </cell>
          <cell r="H225">
            <v>0</v>
          </cell>
          <cell r="I225">
            <v>0</v>
          </cell>
        </row>
        <row r="226">
          <cell r="B226" t="str">
            <v>PF0380</v>
          </cell>
          <cell r="C226" t="str">
            <v>TWIST FRAISE</v>
          </cell>
          <cell r="D226">
            <v>0</v>
          </cell>
          <cell r="E226">
            <v>0</v>
          </cell>
          <cell r="F226">
            <v>24</v>
          </cell>
          <cell r="G226">
            <v>0</v>
          </cell>
          <cell r="H226">
            <v>0</v>
          </cell>
          <cell r="I226">
            <v>0</v>
          </cell>
        </row>
        <row r="227">
          <cell r="B227" t="str">
            <v>PF0379</v>
          </cell>
          <cell r="C227" t="str">
            <v>TWIST FRUITS VERTS ALOE VERA</v>
          </cell>
          <cell r="D227">
            <v>0</v>
          </cell>
          <cell r="E227">
            <v>0</v>
          </cell>
          <cell r="F227">
            <v>24</v>
          </cell>
          <cell r="G227">
            <v>0</v>
          </cell>
          <cell r="H227">
            <v>0</v>
          </cell>
          <cell r="I227">
            <v>0</v>
          </cell>
        </row>
        <row r="228">
          <cell r="B228" t="str">
            <v>PF0406</v>
          </cell>
          <cell r="C228" t="str">
            <v>TWIST PECHE VANILLE</v>
          </cell>
          <cell r="D228">
            <v>0</v>
          </cell>
          <cell r="E228">
            <v>0</v>
          </cell>
          <cell r="F228">
            <v>24</v>
          </cell>
          <cell r="G228">
            <v>0</v>
          </cell>
          <cell r="H228">
            <v>0</v>
          </cell>
          <cell r="I228">
            <v>0</v>
          </cell>
        </row>
        <row r="229">
          <cell r="B229" t="str">
            <v>PF0410</v>
          </cell>
          <cell r="C229" t="str">
            <v>TWIST CITRON BISCUIT</v>
          </cell>
          <cell r="D229">
            <v>0</v>
          </cell>
          <cell r="E229">
            <v>0</v>
          </cell>
          <cell r="F229">
            <v>24</v>
          </cell>
          <cell r="G229">
            <v>0</v>
          </cell>
          <cell r="H229">
            <v>0</v>
          </cell>
          <cell r="I229">
            <v>0</v>
          </cell>
        </row>
        <row r="230">
          <cell r="B230" t="str">
            <v>PF0470</v>
          </cell>
          <cell r="C230" t="str">
            <v>TWISTE TROPICAL</v>
          </cell>
          <cell r="D230">
            <v>216</v>
          </cell>
          <cell r="E230">
            <v>9</v>
          </cell>
          <cell r="F230">
            <v>24</v>
          </cell>
          <cell r="G230">
            <v>0</v>
          </cell>
          <cell r="H230">
            <v>0</v>
          </cell>
          <cell r="I230">
            <v>0</v>
          </cell>
        </row>
        <row r="231">
          <cell r="B231" t="str">
            <v>PF0388</v>
          </cell>
          <cell r="C231" t="str">
            <v>FRUITE ORANGE 0.5 L</v>
          </cell>
          <cell r="D231">
            <v>168</v>
          </cell>
          <cell r="E231">
            <v>14</v>
          </cell>
          <cell r="F231">
            <v>12</v>
          </cell>
          <cell r="G231">
            <v>0</v>
          </cell>
          <cell r="H231">
            <v>0</v>
          </cell>
          <cell r="I231">
            <v>0</v>
          </cell>
        </row>
        <row r="232">
          <cell r="B232" t="str">
            <v>PF0389</v>
          </cell>
          <cell r="C232" t="str">
            <v>FRUITE CITRON 0.5 L</v>
          </cell>
          <cell r="D232">
            <v>0</v>
          </cell>
          <cell r="E232">
            <v>0</v>
          </cell>
          <cell r="F232">
            <v>12</v>
          </cell>
          <cell r="G232">
            <v>0</v>
          </cell>
          <cell r="H232">
            <v>0</v>
          </cell>
          <cell r="I232">
            <v>0</v>
          </cell>
        </row>
        <row r="233">
          <cell r="B233" t="str">
            <v>PF0390</v>
          </cell>
          <cell r="C233" t="str">
            <v>FRUITE POMME 0.5 L</v>
          </cell>
          <cell r="D233">
            <v>0</v>
          </cell>
          <cell r="E233">
            <v>0</v>
          </cell>
          <cell r="F233">
            <v>12</v>
          </cell>
          <cell r="G233">
            <v>0</v>
          </cell>
          <cell r="H233">
            <v>0</v>
          </cell>
          <cell r="I233">
            <v>0</v>
          </cell>
        </row>
        <row r="234">
          <cell r="B234" t="str">
            <v>PF0382</v>
          </cell>
          <cell r="C234" t="str">
            <v>FRUITE ORANGE 1L</v>
          </cell>
          <cell r="D234">
            <v>24</v>
          </cell>
          <cell r="E234">
            <v>4</v>
          </cell>
          <cell r="F234">
            <v>6</v>
          </cell>
          <cell r="G234">
            <v>0</v>
          </cell>
          <cell r="H234">
            <v>0</v>
          </cell>
          <cell r="I234">
            <v>0</v>
          </cell>
        </row>
        <row r="235">
          <cell r="B235" t="str">
            <v>PF0383</v>
          </cell>
          <cell r="C235" t="str">
            <v>FRUITE CITRON 1L</v>
          </cell>
          <cell r="D235">
            <v>0</v>
          </cell>
          <cell r="E235">
            <v>0</v>
          </cell>
          <cell r="F235">
            <v>6</v>
          </cell>
          <cell r="G235">
            <v>0</v>
          </cell>
          <cell r="H235">
            <v>0</v>
          </cell>
          <cell r="I235">
            <v>0</v>
          </cell>
        </row>
        <row r="236">
          <cell r="B236" t="str">
            <v>PF0384</v>
          </cell>
          <cell r="C236" t="str">
            <v>FRUITE POMME 1L</v>
          </cell>
          <cell r="D236">
            <v>0</v>
          </cell>
          <cell r="E236">
            <v>0</v>
          </cell>
          <cell r="F236">
            <v>6</v>
          </cell>
          <cell r="G236">
            <v>0</v>
          </cell>
          <cell r="H236">
            <v>0</v>
          </cell>
          <cell r="I236">
            <v>0</v>
          </cell>
        </row>
        <row r="237">
          <cell r="B237" t="str">
            <v>PF0419</v>
          </cell>
          <cell r="C237" t="str">
            <v>FROMAGE FONDU 8P</v>
          </cell>
          <cell r="D237">
            <v>360</v>
          </cell>
          <cell r="E237">
            <v>10</v>
          </cell>
          <cell r="F237">
            <v>36</v>
          </cell>
          <cell r="G237">
            <v>0</v>
          </cell>
          <cell r="H237">
            <v>0</v>
          </cell>
          <cell r="I237">
            <v>0</v>
          </cell>
        </row>
        <row r="238">
          <cell r="B238" t="str">
            <v>PF0420</v>
          </cell>
          <cell r="C238" t="str">
            <v>FROMAGE FONDU 16P</v>
          </cell>
          <cell r="D238">
            <v>216</v>
          </cell>
          <cell r="E238">
            <v>12</v>
          </cell>
          <cell r="F238">
            <v>18</v>
          </cell>
          <cell r="G238">
            <v>0</v>
          </cell>
          <cell r="H238">
            <v>0</v>
          </cell>
          <cell r="I238">
            <v>0</v>
          </cell>
        </row>
        <row r="239">
          <cell r="B239" t="str">
            <v>PF0422</v>
          </cell>
          <cell r="C239" t="str">
            <v>FROMAGE FONDU 24P</v>
          </cell>
          <cell r="D239">
            <v>156</v>
          </cell>
          <cell r="E239">
            <v>13</v>
          </cell>
          <cell r="F239">
            <v>12</v>
          </cell>
          <cell r="G239">
            <v>0</v>
          </cell>
          <cell r="H239">
            <v>0</v>
          </cell>
          <cell r="I239">
            <v>0</v>
          </cell>
        </row>
        <row r="240">
          <cell r="B240" t="str">
            <v>PF0398</v>
          </cell>
          <cell r="C240" t="str">
            <v>FRUITE PULPE 1.5L</v>
          </cell>
          <cell r="D240">
            <v>210</v>
          </cell>
          <cell r="E240">
            <v>35</v>
          </cell>
          <cell r="F240">
            <v>6</v>
          </cell>
          <cell r="G240">
            <v>0</v>
          </cell>
          <cell r="H240">
            <v>0</v>
          </cell>
          <cell r="I240">
            <v>0</v>
          </cell>
        </row>
        <row r="241">
          <cell r="B241" t="str">
            <v>PF0396</v>
          </cell>
          <cell r="C241" t="str">
            <v>FRUITE  PULPE 0.5 L</v>
          </cell>
          <cell r="D241">
            <v>0</v>
          </cell>
          <cell r="E241">
            <v>0</v>
          </cell>
          <cell r="F241">
            <v>12</v>
          </cell>
          <cell r="G241">
            <v>0</v>
          </cell>
          <cell r="H241">
            <v>0</v>
          </cell>
          <cell r="I241">
            <v>0</v>
          </cell>
        </row>
        <row r="242">
          <cell r="B242" t="str">
            <v>PF0397</v>
          </cell>
          <cell r="C242" t="str">
            <v>FRUITE PULPE 1 L</v>
          </cell>
          <cell r="D242">
            <v>0</v>
          </cell>
          <cell r="E242">
            <v>0</v>
          </cell>
          <cell r="F242">
            <v>6</v>
          </cell>
          <cell r="G242">
            <v>0</v>
          </cell>
          <cell r="H242">
            <v>0</v>
          </cell>
          <cell r="I242">
            <v>0</v>
          </cell>
        </row>
        <row r="243">
          <cell r="B243" t="str">
            <v>PF0402</v>
          </cell>
          <cell r="C243" t="str">
            <v>LBEN DELICE LOT</v>
          </cell>
          <cell r="D243">
            <v>0</v>
          </cell>
          <cell r="E243">
            <v>0</v>
          </cell>
          <cell r="F243">
            <v>10</v>
          </cell>
          <cell r="G243">
            <v>0</v>
          </cell>
          <cell r="H243">
            <v>0</v>
          </cell>
          <cell r="I243">
            <v>0</v>
          </cell>
        </row>
        <row r="244">
          <cell r="B244" t="str">
            <v>PF0403</v>
          </cell>
          <cell r="C244" t="str">
            <v>RAIEB DELICE LOT</v>
          </cell>
          <cell r="D244">
            <v>0</v>
          </cell>
          <cell r="E244">
            <v>0</v>
          </cell>
          <cell r="F244">
            <v>10</v>
          </cell>
          <cell r="G244">
            <v>0</v>
          </cell>
          <cell r="H244">
            <v>0</v>
          </cell>
          <cell r="I244">
            <v>0</v>
          </cell>
        </row>
        <row r="245">
          <cell r="B245" t="str">
            <v>PF0421</v>
          </cell>
          <cell r="C245" t="str">
            <v>FROMAGE FONDU 48 P</v>
          </cell>
          <cell r="D245">
            <v>108</v>
          </cell>
          <cell r="E245">
            <v>18</v>
          </cell>
          <cell r="F245">
            <v>6</v>
          </cell>
          <cell r="G245">
            <v>0</v>
          </cell>
          <cell r="H245">
            <v>0</v>
          </cell>
          <cell r="I245">
            <v>0</v>
          </cell>
        </row>
        <row r="246">
          <cell r="B246" t="str">
            <v>PF0408</v>
          </cell>
          <cell r="C246" t="str">
            <v>MPACK*12 ACTIVIA VANILLE</v>
          </cell>
          <cell r="D246">
            <v>8</v>
          </cell>
          <cell r="E246">
            <v>2</v>
          </cell>
          <cell r="F246">
            <v>4</v>
          </cell>
          <cell r="G246">
            <v>0</v>
          </cell>
          <cell r="H246">
            <v>0</v>
          </cell>
          <cell r="I246">
            <v>0</v>
          </cell>
        </row>
        <row r="247">
          <cell r="B247" t="str">
            <v>PF0407</v>
          </cell>
          <cell r="C247" t="str">
            <v>MPACK*12 ACTIVIA NATURE</v>
          </cell>
          <cell r="D247">
            <v>8</v>
          </cell>
          <cell r="E247">
            <v>2</v>
          </cell>
          <cell r="F247">
            <v>4</v>
          </cell>
          <cell r="G247">
            <v>0</v>
          </cell>
          <cell r="H247">
            <v>0</v>
          </cell>
          <cell r="I247">
            <v>0</v>
          </cell>
        </row>
        <row r="248">
          <cell r="B248" t="str">
            <v>PF0355</v>
          </cell>
          <cell r="C248" t="str">
            <v>DELIMIX GRENADE</v>
          </cell>
          <cell r="D248">
            <v>0</v>
          </cell>
          <cell r="E248">
            <v>0</v>
          </cell>
          <cell r="F248">
            <v>24</v>
          </cell>
          <cell r="G248">
            <v>0</v>
          </cell>
          <cell r="H248">
            <v>0</v>
          </cell>
          <cell r="I248">
            <v>0</v>
          </cell>
        </row>
        <row r="249">
          <cell r="B249" t="str">
            <v>PF0354</v>
          </cell>
          <cell r="C249" t="str">
            <v>DELIMIX CASSIS</v>
          </cell>
          <cell r="D249">
            <v>0</v>
          </cell>
          <cell r="E249">
            <v>0</v>
          </cell>
          <cell r="F249">
            <v>24</v>
          </cell>
          <cell r="G249">
            <v>0</v>
          </cell>
          <cell r="H249">
            <v>0</v>
          </cell>
          <cell r="I249">
            <v>0</v>
          </cell>
        </row>
        <row r="250">
          <cell r="B250" t="str">
            <v>PF0411</v>
          </cell>
          <cell r="C250" t="str">
            <v>JUS ORANGE 100% 1L</v>
          </cell>
          <cell r="D250">
            <v>36</v>
          </cell>
          <cell r="E250">
            <v>6</v>
          </cell>
          <cell r="F250">
            <v>6</v>
          </cell>
          <cell r="G250">
            <v>0</v>
          </cell>
          <cell r="H250">
            <v>0</v>
          </cell>
          <cell r="I250">
            <v>0</v>
          </cell>
        </row>
        <row r="251">
          <cell r="B251" t="str">
            <v>PF0461</v>
          </cell>
          <cell r="C251" t="str">
            <v>JUS POMME 100% 1L</v>
          </cell>
          <cell r="D251">
            <v>0</v>
          </cell>
          <cell r="E251">
            <v>0</v>
          </cell>
          <cell r="F251">
            <v>6</v>
          </cell>
          <cell r="G251">
            <v>0</v>
          </cell>
          <cell r="H251">
            <v>0</v>
          </cell>
          <cell r="I251">
            <v>0</v>
          </cell>
        </row>
        <row r="252">
          <cell r="B252" t="str">
            <v>PF0412</v>
          </cell>
          <cell r="C252" t="str">
            <v>JUS ORANGE PF 20 CL</v>
          </cell>
          <cell r="D252">
            <v>1344</v>
          </cell>
          <cell r="E252">
            <v>56</v>
          </cell>
          <cell r="F252">
            <v>24</v>
          </cell>
          <cell r="G252">
            <v>0</v>
          </cell>
          <cell r="H252">
            <v>0</v>
          </cell>
          <cell r="I252">
            <v>0</v>
          </cell>
        </row>
        <row r="253">
          <cell r="B253" t="str">
            <v>PF0413</v>
          </cell>
          <cell r="C253" t="str">
            <v>JUS MULTIVITAMINE PF 20 CL</v>
          </cell>
          <cell r="D253">
            <v>0</v>
          </cell>
          <cell r="E253">
            <v>0</v>
          </cell>
          <cell r="F253">
            <v>24</v>
          </cell>
          <cell r="G253">
            <v>0</v>
          </cell>
          <cell r="H253">
            <v>0</v>
          </cell>
          <cell r="I253">
            <v>0</v>
          </cell>
        </row>
        <row r="254">
          <cell r="B254" t="str">
            <v>PF0414</v>
          </cell>
          <cell r="C254" t="str">
            <v>JUS MANGUE PF 20 CL</v>
          </cell>
          <cell r="D254">
            <v>0</v>
          </cell>
          <cell r="E254">
            <v>0</v>
          </cell>
          <cell r="F254">
            <v>24</v>
          </cell>
          <cell r="G254">
            <v>0</v>
          </cell>
          <cell r="H254">
            <v>0</v>
          </cell>
          <cell r="I254">
            <v>0</v>
          </cell>
        </row>
        <row r="255">
          <cell r="B255" t="str">
            <v>PF0415</v>
          </cell>
          <cell r="C255" t="str">
            <v>JUS POIRE PF 20 CL</v>
          </cell>
          <cell r="D255">
            <v>0</v>
          </cell>
          <cell r="E255">
            <v>0</v>
          </cell>
          <cell r="F255">
            <v>24</v>
          </cell>
          <cell r="G255">
            <v>0</v>
          </cell>
          <cell r="H255">
            <v>0</v>
          </cell>
          <cell r="I255">
            <v>0</v>
          </cell>
        </row>
        <row r="256">
          <cell r="B256" t="str">
            <v>PF0416</v>
          </cell>
          <cell r="C256" t="str">
            <v>JUS CONFORT REPAS PF 20CL</v>
          </cell>
          <cell r="D256">
            <v>0</v>
          </cell>
          <cell r="E256">
            <v>0</v>
          </cell>
          <cell r="F256">
            <v>24</v>
          </cell>
          <cell r="G256">
            <v>0</v>
          </cell>
          <cell r="H256">
            <v>0</v>
          </cell>
          <cell r="I256">
            <v>0</v>
          </cell>
        </row>
        <row r="257">
          <cell r="B257" t="str">
            <v>PF0417</v>
          </cell>
          <cell r="C257" t="str">
            <v>DANETTE CHOCO AU LAIT 70</v>
          </cell>
          <cell r="D257">
            <v>1728</v>
          </cell>
          <cell r="E257">
            <v>36</v>
          </cell>
          <cell r="F257">
            <v>48</v>
          </cell>
          <cell r="G257">
            <v>0</v>
          </cell>
          <cell r="H257">
            <v>0</v>
          </cell>
          <cell r="I257">
            <v>0</v>
          </cell>
        </row>
        <row r="258">
          <cell r="B258" t="str">
            <v>PF0463</v>
          </cell>
          <cell r="C258" t="str">
            <v>DANETTE TARTE CITRON 70</v>
          </cell>
          <cell r="D258">
            <v>0</v>
          </cell>
          <cell r="E258">
            <v>0</v>
          </cell>
          <cell r="F258">
            <v>48</v>
          </cell>
          <cell r="G258">
            <v>0</v>
          </cell>
          <cell r="H258">
            <v>0</v>
          </cell>
          <cell r="I258">
            <v>0</v>
          </cell>
        </row>
        <row r="259">
          <cell r="B259" t="str">
            <v>PF0462</v>
          </cell>
          <cell r="C259" t="str">
            <v>DANETTE CHOCO BANANE 70</v>
          </cell>
          <cell r="D259">
            <v>0</v>
          </cell>
          <cell r="E259">
            <v>0</v>
          </cell>
          <cell r="F259">
            <v>48</v>
          </cell>
          <cell r="G259">
            <v>0</v>
          </cell>
          <cell r="H259">
            <v>0</v>
          </cell>
          <cell r="I259">
            <v>0</v>
          </cell>
        </row>
        <row r="260">
          <cell r="B260" t="str">
            <v>PF0409</v>
          </cell>
          <cell r="C260" t="str">
            <v>TWIST 0%</v>
          </cell>
          <cell r="D260">
            <v>0</v>
          </cell>
          <cell r="E260">
            <v>0</v>
          </cell>
          <cell r="F260">
            <v>24</v>
          </cell>
          <cell r="G260">
            <v>0</v>
          </cell>
          <cell r="H260">
            <v>0</v>
          </cell>
          <cell r="I260">
            <v>0</v>
          </cell>
        </row>
        <row r="261">
          <cell r="B261" t="str">
            <v>PF0425</v>
          </cell>
          <cell r="C261" t="str">
            <v>ACTIVIA NATURE 0%</v>
          </cell>
          <cell r="D261">
            <v>384</v>
          </cell>
          <cell r="E261">
            <v>8</v>
          </cell>
          <cell r="F261">
            <v>48</v>
          </cell>
          <cell r="G261">
            <v>0</v>
          </cell>
          <cell r="H261">
            <v>0</v>
          </cell>
          <cell r="I261">
            <v>0</v>
          </cell>
        </row>
        <row r="262">
          <cell r="B262" t="str">
            <v>PF0430</v>
          </cell>
          <cell r="C262" t="str">
            <v>LBEN DELICE SLIM</v>
          </cell>
          <cell r="D262">
            <v>0</v>
          </cell>
          <cell r="E262">
            <v>0</v>
          </cell>
          <cell r="F262">
            <v>16</v>
          </cell>
          <cell r="G262">
            <v>0</v>
          </cell>
          <cell r="H262">
            <v>0</v>
          </cell>
          <cell r="I262">
            <v>0</v>
          </cell>
        </row>
        <row r="263">
          <cell r="B263" t="str">
            <v>PF0400</v>
          </cell>
          <cell r="C263" t="str">
            <v>TRESOR DE LAIT NATURE LOT</v>
          </cell>
          <cell r="D263">
            <v>0</v>
          </cell>
          <cell r="E263">
            <v>0</v>
          </cell>
          <cell r="F263">
            <v>9</v>
          </cell>
          <cell r="G263">
            <v>0</v>
          </cell>
          <cell r="H263">
            <v>0</v>
          </cell>
          <cell r="I263">
            <v>0</v>
          </cell>
        </row>
        <row r="264">
          <cell r="B264" t="str">
            <v>PF0431</v>
          </cell>
          <cell r="C264" t="str">
            <v>LAIT UHT PAQUET 0.5 L</v>
          </cell>
          <cell r="D264">
            <v>540</v>
          </cell>
          <cell r="E264">
            <v>90</v>
          </cell>
          <cell r="F264">
            <v>6</v>
          </cell>
          <cell r="G264">
            <v>0</v>
          </cell>
          <cell r="H264">
            <v>0</v>
          </cell>
          <cell r="I264">
            <v>0</v>
          </cell>
        </row>
        <row r="265">
          <cell r="B265" t="str">
            <v>PF0432</v>
          </cell>
          <cell r="C265" t="str">
            <v>TWIST FRAISE 165 GR</v>
          </cell>
          <cell r="D265">
            <v>0</v>
          </cell>
          <cell r="E265">
            <v>0</v>
          </cell>
          <cell r="F265">
            <v>34</v>
          </cell>
          <cell r="G265">
            <v>0</v>
          </cell>
          <cell r="H265">
            <v>0</v>
          </cell>
          <cell r="I265">
            <v>0</v>
          </cell>
        </row>
        <row r="266">
          <cell r="B266" t="str">
            <v>PF0433</v>
          </cell>
          <cell r="C266" t="str">
            <v>CREME FRAICHE DELICE NV</v>
          </cell>
          <cell r="D266">
            <v>308</v>
          </cell>
          <cell r="E266">
            <v>14</v>
          </cell>
          <cell r="F266">
            <v>22</v>
          </cell>
          <cell r="G266">
            <v>0</v>
          </cell>
          <cell r="H266">
            <v>0</v>
          </cell>
          <cell r="I266">
            <v>0</v>
          </cell>
        </row>
        <row r="267">
          <cell r="B267" t="str">
            <v>PF0435</v>
          </cell>
          <cell r="C267" t="str">
            <v>MPACK*6 MAMZOUJ TOM &amp; JERRY</v>
          </cell>
          <cell r="D267">
            <v>176</v>
          </cell>
          <cell r="E267">
            <v>22</v>
          </cell>
          <cell r="F267">
            <v>8</v>
          </cell>
          <cell r="G267">
            <v>0</v>
          </cell>
          <cell r="H267">
            <v>0</v>
          </cell>
          <cell r="I267">
            <v>0</v>
          </cell>
        </row>
        <row r="268">
          <cell r="B268" t="str">
            <v>PF0437</v>
          </cell>
          <cell r="C268" t="str">
            <v>DANINO A BOIRE</v>
          </cell>
          <cell r="D268">
            <v>0</v>
          </cell>
          <cell r="E268">
            <v>0</v>
          </cell>
          <cell r="F268">
            <v>54</v>
          </cell>
          <cell r="G268">
            <v>0</v>
          </cell>
          <cell r="H268">
            <v>0</v>
          </cell>
          <cell r="I268">
            <v>0</v>
          </cell>
        </row>
        <row r="269">
          <cell r="B269" t="str">
            <v>PF0438</v>
          </cell>
          <cell r="C269" t="str">
            <v>RAPE GOURMAND PF</v>
          </cell>
          <cell r="D269">
            <v>180</v>
          </cell>
          <cell r="E269">
            <v>9</v>
          </cell>
          <cell r="F269">
            <v>20</v>
          </cell>
          <cell r="G269">
            <v>0</v>
          </cell>
          <cell r="H269">
            <v>0</v>
          </cell>
          <cell r="I269">
            <v>0</v>
          </cell>
        </row>
        <row r="270">
          <cell r="B270" t="str">
            <v>PF0439</v>
          </cell>
          <cell r="C270" t="str">
            <v>RAPE GOURMAND GF</v>
          </cell>
          <cell r="D270">
            <v>56</v>
          </cell>
          <cell r="E270">
            <v>7</v>
          </cell>
          <cell r="F270">
            <v>8</v>
          </cell>
          <cell r="G270">
            <v>0</v>
          </cell>
          <cell r="H270">
            <v>0</v>
          </cell>
          <cell r="I270">
            <v>0</v>
          </cell>
        </row>
        <row r="271">
          <cell r="B271" t="str">
            <v>PF0440</v>
          </cell>
          <cell r="C271" t="str">
            <v>RAPE FONDANT PF</v>
          </cell>
          <cell r="D271">
            <v>180</v>
          </cell>
          <cell r="E271">
            <v>9</v>
          </cell>
          <cell r="F271">
            <v>20</v>
          </cell>
          <cell r="G271">
            <v>0</v>
          </cell>
          <cell r="H271">
            <v>0</v>
          </cell>
          <cell r="I271">
            <v>0</v>
          </cell>
        </row>
        <row r="272">
          <cell r="B272" t="str">
            <v>PF0441</v>
          </cell>
          <cell r="C272" t="str">
            <v>RAPE FONDANT GF</v>
          </cell>
          <cell r="D272">
            <v>64</v>
          </cell>
          <cell r="E272">
            <v>8</v>
          </cell>
          <cell r="F272">
            <v>8</v>
          </cell>
          <cell r="G272">
            <v>0</v>
          </cell>
          <cell r="H272">
            <v>0</v>
          </cell>
          <cell r="I272">
            <v>0</v>
          </cell>
        </row>
        <row r="273">
          <cell r="B273" t="str">
            <v>PF0447</v>
          </cell>
          <cell r="C273" t="str">
            <v>FROMAGE CHEESY 8P</v>
          </cell>
          <cell r="D273">
            <v>324</v>
          </cell>
          <cell r="E273">
            <v>9</v>
          </cell>
          <cell r="F273">
            <v>36</v>
          </cell>
          <cell r="G273">
            <v>0</v>
          </cell>
          <cell r="H273">
            <v>0</v>
          </cell>
          <cell r="I273">
            <v>0</v>
          </cell>
        </row>
        <row r="274">
          <cell r="B274" t="str">
            <v>PF0448</v>
          </cell>
          <cell r="C274" t="str">
            <v>FROMAGE CHEESY 16P</v>
          </cell>
          <cell r="D274">
            <v>162</v>
          </cell>
          <cell r="E274">
            <v>9</v>
          </cell>
          <cell r="F274">
            <v>18</v>
          </cell>
          <cell r="G274">
            <v>0</v>
          </cell>
          <cell r="H274">
            <v>0</v>
          </cell>
          <cell r="I274">
            <v>0</v>
          </cell>
        </row>
        <row r="275">
          <cell r="B275" t="str">
            <v>PF0449</v>
          </cell>
          <cell r="C275" t="str">
            <v>FROMAGE CHEESY 24P</v>
          </cell>
          <cell r="D275">
            <v>120</v>
          </cell>
          <cell r="E275">
            <v>10</v>
          </cell>
          <cell r="F275">
            <v>12</v>
          </cell>
          <cell r="G275">
            <v>0</v>
          </cell>
          <cell r="H275">
            <v>0</v>
          </cell>
          <cell r="I275">
            <v>0</v>
          </cell>
        </row>
        <row r="276">
          <cell r="B276" t="str">
            <v>PF0450</v>
          </cell>
          <cell r="C276" t="str">
            <v>FROMAGE CHEESY 48P</v>
          </cell>
          <cell r="D276">
            <v>72</v>
          </cell>
          <cell r="E276">
            <v>12</v>
          </cell>
          <cell r="F276">
            <v>6</v>
          </cell>
          <cell r="G276">
            <v>0</v>
          </cell>
          <cell r="H276">
            <v>0</v>
          </cell>
          <cell r="I276">
            <v>0</v>
          </cell>
        </row>
        <row r="277">
          <cell r="B277" t="str">
            <v>PF0451</v>
          </cell>
          <cell r="C277" t="str">
            <v>FROMAGE CHEESY 80P</v>
          </cell>
          <cell r="D277">
            <v>72</v>
          </cell>
          <cell r="E277">
            <v>12</v>
          </cell>
          <cell r="F277">
            <v>6</v>
          </cell>
          <cell r="G277">
            <v>0</v>
          </cell>
          <cell r="H277">
            <v>0</v>
          </cell>
          <cell r="I277">
            <v>0</v>
          </cell>
        </row>
        <row r="278">
          <cell r="B278" t="str">
            <v>PF0464</v>
          </cell>
          <cell r="C278" t="str">
            <v>MPACK*6 DAN'UP FRAISE</v>
          </cell>
          <cell r="D278">
            <v>0</v>
          </cell>
          <cell r="E278">
            <v>0</v>
          </cell>
          <cell r="F278">
            <v>6</v>
          </cell>
          <cell r="G278">
            <v>0</v>
          </cell>
          <cell r="H278">
            <v>0</v>
          </cell>
          <cell r="I278">
            <v>0</v>
          </cell>
        </row>
        <row r="279">
          <cell r="B279" t="str">
            <v>PF0465</v>
          </cell>
          <cell r="C279" t="str">
            <v>MPACK *6 DAN'UP VANILLE</v>
          </cell>
          <cell r="D279">
            <v>0</v>
          </cell>
          <cell r="E279">
            <v>0</v>
          </cell>
          <cell r="F279">
            <v>6</v>
          </cell>
          <cell r="G279">
            <v>0</v>
          </cell>
          <cell r="H279">
            <v>0</v>
          </cell>
          <cell r="I279">
            <v>0</v>
          </cell>
        </row>
        <row r="280">
          <cell r="B280" t="str">
            <v>PF0466</v>
          </cell>
          <cell r="C280" t="str">
            <v>MPCK*6 DANAO PEC/ABRI</v>
          </cell>
          <cell r="D280">
            <v>155</v>
          </cell>
          <cell r="E280">
            <v>31</v>
          </cell>
          <cell r="F280">
            <v>5</v>
          </cell>
          <cell r="G280">
            <v>0</v>
          </cell>
          <cell r="H280">
            <v>0</v>
          </cell>
          <cell r="I280">
            <v>0</v>
          </cell>
        </row>
        <row r="281">
          <cell r="B281" t="str">
            <v>PF0468</v>
          </cell>
          <cell r="C281" t="str">
            <v>MILKANA GOUTA 400 GR</v>
          </cell>
          <cell r="D281">
            <v>110</v>
          </cell>
          <cell r="E281">
            <v>10</v>
          </cell>
          <cell r="F281">
            <v>11</v>
          </cell>
          <cell r="G281">
            <v>0</v>
          </cell>
          <cell r="H281">
            <v>0</v>
          </cell>
          <cell r="I281">
            <v>0</v>
          </cell>
        </row>
        <row r="282">
          <cell r="D282">
            <v>166963</v>
          </cell>
          <cell r="E282">
            <v>12248</v>
          </cell>
          <cell r="G282">
            <v>0</v>
          </cell>
          <cell r="H282">
            <v>0</v>
          </cell>
          <cell r="I282">
            <v>0</v>
          </cell>
        </row>
      </sheetData>
    </sheetDataSet>
  </externalBook>
</externalLink>
</file>

<file path=xl/externalLinks/externalLink5.xml><?xml version="1.0" encoding="utf-8"?>
<externalLink xmlns="http://schemas.openxmlformats.org/spreadsheetml/2006/main">
  <externalBook xmlns:r="http://schemas.openxmlformats.org/officeDocument/2006/relationships" r:id="rId1">
    <sheetNames>
      <sheetName val="A"/>
    </sheetNames>
    <sheetDataSet>
      <sheetData sheetId="0" refreshError="1">
        <row r="2">
          <cell r="B2">
            <v>0</v>
          </cell>
          <cell r="C2">
            <v>0</v>
          </cell>
          <cell r="D2">
            <v>0</v>
          </cell>
          <cell r="E2">
            <v>0</v>
          </cell>
          <cell r="F2">
            <v>0</v>
          </cell>
          <cell r="G2">
            <v>0</v>
          </cell>
          <cell r="H2">
            <v>0</v>
          </cell>
          <cell r="I2">
            <v>0</v>
          </cell>
          <cell r="J2">
            <v>0</v>
          </cell>
        </row>
        <row r="3">
          <cell r="B3">
            <v>7</v>
          </cell>
          <cell r="C3" t="str">
            <v>PF0009</v>
          </cell>
          <cell r="D3" t="str">
            <v>FERME BANANE 110G</v>
          </cell>
          <cell r="E3">
            <v>20</v>
          </cell>
          <cell r="F3">
            <v>48</v>
          </cell>
          <cell r="G3" t="str">
            <v>CAISSE BLEUE</v>
          </cell>
          <cell r="H3">
            <v>960</v>
          </cell>
          <cell r="I3">
            <v>0.28999999999999998</v>
          </cell>
          <cell r="J3">
            <v>0</v>
          </cell>
        </row>
        <row r="4">
          <cell r="B4">
            <v>9</v>
          </cell>
          <cell r="C4" t="str">
            <v>PF0010</v>
          </cell>
          <cell r="D4" t="str">
            <v>FERME FRAISE 110G</v>
          </cell>
          <cell r="E4">
            <v>20</v>
          </cell>
          <cell r="F4">
            <v>48</v>
          </cell>
          <cell r="G4" t="str">
            <v>CAISSE BLEUE</v>
          </cell>
          <cell r="H4">
            <v>960</v>
          </cell>
          <cell r="I4">
            <v>0.28999999999999998</v>
          </cell>
          <cell r="J4">
            <v>0</v>
          </cell>
        </row>
        <row r="5">
          <cell r="B5">
            <v>11</v>
          </cell>
          <cell r="C5" t="str">
            <v>PF0011</v>
          </cell>
          <cell r="D5" t="str">
            <v>FERME VANILLE 110G</v>
          </cell>
          <cell r="E5">
            <v>30</v>
          </cell>
          <cell r="F5">
            <v>48</v>
          </cell>
          <cell r="G5" t="str">
            <v>CAISSE BLEUE</v>
          </cell>
          <cell r="H5">
            <v>1440</v>
          </cell>
          <cell r="I5">
            <v>0.28999999999999998</v>
          </cell>
          <cell r="J5">
            <v>0</v>
          </cell>
        </row>
        <row r="6">
          <cell r="B6">
            <v>14</v>
          </cell>
          <cell r="C6" t="str">
            <v>PF0013</v>
          </cell>
          <cell r="D6" t="str">
            <v>FERME FDB 110G</v>
          </cell>
          <cell r="E6">
            <v>5</v>
          </cell>
          <cell r="F6">
            <v>48</v>
          </cell>
          <cell r="G6" t="str">
            <v>CAISSE BLEUE</v>
          </cell>
          <cell r="H6">
            <v>240</v>
          </cell>
          <cell r="I6">
            <v>0.28999999999999998</v>
          </cell>
          <cell r="J6">
            <v>0</v>
          </cell>
        </row>
        <row r="7">
          <cell r="B7">
            <v>60</v>
          </cell>
          <cell r="C7" t="str">
            <v>PF0193</v>
          </cell>
          <cell r="D7" t="str">
            <v>FERME POMME/VANILLE 110G</v>
          </cell>
          <cell r="E7">
            <v>0</v>
          </cell>
          <cell r="F7">
            <v>48</v>
          </cell>
          <cell r="G7" t="str">
            <v>CAISSE BLEUE</v>
          </cell>
          <cell r="H7">
            <v>0</v>
          </cell>
          <cell r="I7">
            <v>0.28999999999999998</v>
          </cell>
          <cell r="J7">
            <v>0</v>
          </cell>
        </row>
        <row r="8">
          <cell r="B8">
            <v>234</v>
          </cell>
          <cell r="C8" t="str">
            <v>PF0372</v>
          </cell>
          <cell r="D8" t="str">
            <v>FERME FRUITS EXOTIQUES</v>
          </cell>
          <cell r="E8">
            <v>10</v>
          </cell>
          <cell r="F8">
            <v>48</v>
          </cell>
          <cell r="G8" t="str">
            <v>CAISSE BLEUE</v>
          </cell>
          <cell r="H8">
            <v>480</v>
          </cell>
          <cell r="I8">
            <v>0.28999999999999998</v>
          </cell>
          <cell r="J8">
            <v>0</v>
          </cell>
        </row>
        <row r="9">
          <cell r="B9">
            <v>286</v>
          </cell>
          <cell r="C9" t="str">
            <v>PF0014</v>
          </cell>
          <cell r="D9" t="str">
            <v>FERME ABRICOT 110</v>
          </cell>
          <cell r="E9">
            <v>5</v>
          </cell>
          <cell r="F9">
            <v>48</v>
          </cell>
          <cell r="G9" t="str">
            <v>CAISSE BLEUE</v>
          </cell>
          <cell r="H9">
            <v>240</v>
          </cell>
          <cell r="I9">
            <v>0.28999999999999998</v>
          </cell>
          <cell r="J9">
            <v>0</v>
          </cell>
        </row>
        <row r="10">
          <cell r="B10">
            <v>12</v>
          </cell>
          <cell r="C10" t="str">
            <v>PF0012</v>
          </cell>
          <cell r="D10" t="str">
            <v>FERME NDC 110G</v>
          </cell>
          <cell r="E10">
            <v>10</v>
          </cell>
          <cell r="F10">
            <v>48</v>
          </cell>
          <cell r="G10" t="str">
            <v>CAISSE BLEUE</v>
          </cell>
          <cell r="H10">
            <v>480</v>
          </cell>
          <cell r="I10">
            <v>0.28999999999999998</v>
          </cell>
          <cell r="J10">
            <v>0</v>
          </cell>
        </row>
        <row r="11">
          <cell r="B11">
            <v>313</v>
          </cell>
          <cell r="C11" t="str">
            <v>PF0457</v>
          </cell>
          <cell r="D11" t="str">
            <v>DELICE FERME MELON</v>
          </cell>
          <cell r="E11">
            <v>0</v>
          </cell>
          <cell r="F11">
            <v>48</v>
          </cell>
          <cell r="G11" t="str">
            <v>CAISSE BLEUE</v>
          </cell>
          <cell r="H11">
            <v>0</v>
          </cell>
          <cell r="I11">
            <v>0.28999999999999998</v>
          </cell>
          <cell r="J11">
            <v>0</v>
          </cell>
        </row>
        <row r="12">
          <cell r="B12">
            <v>314</v>
          </cell>
          <cell r="C12" t="str">
            <v>PF0458</v>
          </cell>
          <cell r="D12" t="str">
            <v>DELICE FERME CITRON</v>
          </cell>
          <cell r="E12">
            <v>10</v>
          </cell>
          <cell r="F12">
            <v>48</v>
          </cell>
          <cell r="G12" t="str">
            <v>CAISSE BLEUE</v>
          </cell>
          <cell r="H12">
            <v>480</v>
          </cell>
          <cell r="I12">
            <v>0.28999999999999998</v>
          </cell>
          <cell r="J12">
            <v>0</v>
          </cell>
        </row>
        <row r="13">
          <cell r="B13">
            <v>90</v>
          </cell>
          <cell r="C13" t="str">
            <v>PF0245</v>
          </cell>
          <cell r="D13" t="str">
            <v>DANINO NATURE SUCRE 50G</v>
          </cell>
          <cell r="E13">
            <v>8</v>
          </cell>
          <cell r="F13">
            <v>72</v>
          </cell>
          <cell r="G13" t="str">
            <v>CAISSE BLEUE</v>
          </cell>
          <cell r="H13">
            <v>576</v>
          </cell>
          <cell r="I13">
            <v>0.30499999999999999</v>
          </cell>
          <cell r="J13">
            <v>0</v>
          </cell>
        </row>
        <row r="14">
          <cell r="B14">
            <v>91</v>
          </cell>
          <cell r="C14" t="str">
            <v>PF0246</v>
          </cell>
          <cell r="D14" t="str">
            <v>DANINO FRAISE 50G</v>
          </cell>
          <cell r="E14">
            <v>0</v>
          </cell>
          <cell r="F14">
            <v>72</v>
          </cell>
          <cell r="G14" t="str">
            <v>CAISSE BLEUE</v>
          </cell>
          <cell r="H14">
            <v>0</v>
          </cell>
          <cell r="I14">
            <v>0.30499999999999999</v>
          </cell>
          <cell r="J14">
            <v>0</v>
          </cell>
        </row>
        <row r="15">
          <cell r="B15">
            <v>21</v>
          </cell>
          <cell r="C15" t="str">
            <v>PF0071</v>
          </cell>
          <cell r="D15" t="str">
            <v>DANETTE CHOCOLAT 100G</v>
          </cell>
          <cell r="E15">
            <v>9</v>
          </cell>
          <cell r="F15">
            <v>32</v>
          </cell>
          <cell r="G15" t="str">
            <v>CAISSE BLEUE</v>
          </cell>
          <cell r="H15">
            <v>288</v>
          </cell>
          <cell r="I15">
            <v>0.435</v>
          </cell>
          <cell r="J15">
            <v>0</v>
          </cell>
        </row>
        <row r="16">
          <cell r="B16">
            <v>23</v>
          </cell>
          <cell r="C16" t="str">
            <v>PF0073</v>
          </cell>
          <cell r="D16" t="str">
            <v>DANETTE VANILLE 100G</v>
          </cell>
          <cell r="E16">
            <v>0</v>
          </cell>
          <cell r="F16">
            <v>32</v>
          </cell>
          <cell r="G16" t="str">
            <v>CAISSE BLEUE</v>
          </cell>
          <cell r="H16">
            <v>0</v>
          </cell>
          <cell r="I16">
            <v>0.435</v>
          </cell>
          <cell r="J16">
            <v>0</v>
          </cell>
        </row>
        <row r="17">
          <cell r="B17">
            <v>25</v>
          </cell>
          <cell r="C17" t="str">
            <v>PF0074</v>
          </cell>
          <cell r="D17" t="str">
            <v>DANETTE PRALINE 100G</v>
          </cell>
          <cell r="E17">
            <v>16</v>
          </cell>
          <cell r="F17">
            <v>32</v>
          </cell>
          <cell r="G17" t="str">
            <v>CAISSE BLEUE</v>
          </cell>
          <cell r="H17">
            <v>512</v>
          </cell>
          <cell r="I17">
            <v>0.435</v>
          </cell>
          <cell r="J17">
            <v>0</v>
          </cell>
        </row>
        <row r="18">
          <cell r="B18">
            <v>288</v>
          </cell>
          <cell r="C18" t="str">
            <v>PF0423</v>
          </cell>
          <cell r="D18" t="str">
            <v>DANETTE CHOCOLAT BANANE 100</v>
          </cell>
          <cell r="E18">
            <v>0</v>
          </cell>
          <cell r="F18">
            <v>32</v>
          </cell>
          <cell r="G18" t="str">
            <v>CAISSE BLEUE</v>
          </cell>
          <cell r="H18">
            <v>0</v>
          </cell>
          <cell r="I18">
            <v>0.435</v>
          </cell>
          <cell r="J18">
            <v>0</v>
          </cell>
        </row>
        <row r="19">
          <cell r="B19">
            <v>321</v>
          </cell>
          <cell r="C19" t="str">
            <v>PF0467</v>
          </cell>
          <cell r="D19" t="str">
            <v>DANETTE TIRAMISU 100</v>
          </cell>
          <cell r="E19">
            <v>0</v>
          </cell>
          <cell r="F19">
            <v>32</v>
          </cell>
          <cell r="G19" t="str">
            <v>CAISSE BLEUE</v>
          </cell>
          <cell r="H19">
            <v>0</v>
          </cell>
          <cell r="I19">
            <v>0.435</v>
          </cell>
          <cell r="J19">
            <v>0</v>
          </cell>
        </row>
        <row r="20">
          <cell r="B20">
            <v>141</v>
          </cell>
          <cell r="C20" t="str">
            <v>PF0300</v>
          </cell>
          <cell r="D20" t="str">
            <v>MPACK*12 FERME FRAISE/VANILLE</v>
          </cell>
          <cell r="E20">
            <v>0</v>
          </cell>
          <cell r="F20">
            <v>4</v>
          </cell>
          <cell r="G20" t="str">
            <v>CAISSE BLEUE</v>
          </cell>
          <cell r="H20">
            <v>0</v>
          </cell>
          <cell r="I20">
            <v>3.1859999999999999</v>
          </cell>
          <cell r="J20">
            <v>0</v>
          </cell>
        </row>
        <row r="21">
          <cell r="B21">
            <v>296</v>
          </cell>
          <cell r="C21" t="str">
            <v>PF0434</v>
          </cell>
          <cell r="D21" t="str">
            <v>MPACK*12 FERME FRAISE/BANANE</v>
          </cell>
          <cell r="E21">
            <v>0</v>
          </cell>
          <cell r="F21">
            <v>4</v>
          </cell>
          <cell r="G21" t="str">
            <v>CAISSE BLEUE</v>
          </cell>
          <cell r="H21">
            <v>0</v>
          </cell>
          <cell r="I21">
            <v>3.1859999999999999</v>
          </cell>
          <cell r="J21">
            <v>0</v>
          </cell>
        </row>
        <row r="22">
          <cell r="B22">
            <v>142</v>
          </cell>
          <cell r="C22" t="str">
            <v>PF0301</v>
          </cell>
          <cell r="D22" t="str">
            <v>MPACK*8 DANETTE CHOCOLAT</v>
          </cell>
          <cell r="E22">
            <v>0</v>
          </cell>
          <cell r="F22">
            <v>4</v>
          </cell>
          <cell r="G22" t="str">
            <v>CAISSE BLEUE</v>
          </cell>
          <cell r="H22">
            <v>0</v>
          </cell>
          <cell r="I22">
            <v>3.286</v>
          </cell>
          <cell r="J22">
            <v>0</v>
          </cell>
        </row>
        <row r="23">
          <cell r="B23">
            <v>283</v>
          </cell>
          <cell r="C23" t="str">
            <v>PF0361</v>
          </cell>
          <cell r="D23" t="str">
            <v>MPACK*8 DANETTE CHOCO/PRALINE</v>
          </cell>
          <cell r="E23">
            <v>0</v>
          </cell>
          <cell r="F23">
            <v>4</v>
          </cell>
          <cell r="G23" t="str">
            <v>CAISSE BLEUE</v>
          </cell>
          <cell r="H23">
            <v>0</v>
          </cell>
          <cell r="I23">
            <v>3.286</v>
          </cell>
          <cell r="J23">
            <v>0</v>
          </cell>
        </row>
        <row r="24">
          <cell r="B24">
            <v>298</v>
          </cell>
          <cell r="C24" t="str">
            <v>PF0437</v>
          </cell>
          <cell r="D24" t="str">
            <v>DANINO A BOIRE</v>
          </cell>
          <cell r="E24">
            <v>0</v>
          </cell>
          <cell r="F24">
            <v>54</v>
          </cell>
          <cell r="G24" t="str">
            <v>CAISSE BLEUE</v>
          </cell>
          <cell r="H24">
            <v>0</v>
          </cell>
          <cell r="I24">
            <v>0.41499999999999998</v>
          </cell>
          <cell r="J24">
            <v>0</v>
          </cell>
        </row>
        <row r="25">
          <cell r="B25">
            <v>297</v>
          </cell>
          <cell r="C25" t="str">
            <v>PF0435</v>
          </cell>
          <cell r="D25" t="str">
            <v>MPACK*6 MAMZOUJ TOM &amp; JERRY</v>
          </cell>
          <cell r="E25">
            <v>1</v>
          </cell>
          <cell r="F25">
            <v>8</v>
          </cell>
          <cell r="G25" t="str">
            <v>CAISSE BLEUE</v>
          </cell>
          <cell r="H25">
            <v>8</v>
          </cell>
          <cell r="I25">
            <v>1.99</v>
          </cell>
          <cell r="J25">
            <v>0</v>
          </cell>
        </row>
        <row r="26">
          <cell r="B26">
            <v>318</v>
          </cell>
          <cell r="C26" t="str">
            <v>PF0464</v>
          </cell>
          <cell r="D26" t="str">
            <v>MPACK*6 DAN'UP FRAISE</v>
          </cell>
          <cell r="E26">
            <v>0</v>
          </cell>
          <cell r="F26">
            <v>6</v>
          </cell>
          <cell r="G26" t="str">
            <v>CAISSE BLEUE</v>
          </cell>
          <cell r="H26">
            <v>0</v>
          </cell>
          <cell r="I26">
            <v>3.18</v>
          </cell>
          <cell r="J26">
            <v>0</v>
          </cell>
        </row>
        <row r="27">
          <cell r="B27">
            <v>319</v>
          </cell>
          <cell r="C27" t="str">
            <v>PF0465</v>
          </cell>
          <cell r="D27" t="str">
            <v>MPACK *6 DAN'UP VANILLE</v>
          </cell>
          <cell r="E27">
            <v>0</v>
          </cell>
          <cell r="F27">
            <v>6</v>
          </cell>
          <cell r="G27" t="str">
            <v>CAISSE BLEUE</v>
          </cell>
          <cell r="H27">
            <v>0</v>
          </cell>
          <cell r="I27">
            <v>3.18</v>
          </cell>
          <cell r="J27">
            <v>0</v>
          </cell>
        </row>
        <row r="28">
          <cell r="B28">
            <v>43</v>
          </cell>
          <cell r="C28" t="str">
            <v>PF0155</v>
          </cell>
          <cell r="D28" t="str">
            <v>DANUP FRAISE 170G</v>
          </cell>
          <cell r="E28">
            <v>0</v>
          </cell>
          <cell r="F28">
            <v>48</v>
          </cell>
          <cell r="G28" t="str">
            <v>CAISSE BLEUE</v>
          </cell>
          <cell r="H28">
            <v>0</v>
          </cell>
          <cell r="I28">
            <v>0.53</v>
          </cell>
          <cell r="J28">
            <v>0</v>
          </cell>
        </row>
        <row r="29">
          <cell r="B29">
            <v>44</v>
          </cell>
          <cell r="C29" t="str">
            <v>PF0156</v>
          </cell>
          <cell r="D29" t="str">
            <v>DANUP VANILLE 170G</v>
          </cell>
          <cell r="E29">
            <v>20</v>
          </cell>
          <cell r="F29">
            <v>48</v>
          </cell>
          <cell r="G29" t="str">
            <v>CAISSE BLEUE</v>
          </cell>
          <cell r="H29">
            <v>960</v>
          </cell>
          <cell r="I29">
            <v>0.53</v>
          </cell>
          <cell r="J29">
            <v>0</v>
          </cell>
        </row>
        <row r="30">
          <cell r="B30">
            <v>155</v>
          </cell>
          <cell r="C30" t="str">
            <v>PF0310</v>
          </cell>
          <cell r="D30" t="str">
            <v>DANUP TROPICAL MIX 170</v>
          </cell>
          <cell r="E30">
            <v>0</v>
          </cell>
          <cell r="F30">
            <v>48</v>
          </cell>
          <cell r="G30" t="str">
            <v>CAISSE BLEUE</v>
          </cell>
          <cell r="H30">
            <v>0</v>
          </cell>
          <cell r="I30">
            <v>0.53</v>
          </cell>
          <cell r="J30">
            <v>0</v>
          </cell>
        </row>
        <row r="31">
          <cell r="B31">
            <v>205</v>
          </cell>
          <cell r="C31" t="str">
            <v>PF0338</v>
          </cell>
          <cell r="D31" t="str">
            <v>DANUP PF PECHE MELBA 170</v>
          </cell>
          <cell r="E31">
            <v>15</v>
          </cell>
          <cell r="F31">
            <v>48</v>
          </cell>
          <cell r="G31" t="str">
            <v>CAISSE BLEUE</v>
          </cell>
          <cell r="H31">
            <v>720</v>
          </cell>
          <cell r="I31">
            <v>0.53</v>
          </cell>
          <cell r="J31">
            <v>0</v>
          </cell>
        </row>
        <row r="32">
          <cell r="B32">
            <v>289</v>
          </cell>
          <cell r="C32" t="str">
            <v>PF0428</v>
          </cell>
          <cell r="D32" t="str">
            <v>DANUP GRANITE 170</v>
          </cell>
          <cell r="E32">
            <v>0</v>
          </cell>
          <cell r="F32">
            <v>48</v>
          </cell>
          <cell r="G32" t="str">
            <v>CAISSE BLEUE</v>
          </cell>
          <cell r="H32">
            <v>0</v>
          </cell>
          <cell r="I32">
            <v>0.53</v>
          </cell>
          <cell r="J32">
            <v>0</v>
          </cell>
        </row>
        <row r="33">
          <cell r="B33">
            <v>237</v>
          </cell>
          <cell r="C33" t="str">
            <v>PF0373</v>
          </cell>
          <cell r="D33" t="str">
            <v>DANUP FRAISE 270 GR</v>
          </cell>
          <cell r="E33">
            <v>0</v>
          </cell>
          <cell r="F33">
            <v>20</v>
          </cell>
          <cell r="G33" t="str">
            <v>CAISSE BLEUE</v>
          </cell>
          <cell r="H33">
            <v>0</v>
          </cell>
          <cell r="I33">
            <v>0.73</v>
          </cell>
          <cell r="J33">
            <v>0</v>
          </cell>
        </row>
        <row r="34">
          <cell r="B34">
            <v>238</v>
          </cell>
          <cell r="C34" t="str">
            <v>PF0374</v>
          </cell>
          <cell r="D34" t="str">
            <v>DANUP VANILLE 270 GR</v>
          </cell>
          <cell r="E34">
            <v>0</v>
          </cell>
          <cell r="F34">
            <v>20</v>
          </cell>
          <cell r="G34" t="str">
            <v>CAISSE BLEUE</v>
          </cell>
          <cell r="H34">
            <v>0</v>
          </cell>
          <cell r="I34">
            <v>0.73</v>
          </cell>
          <cell r="J34">
            <v>0</v>
          </cell>
        </row>
        <row r="35">
          <cell r="B35">
            <v>239</v>
          </cell>
          <cell r="C35" t="str">
            <v>PF0375</v>
          </cell>
          <cell r="D35" t="str">
            <v>DANUP TROPICAL MIX 270 GR</v>
          </cell>
          <cell r="E35">
            <v>0</v>
          </cell>
          <cell r="F35">
            <v>20</v>
          </cell>
          <cell r="G35" t="str">
            <v>CAISSE BLEUE</v>
          </cell>
          <cell r="H35">
            <v>0</v>
          </cell>
          <cell r="I35">
            <v>0.73</v>
          </cell>
          <cell r="J35">
            <v>0</v>
          </cell>
        </row>
        <row r="36">
          <cell r="B36">
            <v>240</v>
          </cell>
          <cell r="C36" t="str">
            <v>PF0376</v>
          </cell>
          <cell r="D36" t="str">
            <v>DANUP GF PECHE MELBA 270 GR</v>
          </cell>
          <cell r="E36">
            <v>0</v>
          </cell>
          <cell r="F36">
            <v>20</v>
          </cell>
          <cell r="G36" t="str">
            <v>CAISSE BLEUE</v>
          </cell>
          <cell r="H36">
            <v>0</v>
          </cell>
          <cell r="I36">
            <v>0.73</v>
          </cell>
          <cell r="J36">
            <v>0</v>
          </cell>
        </row>
        <row r="37">
          <cell r="B37">
            <v>32</v>
          </cell>
          <cell r="C37" t="str">
            <v>PF0101</v>
          </cell>
          <cell r="D37" t="str">
            <v>JOCKEY NATURE SUCRE 90G</v>
          </cell>
          <cell r="E37">
            <v>0</v>
          </cell>
          <cell r="F37">
            <v>48</v>
          </cell>
          <cell r="G37" t="str">
            <v>CAISSE BLEUE</v>
          </cell>
          <cell r="H37">
            <v>0</v>
          </cell>
          <cell r="I37">
            <v>0.52</v>
          </cell>
          <cell r="J37">
            <v>0</v>
          </cell>
        </row>
        <row r="38">
          <cell r="B38">
            <v>29</v>
          </cell>
          <cell r="C38" t="str">
            <v>PF0083</v>
          </cell>
          <cell r="D38" t="str">
            <v>BRASSE VANILLE 80G</v>
          </cell>
          <cell r="E38">
            <v>10</v>
          </cell>
          <cell r="F38">
            <v>72</v>
          </cell>
          <cell r="G38" t="str">
            <v>CAISSE BLEUE</v>
          </cell>
          <cell r="H38">
            <v>720</v>
          </cell>
          <cell r="I38">
            <v>0.23499999999999999</v>
          </cell>
          <cell r="J38">
            <v>0</v>
          </cell>
        </row>
        <row r="39">
          <cell r="B39">
            <v>30</v>
          </cell>
          <cell r="C39" t="str">
            <v>PF0084</v>
          </cell>
          <cell r="D39" t="str">
            <v>BRASSE FRAISE 80G</v>
          </cell>
          <cell r="E39">
            <v>5</v>
          </cell>
          <cell r="F39">
            <v>72</v>
          </cell>
          <cell r="G39" t="str">
            <v>CAISSE BLEUE</v>
          </cell>
          <cell r="H39">
            <v>360</v>
          </cell>
          <cell r="I39">
            <v>0.23499999999999999</v>
          </cell>
          <cell r="J39">
            <v>0</v>
          </cell>
        </row>
        <row r="40">
          <cell r="B40">
            <v>161</v>
          </cell>
          <cell r="C40" t="str">
            <v>PF0314</v>
          </cell>
          <cell r="D40" t="str">
            <v>BRASSE FRAISE BISCUIT 80</v>
          </cell>
          <cell r="E40">
            <v>0</v>
          </cell>
          <cell r="F40">
            <v>72</v>
          </cell>
          <cell r="G40" t="str">
            <v>CAISSE BLEUE</v>
          </cell>
          <cell r="H40">
            <v>0</v>
          </cell>
          <cell r="I40">
            <v>0.23499999999999999</v>
          </cell>
          <cell r="J40">
            <v>0</v>
          </cell>
        </row>
        <row r="41">
          <cell r="B41">
            <v>287</v>
          </cell>
          <cell r="C41" t="str">
            <v>PF0128</v>
          </cell>
          <cell r="D41" t="str">
            <v>BRASSE PECHE ABRICOT 80G</v>
          </cell>
          <cell r="E41">
            <v>10</v>
          </cell>
          <cell r="F41">
            <v>72</v>
          </cell>
          <cell r="G41" t="str">
            <v>CAISSE BLEUE</v>
          </cell>
          <cell r="H41">
            <v>720</v>
          </cell>
          <cell r="I41">
            <v>0.23499999999999999</v>
          </cell>
          <cell r="J41">
            <v>0</v>
          </cell>
        </row>
        <row r="42">
          <cell r="B42">
            <v>311</v>
          </cell>
          <cell r="C42" t="str">
            <v>PF0455</v>
          </cell>
          <cell r="D42" t="str">
            <v>MAMZOUJ MANGUE 80</v>
          </cell>
          <cell r="E42">
            <v>3</v>
          </cell>
          <cell r="F42">
            <v>72</v>
          </cell>
          <cell r="G42" t="str">
            <v>CAISSE BLEUE</v>
          </cell>
          <cell r="H42">
            <v>216</v>
          </cell>
          <cell r="I42">
            <v>0.23499999999999999</v>
          </cell>
          <cell r="J42">
            <v>0</v>
          </cell>
        </row>
        <row r="43">
          <cell r="B43">
            <v>312</v>
          </cell>
          <cell r="C43" t="str">
            <v>PF0456</v>
          </cell>
          <cell r="D43" t="str">
            <v>MAMZOUJ VANILLE BISCUIT 80</v>
          </cell>
          <cell r="E43">
            <v>2</v>
          </cell>
          <cell r="F43">
            <v>72</v>
          </cell>
          <cell r="G43" t="str">
            <v>CAISSE BLEUE</v>
          </cell>
          <cell r="H43">
            <v>144</v>
          </cell>
          <cell r="I43">
            <v>0.23499999999999999</v>
          </cell>
          <cell r="J43">
            <v>0</v>
          </cell>
        </row>
        <row r="44">
          <cell r="B44">
            <v>285</v>
          </cell>
          <cell r="C44" t="str">
            <v>PF0425</v>
          </cell>
          <cell r="D44" t="str">
            <v>ACTIVIA NATURE 0%</v>
          </cell>
          <cell r="E44">
            <v>0</v>
          </cell>
          <cell r="F44">
            <v>48</v>
          </cell>
          <cell r="G44" t="str">
            <v>CAISSE BLEUE</v>
          </cell>
          <cell r="H44">
            <v>0</v>
          </cell>
          <cell r="I44">
            <v>0.35</v>
          </cell>
          <cell r="J44">
            <v>0</v>
          </cell>
        </row>
        <row r="45">
          <cell r="B45">
            <v>278</v>
          </cell>
          <cell r="C45" t="str">
            <v>PF0417</v>
          </cell>
          <cell r="D45" t="str">
            <v>DANETTE CHOCO AU LAIT 70</v>
          </cell>
          <cell r="E45">
            <v>0</v>
          </cell>
          <cell r="F45">
            <v>48</v>
          </cell>
          <cell r="G45" t="str">
            <v>CAISSE BLEUE</v>
          </cell>
          <cell r="H45">
            <v>0</v>
          </cell>
          <cell r="I45">
            <v>0.26500000000000001</v>
          </cell>
          <cell r="J45">
            <v>0</v>
          </cell>
        </row>
        <row r="46">
          <cell r="B46">
            <v>317</v>
          </cell>
          <cell r="C46" t="str">
            <v>PF0463</v>
          </cell>
          <cell r="D46" t="str">
            <v>DANETTE TARTE CITRON 70</v>
          </cell>
          <cell r="E46">
            <v>0</v>
          </cell>
          <cell r="F46">
            <v>48</v>
          </cell>
          <cell r="G46" t="str">
            <v>CAISSE BLEUE</v>
          </cell>
          <cell r="H46">
            <v>0</v>
          </cell>
          <cell r="I46">
            <v>0.26500000000000001</v>
          </cell>
          <cell r="J46">
            <v>0</v>
          </cell>
        </row>
        <row r="47">
          <cell r="B47">
            <v>323</v>
          </cell>
          <cell r="C47" t="str">
            <v>PF0462</v>
          </cell>
          <cell r="D47" t="str">
            <v>DANETTE CHOCO BANANE 70</v>
          </cell>
          <cell r="E47">
            <v>0</v>
          </cell>
          <cell r="F47">
            <v>48</v>
          </cell>
          <cell r="G47" t="str">
            <v>CAISSE BLEUE</v>
          </cell>
          <cell r="H47">
            <v>0</v>
          </cell>
          <cell r="I47">
            <v>0.26500000000000001</v>
          </cell>
          <cell r="J47">
            <v>0</v>
          </cell>
        </row>
        <row r="48">
          <cell r="B48">
            <v>112</v>
          </cell>
          <cell r="C48" t="str">
            <v>PF0270</v>
          </cell>
          <cell r="D48" t="str">
            <v>DANAO PECHE/ABRICOT 200ML</v>
          </cell>
          <cell r="E48">
            <v>20</v>
          </cell>
          <cell r="F48">
            <v>35</v>
          </cell>
          <cell r="G48" t="str">
            <v>CAISSE BLEUE</v>
          </cell>
          <cell r="H48">
            <v>700</v>
          </cell>
          <cell r="I48">
            <v>0.57499999999999996</v>
          </cell>
          <cell r="J48">
            <v>0</v>
          </cell>
        </row>
        <row r="49">
          <cell r="B49">
            <v>324</v>
          </cell>
          <cell r="C49" t="str">
            <v>PF0469</v>
          </cell>
          <cell r="D49" t="str">
            <v>DANAO CITRON 200 ML</v>
          </cell>
          <cell r="E49">
            <v>0</v>
          </cell>
          <cell r="F49">
            <v>35</v>
          </cell>
          <cell r="G49" t="str">
            <v>CAISSE BLEUE</v>
          </cell>
          <cell r="H49">
            <v>0</v>
          </cell>
          <cell r="I49">
            <v>0.57499999999999996</v>
          </cell>
          <cell r="J49">
            <v>0</v>
          </cell>
        </row>
        <row r="50">
          <cell r="B50">
            <v>55</v>
          </cell>
          <cell r="C50" t="str">
            <v>PF0181</v>
          </cell>
          <cell r="D50" t="str">
            <v>ACTIVIA NATURE 110G</v>
          </cell>
          <cell r="E50">
            <v>0</v>
          </cell>
          <cell r="F50">
            <v>48</v>
          </cell>
          <cell r="G50" t="str">
            <v>CAISSE BLEUE</v>
          </cell>
          <cell r="H50">
            <v>0</v>
          </cell>
          <cell r="I50">
            <v>0.35</v>
          </cell>
          <cell r="J50">
            <v>0</v>
          </cell>
        </row>
        <row r="51">
          <cell r="B51">
            <v>67</v>
          </cell>
          <cell r="C51" t="str">
            <v>PF0206</v>
          </cell>
          <cell r="D51" t="str">
            <v>ACTIVIA VANILLE 110G</v>
          </cell>
          <cell r="E51">
            <v>2</v>
          </cell>
          <cell r="F51">
            <v>48</v>
          </cell>
          <cell r="G51" t="str">
            <v>CAISSE BLEUE</v>
          </cell>
          <cell r="H51">
            <v>96</v>
          </cell>
          <cell r="I51">
            <v>0.35</v>
          </cell>
          <cell r="J51">
            <v>0</v>
          </cell>
        </row>
        <row r="52">
          <cell r="B52">
            <v>102</v>
          </cell>
          <cell r="C52" t="str">
            <v>PF0263</v>
          </cell>
          <cell r="D52" t="str">
            <v>ACTIVIA AUX FRUITS FRAISE 110G</v>
          </cell>
          <cell r="E52">
            <v>5</v>
          </cell>
          <cell r="F52">
            <v>48</v>
          </cell>
          <cell r="G52" t="str">
            <v>CAISSE BLEUE</v>
          </cell>
          <cell r="H52">
            <v>240</v>
          </cell>
          <cell r="I52">
            <v>0.44</v>
          </cell>
          <cell r="J52">
            <v>0</v>
          </cell>
        </row>
        <row r="53">
          <cell r="B53">
            <v>104</v>
          </cell>
          <cell r="C53" t="str">
            <v>PF0264</v>
          </cell>
          <cell r="D53" t="str">
            <v>ACTIVIA AUX FRUITS PECHE  110G</v>
          </cell>
          <cell r="E53">
            <v>5</v>
          </cell>
          <cell r="F53">
            <v>48</v>
          </cell>
          <cell r="G53" t="str">
            <v>CAISSE BLEUE</v>
          </cell>
          <cell r="H53">
            <v>240</v>
          </cell>
          <cell r="I53">
            <v>0.44</v>
          </cell>
          <cell r="J53">
            <v>0</v>
          </cell>
        </row>
        <row r="54">
          <cell r="B54">
            <v>284</v>
          </cell>
          <cell r="C54" t="str">
            <v>PF0424</v>
          </cell>
          <cell r="D54" t="str">
            <v>ACTIVIA AUX FRUITS MANGUE  110</v>
          </cell>
          <cell r="E54">
            <v>0</v>
          </cell>
          <cell r="F54">
            <v>48</v>
          </cell>
          <cell r="G54" t="str">
            <v>CAISSE BLEUE</v>
          </cell>
          <cell r="H54">
            <v>0</v>
          </cell>
          <cell r="I54">
            <v>0.44</v>
          </cell>
          <cell r="J54">
            <v>0</v>
          </cell>
        </row>
        <row r="55">
          <cell r="B55">
            <v>226</v>
          </cell>
          <cell r="C55" t="str">
            <v>PF0358</v>
          </cell>
          <cell r="D55" t="str">
            <v>ACTIVIA AUX FRUITS FDB 110</v>
          </cell>
          <cell r="E55">
            <v>0</v>
          </cell>
          <cell r="F55">
            <v>48</v>
          </cell>
          <cell r="G55" t="str">
            <v>CAISSE BLEUE</v>
          </cell>
          <cell r="H55">
            <v>0</v>
          </cell>
          <cell r="I55">
            <v>0.44</v>
          </cell>
          <cell r="J55">
            <v>0</v>
          </cell>
        </row>
        <row r="56">
          <cell r="B56">
            <v>315</v>
          </cell>
          <cell r="C56" t="str">
            <v>PF0459</v>
          </cell>
          <cell r="D56" t="str">
            <v>ACTIVIA AU FRUITS NOIX 110</v>
          </cell>
          <cell r="E56">
            <v>0</v>
          </cell>
          <cell r="F56">
            <v>48</v>
          </cell>
          <cell r="G56" t="str">
            <v>CAISSE BLEUE</v>
          </cell>
          <cell r="H56">
            <v>0</v>
          </cell>
          <cell r="I56">
            <v>0.44</v>
          </cell>
          <cell r="J56">
            <v>0</v>
          </cell>
        </row>
        <row r="57">
          <cell r="B57">
            <v>316</v>
          </cell>
          <cell r="C57" t="str">
            <v>PF0460</v>
          </cell>
          <cell r="D57" t="str">
            <v>ACTIVIA 0% AU FRUITS FRAISE 110</v>
          </cell>
          <cell r="E57">
            <v>0</v>
          </cell>
          <cell r="F57">
            <v>48</v>
          </cell>
          <cell r="G57" t="str">
            <v>CAISSE BLEUE</v>
          </cell>
          <cell r="H57">
            <v>0</v>
          </cell>
          <cell r="I57">
            <v>0.44</v>
          </cell>
          <cell r="J57">
            <v>0</v>
          </cell>
        </row>
        <row r="58">
          <cell r="B58">
            <v>271</v>
          </cell>
          <cell r="C58" t="str">
            <v>PF0408</v>
          </cell>
          <cell r="D58" t="str">
            <v>MPACK*12 ACTIVIA VANILLE</v>
          </cell>
          <cell r="E58">
            <v>0</v>
          </cell>
          <cell r="F58">
            <v>4</v>
          </cell>
          <cell r="G58" t="str">
            <v>CAISSE BLEUE</v>
          </cell>
          <cell r="H58">
            <v>0</v>
          </cell>
          <cell r="I58">
            <v>4.0059820000000004</v>
          </cell>
          <cell r="J58">
            <v>0</v>
          </cell>
        </row>
        <row r="59">
          <cell r="B59">
            <v>281</v>
          </cell>
          <cell r="C59" t="str">
            <v>PF0407</v>
          </cell>
          <cell r="D59" t="str">
            <v>MPACK*12 ACTIVIA NATURE</v>
          </cell>
          <cell r="E59">
            <v>0</v>
          </cell>
          <cell r="F59">
            <v>4</v>
          </cell>
          <cell r="G59" t="str">
            <v>CAISSE BLEUE</v>
          </cell>
          <cell r="H59">
            <v>0</v>
          </cell>
          <cell r="I59">
            <v>4.0059820000000004</v>
          </cell>
          <cell r="J59">
            <v>0</v>
          </cell>
        </row>
        <row r="60">
          <cell r="B60">
            <v>231</v>
          </cell>
          <cell r="C60" t="str">
            <v>PF0362</v>
          </cell>
          <cell r="D60" t="str">
            <v>MPACK*12 FERME NATURE</v>
          </cell>
          <cell r="E60">
            <v>0</v>
          </cell>
          <cell r="F60">
            <v>4</v>
          </cell>
          <cell r="G60" t="str">
            <v>CAISSE BLEUE</v>
          </cell>
          <cell r="H60">
            <v>0</v>
          </cell>
          <cell r="I60">
            <v>3.3159999999999998</v>
          </cell>
          <cell r="J60">
            <v>0</v>
          </cell>
        </row>
        <row r="61">
          <cell r="B61">
            <v>232</v>
          </cell>
          <cell r="C61" t="str">
            <v>PF0360</v>
          </cell>
          <cell r="D61" t="str">
            <v>MPACK *12 DANINO NATURE</v>
          </cell>
          <cell r="E61">
            <v>0</v>
          </cell>
          <cell r="F61">
            <v>5</v>
          </cell>
          <cell r="G61" t="str">
            <v>CAISSE BLEUE</v>
          </cell>
          <cell r="H61">
            <v>0</v>
          </cell>
          <cell r="I61">
            <v>3.4889999999999999</v>
          </cell>
          <cell r="J61">
            <v>0</v>
          </cell>
        </row>
        <row r="62">
          <cell r="B62">
            <v>233</v>
          </cell>
          <cell r="C62" t="str">
            <v>PF0363</v>
          </cell>
          <cell r="D62" t="str">
            <v>MPACK*12 MAMZOUJ FRAISE VANILLE</v>
          </cell>
          <cell r="E62">
            <v>0</v>
          </cell>
          <cell r="F62">
            <v>4</v>
          </cell>
          <cell r="G62" t="str">
            <v>CAISSE BLEUE</v>
          </cell>
          <cell r="H62">
            <v>0</v>
          </cell>
          <cell r="I62">
            <v>2.6869999999999998</v>
          </cell>
          <cell r="J62">
            <v>0</v>
          </cell>
        </row>
        <row r="63">
          <cell r="B63">
            <v>242</v>
          </cell>
          <cell r="C63" t="str">
            <v>PF0359</v>
          </cell>
          <cell r="D63" t="str">
            <v>MPACK*12 ACTIVIA AUX FRUITS</v>
          </cell>
          <cell r="E63">
            <v>0</v>
          </cell>
          <cell r="F63">
            <v>4</v>
          </cell>
          <cell r="G63" t="str">
            <v>CAISSE BLEUE</v>
          </cell>
          <cell r="H63">
            <v>0</v>
          </cell>
          <cell r="I63">
            <v>5.0359999999999996</v>
          </cell>
          <cell r="J63">
            <v>0</v>
          </cell>
        </row>
        <row r="64">
          <cell r="B64">
            <v>320</v>
          </cell>
          <cell r="C64" t="str">
            <v>PF0466</v>
          </cell>
          <cell r="D64" t="str">
            <v>MPCK*6 DANAO PEC/ABRI</v>
          </cell>
          <cell r="E64">
            <v>0</v>
          </cell>
          <cell r="F64">
            <v>5</v>
          </cell>
          <cell r="G64" t="str">
            <v>CAISSE BLEUE</v>
          </cell>
          <cell r="H64">
            <v>0</v>
          </cell>
          <cell r="I64">
            <v>3.45</v>
          </cell>
          <cell r="J64">
            <v>0</v>
          </cell>
        </row>
        <row r="65">
          <cell r="B65">
            <v>77</v>
          </cell>
          <cell r="C65" t="str">
            <v>PF0222</v>
          </cell>
          <cell r="D65" t="str">
            <v>LBEN DELICE NV</v>
          </cell>
          <cell r="E65">
            <v>10</v>
          </cell>
          <cell r="F65">
            <v>15</v>
          </cell>
          <cell r="G65" t="str">
            <v>CAISSE BLEUE</v>
          </cell>
          <cell r="H65">
            <v>150</v>
          </cell>
          <cell r="I65">
            <v>0.76</v>
          </cell>
          <cell r="J65">
            <v>0</v>
          </cell>
        </row>
        <row r="66">
          <cell r="B66">
            <v>78</v>
          </cell>
          <cell r="C66" t="str">
            <v>PF0223</v>
          </cell>
          <cell r="D66" t="str">
            <v>RAIEB DELICE NV</v>
          </cell>
          <cell r="E66">
            <v>20</v>
          </cell>
          <cell r="F66">
            <v>15</v>
          </cell>
          <cell r="G66" t="str">
            <v>CAISSE BLEUE</v>
          </cell>
          <cell r="H66">
            <v>300</v>
          </cell>
          <cell r="I66">
            <v>0.76</v>
          </cell>
          <cell r="J66">
            <v>0</v>
          </cell>
        </row>
        <row r="67">
          <cell r="B67">
            <v>290</v>
          </cell>
          <cell r="C67" t="str">
            <v>PF0430</v>
          </cell>
          <cell r="D67" t="str">
            <v>LBEN DELICE SLIM</v>
          </cell>
          <cell r="E67">
            <v>0</v>
          </cell>
          <cell r="F67">
            <v>16</v>
          </cell>
          <cell r="G67" t="str">
            <v>CAISSE BLEUE</v>
          </cell>
          <cell r="H67">
            <v>0</v>
          </cell>
          <cell r="I67">
            <v>0.76</v>
          </cell>
          <cell r="J67">
            <v>0</v>
          </cell>
        </row>
        <row r="68">
          <cell r="B68">
            <v>295</v>
          </cell>
          <cell r="C68" t="str">
            <v>PF0433</v>
          </cell>
          <cell r="D68" t="str">
            <v>CREME FRAICHE DELICE NV</v>
          </cell>
          <cell r="E68">
            <v>1</v>
          </cell>
          <cell r="F68">
            <v>22</v>
          </cell>
          <cell r="G68" t="str">
            <v>CAISSE BLEUE</v>
          </cell>
          <cell r="H68">
            <v>22</v>
          </cell>
          <cell r="I68">
            <v>0.69</v>
          </cell>
          <cell r="J68">
            <v>0</v>
          </cell>
        </row>
        <row r="69">
          <cell r="B69">
            <v>254</v>
          </cell>
          <cell r="C69" t="str">
            <v>PF0380</v>
          </cell>
          <cell r="D69" t="str">
            <v>TWIST FRAISE</v>
          </cell>
          <cell r="E69">
            <v>3</v>
          </cell>
          <cell r="F69">
            <v>24</v>
          </cell>
          <cell r="G69" t="str">
            <v>CAISSE BLEUE</v>
          </cell>
          <cell r="H69">
            <v>72</v>
          </cell>
          <cell r="I69">
            <v>0.69499999999999995</v>
          </cell>
          <cell r="J69">
            <v>0</v>
          </cell>
        </row>
        <row r="70">
          <cell r="B70">
            <v>269</v>
          </cell>
          <cell r="C70" t="str">
            <v>PF0406</v>
          </cell>
          <cell r="D70" t="str">
            <v>TWIST PECHE VANILLE</v>
          </cell>
          <cell r="E70">
            <v>0</v>
          </cell>
          <cell r="F70">
            <v>24</v>
          </cell>
          <cell r="G70" t="str">
            <v>CAISSE BLEUE</v>
          </cell>
          <cell r="H70">
            <v>0</v>
          </cell>
          <cell r="I70">
            <v>0.69499999999999995</v>
          </cell>
          <cell r="J70">
            <v>0</v>
          </cell>
        </row>
        <row r="71">
          <cell r="B71">
            <v>279</v>
          </cell>
          <cell r="C71" t="str">
            <v>PF0410</v>
          </cell>
          <cell r="D71" t="str">
            <v>TWIST CITRON BISCUIT</v>
          </cell>
          <cell r="E71">
            <v>0</v>
          </cell>
          <cell r="F71">
            <v>24</v>
          </cell>
          <cell r="G71" t="str">
            <v>CAISSE BLEUE</v>
          </cell>
          <cell r="H71">
            <v>0</v>
          </cell>
          <cell r="I71">
            <v>0.69499999999999995</v>
          </cell>
          <cell r="J71">
            <v>0</v>
          </cell>
        </row>
        <row r="72">
          <cell r="B72">
            <v>326</v>
          </cell>
          <cell r="C72" t="str">
            <v>PF0470</v>
          </cell>
          <cell r="D72" t="str">
            <v>TWISTE TROPICAL</v>
          </cell>
          <cell r="E72">
            <v>0</v>
          </cell>
          <cell r="F72">
            <v>24</v>
          </cell>
          <cell r="G72" t="str">
            <v>CAISSE BLEUE</v>
          </cell>
          <cell r="H72">
            <v>0</v>
          </cell>
          <cell r="I72">
            <v>0.69499999999999995</v>
          </cell>
          <cell r="J72">
            <v>0</v>
          </cell>
        </row>
        <row r="73">
          <cell r="B73">
            <v>228</v>
          </cell>
          <cell r="C73" t="str">
            <v>PF0367</v>
          </cell>
          <cell r="D73" t="str">
            <v>TRESOR DE LAIT 80 GR</v>
          </cell>
          <cell r="E73">
            <v>0</v>
          </cell>
          <cell r="F73">
            <v>27</v>
          </cell>
          <cell r="G73" t="str">
            <v>CAISSE BLEUE</v>
          </cell>
          <cell r="H73">
            <v>0</v>
          </cell>
          <cell r="I73">
            <v>0.86399999999999999</v>
          </cell>
          <cell r="J73">
            <v>0</v>
          </cell>
        </row>
        <row r="74">
          <cell r="B74">
            <v>229</v>
          </cell>
          <cell r="C74" t="str">
            <v>PF0368</v>
          </cell>
          <cell r="D74" t="str">
            <v>TRESOR DE LAIT HERBE 80GR</v>
          </cell>
          <cell r="E74">
            <v>0</v>
          </cell>
          <cell r="F74">
            <v>27</v>
          </cell>
          <cell r="G74" t="str">
            <v>CAISSE BLEUE</v>
          </cell>
          <cell r="H74">
            <v>0</v>
          </cell>
          <cell r="I74">
            <v>0.86399999999999999</v>
          </cell>
          <cell r="J74">
            <v>0</v>
          </cell>
        </row>
        <row r="75">
          <cell r="B75">
            <v>230</v>
          </cell>
          <cell r="C75" t="str">
            <v>PF0369</v>
          </cell>
          <cell r="D75" t="str">
            <v>TRESOR DE LAIT POIVRE 80GR</v>
          </cell>
          <cell r="E75">
            <v>0</v>
          </cell>
          <cell r="F75">
            <v>27</v>
          </cell>
          <cell r="G75" t="str">
            <v>CAISSE BLEUE</v>
          </cell>
          <cell r="H75">
            <v>0</v>
          </cell>
          <cell r="I75">
            <v>0.86399999999999999</v>
          </cell>
          <cell r="J75">
            <v>0</v>
          </cell>
        </row>
        <row r="76">
          <cell r="B76">
            <v>186</v>
          </cell>
          <cell r="C76" t="str">
            <v>PF0330</v>
          </cell>
          <cell r="D76" t="str">
            <v>KIDZ</v>
          </cell>
          <cell r="E76">
            <v>0</v>
          </cell>
          <cell r="F76">
            <v>26</v>
          </cell>
          <cell r="G76" t="str">
            <v>CARTON</v>
          </cell>
          <cell r="H76">
            <v>0</v>
          </cell>
          <cell r="I76">
            <v>0.749</v>
          </cell>
          <cell r="J76">
            <v>0</v>
          </cell>
        </row>
        <row r="77">
          <cell r="B77">
            <v>216</v>
          </cell>
          <cell r="C77" t="str">
            <v>PF0350</v>
          </cell>
          <cell r="D77" t="str">
            <v>MILKANA KIDZ EMMENTAL</v>
          </cell>
          <cell r="E77">
            <v>0</v>
          </cell>
          <cell r="F77">
            <v>26</v>
          </cell>
          <cell r="G77" t="str">
            <v>CARTON</v>
          </cell>
          <cell r="H77">
            <v>0</v>
          </cell>
          <cell r="I77">
            <v>0.749</v>
          </cell>
          <cell r="J77">
            <v>0</v>
          </cell>
        </row>
        <row r="78">
          <cell r="B78">
            <v>224</v>
          </cell>
          <cell r="C78" t="str">
            <v>PF0357</v>
          </cell>
          <cell r="D78" t="str">
            <v>TRESOR DE LAIT SAUMON 140G</v>
          </cell>
          <cell r="E78">
            <v>1</v>
          </cell>
          <cell r="F78">
            <v>18</v>
          </cell>
          <cell r="G78" t="str">
            <v>CAISSE BLEUE</v>
          </cell>
          <cell r="H78">
            <v>18</v>
          </cell>
          <cell r="I78">
            <v>1.712</v>
          </cell>
          <cell r="J78">
            <v>0</v>
          </cell>
        </row>
        <row r="79">
          <cell r="B79">
            <v>185</v>
          </cell>
          <cell r="C79" t="str">
            <v>PF0329</v>
          </cell>
          <cell r="D79" t="str">
            <v>TRESOR DE LAIT 140G</v>
          </cell>
          <cell r="E79">
            <v>1</v>
          </cell>
          <cell r="F79">
            <v>18</v>
          </cell>
          <cell r="G79" t="str">
            <v>CAISSE BLEUE</v>
          </cell>
          <cell r="H79">
            <v>18</v>
          </cell>
          <cell r="I79">
            <v>1.415</v>
          </cell>
          <cell r="J79">
            <v>0</v>
          </cell>
        </row>
        <row r="80">
          <cell r="B80">
            <v>328</v>
          </cell>
          <cell r="C80" t="str">
            <v>PF0471</v>
          </cell>
          <cell r="D80" t="str">
            <v>FROMAGE TARTINABLE</v>
          </cell>
          <cell r="E80">
            <v>1</v>
          </cell>
          <cell r="F80">
            <v>24</v>
          </cell>
          <cell r="G80" t="str">
            <v>CAISSE BLEUE</v>
          </cell>
          <cell r="H80">
            <v>24</v>
          </cell>
          <cell r="I80">
            <v>1.528</v>
          </cell>
          <cell r="J80">
            <v>0</v>
          </cell>
        </row>
        <row r="81">
          <cell r="B81">
            <v>211</v>
          </cell>
          <cell r="C81" t="str">
            <v>PF0342</v>
          </cell>
          <cell r="D81" t="str">
            <v>TRESOR DE LAIT AIL FINES HERBE 140G</v>
          </cell>
          <cell r="E81">
            <v>0</v>
          </cell>
          <cell r="F81">
            <v>18</v>
          </cell>
          <cell r="G81" t="str">
            <v>CAISSE BLEUE</v>
          </cell>
          <cell r="H81">
            <v>0</v>
          </cell>
          <cell r="I81">
            <v>1.59</v>
          </cell>
          <cell r="J81">
            <v>0</v>
          </cell>
        </row>
        <row r="82">
          <cell r="B82">
            <v>217</v>
          </cell>
          <cell r="C82" t="str">
            <v>PF0348</v>
          </cell>
          <cell r="D82" t="str">
            <v>TRESOR DE LAIT POIVRE 140G</v>
          </cell>
          <cell r="E82">
            <v>0</v>
          </cell>
          <cell r="F82">
            <v>18</v>
          </cell>
          <cell r="G82" t="str">
            <v>CAISSE BLEUE</v>
          </cell>
          <cell r="H82">
            <v>0</v>
          </cell>
          <cell r="I82">
            <v>1.59</v>
          </cell>
          <cell r="J82">
            <v>0</v>
          </cell>
        </row>
        <row r="83">
          <cell r="B83">
            <v>214</v>
          </cell>
          <cell r="C83" t="str">
            <v>PF0347</v>
          </cell>
          <cell r="D83" t="str">
            <v>MILKANA PTIT NATURE 4 P</v>
          </cell>
          <cell r="E83">
            <v>1</v>
          </cell>
          <cell r="F83">
            <v>30</v>
          </cell>
          <cell r="G83" t="str">
            <v>CAISSE BLEUE</v>
          </cell>
          <cell r="H83">
            <v>30</v>
          </cell>
          <cell r="I83">
            <v>0.83799999999999997</v>
          </cell>
          <cell r="J83">
            <v>0</v>
          </cell>
        </row>
        <row r="84">
          <cell r="B84">
            <v>221</v>
          </cell>
          <cell r="C84" t="str">
            <v>PF0352</v>
          </cell>
          <cell r="D84" t="str">
            <v>MILKANA P'TIT NATURE 8 P</v>
          </cell>
          <cell r="E84">
            <v>0</v>
          </cell>
          <cell r="F84">
            <v>18</v>
          </cell>
          <cell r="G84" t="str">
            <v>CAISSE BLEUE</v>
          </cell>
          <cell r="H84">
            <v>0</v>
          </cell>
          <cell r="I84">
            <v>1.5620000000000001</v>
          </cell>
          <cell r="J84">
            <v>0</v>
          </cell>
        </row>
        <row r="85">
          <cell r="B85">
            <v>249</v>
          </cell>
          <cell r="C85" t="str">
            <v>PF0378</v>
          </cell>
          <cell r="D85" t="str">
            <v>MILKANA GOUTA 180 GR</v>
          </cell>
          <cell r="E85">
            <v>2</v>
          </cell>
          <cell r="F85">
            <v>18</v>
          </cell>
          <cell r="G85" t="str">
            <v>CAISSE BLEUE</v>
          </cell>
          <cell r="H85">
            <v>36</v>
          </cell>
          <cell r="I85">
            <v>1.214</v>
          </cell>
          <cell r="J85">
            <v>0</v>
          </cell>
        </row>
        <row r="86">
          <cell r="B86">
            <v>322</v>
          </cell>
          <cell r="C86" t="str">
            <v>PF0468</v>
          </cell>
          <cell r="D86" t="str">
            <v>MILKANA GOUTA 400 GR</v>
          </cell>
          <cell r="E86">
            <v>0</v>
          </cell>
          <cell r="F86">
            <v>11</v>
          </cell>
          <cell r="G86" t="str">
            <v>CAISSE BLEUE</v>
          </cell>
          <cell r="H86">
            <v>0</v>
          </cell>
          <cell r="I86">
            <v>2.5299999999999998</v>
          </cell>
          <cell r="J86">
            <v>0</v>
          </cell>
        </row>
        <row r="87">
          <cell r="B87">
            <v>305</v>
          </cell>
          <cell r="C87" t="str">
            <v>PF0447</v>
          </cell>
          <cell r="D87" t="str">
            <v>FROMAGE CHEESY 8P</v>
          </cell>
          <cell r="E87">
            <v>1</v>
          </cell>
          <cell r="F87">
            <v>36</v>
          </cell>
          <cell r="G87" t="str">
            <v>CARTON</v>
          </cell>
          <cell r="H87">
            <v>36</v>
          </cell>
          <cell r="I87">
            <v>0.995</v>
          </cell>
          <cell r="J87">
            <v>0</v>
          </cell>
        </row>
        <row r="88">
          <cell r="B88">
            <v>306</v>
          </cell>
          <cell r="C88" t="str">
            <v>PF0448</v>
          </cell>
          <cell r="D88" t="str">
            <v>FROMAGE CHEESY 16P</v>
          </cell>
          <cell r="E88">
            <v>1</v>
          </cell>
          <cell r="F88">
            <v>18</v>
          </cell>
          <cell r="G88" t="str">
            <v>CARTON</v>
          </cell>
          <cell r="H88">
            <v>18</v>
          </cell>
          <cell r="I88">
            <v>1.87</v>
          </cell>
          <cell r="J88">
            <v>0</v>
          </cell>
        </row>
        <row r="89">
          <cell r="B89">
            <v>307</v>
          </cell>
          <cell r="C89" t="str">
            <v>PF0449</v>
          </cell>
          <cell r="D89" t="str">
            <v>FROMAGE CHEESY 24P</v>
          </cell>
          <cell r="E89">
            <v>1</v>
          </cell>
          <cell r="F89">
            <v>12</v>
          </cell>
          <cell r="G89" t="str">
            <v>CARTON</v>
          </cell>
          <cell r="H89">
            <v>12</v>
          </cell>
          <cell r="I89">
            <v>2.7</v>
          </cell>
          <cell r="J89">
            <v>0</v>
          </cell>
        </row>
        <row r="90">
          <cell r="B90">
            <v>308</v>
          </cell>
          <cell r="C90" t="str">
            <v>PF0450</v>
          </cell>
          <cell r="D90" t="str">
            <v>FROMAGE CHEESY 48P</v>
          </cell>
          <cell r="E90">
            <v>1</v>
          </cell>
          <cell r="F90">
            <v>6</v>
          </cell>
          <cell r="G90" t="str">
            <v>CARTON</v>
          </cell>
          <cell r="H90">
            <v>6</v>
          </cell>
          <cell r="I90">
            <v>4.9349999999999996</v>
          </cell>
          <cell r="J90">
            <v>0</v>
          </cell>
        </row>
        <row r="91">
          <cell r="B91">
            <v>309</v>
          </cell>
          <cell r="C91" t="str">
            <v>PF0451</v>
          </cell>
          <cell r="D91" t="str">
            <v>FROMAGE CHEESY 80P</v>
          </cell>
          <cell r="E91">
            <v>1</v>
          </cell>
          <cell r="F91">
            <v>6</v>
          </cell>
          <cell r="G91" t="str">
            <v>CARTON</v>
          </cell>
          <cell r="H91">
            <v>6</v>
          </cell>
          <cell r="I91">
            <v>7.45</v>
          </cell>
          <cell r="J91">
            <v>0</v>
          </cell>
        </row>
        <row r="92">
          <cell r="B92">
            <v>260</v>
          </cell>
          <cell r="C92" t="str">
            <v>PF0419</v>
          </cell>
          <cell r="D92" t="str">
            <v>FROMAGE FONDU 8P</v>
          </cell>
          <cell r="E92">
            <v>1</v>
          </cell>
          <cell r="F92">
            <v>36</v>
          </cell>
          <cell r="G92" t="str">
            <v>CARTON</v>
          </cell>
          <cell r="H92">
            <v>36</v>
          </cell>
          <cell r="I92">
            <v>1.3879999999999999</v>
          </cell>
          <cell r="J92">
            <v>0</v>
          </cell>
        </row>
        <row r="93">
          <cell r="B93">
            <v>261</v>
          </cell>
          <cell r="C93" t="str">
            <v>PF0420</v>
          </cell>
          <cell r="D93" t="str">
            <v>FROMAGE FONDU 16P</v>
          </cell>
          <cell r="E93">
            <v>1</v>
          </cell>
          <cell r="F93">
            <v>18</v>
          </cell>
          <cell r="G93" t="str">
            <v>CARTON</v>
          </cell>
          <cell r="H93">
            <v>18</v>
          </cell>
          <cell r="I93">
            <v>2.5739999999999998</v>
          </cell>
          <cell r="J93">
            <v>0</v>
          </cell>
        </row>
        <row r="94">
          <cell r="B94">
            <v>262</v>
          </cell>
          <cell r="C94" t="str">
            <v>PF0422</v>
          </cell>
          <cell r="D94" t="str">
            <v>FROMAGE FONDU 24P</v>
          </cell>
          <cell r="E94">
            <v>1</v>
          </cell>
          <cell r="F94">
            <v>12</v>
          </cell>
          <cell r="G94" t="str">
            <v>CARTON</v>
          </cell>
          <cell r="H94">
            <v>12</v>
          </cell>
          <cell r="I94">
            <v>3.4889999999999999</v>
          </cell>
          <cell r="J94">
            <v>0</v>
          </cell>
        </row>
        <row r="95">
          <cell r="B95">
            <v>270</v>
          </cell>
          <cell r="C95" t="str">
            <v>PF0421</v>
          </cell>
          <cell r="D95" t="str">
            <v>FROMAGE FONDU 48 P</v>
          </cell>
          <cell r="E95">
            <v>1</v>
          </cell>
          <cell r="F95">
            <v>6</v>
          </cell>
          <cell r="G95" t="str">
            <v>CARTON</v>
          </cell>
          <cell r="H95">
            <v>6</v>
          </cell>
          <cell r="I95">
            <v>6.4219999999999997</v>
          </cell>
          <cell r="J95">
            <v>0</v>
          </cell>
        </row>
        <row r="96">
          <cell r="B96">
            <v>299</v>
          </cell>
          <cell r="C96" t="str">
            <v>PF0438</v>
          </cell>
          <cell r="D96" t="str">
            <v>RAPE GOURMAND PF</v>
          </cell>
          <cell r="E96">
            <v>1</v>
          </cell>
          <cell r="F96">
            <v>20</v>
          </cell>
          <cell r="G96" t="str">
            <v>CARTON</v>
          </cell>
          <cell r="H96">
            <v>20</v>
          </cell>
          <cell r="I96">
            <v>2.2050000000000001</v>
          </cell>
          <cell r="J96">
            <v>0</v>
          </cell>
        </row>
        <row r="97">
          <cell r="B97">
            <v>300</v>
          </cell>
          <cell r="C97" t="str">
            <v>PF0439</v>
          </cell>
          <cell r="D97" t="str">
            <v>RAPE GOURMAND GF</v>
          </cell>
          <cell r="E97">
            <v>1</v>
          </cell>
          <cell r="F97">
            <v>8</v>
          </cell>
          <cell r="G97" t="str">
            <v>CARTON</v>
          </cell>
          <cell r="H97">
            <v>8</v>
          </cell>
          <cell r="I97">
            <v>13</v>
          </cell>
          <cell r="J97">
            <v>0</v>
          </cell>
        </row>
        <row r="98">
          <cell r="B98">
            <v>301</v>
          </cell>
          <cell r="C98" t="str">
            <v>PF0440</v>
          </cell>
          <cell r="D98" t="str">
            <v>RAPE FONDANT PF</v>
          </cell>
          <cell r="E98">
            <v>1</v>
          </cell>
          <cell r="F98">
            <v>20</v>
          </cell>
          <cell r="G98" t="str">
            <v>CARTON</v>
          </cell>
          <cell r="H98">
            <v>20</v>
          </cell>
          <cell r="I98">
            <v>1.575</v>
          </cell>
          <cell r="J98">
            <v>0</v>
          </cell>
        </row>
        <row r="99">
          <cell r="B99">
            <v>302</v>
          </cell>
          <cell r="C99" t="str">
            <v>PF0441</v>
          </cell>
          <cell r="D99" t="str">
            <v>RAPE FONDANT GF</v>
          </cell>
          <cell r="E99">
            <v>1</v>
          </cell>
          <cell r="F99">
            <v>8</v>
          </cell>
          <cell r="G99" t="str">
            <v>CARTON</v>
          </cell>
          <cell r="H99">
            <v>8</v>
          </cell>
          <cell r="I99">
            <v>8.1999999999999993</v>
          </cell>
          <cell r="J99">
            <v>0</v>
          </cell>
        </row>
        <row r="100">
          <cell r="B100">
            <v>17</v>
          </cell>
          <cell r="C100" t="str">
            <v>PF0042</v>
          </cell>
          <cell r="D100" t="str">
            <v>BEURRE PLAQUETTE 200G</v>
          </cell>
          <cell r="E100">
            <v>5</v>
          </cell>
          <cell r="F100">
            <v>4</v>
          </cell>
          <cell r="G100" t="str">
            <v>CARTON</v>
          </cell>
          <cell r="H100">
            <v>20</v>
          </cell>
          <cell r="I100">
            <v>7.45</v>
          </cell>
          <cell r="J100">
            <v>0</v>
          </cell>
        </row>
        <row r="101">
          <cell r="B101">
            <v>19</v>
          </cell>
          <cell r="C101" t="str">
            <v>PF0043</v>
          </cell>
          <cell r="D101" t="str">
            <v>BEURRE EN VRAC (CARTON 5KG)</v>
          </cell>
          <cell r="E101">
            <v>1</v>
          </cell>
          <cell r="F101">
            <v>5</v>
          </cell>
          <cell r="G101" t="str">
            <v>CARTON</v>
          </cell>
          <cell r="H101">
            <v>5</v>
          </cell>
          <cell r="I101">
            <v>6.8</v>
          </cell>
          <cell r="J101">
            <v>0</v>
          </cell>
        </row>
        <row r="102">
          <cell r="B102">
            <v>26</v>
          </cell>
          <cell r="C102" t="str">
            <v>PF0077</v>
          </cell>
          <cell r="D102" t="str">
            <v>BEURRE PLAQUETTE 100G</v>
          </cell>
          <cell r="E102">
            <v>3</v>
          </cell>
          <cell r="F102">
            <v>3</v>
          </cell>
          <cell r="G102" t="str">
            <v>CARTON</v>
          </cell>
          <cell r="H102">
            <v>9</v>
          </cell>
          <cell r="I102">
            <v>7.9</v>
          </cell>
          <cell r="J102">
            <v>0</v>
          </cell>
        </row>
        <row r="103">
          <cell r="B103">
            <v>190</v>
          </cell>
          <cell r="C103" t="str">
            <v>EM0393</v>
          </cell>
          <cell r="D103" t="str">
            <v>CAISSE BLEUE</v>
          </cell>
          <cell r="E103">
            <v>289</v>
          </cell>
          <cell r="F103">
            <v>1</v>
          </cell>
          <cell r="G103" t="str">
            <v>VRAC</v>
          </cell>
          <cell r="H103">
            <v>289</v>
          </cell>
          <cell r="I103">
            <v>0</v>
          </cell>
          <cell r="J103">
            <v>0</v>
          </cell>
        </row>
        <row r="104">
          <cell r="B104">
            <v>16</v>
          </cell>
          <cell r="C104" t="str">
            <v>PF0038</v>
          </cell>
          <cell r="D104" t="str">
            <v>LAIT UHT PAQUET 1L</v>
          </cell>
          <cell r="E104">
            <v>360</v>
          </cell>
          <cell r="F104">
            <v>6</v>
          </cell>
          <cell r="G104" t="str">
            <v>STICK</v>
          </cell>
          <cell r="H104">
            <v>2160</v>
          </cell>
          <cell r="I104">
            <v>1.036</v>
          </cell>
          <cell r="J104">
            <v>0</v>
          </cell>
        </row>
        <row r="105">
          <cell r="B105">
            <v>304</v>
          </cell>
          <cell r="C105" t="str">
            <v>PF0399</v>
          </cell>
          <cell r="D105" t="str">
            <v>LAIT UHT PAQUET SLIM 1L</v>
          </cell>
          <cell r="E105">
            <v>125</v>
          </cell>
          <cell r="F105">
            <v>6</v>
          </cell>
          <cell r="G105" t="str">
            <v>STICK</v>
          </cell>
          <cell r="H105">
            <v>750</v>
          </cell>
          <cell r="I105">
            <v>1.036</v>
          </cell>
          <cell r="J105">
            <v>0</v>
          </cell>
        </row>
        <row r="106">
          <cell r="B106">
            <v>41</v>
          </cell>
          <cell r="C106" t="str">
            <v>PF0142</v>
          </cell>
          <cell r="D106" t="str">
            <v>LAIT ENTIER 1L</v>
          </cell>
          <cell r="E106">
            <v>10</v>
          </cell>
          <cell r="F106">
            <v>6</v>
          </cell>
          <cell r="G106" t="str">
            <v>STICK</v>
          </cell>
          <cell r="H106">
            <v>60</v>
          </cell>
          <cell r="I106">
            <v>1.3</v>
          </cell>
          <cell r="J106">
            <v>0</v>
          </cell>
        </row>
        <row r="107">
          <cell r="B107">
            <v>327</v>
          </cell>
          <cell r="C107" t="str">
            <v>PF0442</v>
          </cell>
          <cell r="D107" t="str">
            <v>LAIT ECREME 0% 1L</v>
          </cell>
          <cell r="E107">
            <v>5</v>
          </cell>
          <cell r="F107">
            <v>6</v>
          </cell>
          <cell r="G107" t="str">
            <v>STICK</v>
          </cell>
          <cell r="H107">
            <v>30</v>
          </cell>
          <cell r="I107">
            <v>1.25</v>
          </cell>
          <cell r="J107">
            <v>0</v>
          </cell>
        </row>
        <row r="108">
          <cell r="B108">
            <v>74</v>
          </cell>
          <cell r="C108" t="str">
            <v>PF0218</v>
          </cell>
          <cell r="D108" t="str">
            <v>LAIT ENRICHI DELISSO 1L</v>
          </cell>
          <cell r="E108">
            <v>30</v>
          </cell>
          <cell r="F108">
            <v>6</v>
          </cell>
          <cell r="G108" t="str">
            <v>STICK</v>
          </cell>
          <cell r="H108">
            <v>180</v>
          </cell>
          <cell r="I108">
            <v>1.35</v>
          </cell>
          <cell r="J108">
            <v>0</v>
          </cell>
        </row>
        <row r="109">
          <cell r="B109">
            <v>223</v>
          </cell>
          <cell r="C109" t="str">
            <v>PF0356</v>
          </cell>
          <cell r="D109" t="str">
            <v>LAIT DELICOL</v>
          </cell>
          <cell r="E109">
            <v>0</v>
          </cell>
          <cell r="F109">
            <v>6</v>
          </cell>
          <cell r="G109" t="str">
            <v>STICK</v>
          </cell>
          <cell r="H109">
            <v>0</v>
          </cell>
          <cell r="I109">
            <v>1.6</v>
          </cell>
          <cell r="J109">
            <v>0</v>
          </cell>
        </row>
        <row r="110">
          <cell r="B110">
            <v>292</v>
          </cell>
          <cell r="C110" t="str">
            <v>PF0431</v>
          </cell>
          <cell r="D110" t="str">
            <v>LAIT UHT PAQUET 0.5 L</v>
          </cell>
          <cell r="E110">
            <v>10</v>
          </cell>
          <cell r="F110">
            <v>6</v>
          </cell>
          <cell r="G110" t="str">
            <v>STICK</v>
          </cell>
          <cell r="H110">
            <v>60</v>
          </cell>
          <cell r="I110">
            <v>0.67</v>
          </cell>
          <cell r="J110">
            <v>0</v>
          </cell>
        </row>
        <row r="111">
          <cell r="B111">
            <v>198</v>
          </cell>
          <cell r="C111" t="str">
            <v>PF0331</v>
          </cell>
          <cell r="D111" t="str">
            <v>DELISSO GOUTER CHOCOLAT COCOBAT</v>
          </cell>
          <cell r="E111">
            <v>3</v>
          </cell>
          <cell r="F111">
            <v>24</v>
          </cell>
          <cell r="G111" t="str">
            <v>STICK</v>
          </cell>
          <cell r="H111">
            <v>72</v>
          </cell>
          <cell r="I111">
            <v>0.46</v>
          </cell>
          <cell r="J111">
            <v>0</v>
          </cell>
        </row>
        <row r="112">
          <cell r="B112">
            <v>59</v>
          </cell>
          <cell r="C112" t="str">
            <v>PF0192</v>
          </cell>
          <cell r="D112" t="str">
            <v>JUS ORANGE 1L NV</v>
          </cell>
          <cell r="E112">
            <v>5</v>
          </cell>
          <cell r="F112">
            <v>6</v>
          </cell>
          <cell r="G112" t="str">
            <v>STICK</v>
          </cell>
          <cell r="H112">
            <v>30</v>
          </cell>
          <cell r="I112">
            <v>1.6639999999999999</v>
          </cell>
          <cell r="J112">
            <v>0</v>
          </cell>
        </row>
        <row r="113">
          <cell r="B113">
            <v>81</v>
          </cell>
          <cell r="C113" t="str">
            <v>PF0227</v>
          </cell>
          <cell r="D113" t="str">
            <v>JUS MULTIVITAMINE 1L</v>
          </cell>
          <cell r="E113">
            <v>0</v>
          </cell>
          <cell r="F113">
            <v>6</v>
          </cell>
          <cell r="G113" t="str">
            <v>STICK</v>
          </cell>
          <cell r="H113">
            <v>0</v>
          </cell>
          <cell r="I113">
            <v>1.6639999999999999</v>
          </cell>
          <cell r="J113">
            <v>0</v>
          </cell>
        </row>
        <row r="114">
          <cell r="B114">
            <v>57</v>
          </cell>
          <cell r="C114" t="str">
            <v>PF0189</v>
          </cell>
          <cell r="D114" t="str">
            <v>JUS MANGUE 1L</v>
          </cell>
          <cell r="E114">
            <v>5</v>
          </cell>
          <cell r="F114">
            <v>6</v>
          </cell>
          <cell r="G114" t="str">
            <v>STICK</v>
          </cell>
          <cell r="H114">
            <v>30</v>
          </cell>
          <cell r="I114">
            <v>1.6639999999999999</v>
          </cell>
          <cell r="J114">
            <v>0</v>
          </cell>
        </row>
        <row r="115">
          <cell r="B115">
            <v>128</v>
          </cell>
          <cell r="C115" t="str">
            <v>PF0288</v>
          </cell>
          <cell r="D115" t="str">
            <v>JUS POIRE  1L</v>
          </cell>
          <cell r="E115">
            <v>5</v>
          </cell>
          <cell r="F115">
            <v>6</v>
          </cell>
          <cell r="G115" t="str">
            <v>STICK</v>
          </cell>
          <cell r="H115">
            <v>30</v>
          </cell>
          <cell r="I115">
            <v>1.6639999999999999</v>
          </cell>
          <cell r="J115">
            <v>0</v>
          </cell>
        </row>
        <row r="116">
          <cell r="B116">
            <v>129</v>
          </cell>
          <cell r="C116" t="str">
            <v>PF0289</v>
          </cell>
          <cell r="D116" t="str">
            <v>JUS PECHE  1L</v>
          </cell>
          <cell r="E116">
            <v>5</v>
          </cell>
          <cell r="F116">
            <v>6</v>
          </cell>
          <cell r="G116" t="str">
            <v>STICK</v>
          </cell>
          <cell r="H116">
            <v>30</v>
          </cell>
          <cell r="I116">
            <v>1.6639999999999999</v>
          </cell>
          <cell r="J116">
            <v>0</v>
          </cell>
        </row>
        <row r="117">
          <cell r="B117">
            <v>152</v>
          </cell>
          <cell r="C117" t="str">
            <v>PF0308</v>
          </cell>
          <cell r="D117" t="str">
            <v>JUS TIME RELAX 1L</v>
          </cell>
          <cell r="E117">
            <v>5</v>
          </cell>
          <cell r="F117">
            <v>6</v>
          </cell>
          <cell r="G117" t="str">
            <v>STICK</v>
          </cell>
          <cell r="H117">
            <v>30</v>
          </cell>
          <cell r="I117">
            <v>1.6639999999999999</v>
          </cell>
          <cell r="J117">
            <v>0</v>
          </cell>
        </row>
        <row r="118">
          <cell r="B118">
            <v>159</v>
          </cell>
          <cell r="C118" t="str">
            <v>PF0313</v>
          </cell>
          <cell r="D118" t="str">
            <v>JUS CONFORT REPAS 1L</v>
          </cell>
          <cell r="E118">
            <v>5</v>
          </cell>
          <cell r="F118">
            <v>6</v>
          </cell>
          <cell r="G118" t="str">
            <v>STICK</v>
          </cell>
          <cell r="H118">
            <v>30</v>
          </cell>
          <cell r="I118">
            <v>1.6639999999999999</v>
          </cell>
          <cell r="J118">
            <v>0</v>
          </cell>
        </row>
        <row r="119">
          <cell r="B119">
            <v>303</v>
          </cell>
          <cell r="C119" t="str">
            <v>PF0452</v>
          </cell>
          <cell r="D119" t="str">
            <v>JUS LEMONADA 1L</v>
          </cell>
          <cell r="E119">
            <v>0</v>
          </cell>
          <cell r="F119">
            <v>6</v>
          </cell>
          <cell r="G119" t="str">
            <v>STICK</v>
          </cell>
          <cell r="H119">
            <v>0</v>
          </cell>
          <cell r="I119">
            <v>1.6639999999999999</v>
          </cell>
          <cell r="J119">
            <v>0</v>
          </cell>
        </row>
        <row r="120">
          <cell r="B120">
            <v>272</v>
          </cell>
          <cell r="C120" t="str">
            <v>PF0411</v>
          </cell>
          <cell r="D120" t="str">
            <v>JUS ORANGE 100% 1L</v>
          </cell>
          <cell r="E120">
            <v>1</v>
          </cell>
          <cell r="F120">
            <v>6</v>
          </cell>
          <cell r="G120" t="str">
            <v>STICK</v>
          </cell>
          <cell r="H120">
            <v>6</v>
          </cell>
          <cell r="I120">
            <v>2.7</v>
          </cell>
          <cell r="J120">
            <v>0</v>
          </cell>
        </row>
        <row r="121">
          <cell r="B121">
            <v>325</v>
          </cell>
          <cell r="C121" t="str">
            <v>PF0461</v>
          </cell>
          <cell r="D121" t="str">
            <v>JUS POMME 100% 1L</v>
          </cell>
          <cell r="E121">
            <v>1</v>
          </cell>
          <cell r="F121">
            <v>6</v>
          </cell>
          <cell r="G121" t="str">
            <v>STICK</v>
          </cell>
          <cell r="H121">
            <v>6</v>
          </cell>
          <cell r="I121">
            <v>2.7</v>
          </cell>
          <cell r="J121">
            <v>0</v>
          </cell>
        </row>
        <row r="122">
          <cell r="B122">
            <v>157</v>
          </cell>
          <cell r="C122" t="str">
            <v>PF0311</v>
          </cell>
          <cell r="D122" t="str">
            <v>JUS FRUZZY ORANGE 19 CL</v>
          </cell>
          <cell r="E122">
            <v>0</v>
          </cell>
          <cell r="F122">
            <v>24</v>
          </cell>
          <cell r="G122" t="str">
            <v>STICK</v>
          </cell>
          <cell r="H122">
            <v>0</v>
          </cell>
          <cell r="I122">
            <v>0.42</v>
          </cell>
          <cell r="J122">
            <v>0</v>
          </cell>
        </row>
        <row r="123">
          <cell r="B123">
            <v>273</v>
          </cell>
          <cell r="C123" t="str">
            <v>PF0412</v>
          </cell>
          <cell r="D123" t="str">
            <v>JUS ORANGE PF 20 CL</v>
          </cell>
          <cell r="E123">
            <v>3</v>
          </cell>
          <cell r="F123">
            <v>24</v>
          </cell>
          <cell r="G123" t="str">
            <v>STICK</v>
          </cell>
          <cell r="H123">
            <v>72</v>
          </cell>
          <cell r="I123">
            <v>0.48</v>
          </cell>
          <cell r="J123">
            <v>0</v>
          </cell>
        </row>
        <row r="124">
          <cell r="B124">
            <v>146</v>
          </cell>
          <cell r="C124" t="str">
            <v>PF0303</v>
          </cell>
          <cell r="D124" t="str">
            <v>CIDRE MEDDEB 0,5 L</v>
          </cell>
          <cell r="E124">
            <v>0</v>
          </cell>
          <cell r="F124">
            <v>12</v>
          </cell>
          <cell r="G124" t="str">
            <v>STICK</v>
          </cell>
          <cell r="H124">
            <v>0</v>
          </cell>
          <cell r="I124">
            <v>0.65</v>
          </cell>
          <cell r="J124">
            <v>0</v>
          </cell>
        </row>
        <row r="125">
          <cell r="B125">
            <v>148</v>
          </cell>
          <cell r="C125" t="str">
            <v>PF0304</v>
          </cell>
          <cell r="D125" t="str">
            <v>CIDRE MEDDEB 1 L</v>
          </cell>
          <cell r="E125">
            <v>0</v>
          </cell>
          <cell r="F125">
            <v>6</v>
          </cell>
          <cell r="G125" t="str">
            <v>STICK</v>
          </cell>
          <cell r="H125">
            <v>0</v>
          </cell>
          <cell r="I125">
            <v>1.1299999999999999</v>
          </cell>
          <cell r="J125">
            <v>0</v>
          </cell>
        </row>
        <row r="126">
          <cell r="B126">
            <v>149</v>
          </cell>
          <cell r="C126" t="str">
            <v>PF0305</v>
          </cell>
          <cell r="D126" t="str">
            <v>CIDRE MEDDEB 1,5 L</v>
          </cell>
          <cell r="E126">
            <v>5</v>
          </cell>
          <cell r="F126">
            <v>6</v>
          </cell>
          <cell r="G126" t="str">
            <v>STICK</v>
          </cell>
          <cell r="H126">
            <v>30</v>
          </cell>
          <cell r="I126">
            <v>1.41</v>
          </cell>
          <cell r="J126">
            <v>0</v>
          </cell>
        </row>
        <row r="127">
          <cell r="B127">
            <v>251</v>
          </cell>
          <cell r="C127" t="str">
            <v>PF0388</v>
          </cell>
          <cell r="D127" t="str">
            <v>FRUITE ORANGE 0.5 L</v>
          </cell>
          <cell r="E127">
            <v>2</v>
          </cell>
          <cell r="F127">
            <v>12</v>
          </cell>
          <cell r="G127" t="str">
            <v>STICK</v>
          </cell>
          <cell r="H127">
            <v>24</v>
          </cell>
          <cell r="I127">
            <v>0.65</v>
          </cell>
          <cell r="J127">
            <v>0</v>
          </cell>
        </row>
        <row r="128">
          <cell r="B128">
            <v>256</v>
          </cell>
          <cell r="C128" t="str">
            <v>PF0382</v>
          </cell>
          <cell r="D128" t="str">
            <v>FRUITE ORANGE 1L</v>
          </cell>
          <cell r="E128">
            <v>0</v>
          </cell>
          <cell r="F128">
            <v>6</v>
          </cell>
          <cell r="G128" t="str">
            <v>STICK</v>
          </cell>
          <cell r="H128">
            <v>0</v>
          </cell>
          <cell r="I128">
            <v>1.1299999999999999</v>
          </cell>
          <cell r="J128">
            <v>0</v>
          </cell>
        </row>
        <row r="129">
          <cell r="B129">
            <v>246</v>
          </cell>
          <cell r="C129" t="str">
            <v>PF0385</v>
          </cell>
          <cell r="D129" t="str">
            <v>FRUITE ORANGE 1.5 L</v>
          </cell>
          <cell r="E129">
            <v>5</v>
          </cell>
          <cell r="F129">
            <v>6</v>
          </cell>
          <cell r="G129" t="str">
            <v>STICK</v>
          </cell>
          <cell r="H129">
            <v>30</v>
          </cell>
          <cell r="I129">
            <v>1.41</v>
          </cell>
          <cell r="J129">
            <v>0</v>
          </cell>
        </row>
        <row r="130">
          <cell r="B130">
            <v>264</v>
          </cell>
          <cell r="C130" t="str">
            <v>PF0396</v>
          </cell>
          <cell r="D130" t="str">
            <v>FRUITE  PULPE 0.5 L</v>
          </cell>
          <cell r="E130">
            <v>0</v>
          </cell>
          <cell r="F130">
            <v>12</v>
          </cell>
          <cell r="G130" t="str">
            <v>STICK</v>
          </cell>
          <cell r="H130">
            <v>0</v>
          </cell>
          <cell r="I130">
            <v>0.83</v>
          </cell>
          <cell r="J130">
            <v>0</v>
          </cell>
        </row>
        <row r="131">
          <cell r="B131">
            <v>265</v>
          </cell>
          <cell r="C131" t="str">
            <v>PF0397</v>
          </cell>
          <cell r="D131" t="str">
            <v>FRUITE PULPE 1 L</v>
          </cell>
          <cell r="E131">
            <v>0</v>
          </cell>
          <cell r="F131">
            <v>6</v>
          </cell>
          <cell r="G131" t="str">
            <v>STICK</v>
          </cell>
          <cell r="H131">
            <v>0</v>
          </cell>
          <cell r="I131">
            <v>1.35</v>
          </cell>
          <cell r="J131">
            <v>0</v>
          </cell>
        </row>
        <row r="132">
          <cell r="B132">
            <v>263</v>
          </cell>
          <cell r="C132" t="str">
            <v>PF0398</v>
          </cell>
          <cell r="D132" t="str">
            <v>FRUITE PULPE 1.5L</v>
          </cell>
          <cell r="E132">
            <v>5</v>
          </cell>
          <cell r="F132">
            <v>6</v>
          </cell>
          <cell r="G132" t="str">
            <v>STICK</v>
          </cell>
          <cell r="H132">
            <v>30</v>
          </cell>
          <cell r="I132">
            <v>1.58</v>
          </cell>
          <cell r="J132">
            <v>0</v>
          </cell>
        </row>
        <row r="133">
          <cell r="B133">
            <v>1</v>
          </cell>
          <cell r="C133" t="str">
            <v>MK0009</v>
          </cell>
          <cell r="D133" t="str">
            <v>CARTE A GRATTER</v>
          </cell>
          <cell r="E133">
            <v>0</v>
          </cell>
          <cell r="F133">
            <v>1</v>
          </cell>
          <cell r="G133" t="str">
            <v>VRAC</v>
          </cell>
          <cell r="H133">
            <v>0</v>
          </cell>
          <cell r="I133">
            <v>0</v>
          </cell>
          <cell r="J133">
            <v>0</v>
          </cell>
        </row>
        <row r="134">
          <cell r="B134">
            <v>235</v>
          </cell>
          <cell r="C134" t="str">
            <v>PF0370</v>
          </cell>
          <cell r="D134" t="str">
            <v>TRESOR DE LAIT SAUMON 80G</v>
          </cell>
          <cell r="E134">
            <v>0</v>
          </cell>
          <cell r="F134">
            <v>27</v>
          </cell>
          <cell r="G134" t="str">
            <v>CAISSE BLEUE</v>
          </cell>
          <cell r="H134">
            <v>0</v>
          </cell>
          <cell r="I134">
            <v>1.038</v>
          </cell>
          <cell r="J134">
            <v>0</v>
          </cell>
        </row>
        <row r="135">
          <cell r="B135">
            <v>204</v>
          </cell>
          <cell r="C135" t="str">
            <v>PF0337</v>
          </cell>
          <cell r="D135" t="str">
            <v>DANETTE CARAMEL</v>
          </cell>
          <cell r="E135">
            <v>0</v>
          </cell>
          <cell r="F135">
            <v>32</v>
          </cell>
          <cell r="G135" t="str">
            <v>CAISSE BLEUE</v>
          </cell>
          <cell r="H135">
            <v>0</v>
          </cell>
          <cell r="I135">
            <v>0.435</v>
          </cell>
          <cell r="J135">
            <v>0</v>
          </cell>
        </row>
        <row r="136">
          <cell r="B136">
            <v>294</v>
          </cell>
          <cell r="C136" t="str">
            <v>PF00</v>
          </cell>
          <cell r="D136" t="str">
            <v>DANUP FRAISE CITRON 270 GR</v>
          </cell>
          <cell r="E136">
            <v>0</v>
          </cell>
          <cell r="F136">
            <v>20</v>
          </cell>
          <cell r="G136" t="str">
            <v>CAISSE BLEUE</v>
          </cell>
          <cell r="H136">
            <v>0</v>
          </cell>
          <cell r="I136">
            <v>0.73</v>
          </cell>
          <cell r="J136">
            <v>0</v>
          </cell>
        </row>
        <row r="137">
          <cell r="B137">
            <v>212</v>
          </cell>
          <cell r="C137" t="str">
            <v>PF0343</v>
          </cell>
          <cell r="D137" t="str">
            <v>ACTIVIA 0% AU FRUITS ANANAS</v>
          </cell>
          <cell r="E137">
            <v>0</v>
          </cell>
          <cell r="F137">
            <v>48</v>
          </cell>
          <cell r="G137" t="str">
            <v>CAISSE BLEUE</v>
          </cell>
          <cell r="H137">
            <v>0</v>
          </cell>
          <cell r="I137">
            <v>0.46</v>
          </cell>
          <cell r="J137">
            <v>0</v>
          </cell>
        </row>
        <row r="138">
          <cell r="B138">
            <v>213</v>
          </cell>
          <cell r="C138" t="str">
            <v>PF0346</v>
          </cell>
          <cell r="D138" t="str">
            <v>ACTIVIA AUX FRUITS POIRE</v>
          </cell>
          <cell r="E138">
            <v>0</v>
          </cell>
          <cell r="F138">
            <v>48</v>
          </cell>
          <cell r="G138" t="str">
            <v>CAISSE BLEUE</v>
          </cell>
          <cell r="H138">
            <v>0</v>
          </cell>
          <cell r="I138">
            <v>0.44</v>
          </cell>
          <cell r="J138">
            <v>0</v>
          </cell>
        </row>
        <row r="139">
          <cell r="B139">
            <v>220</v>
          </cell>
          <cell r="C139" t="str">
            <v>PF0355</v>
          </cell>
          <cell r="D139" t="str">
            <v>DELIMIX GRENADE</v>
          </cell>
          <cell r="E139">
            <v>0</v>
          </cell>
          <cell r="F139">
            <v>24</v>
          </cell>
          <cell r="G139" t="str">
            <v>CAISSE BLEUE</v>
          </cell>
          <cell r="H139">
            <v>0</v>
          </cell>
          <cell r="I139">
            <v>0.5</v>
          </cell>
          <cell r="J139">
            <v>0</v>
          </cell>
        </row>
        <row r="140">
          <cell r="B140">
            <v>266</v>
          </cell>
          <cell r="C140" t="str">
            <v>PF0402</v>
          </cell>
          <cell r="D140" t="str">
            <v>LBEN DELICE LOT</v>
          </cell>
          <cell r="E140">
            <v>0</v>
          </cell>
          <cell r="F140">
            <v>10</v>
          </cell>
          <cell r="G140" t="str">
            <v>CAISSE VERTE</v>
          </cell>
          <cell r="H140">
            <v>0</v>
          </cell>
          <cell r="I140">
            <v>1.1200000000000001</v>
          </cell>
          <cell r="J140">
            <v>0</v>
          </cell>
        </row>
        <row r="141">
          <cell r="B141">
            <v>267</v>
          </cell>
          <cell r="C141" t="str">
            <v>PF0403</v>
          </cell>
          <cell r="D141" t="str">
            <v>RAIEB DELICE LOT</v>
          </cell>
          <cell r="E141">
            <v>0</v>
          </cell>
          <cell r="F141">
            <v>10</v>
          </cell>
          <cell r="G141" t="str">
            <v>CAISSE VERTE</v>
          </cell>
          <cell r="H141">
            <v>0</v>
          </cell>
          <cell r="I141">
            <v>1.1200000000000001</v>
          </cell>
          <cell r="J141">
            <v>0</v>
          </cell>
        </row>
        <row r="142">
          <cell r="B142">
            <v>218</v>
          </cell>
          <cell r="C142" t="str">
            <v>PF0344</v>
          </cell>
          <cell r="D142" t="str">
            <v>DANINO KBAIER FRAISE</v>
          </cell>
          <cell r="E142">
            <v>0</v>
          </cell>
          <cell r="F142">
            <v>48</v>
          </cell>
          <cell r="G142" t="str">
            <v>CAISSE BLEUE</v>
          </cell>
          <cell r="H142">
            <v>0</v>
          </cell>
          <cell r="I142">
            <v>0.41499999999999998</v>
          </cell>
          <cell r="J142">
            <v>0</v>
          </cell>
        </row>
        <row r="143">
          <cell r="B143">
            <v>222</v>
          </cell>
          <cell r="C143" t="str">
            <v>PF0354</v>
          </cell>
          <cell r="D143" t="str">
            <v>DELIMIX CASSIS</v>
          </cell>
          <cell r="E143">
            <v>0</v>
          </cell>
          <cell r="F143">
            <v>24</v>
          </cell>
          <cell r="G143" t="str">
            <v>CAISSE BLEUE</v>
          </cell>
          <cell r="H143">
            <v>0</v>
          </cell>
          <cell r="I143">
            <v>0.5</v>
          </cell>
          <cell r="J143">
            <v>0</v>
          </cell>
        </row>
        <row r="144">
          <cell r="B144">
            <v>259</v>
          </cell>
          <cell r="C144" t="str">
            <v>PF0379</v>
          </cell>
          <cell r="D144" t="str">
            <v>TWIST FRUITS VERTS ALOE VERA</v>
          </cell>
          <cell r="E144">
            <v>0</v>
          </cell>
          <cell r="F144">
            <v>24</v>
          </cell>
          <cell r="G144" t="str">
            <v>CAISSE BLEUE</v>
          </cell>
          <cell r="H144">
            <v>0</v>
          </cell>
          <cell r="I144">
            <v>0.69499999999999995</v>
          </cell>
          <cell r="J144">
            <v>0</v>
          </cell>
        </row>
        <row r="145">
          <cell r="B145">
            <v>124</v>
          </cell>
          <cell r="C145" t="str">
            <v>PF0281</v>
          </cell>
          <cell r="D145" t="str">
            <v>JUS REVEIL TONIC  1L</v>
          </cell>
          <cell r="E145">
            <v>0</v>
          </cell>
          <cell r="F145">
            <v>6</v>
          </cell>
          <cell r="G145" t="str">
            <v>STICK</v>
          </cell>
          <cell r="H145">
            <v>0</v>
          </cell>
          <cell r="I145">
            <v>1.6639999999999999</v>
          </cell>
          <cell r="J145">
            <v>0</v>
          </cell>
        </row>
        <row r="146">
          <cell r="B146">
            <v>244</v>
          </cell>
          <cell r="C146" t="str">
            <v>PF0353</v>
          </cell>
          <cell r="D146" t="str">
            <v>MILKANA P'TIT NATURE TC</v>
          </cell>
          <cell r="E146">
            <v>0</v>
          </cell>
          <cell r="F146">
            <v>30</v>
          </cell>
          <cell r="G146" t="str">
            <v>CAISSE BLEUE</v>
          </cell>
          <cell r="H146">
            <v>0</v>
          </cell>
          <cell r="I146">
            <v>0.56599999999999995</v>
          </cell>
          <cell r="J146">
            <v>0</v>
          </cell>
        </row>
        <row r="147">
          <cell r="B147">
            <v>274</v>
          </cell>
          <cell r="C147" t="str">
            <v>PF0413</v>
          </cell>
          <cell r="D147" t="str">
            <v>JUS MULTIVITAMINE PF 20 CL</v>
          </cell>
          <cell r="E147">
            <v>0</v>
          </cell>
          <cell r="F147">
            <v>24</v>
          </cell>
          <cell r="G147" t="str">
            <v>STICK</v>
          </cell>
          <cell r="H147">
            <v>0</v>
          </cell>
          <cell r="I147">
            <v>0.48</v>
          </cell>
          <cell r="J147">
            <v>0</v>
          </cell>
        </row>
        <row r="148">
          <cell r="B148">
            <v>275</v>
          </cell>
          <cell r="C148" t="str">
            <v>PF0414</v>
          </cell>
          <cell r="D148" t="str">
            <v>JUS MANGUE PF 20 CL</v>
          </cell>
          <cell r="E148">
            <v>0</v>
          </cell>
          <cell r="F148">
            <v>24</v>
          </cell>
          <cell r="G148" t="str">
            <v>STICK</v>
          </cell>
          <cell r="H148">
            <v>0</v>
          </cell>
          <cell r="I148">
            <v>0.48</v>
          </cell>
          <cell r="J148">
            <v>0</v>
          </cell>
        </row>
        <row r="149">
          <cell r="B149">
            <v>276</v>
          </cell>
          <cell r="C149" t="str">
            <v>PF0415</v>
          </cell>
          <cell r="D149" t="str">
            <v>JUS POIRE PF 20 CL</v>
          </cell>
          <cell r="E149">
            <v>0</v>
          </cell>
          <cell r="F149">
            <v>24</v>
          </cell>
          <cell r="G149" t="str">
            <v>STICK</v>
          </cell>
          <cell r="H149">
            <v>0</v>
          </cell>
          <cell r="I149">
            <v>0.48</v>
          </cell>
          <cell r="J149">
            <v>0</v>
          </cell>
        </row>
        <row r="150">
          <cell r="B150">
            <v>277</v>
          </cell>
          <cell r="C150" t="str">
            <v>PF0416</v>
          </cell>
          <cell r="D150" t="str">
            <v>JUS CONFORT REPAS PF 20CL</v>
          </cell>
          <cell r="E150">
            <v>0</v>
          </cell>
          <cell r="F150">
            <v>24</v>
          </cell>
          <cell r="G150" t="str">
            <v>STICK</v>
          </cell>
          <cell r="H150">
            <v>0</v>
          </cell>
          <cell r="I150">
            <v>0.48</v>
          </cell>
          <cell r="J150">
            <v>0</v>
          </cell>
        </row>
        <row r="151">
          <cell r="B151">
            <v>119</v>
          </cell>
          <cell r="C151" t="str">
            <v>PF0278</v>
          </cell>
          <cell r="D151" t="str">
            <v>FERME NATURE SUCRE 110</v>
          </cell>
          <cell r="E151">
            <v>0</v>
          </cell>
          <cell r="F151">
            <v>48</v>
          </cell>
          <cell r="G151" t="str">
            <v>CAISSE BLEUE</v>
          </cell>
          <cell r="H151">
            <v>0</v>
          </cell>
          <cell r="I151">
            <v>0.28999999999999998</v>
          </cell>
          <cell r="J151">
            <v>0</v>
          </cell>
        </row>
        <row r="152">
          <cell r="B152">
            <v>36</v>
          </cell>
          <cell r="C152" t="str">
            <v>PF0135</v>
          </cell>
          <cell r="D152" t="str">
            <v>FERME FRAISE CITRON 110G</v>
          </cell>
          <cell r="E152">
            <v>0</v>
          </cell>
          <cell r="F152">
            <v>48</v>
          </cell>
          <cell r="G152" t="str">
            <v>CAISSE BLEUE</v>
          </cell>
          <cell r="H152">
            <v>0</v>
          </cell>
          <cell r="I152">
            <v>0.28999999999999998</v>
          </cell>
          <cell r="J152">
            <v>0</v>
          </cell>
        </row>
        <row r="153">
          <cell r="B153">
            <v>120</v>
          </cell>
          <cell r="C153" t="str">
            <v>PF0279</v>
          </cell>
          <cell r="D153" t="str">
            <v>DANINO VANILLE 50</v>
          </cell>
          <cell r="E153">
            <v>0</v>
          </cell>
          <cell r="F153">
            <v>72</v>
          </cell>
          <cell r="G153" t="str">
            <v>CAISSE BLEUE</v>
          </cell>
          <cell r="H153">
            <v>0</v>
          </cell>
          <cell r="I153">
            <v>0.30499999999999999</v>
          </cell>
          <cell r="J153">
            <v>0</v>
          </cell>
        </row>
        <row r="154">
          <cell r="B154">
            <v>108</v>
          </cell>
          <cell r="C154" t="str">
            <v>PF0267</v>
          </cell>
          <cell r="D154" t="str">
            <v>DANETTE ASSIDET ZGOUGOU 100</v>
          </cell>
          <cell r="E154">
            <v>0</v>
          </cell>
          <cell r="F154">
            <v>32</v>
          </cell>
          <cell r="G154" t="str">
            <v>CAISSE BLEUE</v>
          </cell>
          <cell r="H154">
            <v>0</v>
          </cell>
          <cell r="I154">
            <v>0.435</v>
          </cell>
          <cell r="J154">
            <v>0</v>
          </cell>
        </row>
        <row r="155">
          <cell r="B155">
            <v>110</v>
          </cell>
          <cell r="C155" t="str">
            <v>PF0268</v>
          </cell>
          <cell r="D155" t="str">
            <v>DANETTE SAVEUR CAFE 100</v>
          </cell>
          <cell r="E155">
            <v>0</v>
          </cell>
          <cell r="F155">
            <v>32</v>
          </cell>
          <cell r="G155" t="str">
            <v>CAISSE BLEUE</v>
          </cell>
          <cell r="H155">
            <v>0</v>
          </cell>
          <cell r="I155">
            <v>0.435</v>
          </cell>
          <cell r="J155">
            <v>0</v>
          </cell>
        </row>
        <row r="156">
          <cell r="B156">
            <v>225</v>
          </cell>
          <cell r="C156" t="str">
            <v>PF0365</v>
          </cell>
          <cell r="D156" t="str">
            <v>DANETTE CHOCO/NOISETTE 100</v>
          </cell>
          <cell r="E156">
            <v>0</v>
          </cell>
          <cell r="F156">
            <v>32</v>
          </cell>
          <cell r="G156" t="str">
            <v>CAISSE BLEUE</v>
          </cell>
          <cell r="H156">
            <v>0</v>
          </cell>
          <cell r="I156">
            <v>0.435</v>
          </cell>
          <cell r="J156">
            <v>0</v>
          </cell>
        </row>
        <row r="157">
          <cell r="B157">
            <v>37</v>
          </cell>
          <cell r="C157" t="str">
            <v>PF0136</v>
          </cell>
          <cell r="D157" t="str">
            <v>DANUP PF ICE CITRON 170G</v>
          </cell>
          <cell r="E157">
            <v>0</v>
          </cell>
          <cell r="F157">
            <v>48</v>
          </cell>
          <cell r="G157" t="str">
            <v>CAISSE BLEUE</v>
          </cell>
          <cell r="H157">
            <v>0</v>
          </cell>
          <cell r="I157">
            <v>0.53</v>
          </cell>
          <cell r="J157">
            <v>0</v>
          </cell>
        </row>
        <row r="158">
          <cell r="B158">
            <v>179</v>
          </cell>
          <cell r="C158" t="str">
            <v>PF0325</v>
          </cell>
          <cell r="D158" t="str">
            <v>BRASSE TARTE AU CITRON 80</v>
          </cell>
          <cell r="E158">
            <v>0</v>
          </cell>
          <cell r="F158">
            <v>72</v>
          </cell>
          <cell r="G158" t="str">
            <v>CAISSE BLEUE</v>
          </cell>
          <cell r="H158">
            <v>0</v>
          </cell>
          <cell r="I158">
            <v>0.23499999999999999</v>
          </cell>
          <cell r="J158">
            <v>0</v>
          </cell>
        </row>
        <row r="159">
          <cell r="B159">
            <v>173</v>
          </cell>
          <cell r="C159" t="str">
            <v>PF0321</v>
          </cell>
          <cell r="D159" t="str">
            <v>FERME YAWMY  VANILLE 80</v>
          </cell>
          <cell r="E159">
            <v>0</v>
          </cell>
          <cell r="F159">
            <v>72</v>
          </cell>
          <cell r="G159" t="str">
            <v>CAISSE BLEUE</v>
          </cell>
          <cell r="H159">
            <v>0</v>
          </cell>
          <cell r="I159">
            <v>0.17499999999999999</v>
          </cell>
          <cell r="J159">
            <v>0</v>
          </cell>
        </row>
        <row r="160">
          <cell r="B160">
            <v>175</v>
          </cell>
          <cell r="C160" t="str">
            <v>PF0322</v>
          </cell>
          <cell r="D160" t="str">
            <v>FERME YAWMY FRAISE 80</v>
          </cell>
          <cell r="E160">
            <v>0</v>
          </cell>
          <cell r="F160">
            <v>72</v>
          </cell>
          <cell r="G160" t="str">
            <v>CAISSE BLEUE</v>
          </cell>
          <cell r="H160">
            <v>0</v>
          </cell>
          <cell r="I160">
            <v>0.17499999999999999</v>
          </cell>
          <cell r="J160">
            <v>0</v>
          </cell>
        </row>
        <row r="161">
          <cell r="B161">
            <v>163</v>
          </cell>
          <cell r="C161" t="str">
            <v>PF0315</v>
          </cell>
          <cell r="D161" t="str">
            <v>ACTIVIA AUX FRUITS DATTES  110</v>
          </cell>
          <cell r="E161">
            <v>0</v>
          </cell>
          <cell r="F161">
            <v>48</v>
          </cell>
          <cell r="G161" t="str">
            <v>CAISSE BLEUE</v>
          </cell>
          <cell r="H161">
            <v>0</v>
          </cell>
          <cell r="I161">
            <v>0.44</v>
          </cell>
          <cell r="J161">
            <v>0</v>
          </cell>
        </row>
        <row r="162">
          <cell r="B162">
            <v>282</v>
          </cell>
          <cell r="C162" t="str">
            <v>PF0418</v>
          </cell>
          <cell r="D162" t="str">
            <v>MILKANA KIDZ CHOCOLAT</v>
          </cell>
          <cell r="E162">
            <v>0</v>
          </cell>
          <cell r="F162">
            <v>26</v>
          </cell>
          <cell r="G162" t="str">
            <v>CARTON</v>
          </cell>
          <cell r="H162">
            <v>0</v>
          </cell>
          <cell r="I162">
            <v>0.749</v>
          </cell>
          <cell r="J162">
            <v>0</v>
          </cell>
        </row>
        <row r="163">
          <cell r="B163">
            <v>33</v>
          </cell>
          <cell r="C163" t="str">
            <v>PF0102</v>
          </cell>
          <cell r="D163" t="str">
            <v>JOCKEY VANILLE 90</v>
          </cell>
          <cell r="E163">
            <v>0</v>
          </cell>
          <cell r="F163">
            <v>48</v>
          </cell>
          <cell r="G163" t="str">
            <v>CAISSE BLEUE</v>
          </cell>
          <cell r="H163">
            <v>0</v>
          </cell>
          <cell r="I163">
            <v>0.52</v>
          </cell>
          <cell r="J163">
            <v>0</v>
          </cell>
        </row>
        <row r="164">
          <cell r="B164">
            <v>215</v>
          </cell>
          <cell r="C164" t="str">
            <v>PF0349</v>
          </cell>
          <cell r="D164" t="str">
            <v>BEURRE EN SCEAU DELICE 2,5 KG</v>
          </cell>
          <cell r="E164">
            <v>0</v>
          </cell>
          <cell r="F164">
            <v>2.5</v>
          </cell>
          <cell r="G164" t="str">
            <v>SEAUX</v>
          </cell>
          <cell r="H164">
            <v>0</v>
          </cell>
          <cell r="I164">
            <v>5.8</v>
          </cell>
          <cell r="J164">
            <v>0</v>
          </cell>
        </row>
        <row r="165">
          <cell r="B165">
            <v>191</v>
          </cell>
          <cell r="C165" t="str">
            <v>EM0151</v>
          </cell>
          <cell r="D165" t="str">
            <v>CAISSE VERTE</v>
          </cell>
          <cell r="E165">
            <v>0</v>
          </cell>
          <cell r="F165">
            <v>1</v>
          </cell>
          <cell r="G165" t="str">
            <v>VRAC</v>
          </cell>
          <cell r="H165">
            <v>0</v>
          </cell>
          <cell r="I165">
            <v>0</v>
          </cell>
          <cell r="J165">
            <v>0</v>
          </cell>
        </row>
        <row r="166">
          <cell r="B166">
            <v>241</v>
          </cell>
          <cell r="C166" t="str">
            <v>PF0377</v>
          </cell>
          <cell r="D166" t="str">
            <v>JUS FRUZZY TROPICAL 1L</v>
          </cell>
          <cell r="E166">
            <v>0</v>
          </cell>
          <cell r="F166">
            <v>6</v>
          </cell>
          <cell r="G166" t="str">
            <v>STICK</v>
          </cell>
          <cell r="H166">
            <v>0</v>
          </cell>
          <cell r="I166">
            <v>1.22</v>
          </cell>
          <cell r="J166">
            <v>0</v>
          </cell>
        </row>
        <row r="167">
          <cell r="B167">
            <v>291</v>
          </cell>
          <cell r="C167" t="str">
            <v>PF0400</v>
          </cell>
          <cell r="D167" t="str">
            <v>TRESOR DE LAIT NATURE LOT</v>
          </cell>
          <cell r="E167">
            <v>0</v>
          </cell>
          <cell r="F167">
            <v>9</v>
          </cell>
          <cell r="G167" t="str">
            <v>CAISSE BLEUE</v>
          </cell>
          <cell r="H167">
            <v>0</v>
          </cell>
          <cell r="I167">
            <v>1.917618</v>
          </cell>
          <cell r="J167">
            <v>0</v>
          </cell>
        </row>
        <row r="168">
          <cell r="B168">
            <v>201</v>
          </cell>
          <cell r="C168" t="str">
            <v>PF0334</v>
          </cell>
          <cell r="D168" t="str">
            <v>FROMAGE COEUR DE CUISINE</v>
          </cell>
          <cell r="E168">
            <v>0</v>
          </cell>
          <cell r="F168">
            <v>24</v>
          </cell>
          <cell r="G168" t="str">
            <v>CAISSE BLEUE</v>
          </cell>
          <cell r="H168">
            <v>0</v>
          </cell>
          <cell r="I168">
            <v>1.746</v>
          </cell>
          <cell r="J168">
            <v>0</v>
          </cell>
        </row>
        <row r="169">
          <cell r="B169">
            <v>2</v>
          </cell>
          <cell r="C169" t="str">
            <v>MK0010</v>
          </cell>
          <cell r="D169" t="str">
            <v>T-SHIRT CARTE A GRATTER</v>
          </cell>
          <cell r="E169">
            <v>0</v>
          </cell>
          <cell r="F169">
            <v>1</v>
          </cell>
          <cell r="G169" t="str">
            <v>VRAC</v>
          </cell>
          <cell r="H169">
            <v>0</v>
          </cell>
          <cell r="I169">
            <v>0</v>
          </cell>
          <cell r="J169">
            <v>0</v>
          </cell>
        </row>
        <row r="170">
          <cell r="B170">
            <v>3</v>
          </cell>
          <cell r="C170" t="str">
            <v>MK0017</v>
          </cell>
          <cell r="D170" t="str">
            <v>KIT DANETTE A GLACER</v>
          </cell>
          <cell r="E170">
            <v>0</v>
          </cell>
          <cell r="F170">
            <v>1</v>
          </cell>
          <cell r="G170" t="str">
            <v>VRAC</v>
          </cell>
          <cell r="H170">
            <v>0</v>
          </cell>
          <cell r="I170">
            <v>0</v>
          </cell>
          <cell r="J170">
            <v>0</v>
          </cell>
        </row>
        <row r="171">
          <cell r="B171">
            <v>5</v>
          </cell>
          <cell r="C171" t="str">
            <v>MK0018</v>
          </cell>
          <cell r="D171" t="str">
            <v>CARTON PRESENTOIR DG</v>
          </cell>
          <cell r="E171">
            <v>0</v>
          </cell>
          <cell r="F171">
            <v>1</v>
          </cell>
          <cell r="G171" t="str">
            <v>VRAC</v>
          </cell>
          <cell r="H171">
            <v>0</v>
          </cell>
          <cell r="I171">
            <v>0</v>
          </cell>
          <cell r="J171">
            <v>0</v>
          </cell>
        </row>
        <row r="172">
          <cell r="B172">
            <v>20</v>
          </cell>
          <cell r="C172" t="str">
            <v>PF0061</v>
          </cell>
          <cell r="D172" t="str">
            <v>DANETTE FLAN CARAMEL 90</v>
          </cell>
          <cell r="E172">
            <v>0</v>
          </cell>
          <cell r="F172">
            <v>1</v>
          </cell>
          <cell r="G172" t="str">
            <v>VRAC</v>
          </cell>
          <cell r="H172">
            <v>0</v>
          </cell>
          <cell r="I172">
            <v>0</v>
          </cell>
          <cell r="J172">
            <v>0</v>
          </cell>
        </row>
        <row r="173">
          <cell r="B173">
            <v>28</v>
          </cell>
          <cell r="C173" t="str">
            <v>PF0081</v>
          </cell>
          <cell r="D173" t="str">
            <v>JUS ORANGE 1L</v>
          </cell>
          <cell r="E173">
            <v>0</v>
          </cell>
          <cell r="F173">
            <v>1</v>
          </cell>
          <cell r="G173" t="str">
            <v>VRAC</v>
          </cell>
          <cell r="H173">
            <v>0</v>
          </cell>
          <cell r="I173">
            <v>0</v>
          </cell>
          <cell r="J173">
            <v>0</v>
          </cell>
        </row>
        <row r="174">
          <cell r="B174">
            <v>34</v>
          </cell>
          <cell r="C174" t="str">
            <v>PF0134</v>
          </cell>
          <cell r="D174" t="str">
            <v>LAIT BOUTEILLE LAINO 1L</v>
          </cell>
          <cell r="E174">
            <v>0</v>
          </cell>
          <cell r="F174">
            <v>1</v>
          </cell>
          <cell r="G174" t="str">
            <v>VRAC</v>
          </cell>
          <cell r="H174">
            <v>0</v>
          </cell>
          <cell r="I174">
            <v>0</v>
          </cell>
          <cell r="J174">
            <v>0</v>
          </cell>
        </row>
        <row r="175">
          <cell r="B175">
            <v>38</v>
          </cell>
          <cell r="C175" t="str">
            <v>PF0137</v>
          </cell>
          <cell r="D175" t="str">
            <v>DANUP GF ICE CITRON 280G</v>
          </cell>
          <cell r="E175">
            <v>0</v>
          </cell>
          <cell r="F175">
            <v>1</v>
          </cell>
          <cell r="G175" t="str">
            <v>VRAC</v>
          </cell>
          <cell r="H175">
            <v>0</v>
          </cell>
          <cell r="I175">
            <v>0</v>
          </cell>
          <cell r="J175">
            <v>0</v>
          </cell>
        </row>
        <row r="176">
          <cell r="B176">
            <v>45</v>
          </cell>
          <cell r="C176" t="str">
            <v>PF0157</v>
          </cell>
          <cell r="D176" t="str">
            <v>DANUP ANANAS/COCO 170G</v>
          </cell>
          <cell r="E176">
            <v>0</v>
          </cell>
          <cell r="F176">
            <v>1</v>
          </cell>
          <cell r="G176" t="str">
            <v>VRAC</v>
          </cell>
          <cell r="H176">
            <v>0</v>
          </cell>
          <cell r="I176">
            <v>0</v>
          </cell>
          <cell r="J176">
            <v>0</v>
          </cell>
        </row>
        <row r="177">
          <cell r="B177">
            <v>46</v>
          </cell>
          <cell r="C177" t="str">
            <v>PF0158</v>
          </cell>
          <cell r="D177" t="str">
            <v>DANUP FRAISE 280G</v>
          </cell>
          <cell r="E177">
            <v>0</v>
          </cell>
          <cell r="F177">
            <v>1</v>
          </cell>
          <cell r="G177" t="str">
            <v>VRAC</v>
          </cell>
          <cell r="H177">
            <v>0</v>
          </cell>
          <cell r="I177">
            <v>0</v>
          </cell>
          <cell r="J177">
            <v>0</v>
          </cell>
        </row>
        <row r="178">
          <cell r="B178">
            <v>48</v>
          </cell>
          <cell r="C178" t="str">
            <v>PF0159</v>
          </cell>
          <cell r="D178" t="str">
            <v>DANUP VANILLE 280G</v>
          </cell>
          <cell r="E178">
            <v>0</v>
          </cell>
          <cell r="F178">
            <v>1</v>
          </cell>
          <cell r="G178" t="str">
            <v>VRAC</v>
          </cell>
          <cell r="H178">
            <v>0</v>
          </cell>
          <cell r="I178">
            <v>0</v>
          </cell>
          <cell r="J178">
            <v>0</v>
          </cell>
        </row>
        <row r="179">
          <cell r="B179">
            <v>50</v>
          </cell>
          <cell r="C179" t="str">
            <v>PF0165</v>
          </cell>
          <cell r="D179" t="str">
            <v>LAIT UHT PAQUET LAINO</v>
          </cell>
          <cell r="E179">
            <v>0</v>
          </cell>
          <cell r="F179">
            <v>1</v>
          </cell>
          <cell r="G179" t="str">
            <v>VRAC</v>
          </cell>
          <cell r="H179">
            <v>0</v>
          </cell>
          <cell r="I179">
            <v>0</v>
          </cell>
          <cell r="J179">
            <v>0</v>
          </cell>
        </row>
        <row r="180">
          <cell r="B180">
            <v>51</v>
          </cell>
          <cell r="C180" t="str">
            <v>PF0171</v>
          </cell>
          <cell r="D180" t="str">
            <v>RAIEB LAINO</v>
          </cell>
          <cell r="E180">
            <v>0</v>
          </cell>
          <cell r="F180">
            <v>1</v>
          </cell>
          <cell r="G180" t="str">
            <v>VRAC</v>
          </cell>
          <cell r="H180">
            <v>0</v>
          </cell>
          <cell r="I180">
            <v>0</v>
          </cell>
          <cell r="J180">
            <v>0</v>
          </cell>
        </row>
        <row r="181">
          <cell r="B181">
            <v>52</v>
          </cell>
          <cell r="C181" t="str">
            <v>PF0177</v>
          </cell>
          <cell r="D181" t="str">
            <v>BRASSE VANILLE 110</v>
          </cell>
          <cell r="E181">
            <v>0</v>
          </cell>
          <cell r="F181">
            <v>1</v>
          </cell>
          <cell r="G181" t="str">
            <v>VRAC</v>
          </cell>
          <cell r="H181">
            <v>0</v>
          </cell>
          <cell r="I181">
            <v>0</v>
          </cell>
          <cell r="J181">
            <v>0</v>
          </cell>
        </row>
        <row r="182">
          <cell r="B182">
            <v>54</v>
          </cell>
          <cell r="C182" t="str">
            <v>PF0178</v>
          </cell>
          <cell r="D182" t="str">
            <v>BRASSE FRAISE 110</v>
          </cell>
          <cell r="E182">
            <v>0</v>
          </cell>
          <cell r="F182">
            <v>1</v>
          </cell>
          <cell r="G182" t="str">
            <v>VRAC</v>
          </cell>
          <cell r="H182">
            <v>0</v>
          </cell>
          <cell r="I182">
            <v>0</v>
          </cell>
          <cell r="J182">
            <v>0</v>
          </cell>
        </row>
        <row r="183">
          <cell r="B183">
            <v>61</v>
          </cell>
          <cell r="C183" t="str">
            <v>PF0194</v>
          </cell>
          <cell r="D183" t="str">
            <v>LAIT BOUTEILLE LAINO 1/2 L</v>
          </cell>
          <cell r="E183">
            <v>0</v>
          </cell>
          <cell r="F183">
            <v>1</v>
          </cell>
          <cell r="G183" t="str">
            <v>VRAC</v>
          </cell>
          <cell r="H183">
            <v>0</v>
          </cell>
          <cell r="I183">
            <v>0</v>
          </cell>
          <cell r="J183">
            <v>0</v>
          </cell>
        </row>
        <row r="184">
          <cell r="B184">
            <v>65</v>
          </cell>
          <cell r="C184" t="str">
            <v>PF0203</v>
          </cell>
          <cell r="D184" t="str">
            <v>LAIT ENTIER LAINO</v>
          </cell>
          <cell r="E184">
            <v>0</v>
          </cell>
          <cell r="F184">
            <v>1</v>
          </cell>
          <cell r="G184" t="str">
            <v>VRAC</v>
          </cell>
          <cell r="H184">
            <v>0</v>
          </cell>
          <cell r="I184">
            <v>0</v>
          </cell>
          <cell r="J184">
            <v>0</v>
          </cell>
        </row>
        <row r="185">
          <cell r="B185">
            <v>68</v>
          </cell>
          <cell r="C185" t="str">
            <v>PF0211</v>
          </cell>
          <cell r="D185" t="str">
            <v>BRASSE FRAISE/ BISCUIT 110</v>
          </cell>
          <cell r="E185">
            <v>0</v>
          </cell>
          <cell r="F185">
            <v>1</v>
          </cell>
          <cell r="G185" t="str">
            <v>VRAC</v>
          </cell>
          <cell r="H185">
            <v>0</v>
          </cell>
          <cell r="I185">
            <v>0</v>
          </cell>
          <cell r="J185">
            <v>0</v>
          </cell>
        </row>
        <row r="186">
          <cell r="B186">
            <v>69</v>
          </cell>
          <cell r="C186" t="str">
            <v>PF0213</v>
          </cell>
          <cell r="D186" t="str">
            <v>DANETTE A GLACER*4 CHOCOLAT</v>
          </cell>
          <cell r="E186">
            <v>0</v>
          </cell>
          <cell r="F186">
            <v>1</v>
          </cell>
          <cell r="G186" t="str">
            <v>VRAC</v>
          </cell>
          <cell r="H186">
            <v>0</v>
          </cell>
          <cell r="I186">
            <v>0</v>
          </cell>
          <cell r="J186">
            <v>0</v>
          </cell>
        </row>
        <row r="187">
          <cell r="B187">
            <v>70</v>
          </cell>
          <cell r="C187" t="str">
            <v>PF0214</v>
          </cell>
          <cell r="D187" t="str">
            <v>DANETTE A GLACER*4 VANILLE</v>
          </cell>
          <cell r="E187">
            <v>0</v>
          </cell>
          <cell r="F187">
            <v>1</v>
          </cell>
          <cell r="G187" t="str">
            <v>VRAC</v>
          </cell>
          <cell r="H187">
            <v>0</v>
          </cell>
          <cell r="I187">
            <v>0</v>
          </cell>
          <cell r="J187">
            <v>0</v>
          </cell>
        </row>
        <row r="188">
          <cell r="B188">
            <v>71</v>
          </cell>
          <cell r="C188" t="str">
            <v>PF0215</v>
          </cell>
          <cell r="D188" t="str">
            <v>DANETTE A GLACER*4 BISCUIT</v>
          </cell>
          <cell r="E188">
            <v>0</v>
          </cell>
          <cell r="F188">
            <v>1</v>
          </cell>
          <cell r="G188" t="str">
            <v>VRAC</v>
          </cell>
          <cell r="H188">
            <v>0</v>
          </cell>
          <cell r="I188">
            <v>0</v>
          </cell>
          <cell r="J188">
            <v>0</v>
          </cell>
        </row>
        <row r="189">
          <cell r="B189">
            <v>72</v>
          </cell>
          <cell r="C189" t="str">
            <v>PF0216</v>
          </cell>
          <cell r="D189" t="str">
            <v>BEURRE CRATUITE (CARTON 5KG)</v>
          </cell>
          <cell r="E189">
            <v>0</v>
          </cell>
          <cell r="F189">
            <v>1</v>
          </cell>
          <cell r="G189" t="str">
            <v>VRAC</v>
          </cell>
          <cell r="H189">
            <v>0</v>
          </cell>
          <cell r="I189">
            <v>0</v>
          </cell>
          <cell r="J189">
            <v>0</v>
          </cell>
        </row>
        <row r="190">
          <cell r="B190">
            <v>76</v>
          </cell>
          <cell r="C190" t="str">
            <v>PF0219</v>
          </cell>
          <cell r="D190" t="str">
            <v>BEURRE EN VRAC LAINO</v>
          </cell>
          <cell r="E190">
            <v>0</v>
          </cell>
          <cell r="F190">
            <v>1</v>
          </cell>
          <cell r="G190" t="str">
            <v>VRAC</v>
          </cell>
          <cell r="H190">
            <v>0</v>
          </cell>
          <cell r="I190">
            <v>0</v>
          </cell>
          <cell r="J190">
            <v>0</v>
          </cell>
        </row>
        <row r="191">
          <cell r="B191">
            <v>79</v>
          </cell>
          <cell r="C191" t="str">
            <v>PF0224</v>
          </cell>
          <cell r="D191" t="str">
            <v>LBEN DELICE 1L</v>
          </cell>
          <cell r="E191">
            <v>0</v>
          </cell>
          <cell r="F191">
            <v>1</v>
          </cell>
          <cell r="G191" t="str">
            <v>VRAC</v>
          </cell>
          <cell r="H191">
            <v>0</v>
          </cell>
          <cell r="I191">
            <v>0</v>
          </cell>
          <cell r="J191">
            <v>0</v>
          </cell>
        </row>
        <row r="192">
          <cell r="B192">
            <v>80</v>
          </cell>
          <cell r="C192" t="str">
            <v>PF0226</v>
          </cell>
          <cell r="D192" t="str">
            <v>LBEN DELICE AROM FRAISE BANANE</v>
          </cell>
          <cell r="E192">
            <v>0</v>
          </cell>
          <cell r="F192">
            <v>1</v>
          </cell>
          <cell r="G192" t="str">
            <v>VRAC</v>
          </cell>
          <cell r="H192">
            <v>0</v>
          </cell>
          <cell r="I192">
            <v>0</v>
          </cell>
          <cell r="J192">
            <v>0</v>
          </cell>
        </row>
        <row r="193">
          <cell r="B193">
            <v>82</v>
          </cell>
          <cell r="C193" t="str">
            <v>PF0228</v>
          </cell>
          <cell r="D193" t="str">
            <v>?BJ FRESH ORANGE 1L</v>
          </cell>
          <cell r="E193">
            <v>0</v>
          </cell>
          <cell r="F193">
            <v>1</v>
          </cell>
          <cell r="G193" t="str">
            <v>VRAC</v>
          </cell>
          <cell r="H193">
            <v>0</v>
          </cell>
          <cell r="I193">
            <v>0</v>
          </cell>
          <cell r="J193">
            <v>0</v>
          </cell>
        </row>
        <row r="194">
          <cell r="B194">
            <v>83</v>
          </cell>
          <cell r="C194" t="str">
            <v>PF0229</v>
          </cell>
          <cell r="D194" t="str">
            <v>?BJ FRESH CITRON 1L</v>
          </cell>
          <cell r="E194">
            <v>0</v>
          </cell>
          <cell r="F194">
            <v>1</v>
          </cell>
          <cell r="G194" t="str">
            <v>VRAC</v>
          </cell>
          <cell r="H194">
            <v>0</v>
          </cell>
          <cell r="I194">
            <v>0</v>
          </cell>
          <cell r="J194">
            <v>0</v>
          </cell>
        </row>
        <row r="195">
          <cell r="B195">
            <v>84</v>
          </cell>
          <cell r="C195" t="str">
            <v>PF0231</v>
          </cell>
          <cell r="D195" t="str">
            <v>?BJ FRESH PECHE ABRICOT 1L</v>
          </cell>
          <cell r="E195">
            <v>0</v>
          </cell>
          <cell r="F195">
            <v>1</v>
          </cell>
          <cell r="G195" t="str">
            <v>VRAC</v>
          </cell>
          <cell r="H195">
            <v>0</v>
          </cell>
          <cell r="I195">
            <v>0</v>
          </cell>
          <cell r="J195">
            <v>0</v>
          </cell>
        </row>
        <row r="196">
          <cell r="B196">
            <v>85</v>
          </cell>
          <cell r="C196" t="str">
            <v>PF0233</v>
          </cell>
          <cell r="D196" t="str">
            <v>LBEN LAINO NV</v>
          </cell>
          <cell r="E196">
            <v>0</v>
          </cell>
          <cell r="F196">
            <v>1</v>
          </cell>
          <cell r="G196" t="str">
            <v>VRAC</v>
          </cell>
          <cell r="H196">
            <v>0</v>
          </cell>
          <cell r="I196">
            <v>0</v>
          </cell>
          <cell r="J196">
            <v>0</v>
          </cell>
        </row>
        <row r="197">
          <cell r="B197">
            <v>86</v>
          </cell>
          <cell r="C197" t="str">
            <v>PF0234</v>
          </cell>
          <cell r="D197" t="str">
            <v>LBEN DELICE ARO PECHE ABRICOT</v>
          </cell>
          <cell r="E197">
            <v>0</v>
          </cell>
          <cell r="F197">
            <v>1</v>
          </cell>
          <cell r="G197" t="str">
            <v>VRAC</v>
          </cell>
          <cell r="H197">
            <v>0</v>
          </cell>
          <cell r="I197">
            <v>0</v>
          </cell>
          <cell r="J197">
            <v>0</v>
          </cell>
        </row>
        <row r="198">
          <cell r="B198">
            <v>87</v>
          </cell>
          <cell r="C198" t="str">
            <v>PF0243</v>
          </cell>
          <cell r="D198" t="str">
            <v>BEURRE EN SCEAU LAINO 2,5 KG</v>
          </cell>
          <cell r="E198">
            <v>0</v>
          </cell>
          <cell r="F198">
            <v>1</v>
          </cell>
          <cell r="G198" t="str">
            <v>VRAC</v>
          </cell>
          <cell r="H198">
            <v>0</v>
          </cell>
          <cell r="I198">
            <v>0</v>
          </cell>
          <cell r="J198">
            <v>0</v>
          </cell>
        </row>
        <row r="199">
          <cell r="B199">
            <v>89</v>
          </cell>
          <cell r="C199" t="str">
            <v>PF0244</v>
          </cell>
          <cell r="D199" t="str">
            <v>?BJ FRESH ORANGE 33CL</v>
          </cell>
          <cell r="E199">
            <v>0</v>
          </cell>
          <cell r="F199">
            <v>1</v>
          </cell>
          <cell r="G199" t="str">
            <v>VRAC</v>
          </cell>
          <cell r="H199">
            <v>0</v>
          </cell>
          <cell r="I199">
            <v>0</v>
          </cell>
          <cell r="J199">
            <v>0</v>
          </cell>
        </row>
        <row r="200">
          <cell r="B200">
            <v>93</v>
          </cell>
          <cell r="C200" t="str">
            <v>PF0252</v>
          </cell>
          <cell r="D200" t="str">
            <v>BEURRE PLAQUETTE 100G LAINO NV</v>
          </cell>
          <cell r="E200">
            <v>0</v>
          </cell>
          <cell r="F200">
            <v>1</v>
          </cell>
          <cell r="G200" t="str">
            <v>VRAC</v>
          </cell>
          <cell r="H200">
            <v>0</v>
          </cell>
          <cell r="I200">
            <v>0</v>
          </cell>
          <cell r="J200">
            <v>0</v>
          </cell>
        </row>
        <row r="201">
          <cell r="B201">
            <v>94</v>
          </cell>
          <cell r="C201" t="str">
            <v>PF0253</v>
          </cell>
          <cell r="D201" t="str">
            <v>BEURRE PLAQUETTE 200G LAINO NV</v>
          </cell>
          <cell r="E201">
            <v>0</v>
          </cell>
          <cell r="F201">
            <v>1</v>
          </cell>
          <cell r="G201" t="str">
            <v>VRAC</v>
          </cell>
          <cell r="H201">
            <v>0</v>
          </cell>
          <cell r="I201">
            <v>0</v>
          </cell>
          <cell r="J201">
            <v>0</v>
          </cell>
        </row>
        <row r="202">
          <cell r="B202">
            <v>95</v>
          </cell>
          <cell r="C202" t="str">
            <v>PF0254</v>
          </cell>
          <cell r="D202" t="str">
            <v>FRESH EN PAQUET ORANGE 1L</v>
          </cell>
          <cell r="E202">
            <v>0</v>
          </cell>
          <cell r="F202">
            <v>1</v>
          </cell>
          <cell r="G202" t="str">
            <v>VRAC</v>
          </cell>
          <cell r="H202">
            <v>0</v>
          </cell>
          <cell r="I202">
            <v>0</v>
          </cell>
          <cell r="J202">
            <v>0</v>
          </cell>
        </row>
        <row r="203">
          <cell r="B203">
            <v>96</v>
          </cell>
          <cell r="C203" t="str">
            <v>PF0255</v>
          </cell>
          <cell r="D203" t="str">
            <v>FRESH EN PAQUET CITRON 1L</v>
          </cell>
          <cell r="E203">
            <v>0</v>
          </cell>
          <cell r="F203">
            <v>1</v>
          </cell>
          <cell r="G203" t="str">
            <v>VRAC</v>
          </cell>
          <cell r="H203">
            <v>0</v>
          </cell>
          <cell r="I203">
            <v>0</v>
          </cell>
          <cell r="J203">
            <v>0</v>
          </cell>
        </row>
        <row r="204">
          <cell r="B204">
            <v>97</v>
          </cell>
          <cell r="C204" t="str">
            <v>PF0256</v>
          </cell>
          <cell r="D204" t="str">
            <v>BRASSE TARTE AU CITRON 110</v>
          </cell>
          <cell r="E204">
            <v>0</v>
          </cell>
          <cell r="F204">
            <v>1</v>
          </cell>
          <cell r="G204" t="str">
            <v>VRAC</v>
          </cell>
          <cell r="H204">
            <v>0</v>
          </cell>
          <cell r="I204">
            <v>0</v>
          </cell>
          <cell r="J204">
            <v>0</v>
          </cell>
        </row>
        <row r="205">
          <cell r="B205">
            <v>113</v>
          </cell>
          <cell r="C205" t="str">
            <v>PF0272</v>
          </cell>
          <cell r="D205" t="str">
            <v>LBEN DELICE ARO FRAIS/ BAN NV</v>
          </cell>
          <cell r="E205">
            <v>0</v>
          </cell>
          <cell r="F205">
            <v>1</v>
          </cell>
          <cell r="G205" t="str">
            <v>VRAC</v>
          </cell>
          <cell r="H205">
            <v>0</v>
          </cell>
          <cell r="I205">
            <v>0</v>
          </cell>
          <cell r="J205">
            <v>0</v>
          </cell>
        </row>
        <row r="206">
          <cell r="B206">
            <v>114</v>
          </cell>
          <cell r="C206" t="str">
            <v>PF0273</v>
          </cell>
          <cell r="D206" t="str">
            <v>LBEN DELICE AROM PECH/ ABR NV</v>
          </cell>
          <cell r="E206">
            <v>0</v>
          </cell>
          <cell r="F206">
            <v>1</v>
          </cell>
          <cell r="G206" t="str">
            <v>VRAC</v>
          </cell>
          <cell r="H206">
            <v>0</v>
          </cell>
          <cell r="I206">
            <v>0</v>
          </cell>
          <cell r="J206">
            <v>0</v>
          </cell>
        </row>
        <row r="207">
          <cell r="B207">
            <v>115</v>
          </cell>
          <cell r="C207" t="str">
            <v>PF0274</v>
          </cell>
          <cell r="D207" t="str">
            <v>DELISSO GOUTER FRAISE</v>
          </cell>
          <cell r="E207">
            <v>0</v>
          </cell>
          <cell r="F207">
            <v>1</v>
          </cell>
          <cell r="G207" t="str">
            <v>VRAC</v>
          </cell>
          <cell r="H207">
            <v>0</v>
          </cell>
          <cell r="I207">
            <v>0</v>
          </cell>
          <cell r="J207">
            <v>0</v>
          </cell>
        </row>
        <row r="208">
          <cell r="B208">
            <v>116</v>
          </cell>
          <cell r="C208" t="str">
            <v>PF0275</v>
          </cell>
          <cell r="D208" t="str">
            <v>DELISSO GOUTER CHOCOLAT</v>
          </cell>
          <cell r="E208">
            <v>0</v>
          </cell>
          <cell r="F208">
            <v>1</v>
          </cell>
          <cell r="G208" t="str">
            <v>VRAC</v>
          </cell>
          <cell r="H208">
            <v>0</v>
          </cell>
          <cell r="I208">
            <v>0</v>
          </cell>
          <cell r="J208">
            <v>0</v>
          </cell>
        </row>
        <row r="209">
          <cell r="B209">
            <v>117</v>
          </cell>
          <cell r="C209" t="str">
            <v>PF0277</v>
          </cell>
          <cell r="D209" t="str">
            <v>?BJ FRESH TROPICAL 1L</v>
          </cell>
          <cell r="E209">
            <v>0</v>
          </cell>
          <cell r="F209">
            <v>1</v>
          </cell>
          <cell r="G209" t="str">
            <v>VRAC</v>
          </cell>
          <cell r="H209">
            <v>0</v>
          </cell>
          <cell r="I209">
            <v>0</v>
          </cell>
          <cell r="J209">
            <v>0</v>
          </cell>
        </row>
        <row r="210">
          <cell r="B210">
            <v>125</v>
          </cell>
          <cell r="C210" t="str">
            <v>PF0282</v>
          </cell>
          <cell r="D210" t="str">
            <v>LBEN DELICE AROM MANGUE</v>
          </cell>
          <cell r="E210">
            <v>0</v>
          </cell>
          <cell r="F210">
            <v>1</v>
          </cell>
          <cell r="G210" t="str">
            <v>VRAC</v>
          </cell>
          <cell r="H210">
            <v>0</v>
          </cell>
          <cell r="I210">
            <v>0</v>
          </cell>
          <cell r="J210">
            <v>0</v>
          </cell>
        </row>
        <row r="211">
          <cell r="B211">
            <v>126</v>
          </cell>
          <cell r="C211" t="str">
            <v>PF0285</v>
          </cell>
          <cell r="D211" t="str">
            <v>DANETTE A GLACER*4 PRALINE</v>
          </cell>
          <cell r="E211">
            <v>0</v>
          </cell>
          <cell r="F211">
            <v>1</v>
          </cell>
          <cell r="G211" t="str">
            <v>VRAC</v>
          </cell>
          <cell r="H211">
            <v>0</v>
          </cell>
          <cell r="I211">
            <v>0</v>
          </cell>
          <cell r="J211">
            <v>0</v>
          </cell>
        </row>
        <row r="212">
          <cell r="B212">
            <v>130</v>
          </cell>
          <cell r="C212" t="str">
            <v>PF0290</v>
          </cell>
          <cell r="D212" t="str">
            <v>DANUP CEREALES 170</v>
          </cell>
          <cell r="E212">
            <v>0</v>
          </cell>
          <cell r="F212">
            <v>1</v>
          </cell>
          <cell r="G212" t="str">
            <v>VRAC</v>
          </cell>
          <cell r="H212">
            <v>0</v>
          </cell>
          <cell r="I212">
            <v>0</v>
          </cell>
          <cell r="J212">
            <v>0</v>
          </cell>
        </row>
        <row r="213">
          <cell r="B213">
            <v>134</v>
          </cell>
          <cell r="C213" t="str">
            <v>PF0294</v>
          </cell>
          <cell r="D213" t="str">
            <v>BRASSE VANILLE CARAMEL  110</v>
          </cell>
          <cell r="E213">
            <v>0</v>
          </cell>
          <cell r="F213">
            <v>1</v>
          </cell>
          <cell r="G213" t="str">
            <v>VRAC</v>
          </cell>
          <cell r="H213">
            <v>0</v>
          </cell>
          <cell r="I213">
            <v>0</v>
          </cell>
          <cell r="J213">
            <v>0</v>
          </cell>
        </row>
        <row r="214">
          <cell r="B214">
            <v>135</v>
          </cell>
          <cell r="C214" t="str">
            <v>PF0295</v>
          </cell>
          <cell r="D214" t="str">
            <v>LAIT BOUTEILLE LAINO 40 CL</v>
          </cell>
          <cell r="E214">
            <v>0</v>
          </cell>
          <cell r="F214">
            <v>1</v>
          </cell>
          <cell r="G214" t="str">
            <v>VRAC</v>
          </cell>
          <cell r="H214">
            <v>0</v>
          </cell>
          <cell r="I214">
            <v>0</v>
          </cell>
          <cell r="J214">
            <v>0</v>
          </cell>
        </row>
        <row r="215">
          <cell r="B215">
            <v>136</v>
          </cell>
          <cell r="C215" t="str">
            <v>PF0296</v>
          </cell>
          <cell r="D215" t="str">
            <v>FERME MINI VANILLE 80</v>
          </cell>
          <cell r="E215">
            <v>0</v>
          </cell>
          <cell r="F215">
            <v>1</v>
          </cell>
          <cell r="G215" t="str">
            <v>VRAC</v>
          </cell>
          <cell r="H215">
            <v>0</v>
          </cell>
          <cell r="I215">
            <v>0</v>
          </cell>
          <cell r="J215">
            <v>0</v>
          </cell>
        </row>
        <row r="216">
          <cell r="B216">
            <v>137</v>
          </cell>
          <cell r="C216" t="str">
            <v>PF0297</v>
          </cell>
          <cell r="D216" t="str">
            <v>FERME MINI FRAISE 80</v>
          </cell>
          <cell r="E216">
            <v>0</v>
          </cell>
          <cell r="F216">
            <v>1</v>
          </cell>
          <cell r="G216" t="str">
            <v>VRAC</v>
          </cell>
          <cell r="H216">
            <v>0</v>
          </cell>
          <cell r="I216">
            <v>0</v>
          </cell>
          <cell r="J216">
            <v>0</v>
          </cell>
        </row>
        <row r="217">
          <cell r="B217">
            <v>138</v>
          </cell>
          <cell r="C217" t="str">
            <v>PF0298</v>
          </cell>
          <cell r="D217" t="str">
            <v>DANUP TROPICAL MIX 280</v>
          </cell>
          <cell r="E217">
            <v>0</v>
          </cell>
          <cell r="F217">
            <v>1</v>
          </cell>
          <cell r="G217" t="str">
            <v>VRAC</v>
          </cell>
          <cell r="H217">
            <v>0</v>
          </cell>
          <cell r="I217">
            <v>0</v>
          </cell>
          <cell r="J217">
            <v>0</v>
          </cell>
        </row>
        <row r="218">
          <cell r="B218">
            <v>139</v>
          </cell>
          <cell r="C218" t="str">
            <v>PF0299</v>
          </cell>
          <cell r="D218" t="str">
            <v>JUS ABRICOT 1L</v>
          </cell>
          <cell r="E218">
            <v>0</v>
          </cell>
          <cell r="F218">
            <v>1</v>
          </cell>
          <cell r="G218" t="str">
            <v>VRAC</v>
          </cell>
          <cell r="H218">
            <v>0</v>
          </cell>
          <cell r="I218">
            <v>0</v>
          </cell>
          <cell r="J218">
            <v>0</v>
          </cell>
        </row>
        <row r="219">
          <cell r="B219">
            <v>144</v>
          </cell>
          <cell r="C219" t="str">
            <v>PF0302</v>
          </cell>
          <cell r="D219" t="str">
            <v>DANETTE A GLACER*4 CHO/CARAMEL</v>
          </cell>
          <cell r="E219">
            <v>0</v>
          </cell>
          <cell r="F219">
            <v>1</v>
          </cell>
          <cell r="G219" t="str">
            <v>VRAC</v>
          </cell>
          <cell r="H219">
            <v>0</v>
          </cell>
          <cell r="I219">
            <v>0</v>
          </cell>
          <cell r="J219">
            <v>0</v>
          </cell>
        </row>
        <row r="220">
          <cell r="B220">
            <v>165</v>
          </cell>
          <cell r="C220" t="str">
            <v>PF0316</v>
          </cell>
          <cell r="D220" t="str">
            <v>TARTARE AF 80 GR</v>
          </cell>
          <cell r="E220">
            <v>0</v>
          </cell>
          <cell r="F220">
            <v>1</v>
          </cell>
          <cell r="G220" t="str">
            <v>VRAC</v>
          </cell>
          <cell r="H220">
            <v>0</v>
          </cell>
          <cell r="I220">
            <v>0</v>
          </cell>
          <cell r="J220">
            <v>0</v>
          </cell>
        </row>
        <row r="221">
          <cell r="B221">
            <v>167</v>
          </cell>
          <cell r="C221" t="str">
            <v>PF0317</v>
          </cell>
          <cell r="D221" t="str">
            <v>ST AGUR 125 GR</v>
          </cell>
          <cell r="E221">
            <v>0</v>
          </cell>
          <cell r="F221">
            <v>1</v>
          </cell>
          <cell r="G221" t="str">
            <v>VRAC</v>
          </cell>
          <cell r="H221">
            <v>0</v>
          </cell>
          <cell r="I221">
            <v>0</v>
          </cell>
          <cell r="J221">
            <v>0</v>
          </cell>
        </row>
        <row r="222">
          <cell r="B222">
            <v>169</v>
          </cell>
          <cell r="C222" t="str">
            <v>PF0318</v>
          </cell>
          <cell r="D222" t="str">
            <v>CHAVROUX 150 GR</v>
          </cell>
          <cell r="E222">
            <v>0</v>
          </cell>
          <cell r="F222">
            <v>1</v>
          </cell>
          <cell r="G222" t="str">
            <v>VRAC</v>
          </cell>
          <cell r="H222">
            <v>0</v>
          </cell>
          <cell r="I222">
            <v>0</v>
          </cell>
          <cell r="J222">
            <v>0</v>
          </cell>
        </row>
        <row r="223">
          <cell r="B223">
            <v>170</v>
          </cell>
          <cell r="C223" t="str">
            <v>PF0319</v>
          </cell>
          <cell r="D223" t="str">
            <v>CAPRICES DES DIEUX 200G</v>
          </cell>
          <cell r="E223">
            <v>0</v>
          </cell>
          <cell r="F223">
            <v>1</v>
          </cell>
          <cell r="G223" t="str">
            <v>VRAC</v>
          </cell>
          <cell r="H223">
            <v>0</v>
          </cell>
          <cell r="I223">
            <v>0</v>
          </cell>
          <cell r="J223">
            <v>0</v>
          </cell>
        </row>
        <row r="224">
          <cell r="B224">
            <v>171</v>
          </cell>
          <cell r="C224" t="str">
            <v>PF0320</v>
          </cell>
          <cell r="D224" t="str">
            <v>COEUR DE LION 250G</v>
          </cell>
          <cell r="E224">
            <v>0</v>
          </cell>
          <cell r="F224">
            <v>1</v>
          </cell>
          <cell r="G224" t="str">
            <v>VRAC</v>
          </cell>
          <cell r="H224">
            <v>0</v>
          </cell>
          <cell r="I224">
            <v>0</v>
          </cell>
          <cell r="J224">
            <v>0</v>
          </cell>
        </row>
        <row r="225">
          <cell r="B225">
            <v>177</v>
          </cell>
          <cell r="C225" t="str">
            <v>PF0324</v>
          </cell>
          <cell r="D225" t="str">
            <v>LBEN DELICE AROM AMANDE &amp; ZHAR</v>
          </cell>
          <cell r="E225">
            <v>0</v>
          </cell>
          <cell r="F225">
            <v>1</v>
          </cell>
          <cell r="G225" t="str">
            <v>VRAC</v>
          </cell>
          <cell r="H225">
            <v>0</v>
          </cell>
          <cell r="I225">
            <v>0</v>
          </cell>
          <cell r="J225">
            <v>0</v>
          </cell>
        </row>
        <row r="226">
          <cell r="B226">
            <v>180</v>
          </cell>
          <cell r="C226" t="str">
            <v>PF0326</v>
          </cell>
          <cell r="D226" t="str">
            <v>PACK DANINO NATURE SUCRE</v>
          </cell>
          <cell r="E226">
            <v>0</v>
          </cell>
          <cell r="F226">
            <v>1</v>
          </cell>
          <cell r="G226" t="str">
            <v>VRAC</v>
          </cell>
          <cell r="H226">
            <v>0</v>
          </cell>
          <cell r="I226">
            <v>0</v>
          </cell>
          <cell r="J226">
            <v>0</v>
          </cell>
        </row>
        <row r="227">
          <cell r="B227">
            <v>182</v>
          </cell>
          <cell r="C227" t="str">
            <v>PF0327</v>
          </cell>
          <cell r="D227" t="str">
            <v>PACK DANINO FRAISE</v>
          </cell>
          <cell r="E227">
            <v>0</v>
          </cell>
          <cell r="F227">
            <v>1</v>
          </cell>
          <cell r="G227" t="str">
            <v>VRAC</v>
          </cell>
          <cell r="H227">
            <v>0</v>
          </cell>
          <cell r="I227">
            <v>0</v>
          </cell>
          <cell r="J227">
            <v>0</v>
          </cell>
        </row>
        <row r="228">
          <cell r="B228">
            <v>183</v>
          </cell>
          <cell r="C228" t="str">
            <v>PF0328</v>
          </cell>
          <cell r="D228" t="str">
            <v>PACK DANINO VANILLE</v>
          </cell>
          <cell r="E228">
            <v>0</v>
          </cell>
          <cell r="F228">
            <v>1</v>
          </cell>
          <cell r="G228" t="str">
            <v>VRAC</v>
          </cell>
          <cell r="H228">
            <v>0</v>
          </cell>
          <cell r="I228">
            <v>0</v>
          </cell>
          <cell r="J228">
            <v>0</v>
          </cell>
        </row>
        <row r="229">
          <cell r="B229">
            <v>187</v>
          </cell>
          <cell r="C229" t="str">
            <v>PF0191</v>
          </cell>
          <cell r="D229" t="str">
            <v>JUS ORANGE/BANANE 1L</v>
          </cell>
          <cell r="E229">
            <v>0</v>
          </cell>
          <cell r="F229">
            <v>1</v>
          </cell>
          <cell r="G229" t="str">
            <v>VRAC</v>
          </cell>
          <cell r="H229">
            <v>0</v>
          </cell>
          <cell r="I229">
            <v>0</v>
          </cell>
          <cell r="J229">
            <v>0</v>
          </cell>
        </row>
        <row r="230">
          <cell r="B230">
            <v>206</v>
          </cell>
          <cell r="C230" t="str">
            <v>PF0339</v>
          </cell>
          <cell r="D230" t="str">
            <v>DANUP GF PECHE MELBA 280</v>
          </cell>
          <cell r="E230">
            <v>0</v>
          </cell>
          <cell r="F230">
            <v>1</v>
          </cell>
          <cell r="G230" t="str">
            <v>VRAC</v>
          </cell>
          <cell r="H230">
            <v>0</v>
          </cell>
          <cell r="I230">
            <v>0</v>
          </cell>
          <cell r="J230">
            <v>0</v>
          </cell>
        </row>
        <row r="231">
          <cell r="B231">
            <v>207</v>
          </cell>
          <cell r="C231" t="str">
            <v>PF0341</v>
          </cell>
          <cell r="D231" t="str">
            <v>BEURRE PLAQ 100 G LAINO PROMO</v>
          </cell>
          <cell r="E231">
            <v>0</v>
          </cell>
          <cell r="F231">
            <v>1</v>
          </cell>
          <cell r="G231" t="str">
            <v>VRAC</v>
          </cell>
          <cell r="H231">
            <v>0</v>
          </cell>
          <cell r="I231">
            <v>0</v>
          </cell>
          <cell r="J231">
            <v>0</v>
          </cell>
        </row>
        <row r="232">
          <cell r="B232">
            <v>208</v>
          </cell>
          <cell r="C232" t="str">
            <v>PF0336</v>
          </cell>
          <cell r="D232" t="str">
            <v>BEURRE PLAQ 200 G LAINO PROMO</v>
          </cell>
          <cell r="E232">
            <v>0</v>
          </cell>
          <cell r="F232">
            <v>1</v>
          </cell>
          <cell r="G232" t="str">
            <v>VRAC</v>
          </cell>
          <cell r="H232">
            <v>0</v>
          </cell>
          <cell r="I232">
            <v>0</v>
          </cell>
          <cell r="J232">
            <v>0</v>
          </cell>
        </row>
        <row r="233">
          <cell r="B233">
            <v>210</v>
          </cell>
          <cell r="C233" t="str">
            <v>PF0340</v>
          </cell>
          <cell r="D233" t="str">
            <v>DANETTE A GLACER*4 CARAMEL</v>
          </cell>
          <cell r="E233">
            <v>0</v>
          </cell>
          <cell r="F233">
            <v>1</v>
          </cell>
          <cell r="G233" t="str">
            <v>VRAC</v>
          </cell>
          <cell r="H233">
            <v>0</v>
          </cell>
          <cell r="I233">
            <v>0</v>
          </cell>
          <cell r="J233">
            <v>0</v>
          </cell>
        </row>
        <row r="234">
          <cell r="B234">
            <v>158</v>
          </cell>
          <cell r="C234" t="str">
            <v>PF0312</v>
          </cell>
          <cell r="D234" t="str">
            <v>JUS FRUZZY TROPICAL 19 CL</v>
          </cell>
          <cell r="E234">
            <v>0</v>
          </cell>
          <cell r="F234">
            <v>24</v>
          </cell>
          <cell r="G234" t="str">
            <v>STICK</v>
          </cell>
          <cell r="H234">
            <v>0</v>
          </cell>
          <cell r="I234">
            <v>0.42</v>
          </cell>
          <cell r="J234">
            <v>0</v>
          </cell>
        </row>
        <row r="235">
          <cell r="B235">
            <v>255</v>
          </cell>
          <cell r="C235" t="str">
            <v>PF0392</v>
          </cell>
          <cell r="D235" t="str">
            <v>JUS FRUZZY POMME BANANE 19 CL</v>
          </cell>
          <cell r="E235">
            <v>0</v>
          </cell>
          <cell r="F235">
            <v>24</v>
          </cell>
          <cell r="G235" t="str">
            <v>STICK</v>
          </cell>
          <cell r="H235">
            <v>0</v>
          </cell>
          <cell r="I235">
            <v>0.42</v>
          </cell>
          <cell r="J235">
            <v>0</v>
          </cell>
        </row>
        <row r="236">
          <cell r="B236">
            <v>199</v>
          </cell>
          <cell r="C236" t="str">
            <v>PF0332</v>
          </cell>
          <cell r="D236" t="str">
            <v>DELISSO GOUTER FRAISE FLOPY</v>
          </cell>
          <cell r="E236">
            <v>0</v>
          </cell>
          <cell r="F236">
            <v>24</v>
          </cell>
          <cell r="G236" t="str">
            <v>STICK</v>
          </cell>
          <cell r="H236">
            <v>0</v>
          </cell>
          <cell r="I236">
            <v>0.46</v>
          </cell>
          <cell r="J236">
            <v>0</v>
          </cell>
        </row>
        <row r="237">
          <cell r="B237">
            <v>200</v>
          </cell>
          <cell r="C237" t="str">
            <v>PF0333</v>
          </cell>
          <cell r="D237" t="str">
            <v>DELISSO GOUTER BUBBLE GUM</v>
          </cell>
          <cell r="E237">
            <v>0</v>
          </cell>
          <cell r="F237">
            <v>24</v>
          </cell>
          <cell r="G237" t="str">
            <v>STICK</v>
          </cell>
          <cell r="H237">
            <v>0</v>
          </cell>
          <cell r="I237">
            <v>0.46</v>
          </cell>
          <cell r="J237">
            <v>0</v>
          </cell>
        </row>
        <row r="238">
          <cell r="B238">
            <v>219</v>
          </cell>
          <cell r="C238" t="str">
            <v>PF0351</v>
          </cell>
          <cell r="D238" t="str">
            <v>LBEN DELICE 300G</v>
          </cell>
          <cell r="E238">
            <v>0</v>
          </cell>
          <cell r="F238">
            <v>24</v>
          </cell>
          <cell r="G238" t="str">
            <v>CAISSE BLEUE</v>
          </cell>
          <cell r="H238">
            <v>0</v>
          </cell>
          <cell r="I238">
            <v>0.46</v>
          </cell>
          <cell r="J238">
            <v>0</v>
          </cell>
        </row>
        <row r="239">
          <cell r="B239">
            <v>250</v>
          </cell>
          <cell r="C239" t="str">
            <v>PF0391</v>
          </cell>
          <cell r="D239" t="str">
            <v>JUS FRUZZY ORANGE 1L</v>
          </cell>
          <cell r="E239">
            <v>0</v>
          </cell>
          <cell r="F239">
            <v>6</v>
          </cell>
          <cell r="G239" t="str">
            <v>STICK</v>
          </cell>
          <cell r="H239">
            <v>0</v>
          </cell>
          <cell r="I239">
            <v>1.22</v>
          </cell>
          <cell r="J239">
            <v>0</v>
          </cell>
        </row>
        <row r="240">
          <cell r="B240">
            <v>243</v>
          </cell>
          <cell r="C240" t="str">
            <v>EM0524</v>
          </cell>
          <cell r="D240" t="str">
            <v>PALETTE EN BOIS</v>
          </cell>
          <cell r="E240">
            <v>0</v>
          </cell>
          <cell r="F240">
            <v>1</v>
          </cell>
          <cell r="G240" t="str">
            <v>VRAC</v>
          </cell>
          <cell r="H240">
            <v>0</v>
          </cell>
          <cell r="I240">
            <v>0</v>
          </cell>
          <cell r="J240">
            <v>0</v>
          </cell>
        </row>
        <row r="241">
          <cell r="B241">
            <v>247</v>
          </cell>
          <cell r="C241" t="str">
            <v>PF0386</v>
          </cell>
          <cell r="D241" t="str">
            <v>FRUITE CITRON 1.5 L</v>
          </cell>
          <cell r="E241">
            <v>0</v>
          </cell>
          <cell r="F241">
            <v>6</v>
          </cell>
          <cell r="G241" t="str">
            <v>STICK</v>
          </cell>
          <cell r="H241">
            <v>0</v>
          </cell>
          <cell r="I241">
            <v>1.41</v>
          </cell>
          <cell r="J241">
            <v>0</v>
          </cell>
        </row>
        <row r="242">
          <cell r="B242">
            <v>248</v>
          </cell>
          <cell r="C242" t="str">
            <v>PF0387</v>
          </cell>
          <cell r="D242" t="str">
            <v>FRUITE POMME 1.5 L</v>
          </cell>
          <cell r="E242">
            <v>0</v>
          </cell>
          <cell r="F242">
            <v>6</v>
          </cell>
          <cell r="G242" t="str">
            <v>STICK</v>
          </cell>
          <cell r="H242">
            <v>0</v>
          </cell>
          <cell r="I242">
            <v>1.41</v>
          </cell>
          <cell r="J242">
            <v>0</v>
          </cell>
        </row>
        <row r="243">
          <cell r="B243">
            <v>252</v>
          </cell>
          <cell r="C243" t="str">
            <v>PF0389</v>
          </cell>
          <cell r="D243" t="str">
            <v>FRUITE CITRON 0.5 L</v>
          </cell>
          <cell r="E243">
            <v>0</v>
          </cell>
          <cell r="F243">
            <v>12</v>
          </cell>
          <cell r="G243" t="str">
            <v>STICK</v>
          </cell>
          <cell r="H243">
            <v>0</v>
          </cell>
          <cell r="I243">
            <v>0.65</v>
          </cell>
          <cell r="J243">
            <v>0</v>
          </cell>
        </row>
        <row r="244">
          <cell r="B244">
            <v>253</v>
          </cell>
          <cell r="C244" t="str">
            <v>PF0390</v>
          </cell>
          <cell r="D244" t="str">
            <v>FRUITE POMME 0.5 L</v>
          </cell>
          <cell r="E244">
            <v>0</v>
          </cell>
          <cell r="F244">
            <v>12</v>
          </cell>
          <cell r="G244" t="str">
            <v>STICK</v>
          </cell>
          <cell r="H244">
            <v>0</v>
          </cell>
          <cell r="I244">
            <v>0.65</v>
          </cell>
          <cell r="J244">
            <v>0</v>
          </cell>
        </row>
        <row r="245">
          <cell r="B245">
            <v>257</v>
          </cell>
          <cell r="C245" t="str">
            <v>PF0383</v>
          </cell>
          <cell r="D245" t="str">
            <v>FRUITE CITRON 1L</v>
          </cell>
          <cell r="E245">
            <v>0</v>
          </cell>
          <cell r="F245">
            <v>6</v>
          </cell>
          <cell r="G245" t="str">
            <v>STICK</v>
          </cell>
          <cell r="H245">
            <v>0</v>
          </cell>
          <cell r="I245">
            <v>1.1299999999999999</v>
          </cell>
          <cell r="J245">
            <v>0</v>
          </cell>
        </row>
        <row r="246">
          <cell r="B246">
            <v>258</v>
          </cell>
          <cell r="C246" t="str">
            <v>PF0384</v>
          </cell>
          <cell r="D246" t="str">
            <v>FRUITE POMME 1L</v>
          </cell>
          <cell r="E246">
            <v>0</v>
          </cell>
          <cell r="F246">
            <v>6</v>
          </cell>
          <cell r="G246" t="str">
            <v>STICK</v>
          </cell>
          <cell r="H246">
            <v>0</v>
          </cell>
          <cell r="I246">
            <v>1.1299999999999999</v>
          </cell>
          <cell r="J246">
            <v>0</v>
          </cell>
        </row>
        <row r="247">
          <cell r="B247">
            <v>176</v>
          </cell>
          <cell r="C247" t="str">
            <v>PF0323</v>
          </cell>
          <cell r="D247" t="str">
            <v>LAIT DELIVIE</v>
          </cell>
          <cell r="E247">
            <v>0</v>
          </cell>
          <cell r="F247">
            <v>6</v>
          </cell>
          <cell r="G247" t="str">
            <v>STICK</v>
          </cell>
          <cell r="H247">
            <v>0</v>
          </cell>
          <cell r="I247">
            <v>1.35</v>
          </cell>
          <cell r="J247">
            <v>0</v>
          </cell>
        </row>
        <row r="248">
          <cell r="B248">
            <v>92</v>
          </cell>
          <cell r="C248" t="str">
            <v>PF0248</v>
          </cell>
          <cell r="D248" t="str">
            <v>DANINO BANANE 50G</v>
          </cell>
          <cell r="E248">
            <v>0</v>
          </cell>
          <cell r="F248">
            <v>72</v>
          </cell>
          <cell r="G248" t="str">
            <v>CAISSE BLEUE</v>
          </cell>
          <cell r="H248">
            <v>0</v>
          </cell>
          <cell r="I248">
            <v>0.30499999999999999</v>
          </cell>
          <cell r="J248">
            <v>0</v>
          </cell>
        </row>
        <row r="249">
          <cell r="B249">
            <v>66</v>
          </cell>
          <cell r="C249" t="str">
            <v>PF0204</v>
          </cell>
          <cell r="D249" t="str">
            <v>CREME FRAICHE LAINO</v>
          </cell>
          <cell r="E249">
            <v>0</v>
          </cell>
          <cell r="F249">
            <v>24</v>
          </cell>
          <cell r="G249" t="str">
            <v>CAISSE BLEUE</v>
          </cell>
          <cell r="H249">
            <v>0</v>
          </cell>
          <cell r="I249">
            <v>0.71</v>
          </cell>
          <cell r="J249">
            <v>0</v>
          </cell>
        </row>
        <row r="250">
          <cell r="B250">
            <v>133</v>
          </cell>
          <cell r="C250" t="str">
            <v>PF0293</v>
          </cell>
          <cell r="D250" t="str">
            <v>CREME FRAÎCHE POT DELICE</v>
          </cell>
          <cell r="E250">
            <v>0</v>
          </cell>
          <cell r="F250">
            <v>24</v>
          </cell>
          <cell r="G250" t="str">
            <v>CAISSE BLEUE</v>
          </cell>
          <cell r="H250">
            <v>0</v>
          </cell>
          <cell r="I250">
            <v>0.71</v>
          </cell>
          <cell r="J250">
            <v>0</v>
          </cell>
        </row>
        <row r="251">
          <cell r="B251">
            <v>131</v>
          </cell>
          <cell r="C251" t="str">
            <v>PF0291</v>
          </cell>
          <cell r="D251" t="str">
            <v>JUS POIRE PF 23 CL</v>
          </cell>
          <cell r="E251">
            <v>0</v>
          </cell>
          <cell r="F251">
            <v>24</v>
          </cell>
          <cell r="G251" t="str">
            <v>STICK</v>
          </cell>
          <cell r="H251">
            <v>0</v>
          </cell>
          <cell r="I251">
            <v>0.53</v>
          </cell>
          <cell r="J251">
            <v>0</v>
          </cell>
        </row>
        <row r="252">
          <cell r="B252">
            <v>98</v>
          </cell>
          <cell r="C252" t="str">
            <v>PF0260</v>
          </cell>
          <cell r="D252" t="str">
            <v>JUS ORANGE PF 23 CL</v>
          </cell>
          <cell r="E252">
            <v>0</v>
          </cell>
          <cell r="F252">
            <v>24</v>
          </cell>
          <cell r="G252" t="str">
            <v>STICK</v>
          </cell>
          <cell r="H252">
            <v>0</v>
          </cell>
          <cell r="I252">
            <v>0.53</v>
          </cell>
          <cell r="J252">
            <v>0</v>
          </cell>
        </row>
        <row r="253">
          <cell r="B253">
            <v>100</v>
          </cell>
          <cell r="C253" t="str">
            <v>PF0261</v>
          </cell>
          <cell r="D253" t="str">
            <v>JUS ORANGE BANANE PF 23 CL</v>
          </cell>
          <cell r="E253">
            <v>0</v>
          </cell>
          <cell r="F253">
            <v>24</v>
          </cell>
          <cell r="G253" t="str">
            <v>STICK</v>
          </cell>
          <cell r="H253">
            <v>0</v>
          </cell>
          <cell r="I253">
            <v>0.53</v>
          </cell>
          <cell r="J253">
            <v>0</v>
          </cell>
        </row>
        <row r="254">
          <cell r="B254">
            <v>101</v>
          </cell>
          <cell r="C254" t="str">
            <v>PF0262</v>
          </cell>
          <cell r="D254" t="str">
            <v>JUS MULTIVITAMINE PF 23 CL</v>
          </cell>
          <cell r="E254">
            <v>0</v>
          </cell>
          <cell r="F254">
            <v>24</v>
          </cell>
          <cell r="G254" t="str">
            <v>STICK</v>
          </cell>
          <cell r="H254">
            <v>0</v>
          </cell>
          <cell r="I254">
            <v>0.53</v>
          </cell>
          <cell r="J254">
            <v>0</v>
          </cell>
        </row>
        <row r="255">
          <cell r="B255">
            <v>122</v>
          </cell>
          <cell r="C255" t="str">
            <v>PF0280</v>
          </cell>
          <cell r="D255" t="str">
            <v>JUS MANGUE PF 23 CL</v>
          </cell>
          <cell r="E255">
            <v>0</v>
          </cell>
          <cell r="F255">
            <v>24</v>
          </cell>
          <cell r="G255" t="str">
            <v>STICK</v>
          </cell>
          <cell r="H255">
            <v>0</v>
          </cell>
          <cell r="I255">
            <v>0.53</v>
          </cell>
          <cell r="J255">
            <v>0</v>
          </cell>
        </row>
        <row r="256">
          <cell r="B256">
            <v>132</v>
          </cell>
          <cell r="C256" t="str">
            <v>PF0292</v>
          </cell>
          <cell r="D256" t="str">
            <v>JUS PECHE PF 23 CL</v>
          </cell>
          <cell r="E256">
            <v>0</v>
          </cell>
          <cell r="F256">
            <v>24</v>
          </cell>
          <cell r="G256" t="str">
            <v>STICK</v>
          </cell>
          <cell r="H256">
            <v>0</v>
          </cell>
          <cell r="I256">
            <v>0.53</v>
          </cell>
          <cell r="J256">
            <v>0</v>
          </cell>
        </row>
        <row r="257">
          <cell r="B257">
            <v>192</v>
          </cell>
          <cell r="C257" t="str">
            <v>EM0200</v>
          </cell>
          <cell r="D257" t="str">
            <v>CAISSE GR F</v>
          </cell>
          <cell r="E257">
            <v>0</v>
          </cell>
          <cell r="F257">
            <v>1</v>
          </cell>
          <cell r="G257" t="str">
            <v>VRAC</v>
          </cell>
          <cell r="H257">
            <v>0</v>
          </cell>
          <cell r="I257">
            <v>0</v>
          </cell>
          <cell r="J257">
            <v>0</v>
          </cell>
        </row>
        <row r="258">
          <cell r="B258">
            <v>193</v>
          </cell>
          <cell r="C258" t="str">
            <v>LOC</v>
          </cell>
          <cell r="D258" t="str">
            <v>LOCATION</v>
          </cell>
          <cell r="E258">
            <v>0</v>
          </cell>
          <cell r="F258">
            <v>1</v>
          </cell>
          <cell r="G258" t="str">
            <v>VRAC</v>
          </cell>
          <cell r="H258">
            <v>0</v>
          </cell>
          <cell r="I258">
            <v>20</v>
          </cell>
          <cell r="J258">
            <v>0</v>
          </cell>
        </row>
        <row r="259">
          <cell r="B259">
            <v>188</v>
          </cell>
          <cell r="C259" t="str">
            <v>TF</v>
          </cell>
          <cell r="D259" t="str">
            <v>TIMBRE FISCAL (LOI 93-53)</v>
          </cell>
          <cell r="E259">
            <v>0</v>
          </cell>
          <cell r="F259">
            <v>1</v>
          </cell>
          <cell r="G259" t="str">
            <v>VRAC</v>
          </cell>
          <cell r="H259">
            <v>0</v>
          </cell>
          <cell r="I259">
            <v>0.3</v>
          </cell>
          <cell r="J259">
            <v>0</v>
          </cell>
        </row>
        <row r="260">
          <cell r="B260">
            <v>195</v>
          </cell>
          <cell r="C260" t="str">
            <v>CA003</v>
          </cell>
          <cell r="D260" t="str">
            <v>CARNET DE FACTURE</v>
          </cell>
          <cell r="E260">
            <v>0</v>
          </cell>
          <cell r="F260">
            <v>1</v>
          </cell>
          <cell r="G260" t="str">
            <v>VRAC</v>
          </cell>
          <cell r="H260">
            <v>0</v>
          </cell>
          <cell r="I260">
            <v>1.5</v>
          </cell>
          <cell r="J260">
            <v>0</v>
          </cell>
        </row>
        <row r="261">
          <cell r="B261">
            <v>196</v>
          </cell>
          <cell r="C261" t="str">
            <v>CA004</v>
          </cell>
          <cell r="D261" t="str">
            <v>CARNET BON DE LIVRAISON LAIT</v>
          </cell>
          <cell r="E261">
            <v>0</v>
          </cell>
          <cell r="F261">
            <v>1</v>
          </cell>
          <cell r="G261" t="str">
            <v>VRAC</v>
          </cell>
          <cell r="H261">
            <v>0</v>
          </cell>
          <cell r="I261">
            <v>1.5</v>
          </cell>
          <cell r="J261">
            <v>0</v>
          </cell>
        </row>
        <row r="262">
          <cell r="B262">
            <v>197</v>
          </cell>
          <cell r="C262" t="str">
            <v>197</v>
          </cell>
          <cell r="D262" t="str">
            <v>CARNET DE FACTURE QUAI</v>
          </cell>
          <cell r="E262">
            <v>0</v>
          </cell>
          <cell r="F262">
            <v>1</v>
          </cell>
          <cell r="G262" t="str">
            <v>VRAC</v>
          </cell>
          <cell r="H262">
            <v>0</v>
          </cell>
          <cell r="I262">
            <v>5.3659999999999997</v>
          </cell>
          <cell r="J262">
            <v>0</v>
          </cell>
        </row>
        <row r="263">
          <cell r="B263">
            <v>202</v>
          </cell>
          <cell r="C263" t="str">
            <v>MK0016</v>
          </cell>
          <cell r="D263" t="str">
            <v>COLLECTOR DANINO</v>
          </cell>
          <cell r="E263">
            <v>0</v>
          </cell>
          <cell r="F263">
            <v>50</v>
          </cell>
          <cell r="G263" t="str">
            <v>VRAC</v>
          </cell>
          <cell r="H263">
            <v>0</v>
          </cell>
          <cell r="I263">
            <v>0.17499999999999999</v>
          </cell>
          <cell r="J263">
            <v>0</v>
          </cell>
        </row>
        <row r="264">
          <cell r="B264">
            <v>203</v>
          </cell>
          <cell r="C264" t="str">
            <v>MK0025</v>
          </cell>
          <cell r="D264" t="str">
            <v>ALBUM DANINO AU MARCHE</v>
          </cell>
          <cell r="E264">
            <v>0</v>
          </cell>
          <cell r="F264">
            <v>50</v>
          </cell>
          <cell r="G264" t="str">
            <v>VRAC</v>
          </cell>
          <cell r="H264">
            <v>0</v>
          </cell>
          <cell r="I264">
            <v>0.18</v>
          </cell>
          <cell r="J264">
            <v>0</v>
          </cell>
        </row>
        <row r="265">
          <cell r="B265">
            <v>209</v>
          </cell>
          <cell r="C265" t="str">
            <v>MK0027</v>
          </cell>
          <cell r="D265" t="str">
            <v>ALBUM COUPE DU MONDE</v>
          </cell>
          <cell r="E265">
            <v>0</v>
          </cell>
          <cell r="F265">
            <v>25</v>
          </cell>
          <cell r="G265" t="str">
            <v>VRAC</v>
          </cell>
          <cell r="H265">
            <v>0</v>
          </cell>
          <cell r="I265">
            <v>0.26500000000000001</v>
          </cell>
          <cell r="J265">
            <v>0</v>
          </cell>
        </row>
        <row r="266">
          <cell r="B266">
            <v>236</v>
          </cell>
          <cell r="C266" t="str">
            <v>MK0021</v>
          </cell>
          <cell r="D266" t="str">
            <v>BON DE REDUCTION ACTIVIA AROM</v>
          </cell>
          <cell r="E266">
            <v>0</v>
          </cell>
          <cell r="F266">
            <v>1</v>
          </cell>
          <cell r="G266" t="str">
            <v>VRAC</v>
          </cell>
          <cell r="H266">
            <v>0</v>
          </cell>
          <cell r="I266">
            <v>0</v>
          </cell>
          <cell r="J266">
            <v>0</v>
          </cell>
        </row>
        <row r="267">
          <cell r="B267">
            <v>310</v>
          </cell>
          <cell r="C267" t="str">
            <v>MK0013</v>
          </cell>
          <cell r="D267" t="str">
            <v>BON DE REDUCTION AROMATISE</v>
          </cell>
          <cell r="E267">
            <v>0</v>
          </cell>
          <cell r="F267">
            <v>48</v>
          </cell>
          <cell r="G267" t="str">
            <v>CAISSE BLEUE</v>
          </cell>
          <cell r="H267">
            <v>0</v>
          </cell>
          <cell r="I267">
            <v>0.28999999999999998</v>
          </cell>
          <cell r="J267">
            <v>0</v>
          </cell>
        </row>
        <row r="268">
          <cell r="B268">
            <v>73</v>
          </cell>
          <cell r="C268" t="str">
            <v>PF0217</v>
          </cell>
          <cell r="D268" t="str">
            <v>ACTIVIA MIEL 110G</v>
          </cell>
          <cell r="E268">
            <v>0</v>
          </cell>
          <cell r="F268">
            <v>48</v>
          </cell>
          <cell r="G268" t="str">
            <v>CAISSE BLEUE</v>
          </cell>
          <cell r="H268">
            <v>0</v>
          </cell>
          <cell r="I268">
            <v>0.35</v>
          </cell>
          <cell r="J268">
            <v>0</v>
          </cell>
        </row>
        <row r="269">
          <cell r="B269">
            <v>105</v>
          </cell>
          <cell r="C269" t="str">
            <v>PF0265</v>
          </cell>
          <cell r="D269" t="str">
            <v>ACTIVIA AUX FRUITS FIGUE 110G</v>
          </cell>
          <cell r="E269">
            <v>0</v>
          </cell>
          <cell r="F269">
            <v>48</v>
          </cell>
          <cell r="G269" t="str">
            <v>CAISSE BLEUE</v>
          </cell>
          <cell r="H269">
            <v>0</v>
          </cell>
          <cell r="I269">
            <v>0.44</v>
          </cell>
          <cell r="J269">
            <v>0</v>
          </cell>
        </row>
        <row r="270">
          <cell r="B270">
            <v>106</v>
          </cell>
          <cell r="C270" t="str">
            <v>PF0266</v>
          </cell>
          <cell r="D270" t="str">
            <v>ACTIVIA AUX FRUITS POMME 110G</v>
          </cell>
          <cell r="E270">
            <v>0</v>
          </cell>
          <cell r="F270">
            <v>48</v>
          </cell>
          <cell r="G270" t="str">
            <v>CAISSE BLEUE</v>
          </cell>
          <cell r="H270">
            <v>0</v>
          </cell>
          <cell r="I270">
            <v>0.44</v>
          </cell>
          <cell r="J270">
            <v>0</v>
          </cell>
        </row>
        <row r="271">
          <cell r="B271">
            <v>40</v>
          </cell>
          <cell r="C271" t="str">
            <v>PF0141</v>
          </cell>
          <cell r="D271" t="str">
            <v>DANETTE CHOCO/CARAMEL 100G</v>
          </cell>
          <cell r="E271">
            <v>0</v>
          </cell>
          <cell r="F271">
            <v>32</v>
          </cell>
          <cell r="G271" t="str">
            <v>CAISSE BLEUE</v>
          </cell>
          <cell r="H271">
            <v>0</v>
          </cell>
          <cell r="I271">
            <v>0.435</v>
          </cell>
          <cell r="J271">
            <v>0</v>
          </cell>
        </row>
        <row r="272">
          <cell r="B272">
            <v>154</v>
          </cell>
          <cell r="C272" t="str">
            <v>PF0309</v>
          </cell>
          <cell r="D272" t="str">
            <v>ACTIVIA A BOIRE VANILLE</v>
          </cell>
          <cell r="E272">
            <v>0</v>
          </cell>
          <cell r="F272">
            <v>42</v>
          </cell>
          <cell r="G272" t="str">
            <v>CAISSE BLEUE</v>
          </cell>
          <cell r="H272">
            <v>0</v>
          </cell>
          <cell r="I272">
            <v>0.59</v>
          </cell>
          <cell r="J272">
            <v>0</v>
          </cell>
        </row>
        <row r="273">
          <cell r="B273">
            <v>42</v>
          </cell>
          <cell r="C273" t="str">
            <v>PF0143</v>
          </cell>
          <cell r="D273" t="str">
            <v>LAIT ECREME 0% 1L</v>
          </cell>
          <cell r="E273">
            <v>0</v>
          </cell>
          <cell r="F273">
            <v>6</v>
          </cell>
          <cell r="G273" t="str">
            <v>STICK</v>
          </cell>
          <cell r="H273">
            <v>0</v>
          </cell>
          <cell r="I273">
            <v>1.25</v>
          </cell>
          <cell r="J273">
            <v>0</v>
          </cell>
        </row>
        <row r="274">
          <cell r="B274">
            <v>227</v>
          </cell>
          <cell r="C274" t="str">
            <v>PF0366</v>
          </cell>
          <cell r="D274" t="str">
            <v>ACTIVIA AROMATISE CITRON</v>
          </cell>
          <cell r="E274">
            <v>0</v>
          </cell>
          <cell r="F274">
            <v>48</v>
          </cell>
          <cell r="G274" t="str">
            <v>CAISSE BLEUE</v>
          </cell>
          <cell r="H274">
            <v>0</v>
          </cell>
          <cell r="I274">
            <v>0.35</v>
          </cell>
          <cell r="J274">
            <v>0</v>
          </cell>
        </row>
        <row r="275">
          <cell r="B275">
            <v>268</v>
          </cell>
          <cell r="C275" t="str">
            <v>PF0404</v>
          </cell>
          <cell r="D275" t="str">
            <v>DELIMIX PECHE ABRICOT</v>
          </cell>
          <cell r="E275">
            <v>0</v>
          </cell>
          <cell r="F275">
            <v>24</v>
          </cell>
          <cell r="G275" t="str">
            <v>CAISSE BLEUE</v>
          </cell>
          <cell r="H275">
            <v>0</v>
          </cell>
          <cell r="I275">
            <v>0.57999999999999996</v>
          </cell>
          <cell r="J275">
            <v>0</v>
          </cell>
        </row>
        <row r="276">
          <cell r="B276">
            <v>245</v>
          </cell>
          <cell r="C276" t="str">
            <v>PF0381</v>
          </cell>
          <cell r="D276" t="str">
            <v>DELIMIX FRAISE BANANE</v>
          </cell>
          <cell r="E276">
            <v>0</v>
          </cell>
          <cell r="F276">
            <v>24</v>
          </cell>
          <cell r="G276" t="str">
            <v>CAISSE BLEUE</v>
          </cell>
          <cell r="H276">
            <v>0</v>
          </cell>
          <cell r="I276">
            <v>0.57999999999999996</v>
          </cell>
          <cell r="J276">
            <v>0</v>
          </cell>
        </row>
        <row r="277">
          <cell r="B277">
            <v>293</v>
          </cell>
          <cell r="C277" t="str">
            <v>PF0432</v>
          </cell>
          <cell r="D277" t="str">
            <v>TWIST FRAISE 165 GR</v>
          </cell>
          <cell r="E277">
            <v>0</v>
          </cell>
          <cell r="F277">
            <v>34</v>
          </cell>
          <cell r="G277" t="str">
            <v>CAISSE BLEUE</v>
          </cell>
          <cell r="H277">
            <v>0</v>
          </cell>
          <cell r="I277">
            <v>0.49</v>
          </cell>
          <cell r="J277">
            <v>0</v>
          </cell>
        </row>
        <row r="278">
          <cell r="B278">
            <v>280</v>
          </cell>
          <cell r="C278" t="str">
            <v>PF0409</v>
          </cell>
          <cell r="D278" t="str">
            <v>TWIST 0%</v>
          </cell>
          <cell r="E278">
            <v>0</v>
          </cell>
          <cell r="F278">
            <v>24</v>
          </cell>
          <cell r="G278" t="str">
            <v>CAISSE BLEUE</v>
          </cell>
          <cell r="H278">
            <v>0</v>
          </cell>
          <cell r="I278">
            <v>0.69499999999999995</v>
          </cell>
          <cell r="J278">
            <v>0</v>
          </cell>
        </row>
      </sheetData>
    </sheetDataSet>
  </externalBook>
</externalLink>
</file>

<file path=xl/externalLinks/externalLink6.xml><?xml version="1.0" encoding="utf-8"?>
<externalLink xmlns="http://schemas.openxmlformats.org/spreadsheetml/2006/main">
  <externalBook xmlns:r="http://schemas.openxmlformats.org/officeDocument/2006/relationships" r:id="rId1">
    <sheetNames>
      <sheetName val="A"/>
      <sheetName val="Feuil1"/>
    </sheetNames>
    <sheetDataSet>
      <sheetData sheetId="0">
        <row r="2">
          <cell r="B2" t="str">
            <v>PF0001</v>
          </cell>
        </row>
        <row r="4">
          <cell r="A4" t="str">
            <v/>
          </cell>
          <cell r="B4" t="str">
            <v>PF0010</v>
          </cell>
          <cell r="C4" t="str">
            <v>DELICE FERME FRAISE 110</v>
          </cell>
          <cell r="D4">
            <v>48</v>
          </cell>
          <cell r="E4">
            <v>584</v>
          </cell>
          <cell r="F4">
            <v>0</v>
          </cell>
          <cell r="G4">
            <v>28032</v>
          </cell>
        </row>
        <row r="5">
          <cell r="A5" t="str">
            <v/>
          </cell>
          <cell r="B5" t="str">
            <v>PF0011</v>
          </cell>
          <cell r="C5" t="str">
            <v>DELICE FERME VANILLE 110</v>
          </cell>
          <cell r="D5">
            <v>48</v>
          </cell>
          <cell r="E5">
            <v>594</v>
          </cell>
          <cell r="F5">
            <v>0</v>
          </cell>
          <cell r="G5">
            <v>28512</v>
          </cell>
        </row>
        <row r="6">
          <cell r="A6" t="str">
            <v/>
          </cell>
          <cell r="B6" t="str">
            <v>PF0013</v>
          </cell>
          <cell r="C6" t="str">
            <v>DELICE FERME FDB 110</v>
          </cell>
          <cell r="D6">
            <v>48</v>
          </cell>
          <cell r="E6">
            <v>134</v>
          </cell>
          <cell r="F6">
            <v>0</v>
          </cell>
          <cell r="G6">
            <v>6432</v>
          </cell>
        </row>
        <row r="7">
          <cell r="A7" t="str">
            <v/>
          </cell>
          <cell r="B7" t="str">
            <v>PF0193</v>
          </cell>
          <cell r="C7" t="str">
            <v>DELICE FERME POMME/VANILLE 110</v>
          </cell>
          <cell r="D7">
            <v>48</v>
          </cell>
          <cell r="E7">
            <v>89</v>
          </cell>
          <cell r="F7">
            <v>0</v>
          </cell>
          <cell r="G7">
            <v>4272</v>
          </cell>
        </row>
        <row r="8">
          <cell r="A8" t="str">
            <v/>
          </cell>
          <cell r="B8" t="str">
            <v>PF0372</v>
          </cell>
          <cell r="C8" t="str">
            <v>DELICE FERME  EXOTIQUE 110</v>
          </cell>
          <cell r="D8">
            <v>48</v>
          </cell>
          <cell r="E8">
            <v>123</v>
          </cell>
          <cell r="F8">
            <v>0</v>
          </cell>
          <cell r="G8">
            <v>5904</v>
          </cell>
        </row>
        <row r="9">
          <cell r="A9" t="str">
            <v/>
          </cell>
          <cell r="B9" t="str">
            <v>PF0014</v>
          </cell>
          <cell r="C9" t="str">
            <v>DELICE FERME ABRICOT 110</v>
          </cell>
          <cell r="D9">
            <v>48</v>
          </cell>
          <cell r="E9">
            <v>84</v>
          </cell>
          <cell r="F9">
            <v>0</v>
          </cell>
          <cell r="G9">
            <v>4032</v>
          </cell>
        </row>
        <row r="10">
          <cell r="A10" t="str">
            <v/>
          </cell>
          <cell r="B10" t="str">
            <v>PF0012</v>
          </cell>
          <cell r="C10" t="str">
            <v>DELICE FERME NDC 110</v>
          </cell>
          <cell r="D10">
            <v>48</v>
          </cell>
          <cell r="E10">
            <v>169</v>
          </cell>
          <cell r="F10">
            <v>0</v>
          </cell>
          <cell r="G10">
            <v>8112</v>
          </cell>
        </row>
        <row r="11">
          <cell r="A11" t="str">
            <v/>
          </cell>
          <cell r="B11" t="str">
            <v>PF0458</v>
          </cell>
          <cell r="C11" t="str">
            <v>DELICE FERME CITRON 110</v>
          </cell>
          <cell r="D11">
            <v>48</v>
          </cell>
          <cell r="E11">
            <v>88</v>
          </cell>
          <cell r="F11">
            <v>0</v>
          </cell>
          <cell r="G11">
            <v>4224</v>
          </cell>
        </row>
        <row r="12">
          <cell r="A12" t="str">
            <v/>
          </cell>
          <cell r="B12" t="str">
            <v>PF0245</v>
          </cell>
          <cell r="C12" t="str">
            <v>DANINO NATURE SUCRE 50</v>
          </cell>
          <cell r="D12">
            <v>72</v>
          </cell>
          <cell r="E12">
            <v>224</v>
          </cell>
          <cell r="F12">
            <v>0</v>
          </cell>
          <cell r="G12">
            <v>16128</v>
          </cell>
        </row>
        <row r="13">
          <cell r="A13" t="str">
            <v/>
          </cell>
          <cell r="B13" t="str">
            <v>PF0246</v>
          </cell>
          <cell r="C13" t="str">
            <v>DANINO FRAISE 50</v>
          </cell>
          <cell r="D13">
            <v>72</v>
          </cell>
          <cell r="E13">
            <v>16</v>
          </cell>
          <cell r="F13">
            <v>0</v>
          </cell>
          <cell r="G13">
            <v>1152</v>
          </cell>
        </row>
        <row r="14">
          <cell r="A14" t="str">
            <v/>
          </cell>
          <cell r="B14" t="str">
            <v>PF0520</v>
          </cell>
          <cell r="C14" t="str">
            <v>DANINO BANANE / ABRICOT 50 GR</v>
          </cell>
          <cell r="D14">
            <v>72</v>
          </cell>
          <cell r="E14">
            <v>6</v>
          </cell>
          <cell r="F14">
            <v>6</v>
          </cell>
          <cell r="G14">
            <v>438</v>
          </cell>
        </row>
        <row r="15">
          <cell r="A15" t="str">
            <v/>
          </cell>
          <cell r="B15" t="str">
            <v>PF0071</v>
          </cell>
          <cell r="C15" t="str">
            <v>DANETTE CHOCOLAT 100</v>
          </cell>
          <cell r="D15">
            <v>48</v>
          </cell>
          <cell r="E15">
            <v>380</v>
          </cell>
          <cell r="F15">
            <v>0</v>
          </cell>
          <cell r="G15">
            <v>18240</v>
          </cell>
        </row>
        <row r="16">
          <cell r="A16" t="str">
            <v/>
          </cell>
          <cell r="B16" t="str">
            <v>PF0073</v>
          </cell>
          <cell r="C16" t="str">
            <v>DANETTE VANILLE 100</v>
          </cell>
          <cell r="D16">
            <v>48</v>
          </cell>
          <cell r="E16">
            <v>68</v>
          </cell>
          <cell r="F16">
            <v>0</v>
          </cell>
          <cell r="G16">
            <v>3264</v>
          </cell>
        </row>
        <row r="17">
          <cell r="A17" t="str">
            <v/>
          </cell>
          <cell r="B17" t="str">
            <v>PF0074</v>
          </cell>
          <cell r="C17" t="str">
            <v>DANETTE PRALINE 100</v>
          </cell>
          <cell r="D17">
            <v>48</v>
          </cell>
          <cell r="E17">
            <v>107</v>
          </cell>
          <cell r="F17">
            <v>0</v>
          </cell>
          <cell r="G17">
            <v>5136</v>
          </cell>
        </row>
        <row r="18">
          <cell r="A18" t="str">
            <v/>
          </cell>
          <cell r="B18" t="str">
            <v>PF0505</v>
          </cell>
          <cell r="C18" t="str">
            <v>DANETTE MAHALBIA 100</v>
          </cell>
          <cell r="D18">
            <v>48</v>
          </cell>
          <cell r="E18">
            <v>0</v>
          </cell>
          <cell r="F18">
            <v>0</v>
          </cell>
          <cell r="G18">
            <v>0</v>
          </cell>
        </row>
        <row r="19">
          <cell r="A19" t="str">
            <v/>
          </cell>
          <cell r="B19" t="str">
            <v>PF0506</v>
          </cell>
          <cell r="C19" t="str">
            <v>DANETTE PECAN TOFFEE 100</v>
          </cell>
          <cell r="D19">
            <v>48</v>
          </cell>
          <cell r="E19">
            <v>64</v>
          </cell>
          <cell r="F19">
            <v>0</v>
          </cell>
          <cell r="G19">
            <v>3072</v>
          </cell>
        </row>
        <row r="20">
          <cell r="A20" t="str">
            <v/>
          </cell>
          <cell r="B20" t="str">
            <v>PF0481</v>
          </cell>
          <cell r="C20" t="str">
            <v>DELICE CREAMY FRAISE 110</v>
          </cell>
          <cell r="D20">
            <v>48</v>
          </cell>
          <cell r="E20">
            <v>172</v>
          </cell>
          <cell r="F20">
            <v>0</v>
          </cell>
          <cell r="G20">
            <v>8256</v>
          </cell>
        </row>
        <row r="21">
          <cell r="A21" t="str">
            <v/>
          </cell>
          <cell r="B21" t="str">
            <v>PF0482</v>
          </cell>
          <cell r="C21" t="str">
            <v>DELICE CREAMY ABRICOT 110</v>
          </cell>
          <cell r="D21">
            <v>48</v>
          </cell>
          <cell r="E21">
            <v>127</v>
          </cell>
          <cell r="F21">
            <v>0</v>
          </cell>
          <cell r="G21">
            <v>6096</v>
          </cell>
        </row>
        <row r="22">
          <cell r="A22" t="str">
            <v/>
          </cell>
          <cell r="B22" t="str">
            <v>PF0484</v>
          </cell>
          <cell r="C22" t="str">
            <v>DANETTE PANNA COTTA FRAISE 95</v>
          </cell>
          <cell r="D22">
            <v>32</v>
          </cell>
          <cell r="E22">
            <v>0</v>
          </cell>
          <cell r="F22">
            <v>0</v>
          </cell>
          <cell r="G22">
            <v>0</v>
          </cell>
        </row>
        <row r="23">
          <cell r="A23" t="str">
            <v/>
          </cell>
          <cell r="B23" t="str">
            <v>PF0300</v>
          </cell>
          <cell r="C23" t="str">
            <v>MPACK*12 DELICE FRAISE/VANILLE</v>
          </cell>
          <cell r="D23">
            <v>4</v>
          </cell>
          <cell r="E23">
            <v>75</v>
          </cell>
          <cell r="F23">
            <v>0</v>
          </cell>
          <cell r="G23">
            <v>300</v>
          </cell>
        </row>
        <row r="24">
          <cell r="A24" t="str">
            <v/>
          </cell>
          <cell r="B24" t="str">
            <v>PF0434</v>
          </cell>
          <cell r="C24" t="str">
            <v>MPACK*12 DELICE FRAISE/BANANE</v>
          </cell>
          <cell r="D24">
            <v>4</v>
          </cell>
          <cell r="E24">
            <v>62</v>
          </cell>
          <cell r="F24">
            <v>2</v>
          </cell>
          <cell r="G24">
            <v>250</v>
          </cell>
        </row>
        <row r="25">
          <cell r="A25" t="str">
            <v/>
          </cell>
          <cell r="B25" t="str">
            <v>PF0476</v>
          </cell>
          <cell r="C25" t="str">
            <v>MPACK*12 DELICE BANANE/VANILLE</v>
          </cell>
          <cell r="D25">
            <v>4</v>
          </cell>
          <cell r="E25">
            <v>48</v>
          </cell>
          <cell r="F25">
            <v>0</v>
          </cell>
          <cell r="G25">
            <v>192</v>
          </cell>
        </row>
        <row r="26">
          <cell r="A26" t="str">
            <v/>
          </cell>
          <cell r="B26" t="str">
            <v>PF0301</v>
          </cell>
          <cell r="C26" t="str">
            <v>MPACK*8 DANETTE CHOCOLAT</v>
          </cell>
          <cell r="D26">
            <v>4</v>
          </cell>
          <cell r="E26">
            <v>52</v>
          </cell>
          <cell r="F26">
            <v>0</v>
          </cell>
          <cell r="G26">
            <v>208</v>
          </cell>
        </row>
        <row r="27">
          <cell r="A27" t="str">
            <v/>
          </cell>
          <cell r="B27" t="str">
            <v>PF0361</v>
          </cell>
          <cell r="C27" t="str">
            <v>MPACK*8 DANETTE CHOCO/ PRALINE</v>
          </cell>
          <cell r="D27">
            <v>4</v>
          </cell>
          <cell r="E27">
            <v>52</v>
          </cell>
          <cell r="F27">
            <v>0</v>
          </cell>
          <cell r="G27">
            <v>208</v>
          </cell>
        </row>
        <row r="28">
          <cell r="A28" t="str">
            <v/>
          </cell>
          <cell r="B28" t="str">
            <v>PF0497</v>
          </cell>
          <cell r="C28" t="str">
            <v>MPACK*8 DANETTE CHOCO/ VANILLE</v>
          </cell>
          <cell r="D28">
            <v>4</v>
          </cell>
          <cell r="E28">
            <v>30</v>
          </cell>
          <cell r="F28">
            <v>0</v>
          </cell>
          <cell r="G28">
            <v>120</v>
          </cell>
        </row>
        <row r="29">
          <cell r="A29" t="str">
            <v/>
          </cell>
          <cell r="B29" t="str">
            <v>PF0533</v>
          </cell>
          <cell r="C29" t="str">
            <v>DANETTE LE LIEGEOIS 12 CL</v>
          </cell>
          <cell r="D29">
            <v>32</v>
          </cell>
          <cell r="E29">
            <v>131</v>
          </cell>
          <cell r="F29">
            <v>0</v>
          </cell>
          <cell r="G29">
            <v>4192</v>
          </cell>
        </row>
        <row r="30">
          <cell r="A30" t="str">
            <v/>
          </cell>
          <cell r="B30" t="str">
            <v>PF0486</v>
          </cell>
          <cell r="C30" t="str">
            <v>MPCK*12 CREAMY FRAISE/ABRICOT</v>
          </cell>
          <cell r="D30">
            <v>4</v>
          </cell>
          <cell r="E30">
            <v>15</v>
          </cell>
          <cell r="F30">
            <v>0</v>
          </cell>
          <cell r="G30">
            <v>60</v>
          </cell>
        </row>
        <row r="31">
          <cell r="A31" t="str">
            <v/>
          </cell>
          <cell r="B31" t="str">
            <v>PF0464</v>
          </cell>
          <cell r="C31" t="str">
            <v>MPACK*6 DANUP FRAISE</v>
          </cell>
          <cell r="D31">
            <v>6</v>
          </cell>
          <cell r="E31">
            <v>21</v>
          </cell>
          <cell r="F31">
            <v>0</v>
          </cell>
          <cell r="G31">
            <v>126</v>
          </cell>
        </row>
        <row r="32">
          <cell r="A32" t="str">
            <v/>
          </cell>
          <cell r="B32" t="str">
            <v>PF0465</v>
          </cell>
          <cell r="C32" t="str">
            <v>MPACK*6 DANUP VANILLE</v>
          </cell>
          <cell r="D32">
            <v>6</v>
          </cell>
          <cell r="E32">
            <v>23</v>
          </cell>
          <cell r="F32">
            <v>0</v>
          </cell>
          <cell r="G32">
            <v>138</v>
          </cell>
        </row>
        <row r="33">
          <cell r="A33" t="str">
            <v/>
          </cell>
          <cell r="B33" t="str">
            <v>PF0155</v>
          </cell>
          <cell r="C33" t="str">
            <v>DANUP FRAISE 170</v>
          </cell>
          <cell r="D33">
            <v>48</v>
          </cell>
          <cell r="E33">
            <v>195</v>
          </cell>
          <cell r="F33">
            <v>0</v>
          </cell>
          <cell r="G33">
            <v>9360</v>
          </cell>
        </row>
        <row r="34">
          <cell r="A34" t="str">
            <v/>
          </cell>
          <cell r="B34" t="str">
            <v>PF0156</v>
          </cell>
          <cell r="C34" t="str">
            <v>DANUP VANILLE 170</v>
          </cell>
          <cell r="D34">
            <v>48</v>
          </cell>
          <cell r="E34">
            <v>154</v>
          </cell>
          <cell r="F34">
            <v>0</v>
          </cell>
          <cell r="G34">
            <v>7392</v>
          </cell>
        </row>
        <row r="35">
          <cell r="A35" t="str">
            <v/>
          </cell>
          <cell r="B35" t="str">
            <v>PF0310</v>
          </cell>
          <cell r="C35" t="str">
            <v>DANUP TROPICAL MIX 170</v>
          </cell>
          <cell r="D35">
            <v>48</v>
          </cell>
          <cell r="E35">
            <v>84</v>
          </cell>
          <cell r="F35">
            <v>0</v>
          </cell>
          <cell r="G35">
            <v>4032</v>
          </cell>
        </row>
        <row r="36">
          <cell r="A36" t="str">
            <v/>
          </cell>
          <cell r="B36" t="str">
            <v>PF0554</v>
          </cell>
          <cell r="C36" t="str">
            <v>DANUP MELON ANANAS 170 GR</v>
          </cell>
          <cell r="D36">
            <v>48</v>
          </cell>
          <cell r="E36">
            <v>0</v>
          </cell>
          <cell r="F36">
            <v>0</v>
          </cell>
          <cell r="G36">
            <v>0</v>
          </cell>
        </row>
        <row r="37">
          <cell r="A37" t="str">
            <v/>
          </cell>
          <cell r="B37" t="str">
            <v>PF0548</v>
          </cell>
          <cell r="C37" t="str">
            <v>DANUP CAFE BANANE 170 GR</v>
          </cell>
          <cell r="D37">
            <v>48</v>
          </cell>
          <cell r="E37">
            <v>0</v>
          </cell>
          <cell r="F37">
            <v>0</v>
          </cell>
          <cell r="G37">
            <v>0</v>
          </cell>
        </row>
        <row r="38">
          <cell r="A38" t="str">
            <v/>
          </cell>
          <cell r="B38" t="str">
            <v>PF0338</v>
          </cell>
          <cell r="C38" t="str">
            <v>DANUP PECHE MELBA 170</v>
          </cell>
          <cell r="D38">
            <v>48</v>
          </cell>
          <cell r="E38">
            <v>72</v>
          </cell>
          <cell r="F38">
            <v>0</v>
          </cell>
          <cell r="G38">
            <v>3456</v>
          </cell>
        </row>
        <row r="39">
          <cell r="A39" t="str">
            <v/>
          </cell>
          <cell r="B39" t="str">
            <v>PF0587</v>
          </cell>
          <cell r="C39" t="str">
            <v>DANUP CHEWING GUM 170G</v>
          </cell>
          <cell r="D39">
            <v>48</v>
          </cell>
          <cell r="E39">
            <v>161</v>
          </cell>
          <cell r="F39">
            <v>0</v>
          </cell>
          <cell r="G39">
            <v>7728</v>
          </cell>
        </row>
        <row r="40">
          <cell r="A40" t="str">
            <v/>
          </cell>
          <cell r="B40" t="str">
            <v>PF0373</v>
          </cell>
          <cell r="C40" t="str">
            <v>DANUP FRAISE 270</v>
          </cell>
          <cell r="D40">
            <v>30</v>
          </cell>
          <cell r="E40">
            <v>191</v>
          </cell>
          <cell r="F40">
            <v>0</v>
          </cell>
          <cell r="G40">
            <v>5730</v>
          </cell>
        </row>
        <row r="41">
          <cell r="A41" t="str">
            <v/>
          </cell>
          <cell r="B41" t="str">
            <v>PF0374</v>
          </cell>
          <cell r="C41" t="str">
            <v>DANUP VANILLE 270</v>
          </cell>
          <cell r="D41">
            <v>30</v>
          </cell>
          <cell r="E41">
            <v>219</v>
          </cell>
          <cell r="F41">
            <v>0</v>
          </cell>
          <cell r="G41">
            <v>6570</v>
          </cell>
        </row>
        <row r="42">
          <cell r="A42" t="str">
            <v/>
          </cell>
          <cell r="B42" t="str">
            <v>PF0375</v>
          </cell>
          <cell r="C42" t="str">
            <v>DANUP TROPICAL MIX 270</v>
          </cell>
          <cell r="D42">
            <v>30</v>
          </cell>
          <cell r="E42">
            <v>64</v>
          </cell>
          <cell r="F42">
            <v>0</v>
          </cell>
          <cell r="G42">
            <v>1920</v>
          </cell>
        </row>
        <row r="43">
          <cell r="A43" t="str">
            <v/>
          </cell>
          <cell r="B43" t="str">
            <v>PF0376</v>
          </cell>
          <cell r="C43" t="str">
            <v>DANUP PECHE MELBA 270</v>
          </cell>
          <cell r="D43">
            <v>30</v>
          </cell>
          <cell r="E43">
            <v>102</v>
          </cell>
          <cell r="F43">
            <v>0</v>
          </cell>
          <cell r="G43">
            <v>3060</v>
          </cell>
        </row>
        <row r="44">
          <cell r="A44" t="str">
            <v/>
          </cell>
          <cell r="B44" t="str">
            <v>PF0101</v>
          </cell>
          <cell r="C44" t="str">
            <v>JOCKEY NATURE SUCRE 90</v>
          </cell>
          <cell r="D44">
            <v>48</v>
          </cell>
          <cell r="E44">
            <v>274</v>
          </cell>
          <cell r="F44">
            <v>0</v>
          </cell>
          <cell r="G44">
            <v>13152</v>
          </cell>
        </row>
        <row r="45">
          <cell r="A45" t="str">
            <v/>
          </cell>
          <cell r="B45" t="str">
            <v>PF0537</v>
          </cell>
          <cell r="C45" t="str">
            <v>DELICE ET FRUITS FRAISE 110 GR</v>
          </cell>
          <cell r="D45">
            <v>48</v>
          </cell>
          <cell r="E45">
            <v>71</v>
          </cell>
          <cell r="F45">
            <v>0</v>
          </cell>
          <cell r="G45">
            <v>3408</v>
          </cell>
        </row>
        <row r="46">
          <cell r="A46" t="str">
            <v/>
          </cell>
          <cell r="B46" t="str">
            <v>PF0538</v>
          </cell>
          <cell r="C46" t="str">
            <v>DELICE ET FRUITS PECHE 110 GR</v>
          </cell>
          <cell r="D46">
            <v>48</v>
          </cell>
          <cell r="E46">
            <v>80</v>
          </cell>
          <cell r="F46">
            <v>24</v>
          </cell>
          <cell r="G46">
            <v>3864</v>
          </cell>
        </row>
        <row r="47">
          <cell r="A47" t="str">
            <v/>
          </cell>
          <cell r="B47" t="str">
            <v>PF0539</v>
          </cell>
          <cell r="C47" t="str">
            <v>DELICE ET FRUITS FDB 110 GR</v>
          </cell>
          <cell r="D47">
            <v>48</v>
          </cell>
          <cell r="E47">
            <v>64</v>
          </cell>
          <cell r="F47">
            <v>0</v>
          </cell>
          <cell r="G47">
            <v>3072</v>
          </cell>
        </row>
        <row r="48">
          <cell r="A48" t="str">
            <v/>
          </cell>
          <cell r="B48" t="str">
            <v>PF0524</v>
          </cell>
          <cell r="C48" t="str">
            <v>MAMZOUJ VANILLE 70</v>
          </cell>
          <cell r="D48">
            <v>72</v>
          </cell>
          <cell r="E48">
            <v>151</v>
          </cell>
          <cell r="F48">
            <v>0</v>
          </cell>
          <cell r="G48">
            <v>10872</v>
          </cell>
        </row>
        <row r="49">
          <cell r="A49" t="str">
            <v/>
          </cell>
          <cell r="B49" t="str">
            <v>PF0525</v>
          </cell>
          <cell r="C49" t="str">
            <v>MAMZOUJ FRAISE 70</v>
          </cell>
          <cell r="D49">
            <v>72</v>
          </cell>
          <cell r="E49">
            <v>178</v>
          </cell>
          <cell r="F49">
            <v>0</v>
          </cell>
          <cell r="G49">
            <v>12816</v>
          </cell>
        </row>
        <row r="50">
          <cell r="A50" t="str">
            <v/>
          </cell>
          <cell r="B50" t="str">
            <v>PF0526</v>
          </cell>
          <cell r="C50" t="str">
            <v>MAMZOUJ FRAISE BISCUIT 70</v>
          </cell>
          <cell r="D50">
            <v>72</v>
          </cell>
          <cell r="E50">
            <v>35</v>
          </cell>
          <cell r="F50">
            <v>24</v>
          </cell>
          <cell r="G50">
            <v>2544</v>
          </cell>
        </row>
        <row r="51">
          <cell r="A51" t="str">
            <v/>
          </cell>
          <cell r="B51" t="str">
            <v>PF0530</v>
          </cell>
          <cell r="C51" t="str">
            <v>MAMZOUJ VANILLE BISCUIT 70</v>
          </cell>
          <cell r="D51">
            <v>72</v>
          </cell>
          <cell r="E51">
            <v>71</v>
          </cell>
          <cell r="F51">
            <v>0</v>
          </cell>
          <cell r="G51">
            <v>5112</v>
          </cell>
        </row>
        <row r="52">
          <cell r="A52" t="str">
            <v/>
          </cell>
          <cell r="B52" t="str">
            <v>PF0534</v>
          </cell>
          <cell r="C52" t="str">
            <v>MAMZOUJ BUBBLE GUM 70 GR</v>
          </cell>
          <cell r="D52">
            <v>72</v>
          </cell>
          <cell r="E52">
            <v>30</v>
          </cell>
          <cell r="F52">
            <v>0</v>
          </cell>
          <cell r="G52">
            <v>2160</v>
          </cell>
        </row>
        <row r="53">
          <cell r="A53" t="str">
            <v/>
          </cell>
          <cell r="B53" t="str">
            <v>PF0590</v>
          </cell>
          <cell r="C53" t="str">
            <v>MAMZOUJ TARTE AUX CERISES 70GR</v>
          </cell>
          <cell r="D53">
            <v>72</v>
          </cell>
          <cell r="E53">
            <v>26</v>
          </cell>
          <cell r="F53">
            <v>0</v>
          </cell>
          <cell r="G53">
            <v>1872</v>
          </cell>
        </row>
        <row r="54">
          <cell r="A54" t="str">
            <v/>
          </cell>
          <cell r="B54" t="str">
            <v>PF0425</v>
          </cell>
          <cell r="C54" t="str">
            <v>ACTIVIA 0% NATURE 110</v>
          </cell>
          <cell r="D54">
            <v>48</v>
          </cell>
          <cell r="E54">
            <v>12</v>
          </cell>
          <cell r="F54">
            <v>0</v>
          </cell>
          <cell r="G54">
            <v>576</v>
          </cell>
        </row>
        <row r="55">
          <cell r="A55" t="str">
            <v/>
          </cell>
          <cell r="B55" t="str">
            <v>PF0582</v>
          </cell>
          <cell r="C55" t="str">
            <v>DELICE A BOIRE FRAISE 150 GR</v>
          </cell>
          <cell r="D55">
            <v>24</v>
          </cell>
          <cell r="E55">
            <v>154</v>
          </cell>
          <cell r="F55">
            <v>0</v>
          </cell>
          <cell r="G55">
            <v>3696</v>
          </cell>
        </row>
        <row r="56">
          <cell r="A56" t="str">
            <v/>
          </cell>
          <cell r="B56" t="str">
            <v>PF0583</v>
          </cell>
          <cell r="C56" t="str">
            <v>DELICE A BOIRE VANILLE 150 GR</v>
          </cell>
          <cell r="D56">
            <v>24</v>
          </cell>
          <cell r="E56">
            <v>85</v>
          </cell>
          <cell r="F56">
            <v>0</v>
          </cell>
          <cell r="G56">
            <v>2040</v>
          </cell>
        </row>
        <row r="57">
          <cell r="A57" t="str">
            <v/>
          </cell>
          <cell r="B57" t="str">
            <v>PF0584</v>
          </cell>
          <cell r="C57" t="str">
            <v>DELICE A BOIRE PANACHE 150 GR</v>
          </cell>
          <cell r="D57">
            <v>24</v>
          </cell>
          <cell r="E57">
            <v>117</v>
          </cell>
          <cell r="F57">
            <v>12</v>
          </cell>
          <cell r="G57">
            <v>2820</v>
          </cell>
        </row>
        <row r="58">
          <cell r="A58" t="str">
            <v/>
          </cell>
          <cell r="B58" t="str">
            <v>PF0551</v>
          </cell>
          <cell r="C58" t="str">
            <v>DANAO ORANGE ANANAS 250 ML</v>
          </cell>
          <cell r="D58">
            <v>34</v>
          </cell>
          <cell r="E58">
            <v>72</v>
          </cell>
          <cell r="F58">
            <v>24</v>
          </cell>
          <cell r="G58">
            <v>2472</v>
          </cell>
        </row>
        <row r="59">
          <cell r="A59" t="str">
            <v/>
          </cell>
          <cell r="B59" t="str">
            <v>PF0483</v>
          </cell>
          <cell r="C59" t="str">
            <v>DANETTE FLAN CARAMEL 95</v>
          </cell>
          <cell r="D59">
            <v>32</v>
          </cell>
          <cell r="E59">
            <v>118</v>
          </cell>
          <cell r="F59">
            <v>0</v>
          </cell>
          <cell r="G59">
            <v>3776</v>
          </cell>
        </row>
        <row r="60">
          <cell r="A60" t="str">
            <v/>
          </cell>
          <cell r="B60" t="str">
            <v>PF0509</v>
          </cell>
          <cell r="C60" t="str">
            <v>DANAO PECHE/ABRICOT 200ML</v>
          </cell>
          <cell r="D60">
            <v>35</v>
          </cell>
          <cell r="E60">
            <v>536</v>
          </cell>
          <cell r="F60">
            <v>0</v>
          </cell>
          <cell r="G60">
            <v>18760</v>
          </cell>
        </row>
        <row r="61">
          <cell r="A61" t="str">
            <v/>
          </cell>
          <cell r="B61" t="str">
            <v>PF0588</v>
          </cell>
          <cell r="C61" t="str">
            <v>DANAO POIRE PECHE 200ML</v>
          </cell>
          <cell r="D61">
            <v>35</v>
          </cell>
          <cell r="E61">
            <v>227</v>
          </cell>
          <cell r="F61">
            <v>0</v>
          </cell>
          <cell r="G61">
            <v>7945</v>
          </cell>
        </row>
        <row r="62">
          <cell r="A62" t="str">
            <v/>
          </cell>
          <cell r="B62" t="str">
            <v>PF0181</v>
          </cell>
          <cell r="C62" t="str">
            <v>ACTIVIA NATURE 110</v>
          </cell>
          <cell r="D62">
            <v>48</v>
          </cell>
          <cell r="E62">
            <v>20</v>
          </cell>
          <cell r="F62">
            <v>0</v>
          </cell>
          <cell r="G62">
            <v>960</v>
          </cell>
        </row>
        <row r="63">
          <cell r="A63" t="str">
            <v/>
          </cell>
          <cell r="B63" t="str">
            <v>PF0206</v>
          </cell>
          <cell r="C63" t="str">
            <v>ACTIVIA ARO VANILLE 110</v>
          </cell>
          <cell r="D63">
            <v>48</v>
          </cell>
          <cell r="E63">
            <v>22</v>
          </cell>
          <cell r="F63">
            <v>36</v>
          </cell>
          <cell r="G63">
            <v>1092</v>
          </cell>
        </row>
        <row r="64">
          <cell r="A64" t="str">
            <v/>
          </cell>
          <cell r="B64" t="str">
            <v>PF0263</v>
          </cell>
          <cell r="C64" t="str">
            <v>ACTIVIA AUX FRUITS FRAISE 110</v>
          </cell>
          <cell r="D64">
            <v>48</v>
          </cell>
          <cell r="E64">
            <v>96</v>
          </cell>
          <cell r="F64">
            <v>0</v>
          </cell>
          <cell r="G64">
            <v>4608</v>
          </cell>
        </row>
        <row r="65">
          <cell r="A65" t="str">
            <v/>
          </cell>
          <cell r="B65" t="str">
            <v>PF0264</v>
          </cell>
          <cell r="C65" t="str">
            <v>ACTIVIA AUX FRUITS PECHE  110</v>
          </cell>
          <cell r="D65">
            <v>48</v>
          </cell>
          <cell r="E65">
            <v>88</v>
          </cell>
          <cell r="F65">
            <v>0</v>
          </cell>
          <cell r="G65">
            <v>4224</v>
          </cell>
        </row>
        <row r="66">
          <cell r="A66" t="str">
            <v/>
          </cell>
          <cell r="B66" t="str">
            <v>PF0408</v>
          </cell>
          <cell r="C66" t="str">
            <v>MPACK *12 ACTIVIA VANILLE</v>
          </cell>
          <cell r="D66">
            <v>4</v>
          </cell>
          <cell r="E66">
            <v>9</v>
          </cell>
          <cell r="F66">
            <v>0</v>
          </cell>
          <cell r="G66">
            <v>36</v>
          </cell>
        </row>
        <row r="67">
          <cell r="A67" t="str">
            <v/>
          </cell>
          <cell r="B67" t="str">
            <v>PF0407</v>
          </cell>
          <cell r="C67" t="str">
            <v>MPACK*12  ACTIVIA NATURE</v>
          </cell>
          <cell r="D67">
            <v>4</v>
          </cell>
          <cell r="E67">
            <v>7</v>
          </cell>
          <cell r="F67">
            <v>0</v>
          </cell>
          <cell r="G67">
            <v>28</v>
          </cell>
        </row>
        <row r="68">
          <cell r="A68" t="str">
            <v/>
          </cell>
          <cell r="B68" t="str">
            <v>PF0362</v>
          </cell>
          <cell r="C68" t="str">
            <v>MPACK*12 DELICE NATURE</v>
          </cell>
          <cell r="D68">
            <v>4</v>
          </cell>
          <cell r="E68">
            <v>16</v>
          </cell>
          <cell r="F68">
            <v>0</v>
          </cell>
          <cell r="G68">
            <v>64</v>
          </cell>
        </row>
        <row r="69">
          <cell r="A69" t="str">
            <v/>
          </cell>
          <cell r="B69" t="str">
            <v>PF0360</v>
          </cell>
          <cell r="C69" t="str">
            <v>MPACK*12 DANINO NATURE SUCRE</v>
          </cell>
          <cell r="D69">
            <v>5</v>
          </cell>
          <cell r="E69">
            <v>15</v>
          </cell>
          <cell r="F69">
            <v>0</v>
          </cell>
          <cell r="G69">
            <v>75</v>
          </cell>
        </row>
        <row r="70">
          <cell r="A70" t="str">
            <v/>
          </cell>
          <cell r="B70" t="str">
            <v>PF0522</v>
          </cell>
          <cell r="C70" t="str">
            <v>MPACK DANINO N.SUCRE / FRAISE</v>
          </cell>
          <cell r="D70">
            <v>5</v>
          </cell>
          <cell r="E70">
            <v>0</v>
          </cell>
          <cell r="F70">
            <v>0</v>
          </cell>
          <cell r="G70">
            <v>0</v>
          </cell>
        </row>
        <row r="71">
          <cell r="A71" t="str">
            <v/>
          </cell>
          <cell r="B71" t="str">
            <v>PF0528</v>
          </cell>
          <cell r="C71" t="str">
            <v>MPACK*12 MAMZOUJ FRAIS/VAN 70G</v>
          </cell>
          <cell r="D71">
            <v>4</v>
          </cell>
          <cell r="E71">
            <v>41</v>
          </cell>
          <cell r="F71">
            <v>0</v>
          </cell>
          <cell r="G71">
            <v>164</v>
          </cell>
        </row>
        <row r="72">
          <cell r="A72" t="str">
            <v/>
          </cell>
          <cell r="B72" t="str">
            <v>PF0529</v>
          </cell>
          <cell r="C72" t="str">
            <v>MPACK*12 MAMZOUJ VAN/FR.BIS 70</v>
          </cell>
          <cell r="D72">
            <v>4</v>
          </cell>
          <cell r="E72">
            <v>38</v>
          </cell>
          <cell r="F72">
            <v>0</v>
          </cell>
          <cell r="G72">
            <v>152</v>
          </cell>
        </row>
        <row r="73">
          <cell r="A73" t="str">
            <v/>
          </cell>
          <cell r="B73" t="str">
            <v>PF0359</v>
          </cell>
          <cell r="C73" t="str">
            <v>MPACK*12 ACTIVIA FRAISE/PECHE</v>
          </cell>
          <cell r="D73">
            <v>4</v>
          </cell>
          <cell r="E73">
            <v>18</v>
          </cell>
          <cell r="F73">
            <v>0</v>
          </cell>
          <cell r="G73">
            <v>72</v>
          </cell>
        </row>
        <row r="74">
          <cell r="A74" t="str">
            <v/>
          </cell>
          <cell r="B74" t="str">
            <v>PF0511</v>
          </cell>
          <cell r="C74" t="str">
            <v>MPACK*6 DANAO PECHE ABRICOT</v>
          </cell>
          <cell r="D74">
            <v>5</v>
          </cell>
          <cell r="E74">
            <v>61</v>
          </cell>
          <cell r="F74">
            <v>0</v>
          </cell>
          <cell r="G74">
            <v>305</v>
          </cell>
        </row>
        <row r="75">
          <cell r="A75" t="str">
            <v/>
          </cell>
          <cell r="B75" t="str">
            <v>PF0222</v>
          </cell>
          <cell r="C75" t="str">
            <v>LBEN DELICE NV</v>
          </cell>
          <cell r="D75">
            <v>15</v>
          </cell>
          <cell r="E75">
            <v>256</v>
          </cell>
          <cell r="F75">
            <v>0</v>
          </cell>
          <cell r="G75">
            <v>3840</v>
          </cell>
        </row>
        <row r="76">
          <cell r="A76" t="str">
            <v/>
          </cell>
          <cell r="B76" t="str">
            <v>PF0223</v>
          </cell>
          <cell r="C76" t="str">
            <v>RAIEB DELICE NV</v>
          </cell>
          <cell r="D76">
            <v>15</v>
          </cell>
          <cell r="E76">
            <v>283</v>
          </cell>
          <cell r="F76">
            <v>0</v>
          </cell>
          <cell r="G76">
            <v>4245</v>
          </cell>
        </row>
        <row r="77">
          <cell r="A77" t="str">
            <v/>
          </cell>
          <cell r="B77" t="str">
            <v>PF0430</v>
          </cell>
          <cell r="C77" t="str">
            <v>LBEN DELICE SLIM</v>
          </cell>
          <cell r="D77">
            <v>16</v>
          </cell>
          <cell r="E77">
            <v>0</v>
          </cell>
          <cell r="F77">
            <v>0</v>
          </cell>
          <cell r="G77">
            <v>0</v>
          </cell>
        </row>
        <row r="78">
          <cell r="A78" t="str">
            <v/>
          </cell>
          <cell r="B78" t="str">
            <v>PF0557</v>
          </cell>
          <cell r="C78" t="str">
            <v>POT RAIEB DELICE 350G</v>
          </cell>
          <cell r="D78">
            <v>11</v>
          </cell>
          <cell r="E78">
            <v>0</v>
          </cell>
          <cell r="F78">
            <v>0</v>
          </cell>
          <cell r="G78">
            <v>0</v>
          </cell>
        </row>
        <row r="79">
          <cell r="A79" t="str">
            <v/>
          </cell>
          <cell r="B79" t="str">
            <v>PF0478</v>
          </cell>
          <cell r="C79" t="str">
            <v>LBEN DELICE 240 GR</v>
          </cell>
          <cell r="D79">
            <v>24</v>
          </cell>
          <cell r="E79">
            <v>0</v>
          </cell>
          <cell r="F79">
            <v>0</v>
          </cell>
          <cell r="G79">
            <v>0</v>
          </cell>
        </row>
        <row r="80">
          <cell r="A80" t="str">
            <v/>
          </cell>
          <cell r="B80" t="str">
            <v>PF0433</v>
          </cell>
          <cell r="C80" t="str">
            <v>CREME FRAÎCHE NV POT DELICE</v>
          </cell>
          <cell r="D80">
            <v>22</v>
          </cell>
          <cell r="E80">
            <v>82</v>
          </cell>
          <cell r="F80">
            <v>0</v>
          </cell>
          <cell r="G80">
            <v>1804</v>
          </cell>
        </row>
        <row r="81">
          <cell r="A81" t="str">
            <v/>
          </cell>
          <cell r="B81" t="str">
            <v>PF0494</v>
          </cell>
          <cell r="C81" t="str">
            <v>CREME UHT DELICE 1L</v>
          </cell>
          <cell r="D81">
            <v>6</v>
          </cell>
          <cell r="E81">
            <v>13</v>
          </cell>
          <cell r="F81">
            <v>0</v>
          </cell>
          <cell r="G81">
            <v>78</v>
          </cell>
        </row>
        <row r="82">
          <cell r="A82" t="str">
            <v/>
          </cell>
          <cell r="B82" t="str">
            <v>PF0536</v>
          </cell>
          <cell r="C82" t="str">
            <v>LBEN BOUTEILLE 300G</v>
          </cell>
          <cell r="D82">
            <v>20</v>
          </cell>
          <cell r="E82">
            <v>0</v>
          </cell>
          <cell r="F82">
            <v>0</v>
          </cell>
          <cell r="G82">
            <v>0</v>
          </cell>
        </row>
        <row r="83">
          <cell r="A83" t="str">
            <v/>
          </cell>
          <cell r="B83" t="str">
            <v>PF0552</v>
          </cell>
          <cell r="C83" t="str">
            <v>LBEN 300G FLEUR D’ORANGER / AM</v>
          </cell>
          <cell r="D83">
            <v>20</v>
          </cell>
          <cell r="E83">
            <v>0</v>
          </cell>
          <cell r="F83">
            <v>0</v>
          </cell>
          <cell r="G83">
            <v>0</v>
          </cell>
        </row>
        <row r="84">
          <cell r="A84" t="str">
            <v/>
          </cell>
          <cell r="B84" t="str">
            <v>PF0553</v>
          </cell>
          <cell r="C84" t="str">
            <v>LBEN 300G LOUKOUM / PISTACHE</v>
          </cell>
          <cell r="D84">
            <v>20</v>
          </cell>
          <cell r="E84">
            <v>0</v>
          </cell>
          <cell r="F84">
            <v>0</v>
          </cell>
          <cell r="G84">
            <v>0</v>
          </cell>
        </row>
        <row r="85">
          <cell r="A85" t="str">
            <v/>
          </cell>
          <cell r="B85" t="str">
            <v>PF0593</v>
          </cell>
          <cell r="C85" t="str">
            <v>POK EXOTIQUE ICE CREAM 180ML</v>
          </cell>
          <cell r="D85">
            <v>14</v>
          </cell>
          <cell r="E85">
            <v>0</v>
          </cell>
          <cell r="F85">
            <v>0</v>
          </cell>
          <cell r="G85">
            <v>0</v>
          </cell>
        </row>
        <row r="86">
          <cell r="A86" t="str">
            <v/>
          </cell>
          <cell r="B86" t="str">
            <v>PF0329</v>
          </cell>
          <cell r="C86" t="str">
            <v>TRESOR DE LAIT</v>
          </cell>
          <cell r="D86">
            <v>18</v>
          </cell>
          <cell r="E86">
            <v>0</v>
          </cell>
          <cell r="F86">
            <v>0</v>
          </cell>
          <cell r="G86">
            <v>0</v>
          </cell>
        </row>
        <row r="87">
          <cell r="A87" t="str">
            <v/>
          </cell>
          <cell r="B87" t="str">
            <v>PF0471</v>
          </cell>
          <cell r="C87" t="str">
            <v>FROMAGE TARTINABLE</v>
          </cell>
          <cell r="D87">
            <v>24</v>
          </cell>
          <cell r="E87">
            <v>7</v>
          </cell>
          <cell r="F87">
            <v>0</v>
          </cell>
          <cell r="G87">
            <v>168</v>
          </cell>
        </row>
        <row r="88">
          <cell r="A88" t="str">
            <v/>
          </cell>
          <cell r="B88" t="str">
            <v>PF0342</v>
          </cell>
          <cell r="C88" t="str">
            <v>TRESOR DE LAIT AIL FINES HERBE</v>
          </cell>
          <cell r="D88">
            <v>18</v>
          </cell>
          <cell r="E88">
            <v>0</v>
          </cell>
          <cell r="F88">
            <v>0</v>
          </cell>
          <cell r="G88">
            <v>0</v>
          </cell>
        </row>
        <row r="89">
          <cell r="A89" t="str">
            <v/>
          </cell>
          <cell r="B89" t="str">
            <v>PF0348</v>
          </cell>
          <cell r="C89" t="str">
            <v>TRESOR DE LAIT POIVRE</v>
          </cell>
          <cell r="D89">
            <v>18</v>
          </cell>
          <cell r="E89">
            <v>0</v>
          </cell>
          <cell r="F89">
            <v>0</v>
          </cell>
          <cell r="G89">
            <v>0</v>
          </cell>
        </row>
        <row r="90">
          <cell r="A90" t="str">
            <v/>
          </cell>
          <cell r="B90" t="str">
            <v>PF0401</v>
          </cell>
          <cell r="C90" t="str">
            <v>TRESOR DE LAIT AFH LOT</v>
          </cell>
          <cell r="D90">
            <v>9</v>
          </cell>
          <cell r="E90">
            <v>0</v>
          </cell>
          <cell r="F90">
            <v>0</v>
          </cell>
          <cell r="G90">
            <v>0</v>
          </cell>
        </row>
        <row r="91">
          <cell r="A91" t="str">
            <v/>
          </cell>
          <cell r="B91" t="str">
            <v>PF0400</v>
          </cell>
          <cell r="C91" t="str">
            <v>TRESOR DE LAIT NATURE LOT</v>
          </cell>
          <cell r="D91">
            <v>9</v>
          </cell>
          <cell r="E91">
            <v>0</v>
          </cell>
          <cell r="F91">
            <v>0</v>
          </cell>
          <cell r="G91">
            <v>0</v>
          </cell>
        </row>
        <row r="92">
          <cell r="A92" t="str">
            <v/>
          </cell>
          <cell r="B92" t="str">
            <v>PF0571</v>
          </cell>
          <cell r="C92" t="str">
            <v>MILKANA GOUTTA 170 GR</v>
          </cell>
          <cell r="D92">
            <v>18</v>
          </cell>
          <cell r="E92">
            <v>79</v>
          </cell>
          <cell r="F92">
            <v>0</v>
          </cell>
          <cell r="G92">
            <v>1422</v>
          </cell>
        </row>
        <row r="93">
          <cell r="A93" t="str">
            <v/>
          </cell>
          <cell r="B93" t="str">
            <v>PF0468</v>
          </cell>
          <cell r="C93" t="str">
            <v>MILKANA GOUTTA 400 GR</v>
          </cell>
          <cell r="D93">
            <v>11</v>
          </cell>
          <cell r="E93">
            <v>0</v>
          </cell>
          <cell r="F93">
            <v>0</v>
          </cell>
          <cell r="G93">
            <v>0</v>
          </cell>
        </row>
        <row r="94">
          <cell r="A94" t="str">
            <v/>
          </cell>
          <cell r="B94" t="str">
            <v>PF0572</v>
          </cell>
          <cell r="C94" t="str">
            <v>MILKANA GOUTTA 240 GR</v>
          </cell>
          <cell r="D94">
            <v>11</v>
          </cell>
          <cell r="E94">
            <v>8</v>
          </cell>
          <cell r="F94">
            <v>0</v>
          </cell>
          <cell r="G94">
            <v>88</v>
          </cell>
        </row>
        <row r="95">
          <cell r="A95" t="str">
            <v/>
          </cell>
          <cell r="B95" t="str">
            <v>PF0573</v>
          </cell>
          <cell r="C95" t="str">
            <v>MILKANA GOUTTA 340 GR</v>
          </cell>
          <cell r="D95">
            <v>11</v>
          </cell>
          <cell r="E95">
            <v>12</v>
          </cell>
          <cell r="F95">
            <v>0</v>
          </cell>
          <cell r="G95">
            <v>132</v>
          </cell>
        </row>
        <row r="96">
          <cell r="A96" t="str">
            <v/>
          </cell>
          <cell r="B96" t="str">
            <v>PF0419</v>
          </cell>
          <cell r="C96" t="str">
            <v>FROMAGE FONDU 8 P</v>
          </cell>
          <cell r="D96">
            <v>36</v>
          </cell>
          <cell r="E96">
            <v>0</v>
          </cell>
          <cell r="F96">
            <v>0</v>
          </cell>
          <cell r="G96">
            <v>0</v>
          </cell>
        </row>
        <row r="97">
          <cell r="A97" t="str">
            <v/>
          </cell>
          <cell r="B97" t="str">
            <v>PF0420</v>
          </cell>
          <cell r="C97" t="str">
            <v>FROMAGE FONDU 16 P</v>
          </cell>
          <cell r="D97">
            <v>18</v>
          </cell>
          <cell r="E97">
            <v>39</v>
          </cell>
          <cell r="F97">
            <v>0</v>
          </cell>
          <cell r="G97">
            <v>702</v>
          </cell>
        </row>
        <row r="98">
          <cell r="A98" t="str">
            <v/>
          </cell>
          <cell r="B98" t="str">
            <v>PF0422</v>
          </cell>
          <cell r="C98" t="str">
            <v>FROMAGE FONDU 24 P</v>
          </cell>
          <cell r="D98">
            <v>12</v>
          </cell>
          <cell r="E98">
            <v>30</v>
          </cell>
          <cell r="F98">
            <v>0</v>
          </cell>
          <cell r="G98">
            <v>360</v>
          </cell>
        </row>
        <row r="99">
          <cell r="A99" t="str">
            <v/>
          </cell>
          <cell r="B99" t="str">
            <v>PF0421</v>
          </cell>
          <cell r="C99" t="str">
            <v>FROMAGE FONDU 48 P</v>
          </cell>
          <cell r="D99">
            <v>6</v>
          </cell>
          <cell r="E99">
            <v>191</v>
          </cell>
          <cell r="F99">
            <v>0</v>
          </cell>
          <cell r="G99">
            <v>1146</v>
          </cell>
        </row>
        <row r="100">
          <cell r="A100" t="str">
            <v/>
          </cell>
          <cell r="B100" t="str">
            <v>PF0579</v>
          </cell>
          <cell r="C100" t="str">
            <v>RAPE GOURMAND 120 GR</v>
          </cell>
          <cell r="D100">
            <v>20</v>
          </cell>
          <cell r="E100">
            <v>0</v>
          </cell>
          <cell r="F100">
            <v>4</v>
          </cell>
          <cell r="G100">
            <v>4</v>
          </cell>
        </row>
        <row r="101">
          <cell r="A101" t="str">
            <v/>
          </cell>
          <cell r="B101" t="str">
            <v>PF0439</v>
          </cell>
          <cell r="C101" t="str">
            <v>RAPE GOURMAND GF</v>
          </cell>
          <cell r="D101">
            <v>8</v>
          </cell>
          <cell r="E101">
            <v>0</v>
          </cell>
          <cell r="F101">
            <v>0</v>
          </cell>
          <cell r="G101">
            <v>0</v>
          </cell>
        </row>
        <row r="102">
          <cell r="A102" t="str">
            <v/>
          </cell>
          <cell r="B102" t="str">
            <v>PF0581</v>
          </cell>
          <cell r="C102" t="str">
            <v>RAPE FONDANT 120 GR</v>
          </cell>
          <cell r="D102">
            <v>20</v>
          </cell>
          <cell r="E102">
            <v>8</v>
          </cell>
          <cell r="F102">
            <v>0</v>
          </cell>
          <cell r="G102">
            <v>160</v>
          </cell>
        </row>
        <row r="103">
          <cell r="A103" t="str">
            <v/>
          </cell>
          <cell r="B103" t="str">
            <v>PF0441</v>
          </cell>
          <cell r="C103" t="str">
            <v>RAPE FONDANT GF</v>
          </cell>
          <cell r="D103">
            <v>8</v>
          </cell>
          <cell r="E103">
            <v>0</v>
          </cell>
          <cell r="F103">
            <v>0</v>
          </cell>
          <cell r="G103">
            <v>0</v>
          </cell>
        </row>
        <row r="104">
          <cell r="A104" t="str">
            <v/>
          </cell>
          <cell r="B104" t="str">
            <v>PF0521</v>
          </cell>
          <cell r="C104" t="str">
            <v>RAPE FONDANT GF PROMO</v>
          </cell>
          <cell r="D104">
            <v>8</v>
          </cell>
          <cell r="E104">
            <v>2</v>
          </cell>
          <cell r="F104">
            <v>0</v>
          </cell>
          <cell r="G104">
            <v>16</v>
          </cell>
        </row>
        <row r="105">
          <cell r="A105" t="str">
            <v/>
          </cell>
          <cell r="B105" t="str">
            <v>PF0574</v>
          </cell>
          <cell r="C105" t="str">
            <v>RAPE FONDANT 1 KG SACHET 50</v>
          </cell>
          <cell r="D105">
            <v>8</v>
          </cell>
          <cell r="E105">
            <v>0</v>
          </cell>
          <cell r="F105">
            <v>0</v>
          </cell>
          <cell r="G105">
            <v>0</v>
          </cell>
        </row>
        <row r="106">
          <cell r="A106" t="str">
            <v/>
          </cell>
          <cell r="B106" t="str">
            <v>PF0575</v>
          </cell>
          <cell r="C106" t="str">
            <v>RAPE FONDANT 1 KG SACHET100G</v>
          </cell>
          <cell r="D106">
            <v>8</v>
          </cell>
          <cell r="E106">
            <v>0</v>
          </cell>
          <cell r="F106">
            <v>0</v>
          </cell>
          <cell r="G106">
            <v>0</v>
          </cell>
        </row>
        <row r="107">
          <cell r="A107" t="str">
            <v/>
          </cell>
          <cell r="B107" t="str">
            <v>PF0549</v>
          </cell>
          <cell r="C107" t="str">
            <v>RAPE FONDANT PROMO SACHET 50</v>
          </cell>
          <cell r="D107">
            <v>8</v>
          </cell>
          <cell r="E107">
            <v>4</v>
          </cell>
          <cell r="F107">
            <v>0</v>
          </cell>
          <cell r="G107">
            <v>32</v>
          </cell>
        </row>
        <row r="108">
          <cell r="A108" t="str">
            <v/>
          </cell>
          <cell r="B108" t="str">
            <v>PF0550</v>
          </cell>
          <cell r="C108" t="str">
            <v>RAPE FONDANT PROMO SACHET100G</v>
          </cell>
          <cell r="D108">
            <v>8</v>
          </cell>
          <cell r="E108">
            <v>64</v>
          </cell>
          <cell r="F108">
            <v>0</v>
          </cell>
          <cell r="G108">
            <v>512</v>
          </cell>
        </row>
        <row r="109">
          <cell r="A109" t="str">
            <v/>
          </cell>
          <cell r="B109" t="str">
            <v>PF0560</v>
          </cell>
          <cell r="C109" t="str">
            <v>RAPE PESTO 120G</v>
          </cell>
          <cell r="D109">
            <v>20</v>
          </cell>
          <cell r="E109">
            <v>0</v>
          </cell>
          <cell r="F109">
            <v>0</v>
          </cell>
          <cell r="G109">
            <v>0</v>
          </cell>
        </row>
        <row r="110">
          <cell r="A110" t="str">
            <v/>
          </cell>
          <cell r="B110" t="str">
            <v>PF0501</v>
          </cell>
          <cell r="C110" t="str">
            <v>RAPE GOURMAND PF PROMO</v>
          </cell>
          <cell r="D110">
            <v>10</v>
          </cell>
          <cell r="E110">
            <v>0</v>
          </cell>
          <cell r="F110">
            <v>0</v>
          </cell>
          <cell r="G110">
            <v>0</v>
          </cell>
        </row>
        <row r="111">
          <cell r="A111" t="str">
            <v/>
          </cell>
          <cell r="B111" t="str">
            <v>PF0502</v>
          </cell>
          <cell r="C111" t="str">
            <v>RAPE FONDANT PF PROMO</v>
          </cell>
          <cell r="D111">
            <v>10</v>
          </cell>
          <cell r="E111">
            <v>0</v>
          </cell>
          <cell r="F111">
            <v>0</v>
          </cell>
          <cell r="G111">
            <v>0</v>
          </cell>
        </row>
        <row r="112">
          <cell r="A112" t="str">
            <v/>
          </cell>
          <cell r="B112" t="str">
            <v>PF0504</v>
          </cell>
          <cell r="C112" t="str">
            <v>RAPE GRUYERE GF 340G</v>
          </cell>
          <cell r="D112">
            <v>10</v>
          </cell>
          <cell r="E112">
            <v>3</v>
          </cell>
          <cell r="F112">
            <v>6</v>
          </cell>
          <cell r="G112">
            <v>36</v>
          </cell>
        </row>
        <row r="113">
          <cell r="A113" t="str">
            <v/>
          </cell>
          <cell r="B113" t="str">
            <v>PF0503</v>
          </cell>
          <cell r="C113" t="str">
            <v>RAPE GRUYERE PF 120G</v>
          </cell>
          <cell r="D113">
            <v>20</v>
          </cell>
          <cell r="E113">
            <v>3</v>
          </cell>
          <cell r="F113">
            <v>0</v>
          </cell>
          <cell r="G113">
            <v>60</v>
          </cell>
        </row>
        <row r="114">
          <cell r="A114" t="str">
            <v/>
          </cell>
          <cell r="B114" t="str">
            <v>PF0514</v>
          </cell>
          <cell r="C114" t="str">
            <v>RAPE GRUYERE PROMO 680G</v>
          </cell>
          <cell r="D114">
            <v>5</v>
          </cell>
          <cell r="E114">
            <v>0</v>
          </cell>
          <cell r="F114">
            <v>0</v>
          </cell>
          <cell r="G114">
            <v>0</v>
          </cell>
        </row>
        <row r="115">
          <cell r="A115" t="str">
            <v/>
          </cell>
          <cell r="B115" t="str">
            <v>PF0513</v>
          </cell>
          <cell r="C115" t="str">
            <v>RAPE GRUYERE PROMO 240G</v>
          </cell>
          <cell r="D115">
            <v>10</v>
          </cell>
          <cell r="E115">
            <v>0</v>
          </cell>
          <cell r="F115">
            <v>0</v>
          </cell>
          <cell r="G115">
            <v>0</v>
          </cell>
        </row>
        <row r="116">
          <cell r="A116" t="str">
            <v/>
          </cell>
          <cell r="B116" t="str">
            <v>PF0042</v>
          </cell>
          <cell r="C116" t="str">
            <v>BEURRE PLAQUETTE 200G</v>
          </cell>
          <cell r="D116">
            <v>4</v>
          </cell>
          <cell r="E116">
            <v>0</v>
          </cell>
          <cell r="F116">
            <v>0</v>
          </cell>
          <cell r="G116">
            <v>0</v>
          </cell>
        </row>
        <row r="117">
          <cell r="A117" t="str">
            <v/>
          </cell>
          <cell r="B117" t="str">
            <v>PF0043</v>
          </cell>
          <cell r="C117" t="str">
            <v>BEURRE EN VRAC (CARTON 5KG)</v>
          </cell>
          <cell r="D117">
            <v>5</v>
          </cell>
          <cell r="E117">
            <v>108</v>
          </cell>
          <cell r="F117">
            <v>0</v>
          </cell>
          <cell r="G117">
            <v>540</v>
          </cell>
        </row>
        <row r="118">
          <cell r="A118" t="str">
            <v/>
          </cell>
          <cell r="B118" t="str">
            <v>PF0077</v>
          </cell>
          <cell r="C118" t="str">
            <v>BEURRE PLAQUETTE 100G</v>
          </cell>
          <cell r="D118">
            <v>5</v>
          </cell>
          <cell r="E118">
            <v>0</v>
          </cell>
          <cell r="F118">
            <v>0</v>
          </cell>
          <cell r="G118">
            <v>0</v>
          </cell>
        </row>
        <row r="119">
          <cell r="A119" t="str">
            <v/>
          </cell>
          <cell r="B119" t="str">
            <v>EM0393</v>
          </cell>
          <cell r="C119" t="str">
            <v>CAISSE BLEUE DANONE</v>
          </cell>
          <cell r="D119">
            <v>1</v>
          </cell>
          <cell r="E119">
            <v>-15</v>
          </cell>
          <cell r="F119">
            <v>0</v>
          </cell>
          <cell r="G119">
            <v>-15</v>
          </cell>
        </row>
        <row r="120">
          <cell r="A120" t="str">
            <v/>
          </cell>
          <cell r="B120" t="str">
            <v>EM0850</v>
          </cell>
          <cell r="C120" t="str">
            <v>CAISSE DESSERT</v>
          </cell>
          <cell r="D120">
            <v>1</v>
          </cell>
          <cell r="E120">
            <v>-5</v>
          </cell>
          <cell r="F120">
            <v>0</v>
          </cell>
          <cell r="G120">
            <v>-5</v>
          </cell>
        </row>
        <row r="121">
          <cell r="A121" t="str">
            <v/>
          </cell>
          <cell r="B121" t="str">
            <v>PF0038</v>
          </cell>
          <cell r="C121" t="str">
            <v>LAIT UHT PAQUET</v>
          </cell>
          <cell r="D121">
            <v>6</v>
          </cell>
          <cell r="E121">
            <v>4742</v>
          </cell>
          <cell r="F121">
            <v>0</v>
          </cell>
          <cell r="G121">
            <v>28452</v>
          </cell>
        </row>
        <row r="122">
          <cell r="A122" t="str">
            <v/>
          </cell>
          <cell r="B122" t="str">
            <v>PF0142</v>
          </cell>
          <cell r="C122" t="str">
            <v>LAIT ENTIER</v>
          </cell>
          <cell r="D122">
            <v>6</v>
          </cell>
          <cell r="E122">
            <v>531</v>
          </cell>
          <cell r="F122">
            <v>4</v>
          </cell>
          <cell r="G122">
            <v>3190</v>
          </cell>
        </row>
        <row r="123">
          <cell r="A123" t="str">
            <v/>
          </cell>
          <cell r="B123" t="str">
            <v>PF0143</v>
          </cell>
          <cell r="C123" t="str">
            <v>LAIT ECREME DELICE</v>
          </cell>
          <cell r="D123">
            <v>6</v>
          </cell>
          <cell r="E123">
            <v>213</v>
          </cell>
          <cell r="F123">
            <v>1</v>
          </cell>
          <cell r="G123">
            <v>1279</v>
          </cell>
        </row>
        <row r="124">
          <cell r="A124" t="str">
            <v/>
          </cell>
          <cell r="B124" t="str">
            <v>PF0218</v>
          </cell>
          <cell r="C124" t="str">
            <v>LAIT ENRICHI DELISSO</v>
          </cell>
          <cell r="D124">
            <v>6</v>
          </cell>
          <cell r="E124">
            <v>699</v>
          </cell>
          <cell r="F124">
            <v>5</v>
          </cell>
          <cell r="G124">
            <v>4199</v>
          </cell>
        </row>
        <row r="125">
          <cell r="A125" t="str">
            <v/>
          </cell>
          <cell r="B125" t="str">
            <v>PF0431</v>
          </cell>
          <cell r="C125" t="str">
            <v>LAIT UHT PAQUET 1/2 L</v>
          </cell>
          <cell r="D125">
            <v>6</v>
          </cell>
          <cell r="E125">
            <v>298</v>
          </cell>
          <cell r="F125">
            <v>0</v>
          </cell>
          <cell r="G125">
            <v>1788</v>
          </cell>
        </row>
        <row r="126">
          <cell r="A126" t="str">
            <v/>
          </cell>
          <cell r="B126" t="str">
            <v>PF0331</v>
          </cell>
          <cell r="C126" t="str">
            <v>DELISSO GOUTER CHOCO COCOBAT</v>
          </cell>
          <cell r="D126">
            <v>24</v>
          </cell>
          <cell r="E126">
            <v>96</v>
          </cell>
          <cell r="F126">
            <v>0</v>
          </cell>
          <cell r="G126">
            <v>2304</v>
          </cell>
        </row>
        <row r="127">
          <cell r="A127" t="str">
            <v/>
          </cell>
          <cell r="B127" t="str">
            <v>PF0332</v>
          </cell>
          <cell r="C127" t="str">
            <v>DELISSO GOUTER FRAISE FLOPY</v>
          </cell>
          <cell r="D127">
            <v>24</v>
          </cell>
          <cell r="E127">
            <v>112</v>
          </cell>
          <cell r="F127">
            <v>0</v>
          </cell>
          <cell r="G127">
            <v>2688</v>
          </cell>
        </row>
        <row r="128">
          <cell r="A128" t="str">
            <v/>
          </cell>
          <cell r="B128" t="str">
            <v>PF0531</v>
          </cell>
          <cell r="C128" t="str">
            <v>DELISSO GOUTER VANILLE</v>
          </cell>
          <cell r="D128">
            <v>24</v>
          </cell>
          <cell r="E128">
            <v>0</v>
          </cell>
          <cell r="F128">
            <v>0</v>
          </cell>
          <cell r="G128">
            <v>0</v>
          </cell>
        </row>
        <row r="129">
          <cell r="A129" t="str">
            <v/>
          </cell>
          <cell r="B129" t="str">
            <v>PF0589</v>
          </cell>
          <cell r="C129" t="str">
            <v>DELISSO GOUTER BANANE</v>
          </cell>
          <cell r="D129">
            <v>24</v>
          </cell>
          <cell r="E129">
            <v>100</v>
          </cell>
          <cell r="F129">
            <v>0</v>
          </cell>
          <cell r="G129">
            <v>2400</v>
          </cell>
        </row>
        <row r="130">
          <cell r="A130" t="str">
            <v/>
          </cell>
          <cell r="B130" t="str">
            <v>PF0192</v>
          </cell>
          <cell r="C130" t="str">
            <v>JUS ORANGE 1L NV</v>
          </cell>
          <cell r="D130">
            <v>6</v>
          </cell>
          <cell r="E130">
            <v>213</v>
          </cell>
          <cell r="F130">
            <v>0</v>
          </cell>
          <cell r="G130">
            <v>1278</v>
          </cell>
        </row>
        <row r="131">
          <cell r="A131" t="str">
            <v/>
          </cell>
          <cell r="B131" t="str">
            <v>PF0227</v>
          </cell>
          <cell r="C131" t="str">
            <v>JUS MULTIVITAMINE 1L</v>
          </cell>
          <cell r="D131">
            <v>6</v>
          </cell>
          <cell r="E131">
            <v>303</v>
          </cell>
          <cell r="F131">
            <v>0</v>
          </cell>
          <cell r="G131">
            <v>1818</v>
          </cell>
        </row>
        <row r="132">
          <cell r="A132" t="str">
            <v/>
          </cell>
          <cell r="B132" t="str">
            <v>PF0189</v>
          </cell>
          <cell r="C132" t="str">
            <v>JUS MANGUE 1L</v>
          </cell>
          <cell r="D132">
            <v>6</v>
          </cell>
          <cell r="E132">
            <v>187</v>
          </cell>
          <cell r="F132">
            <v>3</v>
          </cell>
          <cell r="G132">
            <v>1125</v>
          </cell>
        </row>
        <row r="133">
          <cell r="A133" t="str">
            <v/>
          </cell>
          <cell r="B133" t="str">
            <v>PF0288</v>
          </cell>
          <cell r="C133" t="str">
            <v>JUS POIRE  1L</v>
          </cell>
          <cell r="D133">
            <v>6</v>
          </cell>
          <cell r="E133">
            <v>111</v>
          </cell>
          <cell r="F133">
            <v>0</v>
          </cell>
          <cell r="G133">
            <v>666</v>
          </cell>
        </row>
        <row r="134">
          <cell r="A134" t="str">
            <v/>
          </cell>
          <cell r="B134" t="str">
            <v>PF0289</v>
          </cell>
          <cell r="C134" t="str">
            <v>JUS PECHE  1L</v>
          </cell>
          <cell r="D134">
            <v>6</v>
          </cell>
          <cell r="E134">
            <v>211</v>
          </cell>
          <cell r="F134">
            <v>0</v>
          </cell>
          <cell r="G134">
            <v>1266</v>
          </cell>
        </row>
        <row r="135">
          <cell r="A135" t="str">
            <v/>
          </cell>
          <cell r="B135" t="str">
            <v>PF0308</v>
          </cell>
          <cell r="C135" t="str">
            <v>JUS TIME RELAX 1L</v>
          </cell>
          <cell r="D135">
            <v>6</v>
          </cell>
          <cell r="E135">
            <v>118</v>
          </cell>
          <cell r="F135">
            <v>0</v>
          </cell>
          <cell r="G135">
            <v>708</v>
          </cell>
        </row>
        <row r="136">
          <cell r="A136" t="str">
            <v/>
          </cell>
          <cell r="B136" t="str">
            <v>PF0313</v>
          </cell>
          <cell r="C136" t="str">
            <v>JUS CONFORT REPAS 1L</v>
          </cell>
          <cell r="D136">
            <v>6</v>
          </cell>
          <cell r="E136">
            <v>100</v>
          </cell>
          <cell r="F136">
            <v>0</v>
          </cell>
          <cell r="G136">
            <v>600</v>
          </cell>
        </row>
        <row r="137">
          <cell r="A137" t="str">
            <v/>
          </cell>
          <cell r="B137" t="str">
            <v>PF0452</v>
          </cell>
          <cell r="C137" t="str">
            <v>JUS LEMONADA 1L</v>
          </cell>
          <cell r="D137">
            <v>6</v>
          </cell>
          <cell r="E137">
            <v>0</v>
          </cell>
          <cell r="F137">
            <v>0</v>
          </cell>
          <cell r="G137">
            <v>0</v>
          </cell>
        </row>
        <row r="138">
          <cell r="A138" t="str">
            <v/>
          </cell>
          <cell r="B138" t="str">
            <v>PF0518</v>
          </cell>
          <cell r="C138" t="str">
            <v>JUS MOJITO 1L</v>
          </cell>
          <cell r="D138">
            <v>6</v>
          </cell>
          <cell r="E138">
            <v>0</v>
          </cell>
          <cell r="F138">
            <v>0</v>
          </cell>
          <cell r="G138">
            <v>0</v>
          </cell>
        </row>
        <row r="139">
          <cell r="A139" t="str">
            <v/>
          </cell>
          <cell r="B139" t="str">
            <v>PF0519</v>
          </cell>
          <cell r="C139" t="str">
            <v>JUS RAISIN 1L</v>
          </cell>
          <cell r="D139">
            <v>6</v>
          </cell>
          <cell r="E139">
            <v>0</v>
          </cell>
          <cell r="F139">
            <v>0</v>
          </cell>
          <cell r="G139">
            <v>0</v>
          </cell>
        </row>
        <row r="140">
          <cell r="A140" t="str">
            <v/>
          </cell>
          <cell r="B140" t="str">
            <v>PF0523</v>
          </cell>
          <cell r="C140" t="str">
            <v>JUS POMME POIRE BANANE 1L</v>
          </cell>
          <cell r="D140">
            <v>6</v>
          </cell>
          <cell r="E140">
            <v>0</v>
          </cell>
          <cell r="F140">
            <v>0</v>
          </cell>
          <cell r="G140">
            <v>0</v>
          </cell>
        </row>
        <row r="141">
          <cell r="A141" t="str">
            <v/>
          </cell>
          <cell r="B141" t="str">
            <v>PF0495</v>
          </cell>
          <cell r="C141" t="str">
            <v>P’TIT DELICE ORANGE 12.5CL</v>
          </cell>
          <cell r="D141">
            <v>24</v>
          </cell>
          <cell r="E141">
            <v>129</v>
          </cell>
          <cell r="F141">
            <v>0</v>
          </cell>
          <cell r="G141">
            <v>3096</v>
          </cell>
        </row>
        <row r="142">
          <cell r="A142" t="str">
            <v/>
          </cell>
          <cell r="B142" t="str">
            <v>PF0496</v>
          </cell>
          <cell r="C142" t="str">
            <v>P’TIT DELICE TROPICAL 12.5CL</v>
          </cell>
          <cell r="D142">
            <v>24</v>
          </cell>
          <cell r="E142">
            <v>212</v>
          </cell>
          <cell r="F142">
            <v>0</v>
          </cell>
          <cell r="G142">
            <v>5088</v>
          </cell>
        </row>
        <row r="143">
          <cell r="A143" t="str">
            <v/>
          </cell>
          <cell r="B143" t="str">
            <v>PF0516</v>
          </cell>
          <cell r="C143" t="str">
            <v>P’TIT DELICE FRAISE FRAM12.5CL</v>
          </cell>
          <cell r="D143">
            <v>24</v>
          </cell>
          <cell r="E143">
            <v>0</v>
          </cell>
          <cell r="F143">
            <v>0</v>
          </cell>
          <cell r="G143">
            <v>0</v>
          </cell>
        </row>
        <row r="144">
          <cell r="A144" t="str">
            <v/>
          </cell>
          <cell r="B144" t="str">
            <v>PF0491</v>
          </cell>
          <cell r="C144" t="str">
            <v>LOT P’TIT DELICE ORANGE 125ML</v>
          </cell>
          <cell r="D144">
            <v>8</v>
          </cell>
          <cell r="E144">
            <v>0</v>
          </cell>
          <cell r="F144">
            <v>0</v>
          </cell>
          <cell r="G144">
            <v>0</v>
          </cell>
        </row>
        <row r="145">
          <cell r="A145" t="str">
            <v/>
          </cell>
          <cell r="B145" t="str">
            <v>PF0492</v>
          </cell>
          <cell r="C145" t="str">
            <v>LOT P’TITDELICE TROPICAL 125ML</v>
          </cell>
          <cell r="D145">
            <v>8</v>
          </cell>
          <cell r="E145">
            <v>0</v>
          </cell>
          <cell r="F145">
            <v>0</v>
          </cell>
          <cell r="G145">
            <v>0</v>
          </cell>
        </row>
        <row r="146">
          <cell r="A146" t="str">
            <v/>
          </cell>
          <cell r="B146" t="str">
            <v>PF0547</v>
          </cell>
          <cell r="C146" t="str">
            <v>LOT P’TIT DELICE FR FRAMBO12.5</v>
          </cell>
          <cell r="D146">
            <v>8</v>
          </cell>
          <cell r="E146">
            <v>0</v>
          </cell>
          <cell r="F146">
            <v>0</v>
          </cell>
          <cell r="G146">
            <v>0</v>
          </cell>
        </row>
        <row r="147">
          <cell r="A147" t="str">
            <v/>
          </cell>
          <cell r="B147" t="str">
            <v>PF0488</v>
          </cell>
          <cell r="C147" t="str">
            <v>P’TIT DELICE ORANGE 19CL</v>
          </cell>
          <cell r="D147">
            <v>24</v>
          </cell>
          <cell r="E147">
            <v>0</v>
          </cell>
          <cell r="F147">
            <v>0</v>
          </cell>
          <cell r="G147">
            <v>0</v>
          </cell>
        </row>
        <row r="148">
          <cell r="A148" t="str">
            <v/>
          </cell>
          <cell r="B148" t="str">
            <v>PF0489</v>
          </cell>
          <cell r="C148" t="str">
            <v>P’TIT DELICE TROPICAL 19 CL</v>
          </cell>
          <cell r="D148">
            <v>24</v>
          </cell>
          <cell r="E148">
            <v>108</v>
          </cell>
          <cell r="F148">
            <v>0</v>
          </cell>
          <cell r="G148">
            <v>2592</v>
          </cell>
        </row>
        <row r="149">
          <cell r="A149" t="str">
            <v/>
          </cell>
          <cell r="B149" t="str">
            <v>PF0490</v>
          </cell>
          <cell r="C149" t="str">
            <v>P’TIT DELICE POMME BANANE19 CL</v>
          </cell>
          <cell r="D149">
            <v>24</v>
          </cell>
          <cell r="E149">
            <v>0</v>
          </cell>
          <cell r="F149">
            <v>0</v>
          </cell>
          <cell r="G149">
            <v>0</v>
          </cell>
        </row>
        <row r="150">
          <cell r="A150" t="str">
            <v/>
          </cell>
          <cell r="B150" t="str">
            <v>PF0515</v>
          </cell>
          <cell r="C150" t="str">
            <v>P’TIT DELICE FRAISE FRAMB 19CL</v>
          </cell>
          <cell r="D150">
            <v>24</v>
          </cell>
          <cell r="E150">
            <v>0</v>
          </cell>
          <cell r="F150">
            <v>0</v>
          </cell>
          <cell r="G150">
            <v>0</v>
          </cell>
        </row>
        <row r="151">
          <cell r="A151" t="str">
            <v/>
          </cell>
          <cell r="B151" t="str">
            <v>PF0412</v>
          </cell>
          <cell r="C151" t="str">
            <v>JUS ORANGE PF 20 CL</v>
          </cell>
          <cell r="D151">
            <v>24</v>
          </cell>
          <cell r="E151">
            <v>72</v>
          </cell>
          <cell r="F151">
            <v>0</v>
          </cell>
          <cell r="G151">
            <v>1728</v>
          </cell>
        </row>
        <row r="152">
          <cell r="A152" t="str">
            <v/>
          </cell>
          <cell r="B152" t="str">
            <v>PF0413</v>
          </cell>
          <cell r="C152" t="str">
            <v>JUS MULTIVITAMINE PF 20 CL</v>
          </cell>
          <cell r="D152">
            <v>24</v>
          </cell>
          <cell r="E152">
            <v>138</v>
          </cell>
          <cell r="F152">
            <v>18</v>
          </cell>
          <cell r="G152">
            <v>3330</v>
          </cell>
        </row>
        <row r="153">
          <cell r="A153" t="str">
            <v/>
          </cell>
          <cell r="B153" t="str">
            <v>PF0414</v>
          </cell>
          <cell r="C153" t="str">
            <v>JUS MANGUE PF 20 CL</v>
          </cell>
          <cell r="D153">
            <v>24</v>
          </cell>
          <cell r="E153">
            <v>0</v>
          </cell>
          <cell r="F153">
            <v>0</v>
          </cell>
          <cell r="G153">
            <v>0</v>
          </cell>
        </row>
        <row r="154">
          <cell r="A154" t="str">
            <v/>
          </cell>
          <cell r="B154" t="str">
            <v>PF0415</v>
          </cell>
          <cell r="C154" t="str">
            <v>JUS POIRE PF 20 CL</v>
          </cell>
          <cell r="D154">
            <v>24</v>
          </cell>
          <cell r="E154">
            <v>0</v>
          </cell>
          <cell r="F154">
            <v>0</v>
          </cell>
          <cell r="G154">
            <v>0</v>
          </cell>
        </row>
        <row r="155">
          <cell r="A155" t="str">
            <v/>
          </cell>
          <cell r="B155" t="str">
            <v>PF0416</v>
          </cell>
          <cell r="C155" t="str">
            <v>JUS CONFORT REPAS PF 20 CL</v>
          </cell>
          <cell r="D155">
            <v>24</v>
          </cell>
          <cell r="E155">
            <v>0</v>
          </cell>
          <cell r="F155">
            <v>0</v>
          </cell>
          <cell r="G155">
            <v>0</v>
          </cell>
        </row>
        <row r="156">
          <cell r="A156" t="str">
            <v/>
          </cell>
          <cell r="B156" t="str">
            <v>PF0595</v>
          </cell>
          <cell r="C156" t="str">
            <v>JUS FRUZZY BARBE A PAPA 19CL</v>
          </cell>
          <cell r="D156">
            <v>24</v>
          </cell>
          <cell r="E156">
            <v>137</v>
          </cell>
          <cell r="F156">
            <v>0</v>
          </cell>
          <cell r="G156">
            <v>3288</v>
          </cell>
        </row>
        <row r="157">
          <cell r="A157" t="str">
            <v/>
          </cell>
          <cell r="B157" t="str">
            <v>PF0596</v>
          </cell>
          <cell r="C157" t="str">
            <v>JUS FRUZZY BONBON ACIDULE 19CL</v>
          </cell>
          <cell r="D157">
            <v>24</v>
          </cell>
          <cell r="E157">
            <v>126</v>
          </cell>
          <cell r="F157">
            <v>0</v>
          </cell>
          <cell r="G157">
            <v>3024</v>
          </cell>
        </row>
        <row r="158">
          <cell r="A158" t="str">
            <v/>
          </cell>
          <cell r="B158" t="str">
            <v>PF0597</v>
          </cell>
          <cell r="C158" t="str">
            <v>JUS FRUZZY BARBE A PAPA 12.5CL</v>
          </cell>
          <cell r="D158">
            <v>24</v>
          </cell>
          <cell r="E158">
            <v>59</v>
          </cell>
          <cell r="F158">
            <v>0</v>
          </cell>
          <cell r="G158">
            <v>1416</v>
          </cell>
        </row>
        <row r="159">
          <cell r="A159" t="str">
            <v/>
          </cell>
          <cell r="B159" t="str">
            <v>PF0598</v>
          </cell>
          <cell r="C159" t="str">
            <v>JUS FRUZZY BONBON ACIDULE 12.5CL</v>
          </cell>
          <cell r="D159">
            <v>24</v>
          </cell>
          <cell r="E159">
            <v>196</v>
          </cell>
          <cell r="F159">
            <v>0</v>
          </cell>
          <cell r="G159">
            <v>4704</v>
          </cell>
        </row>
        <row r="160">
          <cell r="A160" t="str">
            <v/>
          </cell>
          <cell r="B160" t="str">
            <v>PF0535</v>
          </cell>
          <cell r="C160" t="str">
            <v>DAY UP CHOCOLAT 1/2 L</v>
          </cell>
          <cell r="D160">
            <v>6</v>
          </cell>
          <cell r="E160">
            <v>249</v>
          </cell>
          <cell r="F160">
            <v>4</v>
          </cell>
          <cell r="G160">
            <v>1498</v>
          </cell>
        </row>
        <row r="161">
          <cell r="A161" t="str">
            <v/>
          </cell>
          <cell r="B161" t="str">
            <v>PF0577</v>
          </cell>
          <cell r="C161" t="str">
            <v>DELI'O POIRE 25 CL</v>
          </cell>
          <cell r="D161">
            <v>12</v>
          </cell>
          <cell r="E161">
            <v>599</v>
          </cell>
          <cell r="F161">
            <v>0</v>
          </cell>
          <cell r="G161">
            <v>7188</v>
          </cell>
        </row>
        <row r="162">
          <cell r="A162" t="str">
            <v/>
          </cell>
          <cell r="B162" t="str">
            <v>PF0578</v>
          </cell>
          <cell r="C162" t="str">
            <v>DELI'O MENTHE 25 CL</v>
          </cell>
          <cell r="D162">
            <v>12</v>
          </cell>
          <cell r="E162">
            <v>633</v>
          </cell>
          <cell r="F162">
            <v>7</v>
          </cell>
          <cell r="G162">
            <v>7603</v>
          </cell>
        </row>
        <row r="163">
          <cell r="A163" t="str">
            <v/>
          </cell>
          <cell r="B163" t="str">
            <v>PF0585</v>
          </cell>
          <cell r="C163" t="str">
            <v>DELI'O POMME 25 CL</v>
          </cell>
          <cell r="D163">
            <v>12</v>
          </cell>
          <cell r="E163">
            <v>645</v>
          </cell>
          <cell r="F163">
            <v>0</v>
          </cell>
          <cell r="G163">
            <v>7740</v>
          </cell>
        </row>
        <row r="164">
          <cell r="A164" t="str">
            <v/>
          </cell>
          <cell r="B164" t="str">
            <v>PF0586</v>
          </cell>
          <cell r="C164" t="str">
            <v>DELI'O PECHE 25 CL</v>
          </cell>
          <cell r="D164">
            <v>12</v>
          </cell>
          <cell r="E164">
            <v>615</v>
          </cell>
          <cell r="F164">
            <v>0</v>
          </cell>
          <cell r="G164">
            <v>7380</v>
          </cell>
        </row>
        <row r="165">
          <cell r="A165" t="str">
            <v/>
          </cell>
          <cell r="B165" t="str">
            <v>PF0303</v>
          </cell>
          <cell r="C165" t="str">
            <v>CIDRE MEDDEB 0,5 L</v>
          </cell>
          <cell r="D165">
            <v>12</v>
          </cell>
          <cell r="E165">
            <v>0</v>
          </cell>
          <cell r="F165">
            <v>0</v>
          </cell>
          <cell r="G165">
            <v>0</v>
          </cell>
        </row>
        <row r="166">
          <cell r="A166" t="str">
            <v/>
          </cell>
          <cell r="B166" t="str">
            <v>PF0561</v>
          </cell>
          <cell r="C166" t="str">
            <v>PUNCH CIDRE 1 L</v>
          </cell>
          <cell r="D166">
            <v>6</v>
          </cell>
          <cell r="E166">
            <v>0</v>
          </cell>
          <cell r="F166">
            <v>0</v>
          </cell>
          <cell r="G166">
            <v>0</v>
          </cell>
        </row>
        <row r="167">
          <cell r="A167" t="str">
            <v/>
          </cell>
          <cell r="B167" t="str">
            <v>PF0555</v>
          </cell>
          <cell r="C167" t="str">
            <v>PUNCH CIDRE 1.5 L</v>
          </cell>
          <cell r="D167">
            <v>6</v>
          </cell>
          <cell r="E167">
            <v>54</v>
          </cell>
          <cell r="F167">
            <v>0</v>
          </cell>
          <cell r="G167">
            <v>324</v>
          </cell>
        </row>
        <row r="168">
          <cell r="A168" t="str">
            <v/>
          </cell>
          <cell r="B168" t="str">
            <v>PF0564</v>
          </cell>
          <cell r="C168" t="str">
            <v>PUNCH ORANGE 0,5 L</v>
          </cell>
          <cell r="D168">
            <v>12</v>
          </cell>
          <cell r="E168">
            <v>35</v>
          </cell>
          <cell r="F168">
            <v>0</v>
          </cell>
          <cell r="G168">
            <v>420</v>
          </cell>
        </row>
        <row r="169">
          <cell r="A169" t="str">
            <v/>
          </cell>
          <cell r="B169" t="str">
            <v>PF0389</v>
          </cell>
          <cell r="C169" t="str">
            <v>FRUITE CITRON 0,5 L</v>
          </cell>
          <cell r="D169">
            <v>12</v>
          </cell>
          <cell r="E169">
            <v>0</v>
          </cell>
          <cell r="F169">
            <v>0</v>
          </cell>
          <cell r="G169">
            <v>0</v>
          </cell>
        </row>
        <row r="170">
          <cell r="A170" t="str">
            <v/>
          </cell>
          <cell r="B170" t="str">
            <v>PF0565</v>
          </cell>
          <cell r="C170" t="str">
            <v>PUNCH POMME 0,5 L</v>
          </cell>
          <cell r="D170">
            <v>12</v>
          </cell>
          <cell r="E170">
            <v>34</v>
          </cell>
          <cell r="F170">
            <v>0</v>
          </cell>
          <cell r="G170">
            <v>408</v>
          </cell>
        </row>
        <row r="171">
          <cell r="A171" t="str">
            <v/>
          </cell>
          <cell r="B171" t="str">
            <v>PF0563</v>
          </cell>
          <cell r="C171" t="str">
            <v>PUNCH ORANGE 1L</v>
          </cell>
          <cell r="D171">
            <v>6</v>
          </cell>
          <cell r="E171">
            <v>32</v>
          </cell>
          <cell r="F171">
            <v>0</v>
          </cell>
          <cell r="G171">
            <v>192</v>
          </cell>
        </row>
        <row r="172">
          <cell r="A172" t="str">
            <v/>
          </cell>
          <cell r="B172" t="str">
            <v>PF0383</v>
          </cell>
          <cell r="C172" t="str">
            <v>FRUITE CITRON 1L</v>
          </cell>
          <cell r="D172">
            <v>6</v>
          </cell>
          <cell r="E172">
            <v>0</v>
          </cell>
          <cell r="F172">
            <v>0</v>
          </cell>
          <cell r="G172">
            <v>0</v>
          </cell>
        </row>
        <row r="173">
          <cell r="A173" t="str">
            <v/>
          </cell>
          <cell r="B173" t="str">
            <v>PF0556</v>
          </cell>
          <cell r="C173" t="str">
            <v>PUNCH POMME 1 L</v>
          </cell>
          <cell r="D173">
            <v>6</v>
          </cell>
          <cell r="E173">
            <v>16</v>
          </cell>
          <cell r="F173">
            <v>0</v>
          </cell>
          <cell r="G173">
            <v>96</v>
          </cell>
        </row>
        <row r="174">
          <cell r="A174" t="str">
            <v/>
          </cell>
          <cell r="B174" t="str">
            <v>PF0544</v>
          </cell>
          <cell r="C174" t="str">
            <v>PUNCH ORANGE 1,5 L</v>
          </cell>
          <cell r="D174">
            <v>6</v>
          </cell>
          <cell r="E174">
            <v>5</v>
          </cell>
          <cell r="F174">
            <v>0</v>
          </cell>
          <cell r="G174">
            <v>30</v>
          </cell>
        </row>
        <row r="175">
          <cell r="A175" t="str">
            <v/>
          </cell>
          <cell r="B175" t="str">
            <v>PF0386</v>
          </cell>
          <cell r="C175" t="str">
            <v>FRUITE CITRON 1,5 L</v>
          </cell>
          <cell r="D175">
            <v>6</v>
          </cell>
          <cell r="E175">
            <v>0</v>
          </cell>
          <cell r="F175">
            <v>0</v>
          </cell>
          <cell r="G175">
            <v>0</v>
          </cell>
        </row>
        <row r="176">
          <cell r="A176" t="str">
            <v/>
          </cell>
          <cell r="B176" t="str">
            <v>PF0545</v>
          </cell>
          <cell r="C176" t="str">
            <v>PUNCH POMME 1,5 L</v>
          </cell>
          <cell r="D176">
            <v>6</v>
          </cell>
          <cell r="E176">
            <v>9</v>
          </cell>
          <cell r="F176">
            <v>0</v>
          </cell>
          <cell r="G176">
            <v>54</v>
          </cell>
        </row>
        <row r="177">
          <cell r="A177" t="str">
            <v/>
          </cell>
          <cell r="B177" t="str">
            <v>PF0396</v>
          </cell>
          <cell r="C177" t="str">
            <v>FRUITE PULPE 0,5 L</v>
          </cell>
          <cell r="D177">
            <v>12</v>
          </cell>
          <cell r="E177">
            <v>0</v>
          </cell>
          <cell r="F177">
            <v>0</v>
          </cell>
          <cell r="G177">
            <v>0</v>
          </cell>
        </row>
        <row r="178">
          <cell r="A178" t="str">
            <v/>
          </cell>
          <cell r="B178" t="str">
            <v>PF0397</v>
          </cell>
          <cell r="C178" t="str">
            <v>FRUITE PULPE 1L</v>
          </cell>
          <cell r="D178">
            <v>6</v>
          </cell>
          <cell r="E178">
            <v>0</v>
          </cell>
          <cell r="F178">
            <v>0</v>
          </cell>
          <cell r="G178">
            <v>0</v>
          </cell>
        </row>
        <row r="179">
          <cell r="A179" t="str">
            <v/>
          </cell>
          <cell r="B179" t="str">
            <v>PF0546</v>
          </cell>
          <cell r="C179" t="str">
            <v>PUNCH PULPE 1,5 L</v>
          </cell>
          <cell r="D179">
            <v>6</v>
          </cell>
          <cell r="E179">
            <v>0</v>
          </cell>
          <cell r="F179">
            <v>0</v>
          </cell>
          <cell r="G179">
            <v>0</v>
          </cell>
        </row>
        <row r="180">
          <cell r="A180" t="str">
            <v/>
          </cell>
          <cell r="B180" t="str">
            <v>PF0398</v>
          </cell>
          <cell r="C180" t="str">
            <v>FRUITE PULPE 1,5 L</v>
          </cell>
          <cell r="D180">
            <v>6</v>
          </cell>
          <cell r="E180">
            <v>0</v>
          </cell>
          <cell r="F180">
            <v>0</v>
          </cell>
          <cell r="G180">
            <v>0</v>
          </cell>
        </row>
        <row r="181">
          <cell r="A181" t="str">
            <v/>
          </cell>
          <cell r="B181" t="str">
            <v>PF0411</v>
          </cell>
          <cell r="C181" t="str">
            <v>JUS ORANGE 100% 1L</v>
          </cell>
          <cell r="D181">
            <v>6</v>
          </cell>
          <cell r="E181">
            <v>0</v>
          </cell>
          <cell r="F181">
            <v>0</v>
          </cell>
          <cell r="G181">
            <v>0</v>
          </cell>
        </row>
        <row r="182">
          <cell r="A182" t="str">
            <v/>
          </cell>
          <cell r="B182" t="str">
            <v>PF0499</v>
          </cell>
          <cell r="C182" t="str">
            <v>FROMAGE FONDU 48P PROMO</v>
          </cell>
          <cell r="D182">
            <v>6</v>
          </cell>
          <cell r="E182">
            <v>0</v>
          </cell>
          <cell r="F182">
            <v>0</v>
          </cell>
          <cell r="G182">
            <v>0</v>
          </cell>
        </row>
        <row r="183">
          <cell r="A183" t="str">
            <v/>
          </cell>
          <cell r="B183" t="str">
            <v>PF0278</v>
          </cell>
          <cell r="C183" t="str">
            <v>FERME NATURE SUCRE 110</v>
          </cell>
          <cell r="D183">
            <v>48</v>
          </cell>
          <cell r="E183">
            <v>0</v>
          </cell>
          <cell r="F183">
            <v>0</v>
          </cell>
          <cell r="G183">
            <v>0</v>
          </cell>
        </row>
        <row r="184">
          <cell r="A184" t="str">
            <v/>
          </cell>
          <cell r="B184" t="str">
            <v>PF0135</v>
          </cell>
          <cell r="C184" t="str">
            <v>DELICE FERME FRAISE CITRON 110</v>
          </cell>
          <cell r="D184">
            <v>48</v>
          </cell>
          <cell r="E184">
            <v>0</v>
          </cell>
          <cell r="F184">
            <v>0</v>
          </cell>
          <cell r="G184">
            <v>0</v>
          </cell>
        </row>
        <row r="185">
          <cell r="A185" t="str">
            <v/>
          </cell>
          <cell r="B185" t="str">
            <v>PF0457</v>
          </cell>
          <cell r="C185" t="str">
            <v>DELICE FERME MELON 110</v>
          </cell>
          <cell r="D185">
            <v>48</v>
          </cell>
          <cell r="E185">
            <v>0</v>
          </cell>
          <cell r="F185">
            <v>0</v>
          </cell>
          <cell r="G185">
            <v>0</v>
          </cell>
        </row>
        <row r="186">
          <cell r="A186" t="str">
            <v/>
          </cell>
          <cell r="B186" t="str">
            <v>PF0248</v>
          </cell>
          <cell r="C186" t="str">
            <v>DANINO BANANE 50</v>
          </cell>
          <cell r="D186">
            <v>72</v>
          </cell>
          <cell r="E186">
            <v>0</v>
          </cell>
          <cell r="F186">
            <v>0</v>
          </cell>
          <cell r="G186">
            <v>0</v>
          </cell>
        </row>
        <row r="187">
          <cell r="A187" t="str">
            <v/>
          </cell>
          <cell r="B187" t="str">
            <v>PF0279</v>
          </cell>
          <cell r="C187" t="str">
            <v>DANINO VANILLE 50</v>
          </cell>
          <cell r="D187">
            <v>72</v>
          </cell>
          <cell r="E187">
            <v>0</v>
          </cell>
          <cell r="F187">
            <v>0</v>
          </cell>
          <cell r="G187">
            <v>0</v>
          </cell>
        </row>
        <row r="188">
          <cell r="A188" t="str">
            <v/>
          </cell>
          <cell r="B188" t="str">
            <v>PF0141</v>
          </cell>
          <cell r="C188" t="str">
            <v>DANETTE CHOCO/CARAMEL 100</v>
          </cell>
          <cell r="D188">
            <v>48</v>
          </cell>
          <cell r="E188">
            <v>0</v>
          </cell>
          <cell r="F188">
            <v>0</v>
          </cell>
          <cell r="G188">
            <v>0</v>
          </cell>
        </row>
        <row r="189">
          <cell r="A189" t="str">
            <v/>
          </cell>
          <cell r="B189" t="str">
            <v>PF0267</v>
          </cell>
          <cell r="C189" t="str">
            <v>DANETTE ASSIDET ZGOUGOU 100</v>
          </cell>
          <cell r="D189">
            <v>48</v>
          </cell>
          <cell r="E189">
            <v>0</v>
          </cell>
          <cell r="F189">
            <v>0</v>
          </cell>
          <cell r="G189">
            <v>0</v>
          </cell>
        </row>
        <row r="190">
          <cell r="A190" t="str">
            <v/>
          </cell>
          <cell r="B190" t="str">
            <v>PF0268</v>
          </cell>
          <cell r="C190" t="str">
            <v>DANETTE SAVEUR CAFE 100</v>
          </cell>
          <cell r="D190">
            <v>48</v>
          </cell>
          <cell r="E190">
            <v>0</v>
          </cell>
          <cell r="F190">
            <v>0</v>
          </cell>
          <cell r="G190">
            <v>0</v>
          </cell>
        </row>
        <row r="191">
          <cell r="A191" t="str">
            <v/>
          </cell>
          <cell r="B191" t="str">
            <v>PF0337</v>
          </cell>
          <cell r="C191" t="str">
            <v>DANETTE CARAMEL 100</v>
          </cell>
          <cell r="D191">
            <v>48</v>
          </cell>
          <cell r="E191">
            <v>0</v>
          </cell>
          <cell r="F191">
            <v>0</v>
          </cell>
          <cell r="G191">
            <v>0</v>
          </cell>
        </row>
        <row r="192">
          <cell r="A192" t="str">
            <v/>
          </cell>
          <cell r="B192" t="str">
            <v>PF0365</v>
          </cell>
          <cell r="C192" t="str">
            <v>DANETTE CHOCOLAT NOISETTE 100</v>
          </cell>
          <cell r="D192">
            <v>48</v>
          </cell>
          <cell r="E192">
            <v>0</v>
          </cell>
          <cell r="F192">
            <v>0</v>
          </cell>
          <cell r="G192">
            <v>0</v>
          </cell>
        </row>
        <row r="193">
          <cell r="A193" t="str">
            <v/>
          </cell>
          <cell r="B193" t="str">
            <v>PF0423</v>
          </cell>
          <cell r="C193" t="str">
            <v>DANETTE CHOCOLAT BANANE100</v>
          </cell>
          <cell r="D193">
            <v>48</v>
          </cell>
          <cell r="E193">
            <v>0</v>
          </cell>
          <cell r="F193">
            <v>0</v>
          </cell>
          <cell r="G193">
            <v>0</v>
          </cell>
        </row>
        <row r="194">
          <cell r="A194" t="str">
            <v/>
          </cell>
          <cell r="B194" t="str">
            <v>PF0467</v>
          </cell>
          <cell r="C194" t="str">
            <v>DANETTE TIRAMISU 100</v>
          </cell>
          <cell r="D194">
            <v>48</v>
          </cell>
          <cell r="E194">
            <v>0</v>
          </cell>
          <cell r="F194">
            <v>0</v>
          </cell>
          <cell r="G194">
            <v>0</v>
          </cell>
        </row>
        <row r="195">
          <cell r="A195" t="str">
            <v/>
          </cell>
          <cell r="B195" t="str">
            <v>PF0485</v>
          </cell>
          <cell r="C195" t="str">
            <v>DANETTE PANNA COTTA CHOCOLA 95</v>
          </cell>
          <cell r="D195">
            <v>32</v>
          </cell>
          <cell r="E195">
            <v>0</v>
          </cell>
          <cell r="F195">
            <v>0</v>
          </cell>
          <cell r="G195">
            <v>0</v>
          </cell>
        </row>
        <row r="196">
          <cell r="A196" t="str">
            <v/>
          </cell>
          <cell r="B196" t="str">
            <v>PF0437</v>
          </cell>
          <cell r="C196" t="str">
            <v>DANINO A BOIRE FRAISE</v>
          </cell>
          <cell r="D196">
            <v>54</v>
          </cell>
          <cell r="E196">
            <v>0</v>
          </cell>
          <cell r="F196">
            <v>0</v>
          </cell>
          <cell r="G196">
            <v>0</v>
          </cell>
        </row>
        <row r="197">
          <cell r="A197" t="str">
            <v/>
          </cell>
          <cell r="B197" t="str">
            <v>PF0512</v>
          </cell>
          <cell r="C197" t="str">
            <v>MPACK*6 DANUP FRAISE / VANILLE</v>
          </cell>
          <cell r="D197">
            <v>6</v>
          </cell>
          <cell r="E197">
            <v>0</v>
          </cell>
          <cell r="F197">
            <v>0</v>
          </cell>
          <cell r="G197">
            <v>0</v>
          </cell>
        </row>
        <row r="198">
          <cell r="A198" t="str">
            <v/>
          </cell>
          <cell r="B198" t="str">
            <v>PF0136</v>
          </cell>
          <cell r="C198" t="str">
            <v>DANUP ICE CITRON 170</v>
          </cell>
          <cell r="D198">
            <v>48</v>
          </cell>
          <cell r="E198">
            <v>0</v>
          </cell>
          <cell r="F198">
            <v>0</v>
          </cell>
          <cell r="G198">
            <v>0</v>
          </cell>
        </row>
        <row r="199">
          <cell r="A199" t="str">
            <v/>
          </cell>
          <cell r="B199" t="str">
            <v>PF0428</v>
          </cell>
          <cell r="C199" t="str">
            <v>DANUP FRAISE CITRON 170</v>
          </cell>
          <cell r="D199">
            <v>48</v>
          </cell>
          <cell r="E199">
            <v>0</v>
          </cell>
          <cell r="F199">
            <v>0</v>
          </cell>
          <cell r="G199">
            <v>0</v>
          </cell>
        </row>
        <row r="200">
          <cell r="A200" t="str">
            <v/>
          </cell>
          <cell r="B200" t="str">
            <v>PF0498</v>
          </cell>
          <cell r="C200" t="str">
            <v>DANUP COOKIES 170 GR</v>
          </cell>
          <cell r="D200">
            <v>48</v>
          </cell>
          <cell r="E200">
            <v>0</v>
          </cell>
          <cell r="F200">
            <v>0</v>
          </cell>
          <cell r="G200">
            <v>0</v>
          </cell>
        </row>
        <row r="201">
          <cell r="A201" t="str">
            <v/>
          </cell>
          <cell r="B201" t="str">
            <v>PF0517</v>
          </cell>
          <cell r="C201" t="str">
            <v>DELICE A BOIRE FRAISE 160 GR</v>
          </cell>
          <cell r="D201">
            <v>24</v>
          </cell>
          <cell r="E201">
            <v>0</v>
          </cell>
          <cell r="F201">
            <v>0</v>
          </cell>
          <cell r="G201">
            <v>0</v>
          </cell>
        </row>
        <row r="202">
          <cell r="A202" t="str">
            <v/>
          </cell>
          <cell r="B202" t="str">
            <v>PF0493</v>
          </cell>
          <cell r="C202" t="str">
            <v>DELICE A BOIRE FRAISE 165 GR</v>
          </cell>
          <cell r="D202">
            <v>24</v>
          </cell>
          <cell r="E202">
            <v>0</v>
          </cell>
          <cell r="F202">
            <v>0</v>
          </cell>
          <cell r="G202">
            <v>0</v>
          </cell>
        </row>
        <row r="203">
          <cell r="A203" t="str">
            <v/>
          </cell>
          <cell r="B203" t="str">
            <v>PF0527</v>
          </cell>
          <cell r="C203" t="str">
            <v>MAMZOUJ BISCUIT CITRON 70</v>
          </cell>
          <cell r="D203">
            <v>72</v>
          </cell>
          <cell r="E203">
            <v>0</v>
          </cell>
          <cell r="F203">
            <v>0</v>
          </cell>
          <cell r="G203">
            <v>0</v>
          </cell>
        </row>
        <row r="204">
          <cell r="A204" t="str">
            <v/>
          </cell>
          <cell r="B204" t="str">
            <v>PF0083</v>
          </cell>
          <cell r="C204" t="str">
            <v>MAMZOUJ VANILLE 80</v>
          </cell>
          <cell r="D204">
            <v>72</v>
          </cell>
          <cell r="E204">
            <v>0</v>
          </cell>
          <cell r="F204">
            <v>0</v>
          </cell>
          <cell r="G204">
            <v>0</v>
          </cell>
        </row>
        <row r="205">
          <cell r="A205" t="str">
            <v/>
          </cell>
          <cell r="B205" t="str">
            <v>PF0084</v>
          </cell>
          <cell r="C205" t="str">
            <v>MAMZOUJ FRAISE 80</v>
          </cell>
          <cell r="D205">
            <v>72</v>
          </cell>
          <cell r="E205">
            <v>0</v>
          </cell>
          <cell r="F205">
            <v>0</v>
          </cell>
          <cell r="G205">
            <v>0</v>
          </cell>
        </row>
        <row r="206">
          <cell r="A206" t="str">
            <v/>
          </cell>
          <cell r="B206" t="str">
            <v>PF0314</v>
          </cell>
          <cell r="C206" t="str">
            <v>MAMZOUJ FRAISE BISCUIT 80</v>
          </cell>
          <cell r="D206">
            <v>72</v>
          </cell>
          <cell r="E206">
            <v>0</v>
          </cell>
          <cell r="F206">
            <v>0</v>
          </cell>
          <cell r="G206">
            <v>0</v>
          </cell>
        </row>
        <row r="207">
          <cell r="A207" t="str">
            <v/>
          </cell>
          <cell r="B207" t="str">
            <v>PF0456</v>
          </cell>
          <cell r="C207" t="str">
            <v>MAMZOUJ VANILLE BISCUIT 80</v>
          </cell>
          <cell r="D207">
            <v>72</v>
          </cell>
          <cell r="E207">
            <v>0</v>
          </cell>
          <cell r="F207">
            <v>0</v>
          </cell>
          <cell r="G207">
            <v>0</v>
          </cell>
        </row>
        <row r="208">
          <cell r="A208" t="str">
            <v/>
          </cell>
          <cell r="B208" t="str">
            <v>PF0325</v>
          </cell>
          <cell r="C208" t="str">
            <v>BRASSE TARTE AU CITRON 80</v>
          </cell>
          <cell r="D208">
            <v>72</v>
          </cell>
          <cell r="E208">
            <v>0</v>
          </cell>
          <cell r="F208">
            <v>0</v>
          </cell>
          <cell r="G208">
            <v>0</v>
          </cell>
        </row>
        <row r="209">
          <cell r="A209" t="str">
            <v/>
          </cell>
          <cell r="B209" t="str">
            <v>PF0507</v>
          </cell>
          <cell r="C209" t="str">
            <v>MAMZOUJ BISCUIT CITRON 80</v>
          </cell>
          <cell r="D209">
            <v>72</v>
          </cell>
          <cell r="E209">
            <v>0</v>
          </cell>
          <cell r="F209">
            <v>0</v>
          </cell>
          <cell r="G209">
            <v>0</v>
          </cell>
        </row>
        <row r="210">
          <cell r="A210" t="str">
            <v/>
          </cell>
          <cell r="B210" t="str">
            <v>PF0128</v>
          </cell>
          <cell r="C210" t="str">
            <v>MAMZOUJ PECHE ABRICOT 80</v>
          </cell>
          <cell r="D210">
            <v>72</v>
          </cell>
          <cell r="E210">
            <v>0</v>
          </cell>
          <cell r="F210">
            <v>0</v>
          </cell>
          <cell r="G210">
            <v>0</v>
          </cell>
        </row>
        <row r="211">
          <cell r="A211" t="str">
            <v/>
          </cell>
          <cell r="B211" t="str">
            <v>PF0455</v>
          </cell>
          <cell r="C211" t="str">
            <v>MAMZOUJ MANGUE 80</v>
          </cell>
          <cell r="D211">
            <v>72</v>
          </cell>
          <cell r="E211">
            <v>0</v>
          </cell>
          <cell r="F211">
            <v>0</v>
          </cell>
          <cell r="G211">
            <v>0</v>
          </cell>
        </row>
        <row r="212">
          <cell r="A212" t="str">
            <v/>
          </cell>
          <cell r="B212" t="str">
            <v>PF0363</v>
          </cell>
          <cell r="C212" t="str">
            <v>MPACK*12 MAMZOUJ FRAIS/VANILLE</v>
          </cell>
          <cell r="D212">
            <v>4</v>
          </cell>
          <cell r="E212">
            <v>0</v>
          </cell>
          <cell r="F212">
            <v>0</v>
          </cell>
          <cell r="G212">
            <v>0</v>
          </cell>
        </row>
        <row r="213">
          <cell r="A213" t="str">
            <v/>
          </cell>
          <cell r="B213" t="str">
            <v>PF0508</v>
          </cell>
          <cell r="C213" t="str">
            <v>MPACK*12 MAMZOUJ VAN / FR.BISC</v>
          </cell>
          <cell r="D213">
            <v>4</v>
          </cell>
          <cell r="E213">
            <v>0</v>
          </cell>
          <cell r="F213">
            <v>0</v>
          </cell>
          <cell r="G213">
            <v>0</v>
          </cell>
        </row>
        <row r="214">
          <cell r="A214" t="str">
            <v/>
          </cell>
          <cell r="B214" t="str">
            <v>PF0532</v>
          </cell>
          <cell r="C214" t="str">
            <v>DELICE A BOIRE VANILLE 160 GR</v>
          </cell>
          <cell r="D214">
            <v>24</v>
          </cell>
          <cell r="E214">
            <v>0</v>
          </cell>
          <cell r="F214">
            <v>0</v>
          </cell>
          <cell r="G214">
            <v>0</v>
          </cell>
        </row>
        <row r="215">
          <cell r="A215" t="str">
            <v/>
          </cell>
          <cell r="B215" t="str">
            <v>PF0510</v>
          </cell>
          <cell r="C215" t="str">
            <v>DANAO EXOTIQUE 200ML</v>
          </cell>
          <cell r="D215">
            <v>35</v>
          </cell>
          <cell r="E215">
            <v>0</v>
          </cell>
          <cell r="F215">
            <v>0</v>
          </cell>
          <cell r="G215">
            <v>0</v>
          </cell>
        </row>
        <row r="216">
          <cell r="A216" t="str">
            <v/>
          </cell>
          <cell r="B216" t="str">
            <v>PF0321</v>
          </cell>
          <cell r="C216" t="str">
            <v>FERME YAWMY  VANILLE 80</v>
          </cell>
          <cell r="D216">
            <v>72</v>
          </cell>
          <cell r="E216">
            <v>0</v>
          </cell>
          <cell r="F216">
            <v>0</v>
          </cell>
          <cell r="G216">
            <v>0</v>
          </cell>
        </row>
        <row r="217">
          <cell r="A217" t="str">
            <v/>
          </cell>
          <cell r="B217" t="str">
            <v>PF0322</v>
          </cell>
          <cell r="C217" t="str">
            <v>FERME YAWMY FRAISE 80</v>
          </cell>
          <cell r="D217">
            <v>72</v>
          </cell>
          <cell r="E217">
            <v>0</v>
          </cell>
          <cell r="F217">
            <v>0</v>
          </cell>
          <cell r="G217">
            <v>0</v>
          </cell>
        </row>
        <row r="218">
          <cell r="A218" t="str">
            <v/>
          </cell>
          <cell r="B218" t="str">
            <v>PF0270</v>
          </cell>
          <cell r="C218" t="str">
            <v>DANAO PECHE/ABRICOT 200ML</v>
          </cell>
          <cell r="D218">
            <v>35</v>
          </cell>
          <cell r="E218">
            <v>0</v>
          </cell>
          <cell r="F218">
            <v>0</v>
          </cell>
          <cell r="G218">
            <v>0</v>
          </cell>
        </row>
        <row r="219">
          <cell r="A219" t="str">
            <v/>
          </cell>
          <cell r="B219" t="str">
            <v>PF0469</v>
          </cell>
          <cell r="C219" t="str">
            <v>DANAO CITRON 200ML</v>
          </cell>
          <cell r="D219">
            <v>35</v>
          </cell>
          <cell r="E219">
            <v>0</v>
          </cell>
          <cell r="F219">
            <v>0</v>
          </cell>
          <cell r="G219">
            <v>0</v>
          </cell>
        </row>
        <row r="220">
          <cell r="A220" t="str">
            <v/>
          </cell>
          <cell r="B220" t="str">
            <v>PF0480</v>
          </cell>
          <cell r="C220" t="str">
            <v>DANAO EXOTIQUE 200ML</v>
          </cell>
          <cell r="D220">
            <v>35</v>
          </cell>
          <cell r="E220">
            <v>0</v>
          </cell>
          <cell r="F220">
            <v>0</v>
          </cell>
          <cell r="G220">
            <v>0</v>
          </cell>
        </row>
        <row r="221">
          <cell r="A221" t="str">
            <v/>
          </cell>
          <cell r="B221" t="str">
            <v>PF0217</v>
          </cell>
          <cell r="C221" t="str">
            <v>ACTIVIA ARO MIEL 110</v>
          </cell>
          <cell r="D221">
            <v>48</v>
          </cell>
          <cell r="E221">
            <v>0</v>
          </cell>
          <cell r="F221">
            <v>0</v>
          </cell>
          <cell r="G221">
            <v>0</v>
          </cell>
        </row>
        <row r="222">
          <cell r="A222" t="str">
            <v/>
          </cell>
          <cell r="B222" t="str">
            <v>PF0366</v>
          </cell>
          <cell r="C222" t="str">
            <v>ACTIVIA CITRON 110</v>
          </cell>
          <cell r="D222">
            <v>48</v>
          </cell>
          <cell r="E222">
            <v>0</v>
          </cell>
          <cell r="F222">
            <v>0</v>
          </cell>
          <cell r="G222">
            <v>0</v>
          </cell>
        </row>
        <row r="223">
          <cell r="A223" t="str">
            <v/>
          </cell>
          <cell r="B223" t="str">
            <v>PF0358</v>
          </cell>
          <cell r="C223" t="str">
            <v>ACTIVIA AUX FRUITS FDB 110</v>
          </cell>
          <cell r="D223">
            <v>48</v>
          </cell>
          <cell r="E223">
            <v>0</v>
          </cell>
          <cell r="F223">
            <v>0</v>
          </cell>
          <cell r="G223">
            <v>0</v>
          </cell>
        </row>
        <row r="224">
          <cell r="A224" t="str">
            <v/>
          </cell>
          <cell r="B224" t="str">
            <v>PF0459</v>
          </cell>
          <cell r="C224" t="str">
            <v>ACTIVIA AUX FRUITS NOIX 110</v>
          </cell>
          <cell r="D224">
            <v>48</v>
          </cell>
          <cell r="E224">
            <v>0</v>
          </cell>
          <cell r="F224">
            <v>0</v>
          </cell>
          <cell r="G224">
            <v>0</v>
          </cell>
        </row>
        <row r="225">
          <cell r="A225" t="str">
            <v/>
          </cell>
          <cell r="B225" t="str">
            <v>PF0265</v>
          </cell>
          <cell r="C225" t="str">
            <v>ACTIVIA AUX FRUITS FIGUE 110</v>
          </cell>
          <cell r="D225">
            <v>48</v>
          </cell>
          <cell r="E225">
            <v>0</v>
          </cell>
          <cell r="F225">
            <v>0</v>
          </cell>
          <cell r="G225">
            <v>0</v>
          </cell>
        </row>
        <row r="226">
          <cell r="A226" t="str">
            <v/>
          </cell>
          <cell r="B226" t="str">
            <v>PF0266</v>
          </cell>
          <cell r="C226" t="str">
            <v>ACTIVIA AUX FRUITS POMME 110</v>
          </cell>
          <cell r="D226">
            <v>48</v>
          </cell>
          <cell r="E226">
            <v>0</v>
          </cell>
          <cell r="F226">
            <v>0</v>
          </cell>
          <cell r="G226">
            <v>0</v>
          </cell>
        </row>
        <row r="227">
          <cell r="A227" t="str">
            <v/>
          </cell>
          <cell r="B227" t="str">
            <v>PF0315</v>
          </cell>
          <cell r="C227" t="str">
            <v>ACTIVIA AUX FRUITS DATTES  110</v>
          </cell>
          <cell r="D227">
            <v>48</v>
          </cell>
          <cell r="E227">
            <v>0</v>
          </cell>
          <cell r="F227">
            <v>0</v>
          </cell>
          <cell r="G227">
            <v>0</v>
          </cell>
        </row>
        <row r="228">
          <cell r="A228" t="str">
            <v/>
          </cell>
          <cell r="B228" t="str">
            <v>PF0346</v>
          </cell>
          <cell r="C228" t="str">
            <v>ACTIVIA  AUX FRUITS POIRE 110</v>
          </cell>
          <cell r="D228">
            <v>48</v>
          </cell>
          <cell r="E228">
            <v>0</v>
          </cell>
          <cell r="F228">
            <v>0</v>
          </cell>
          <cell r="G228">
            <v>0</v>
          </cell>
        </row>
        <row r="229">
          <cell r="A229" t="str">
            <v/>
          </cell>
          <cell r="B229" t="str">
            <v>PF0424</v>
          </cell>
          <cell r="C229" t="str">
            <v>ACTIVIA AUX FRUITS MANGUE110</v>
          </cell>
          <cell r="D229">
            <v>48</v>
          </cell>
          <cell r="E229">
            <v>0</v>
          </cell>
          <cell r="F229">
            <v>0</v>
          </cell>
          <cell r="G229">
            <v>0</v>
          </cell>
        </row>
        <row r="230">
          <cell r="A230" t="str">
            <v/>
          </cell>
          <cell r="B230" t="str">
            <v>PF0460</v>
          </cell>
          <cell r="C230" t="str">
            <v>ACTIVIA 0% AUX FRUITS FRAISE</v>
          </cell>
          <cell r="D230">
            <v>48</v>
          </cell>
          <cell r="E230">
            <v>0</v>
          </cell>
          <cell r="F230">
            <v>0</v>
          </cell>
          <cell r="G230">
            <v>0</v>
          </cell>
        </row>
        <row r="231">
          <cell r="A231" t="str">
            <v/>
          </cell>
          <cell r="B231" t="str">
            <v>PF0466</v>
          </cell>
          <cell r="C231" t="str">
            <v>MPACK*6 DANAO PECHE ABRICOT</v>
          </cell>
          <cell r="D231">
            <v>5</v>
          </cell>
          <cell r="E231">
            <v>0</v>
          </cell>
          <cell r="F231">
            <v>0</v>
          </cell>
          <cell r="G231">
            <v>0</v>
          </cell>
        </row>
        <row r="232">
          <cell r="A232" t="str">
            <v/>
          </cell>
          <cell r="B232" t="str">
            <v>PF0349</v>
          </cell>
          <cell r="C232" t="str">
            <v>BEURRE EN SCEAU DELICE 2,5 KG</v>
          </cell>
          <cell r="D232">
            <v>2.5</v>
          </cell>
          <cell r="E232">
            <v>0</v>
          </cell>
          <cell r="F232">
            <v>0</v>
          </cell>
          <cell r="G232">
            <v>0</v>
          </cell>
        </row>
        <row r="233">
          <cell r="A233" t="str">
            <v/>
          </cell>
          <cell r="B233" t="str">
            <v>PF0357</v>
          </cell>
          <cell r="C233" t="str">
            <v>TRESOR DE LAIT SAUMON</v>
          </cell>
          <cell r="D233">
            <v>18</v>
          </cell>
          <cell r="E233">
            <v>0</v>
          </cell>
          <cell r="F233">
            <v>0</v>
          </cell>
          <cell r="G233">
            <v>0</v>
          </cell>
        </row>
        <row r="234">
          <cell r="A234" t="str">
            <v/>
          </cell>
          <cell r="B234" t="str">
            <v>PF0378</v>
          </cell>
          <cell r="C234" t="str">
            <v>MILKANA GOUTTA 180 GR</v>
          </cell>
          <cell r="D234">
            <v>18</v>
          </cell>
          <cell r="E234">
            <v>0</v>
          </cell>
          <cell r="F234">
            <v>0</v>
          </cell>
          <cell r="G234">
            <v>0</v>
          </cell>
        </row>
        <row r="235">
          <cell r="A235" t="str">
            <v/>
          </cell>
          <cell r="B235" t="str">
            <v>PF0487</v>
          </cell>
          <cell r="C235" t="str">
            <v>MILKANA GOUTTA 250 GR</v>
          </cell>
          <cell r="D235">
            <v>11</v>
          </cell>
          <cell r="E235">
            <v>0</v>
          </cell>
          <cell r="F235">
            <v>0</v>
          </cell>
          <cell r="G235">
            <v>0</v>
          </cell>
        </row>
        <row r="236">
          <cell r="A236" t="str">
            <v/>
          </cell>
          <cell r="B236" t="str">
            <v>PF0470</v>
          </cell>
          <cell r="C236" t="str">
            <v>TWIST TROPICAL</v>
          </cell>
          <cell r="D236">
            <v>24</v>
          </cell>
          <cell r="E236">
            <v>0</v>
          </cell>
          <cell r="F236">
            <v>0</v>
          </cell>
          <cell r="G236">
            <v>0</v>
          </cell>
        </row>
        <row r="237">
          <cell r="A237" t="str">
            <v/>
          </cell>
          <cell r="B237" t="str">
            <v>PF0380</v>
          </cell>
          <cell r="C237" t="str">
            <v>TWIST FRAISE</v>
          </cell>
          <cell r="D237">
            <v>24</v>
          </cell>
          <cell r="E237">
            <v>0</v>
          </cell>
          <cell r="F237">
            <v>0</v>
          </cell>
          <cell r="G237">
            <v>0</v>
          </cell>
        </row>
        <row r="238">
          <cell r="A238" t="str">
            <v/>
          </cell>
          <cell r="B238" t="str">
            <v>PF0330</v>
          </cell>
          <cell r="C238" t="str">
            <v>KIDZ</v>
          </cell>
          <cell r="D238">
            <v>26</v>
          </cell>
          <cell r="E238">
            <v>0</v>
          </cell>
          <cell r="F238">
            <v>0</v>
          </cell>
          <cell r="G238">
            <v>0</v>
          </cell>
        </row>
        <row r="239">
          <cell r="A239" t="str">
            <v/>
          </cell>
          <cell r="B239" t="str">
            <v>PF0350</v>
          </cell>
          <cell r="C239" t="str">
            <v>MILKANA KIDZ EMMENTAL</v>
          </cell>
          <cell r="D239">
            <v>26</v>
          </cell>
          <cell r="E239">
            <v>0</v>
          </cell>
          <cell r="F239">
            <v>0</v>
          </cell>
          <cell r="G239">
            <v>0</v>
          </cell>
        </row>
        <row r="240">
          <cell r="A240" t="str">
            <v/>
          </cell>
          <cell r="B240" t="str">
            <v>PF0418</v>
          </cell>
          <cell r="C240" t="str">
            <v>MILKANA KIDZ CHOCOLAT</v>
          </cell>
          <cell r="D240">
            <v>26</v>
          </cell>
          <cell r="E240">
            <v>0</v>
          </cell>
          <cell r="F240">
            <v>0</v>
          </cell>
          <cell r="G240">
            <v>0</v>
          </cell>
        </row>
        <row r="241">
          <cell r="A241" t="str">
            <v/>
          </cell>
          <cell r="B241" t="str">
            <v>PF0370</v>
          </cell>
          <cell r="C241" t="str">
            <v>TRESOR DE LAIT SAUMON 80 GR</v>
          </cell>
          <cell r="D241">
            <v>27</v>
          </cell>
          <cell r="E241">
            <v>0</v>
          </cell>
          <cell r="F241">
            <v>0</v>
          </cell>
          <cell r="G241">
            <v>0</v>
          </cell>
        </row>
        <row r="242">
          <cell r="A242" t="str">
            <v/>
          </cell>
          <cell r="B242" t="str">
            <v>PF0367</v>
          </cell>
          <cell r="C242" t="str">
            <v>TRESOR DE LAIT 80 GR</v>
          </cell>
          <cell r="D242">
            <v>27</v>
          </cell>
          <cell r="E242">
            <v>0</v>
          </cell>
          <cell r="F242">
            <v>0</v>
          </cell>
          <cell r="G242">
            <v>0</v>
          </cell>
        </row>
        <row r="243">
          <cell r="A243" t="str">
            <v/>
          </cell>
          <cell r="B243" t="str">
            <v>PF0368</v>
          </cell>
          <cell r="C243" t="str">
            <v>TRESOR DE LAIT A F HERBE 80 GR</v>
          </cell>
          <cell r="D243">
            <v>27</v>
          </cell>
          <cell r="E243">
            <v>0</v>
          </cell>
          <cell r="F243">
            <v>0</v>
          </cell>
          <cell r="G243">
            <v>0</v>
          </cell>
        </row>
        <row r="244">
          <cell r="A244" t="str">
            <v/>
          </cell>
          <cell r="B244" t="str">
            <v>PF0369</v>
          </cell>
          <cell r="C244" t="str">
            <v>TRESOR DE LAIT POIVRE 80 GR</v>
          </cell>
          <cell r="D244">
            <v>27</v>
          </cell>
          <cell r="E244">
            <v>0</v>
          </cell>
          <cell r="F244">
            <v>0</v>
          </cell>
          <cell r="G244">
            <v>0</v>
          </cell>
        </row>
        <row r="245">
          <cell r="A245" t="str">
            <v/>
          </cell>
          <cell r="B245" t="str">
            <v>PF0438</v>
          </cell>
          <cell r="C245" t="str">
            <v>RAPE GOURMAND PF</v>
          </cell>
          <cell r="D245">
            <v>20</v>
          </cell>
          <cell r="E245">
            <v>0</v>
          </cell>
          <cell r="F245">
            <v>0</v>
          </cell>
          <cell r="G245">
            <v>0</v>
          </cell>
        </row>
        <row r="246">
          <cell r="A246" t="str">
            <v/>
          </cell>
          <cell r="B246" t="str">
            <v>PF0440</v>
          </cell>
          <cell r="C246" t="str">
            <v>RAPE FONDANT PF</v>
          </cell>
          <cell r="D246">
            <v>20</v>
          </cell>
          <cell r="E246">
            <v>0</v>
          </cell>
          <cell r="F246">
            <v>0</v>
          </cell>
          <cell r="G246">
            <v>0</v>
          </cell>
        </row>
        <row r="247">
          <cell r="A247" t="str">
            <v/>
          </cell>
          <cell r="B247" t="str">
            <v>PF0102</v>
          </cell>
          <cell r="C247" t="str">
            <v>JOCKEY VANILLE 90</v>
          </cell>
          <cell r="D247">
            <v>48</v>
          </cell>
          <cell r="E247">
            <v>0</v>
          </cell>
          <cell r="F247">
            <v>0</v>
          </cell>
          <cell r="G247">
            <v>0</v>
          </cell>
        </row>
        <row r="248">
          <cell r="A248" t="str">
            <v/>
          </cell>
          <cell r="B248" t="str">
            <v>PF0479</v>
          </cell>
          <cell r="C248" t="str">
            <v>RAIEB DELICE150 GR</v>
          </cell>
          <cell r="D248">
            <v>22</v>
          </cell>
          <cell r="E248">
            <v>0</v>
          </cell>
          <cell r="F248">
            <v>0</v>
          </cell>
          <cell r="G248">
            <v>0</v>
          </cell>
        </row>
        <row r="249">
          <cell r="A249" t="str">
            <v/>
          </cell>
          <cell r="B249" t="str">
            <v>PF0477</v>
          </cell>
          <cell r="C249" t="str">
            <v>JUS ORANGE 100% PF 19 CL</v>
          </cell>
          <cell r="D249">
            <v>24</v>
          </cell>
          <cell r="E249">
            <v>0</v>
          </cell>
          <cell r="F249">
            <v>0</v>
          </cell>
          <cell r="G249">
            <v>0</v>
          </cell>
        </row>
        <row r="250">
          <cell r="A250" t="str">
            <v/>
          </cell>
          <cell r="B250" t="str">
            <v>PF0500</v>
          </cell>
          <cell r="C250" t="str">
            <v>FROMAGE FONDU PAPRIKA 8 P</v>
          </cell>
          <cell r="D250">
            <v>36</v>
          </cell>
          <cell r="E250">
            <v>0</v>
          </cell>
          <cell r="F250">
            <v>0</v>
          </cell>
          <cell r="G250">
            <v>0</v>
          </cell>
        </row>
        <row r="251">
          <cell r="A251" t="str">
            <v/>
          </cell>
          <cell r="B251" t="str">
            <v>PF0432</v>
          </cell>
          <cell r="C251" t="str">
            <v>TWIST FRAISE 165 GR</v>
          </cell>
          <cell r="D251">
            <v>34</v>
          </cell>
          <cell r="E251">
            <v>0</v>
          </cell>
          <cell r="F251">
            <v>0</v>
          </cell>
          <cell r="G251">
            <v>0</v>
          </cell>
        </row>
        <row r="252">
          <cell r="A252" t="str">
            <v/>
          </cell>
          <cell r="B252" t="str">
            <v>PF0399</v>
          </cell>
          <cell r="C252" t="str">
            <v>LAIT UHT PAQUET SLIM</v>
          </cell>
          <cell r="D252">
            <v>6</v>
          </cell>
          <cell r="E252">
            <v>0</v>
          </cell>
          <cell r="F252">
            <v>0</v>
          </cell>
          <cell r="G252">
            <v>0</v>
          </cell>
        </row>
        <row r="253">
          <cell r="A253" t="str">
            <v/>
          </cell>
          <cell r="B253" t="str">
            <v>PF0382</v>
          </cell>
          <cell r="C253" t="str">
            <v>FRUITE ORANGE 1L</v>
          </cell>
          <cell r="D253">
            <v>6</v>
          </cell>
          <cell r="E253">
            <v>0</v>
          </cell>
          <cell r="F253">
            <v>0</v>
          </cell>
          <cell r="G253">
            <v>0</v>
          </cell>
        </row>
        <row r="254">
          <cell r="A254" t="str">
            <v/>
          </cell>
          <cell r="B254" t="str">
            <v>PF0384</v>
          </cell>
          <cell r="C254" t="str">
            <v>FRUITE POMME 1L</v>
          </cell>
          <cell r="D254">
            <v>6</v>
          </cell>
          <cell r="E254">
            <v>0</v>
          </cell>
          <cell r="F254">
            <v>0</v>
          </cell>
          <cell r="G254">
            <v>0</v>
          </cell>
        </row>
        <row r="255">
          <cell r="A255" t="str">
            <v/>
          </cell>
          <cell r="B255" t="str">
            <v>PF0385</v>
          </cell>
          <cell r="C255" t="str">
            <v>FRUITE ORANGE 1,5 L</v>
          </cell>
          <cell r="D255">
            <v>6</v>
          </cell>
          <cell r="E255">
            <v>0</v>
          </cell>
          <cell r="F255">
            <v>0</v>
          </cell>
          <cell r="G255">
            <v>0</v>
          </cell>
        </row>
        <row r="256">
          <cell r="A256" t="str">
            <v/>
          </cell>
          <cell r="B256" t="str">
            <v>PF0387</v>
          </cell>
          <cell r="C256" t="str">
            <v>FRUITE POMME 1,5 L</v>
          </cell>
          <cell r="D256">
            <v>6</v>
          </cell>
          <cell r="E256">
            <v>0</v>
          </cell>
          <cell r="F256">
            <v>0</v>
          </cell>
          <cell r="G256">
            <v>0</v>
          </cell>
        </row>
        <row r="257">
          <cell r="A257" t="str">
            <v/>
          </cell>
          <cell r="B257" t="str">
            <v>PF0304</v>
          </cell>
          <cell r="C257" t="str">
            <v>CIDRE MEDDEB 1 L</v>
          </cell>
          <cell r="D257">
            <v>6</v>
          </cell>
          <cell r="E257">
            <v>0</v>
          </cell>
          <cell r="F257">
            <v>0</v>
          </cell>
          <cell r="G257">
            <v>0</v>
          </cell>
        </row>
        <row r="258">
          <cell r="A258" t="str">
            <v/>
          </cell>
          <cell r="B258" t="str">
            <v>PF0305</v>
          </cell>
          <cell r="C258" t="str">
            <v>CIDRE MEDDEB 1,5 L</v>
          </cell>
          <cell r="D258">
            <v>6</v>
          </cell>
          <cell r="E258">
            <v>0</v>
          </cell>
          <cell r="F258">
            <v>0</v>
          </cell>
          <cell r="G258">
            <v>0</v>
          </cell>
        </row>
        <row r="259">
          <cell r="A259" t="str">
            <v/>
          </cell>
          <cell r="B259" t="str">
            <v>PF0388</v>
          </cell>
          <cell r="C259" t="str">
            <v>FRUITE ORANGE 0,5 L</v>
          </cell>
          <cell r="D259">
            <v>12</v>
          </cell>
          <cell r="E259">
            <v>0</v>
          </cell>
          <cell r="F259">
            <v>0</v>
          </cell>
          <cell r="G259">
            <v>0</v>
          </cell>
        </row>
        <row r="260">
          <cell r="A260" t="str">
            <v/>
          </cell>
          <cell r="B260" t="str">
            <v>MK0009</v>
          </cell>
          <cell r="C260" t="str">
            <v>CARTE A GRATTER</v>
          </cell>
          <cell r="D260">
            <v>1</v>
          </cell>
          <cell r="E260">
            <v>0</v>
          </cell>
          <cell r="F260">
            <v>0</v>
          </cell>
          <cell r="G260">
            <v>0</v>
          </cell>
        </row>
        <row r="261">
          <cell r="A261" t="str">
            <v/>
          </cell>
          <cell r="B261" t="str">
            <v>MK0010</v>
          </cell>
          <cell r="C261" t="str">
            <v>T-SHIRT CARTE A GRATTER</v>
          </cell>
          <cell r="D261">
            <v>1</v>
          </cell>
          <cell r="E261">
            <v>0</v>
          </cell>
          <cell r="F261">
            <v>0</v>
          </cell>
          <cell r="G261">
            <v>0</v>
          </cell>
        </row>
        <row r="262">
          <cell r="A262" t="str">
            <v/>
          </cell>
          <cell r="B262">
            <v>2</v>
          </cell>
          <cell r="C262" t="str">
            <v>KIT DANETTE A GLACER</v>
          </cell>
          <cell r="D262">
            <v>1</v>
          </cell>
          <cell r="E262">
            <v>0</v>
          </cell>
          <cell r="F262">
            <v>0</v>
          </cell>
          <cell r="G262">
            <v>0</v>
          </cell>
        </row>
        <row r="263">
          <cell r="A263" t="str">
            <v/>
          </cell>
          <cell r="B263">
            <v>3</v>
          </cell>
          <cell r="C263" t="str">
            <v>CARTON PRESENTOIR DG</v>
          </cell>
          <cell r="D263">
            <v>1</v>
          </cell>
          <cell r="E263">
            <v>0</v>
          </cell>
          <cell r="F263">
            <v>0</v>
          </cell>
          <cell r="G263">
            <v>0</v>
          </cell>
        </row>
        <row r="264">
          <cell r="A264" t="str">
            <v/>
          </cell>
          <cell r="B264" t="str">
            <v>PF0061</v>
          </cell>
          <cell r="C264" t="str">
            <v>DANETTE FLAN CARAMEL 90</v>
          </cell>
          <cell r="D264">
            <v>1</v>
          </cell>
          <cell r="E264">
            <v>0</v>
          </cell>
          <cell r="F264">
            <v>0</v>
          </cell>
          <cell r="G264">
            <v>0</v>
          </cell>
        </row>
        <row r="265">
          <cell r="A265" t="str">
            <v/>
          </cell>
          <cell r="B265" t="str">
            <v>PF0137</v>
          </cell>
          <cell r="C265" t="str">
            <v>DANUP GF ICE CITRON 280</v>
          </cell>
          <cell r="D265">
            <v>1</v>
          </cell>
          <cell r="E265">
            <v>0</v>
          </cell>
          <cell r="F265">
            <v>0</v>
          </cell>
          <cell r="G265">
            <v>0</v>
          </cell>
        </row>
        <row r="266">
          <cell r="A266" t="str">
            <v/>
          </cell>
          <cell r="B266" t="str">
            <v>PF0157</v>
          </cell>
          <cell r="C266" t="str">
            <v>DANUP ANANAS/COCO 170</v>
          </cell>
          <cell r="D266">
            <v>1</v>
          </cell>
          <cell r="E266">
            <v>0</v>
          </cell>
          <cell r="F266">
            <v>0</v>
          </cell>
          <cell r="G266">
            <v>0</v>
          </cell>
        </row>
        <row r="267">
          <cell r="A267" t="str">
            <v/>
          </cell>
          <cell r="B267" t="str">
            <v>PF0158</v>
          </cell>
          <cell r="C267" t="str">
            <v>DANUP FRAISE 280</v>
          </cell>
          <cell r="D267">
            <v>1</v>
          </cell>
          <cell r="E267">
            <v>0</v>
          </cell>
          <cell r="F267">
            <v>0</v>
          </cell>
          <cell r="G267">
            <v>0</v>
          </cell>
        </row>
        <row r="268">
          <cell r="A268" t="str">
            <v/>
          </cell>
          <cell r="B268" t="str">
            <v>PF0159</v>
          </cell>
          <cell r="C268" t="str">
            <v>DANUP VANILLE 280</v>
          </cell>
          <cell r="D268">
            <v>1</v>
          </cell>
          <cell r="E268">
            <v>0</v>
          </cell>
          <cell r="F268">
            <v>0</v>
          </cell>
          <cell r="G268">
            <v>0</v>
          </cell>
        </row>
        <row r="269">
          <cell r="A269" t="str">
            <v/>
          </cell>
          <cell r="B269" t="str">
            <v>PF0171</v>
          </cell>
          <cell r="C269" t="str">
            <v>RAIEB LAINO</v>
          </cell>
          <cell r="D269">
            <v>1</v>
          </cell>
          <cell r="E269">
            <v>0</v>
          </cell>
          <cell r="F269">
            <v>0</v>
          </cell>
          <cell r="G269">
            <v>0</v>
          </cell>
        </row>
        <row r="270">
          <cell r="A270" t="str">
            <v/>
          </cell>
          <cell r="B270" t="str">
            <v>PF0177</v>
          </cell>
          <cell r="C270" t="str">
            <v>BRASSE VANILLE 110</v>
          </cell>
          <cell r="D270">
            <v>1</v>
          </cell>
          <cell r="E270">
            <v>0</v>
          </cell>
          <cell r="F270">
            <v>0</v>
          </cell>
          <cell r="G270">
            <v>0</v>
          </cell>
        </row>
        <row r="271">
          <cell r="A271" t="str">
            <v/>
          </cell>
          <cell r="B271" t="str">
            <v>PF0178</v>
          </cell>
          <cell r="C271" t="str">
            <v>BRASSE FRAISE 110</v>
          </cell>
          <cell r="D271">
            <v>1</v>
          </cell>
          <cell r="E271">
            <v>0</v>
          </cell>
          <cell r="F271">
            <v>0</v>
          </cell>
          <cell r="G271">
            <v>0</v>
          </cell>
        </row>
        <row r="272">
          <cell r="A272" t="str">
            <v/>
          </cell>
          <cell r="B272" t="str">
            <v>PF0211</v>
          </cell>
          <cell r="C272" t="str">
            <v>BRASSE FRAISE/ BISCUIT 110</v>
          </cell>
          <cell r="D272">
            <v>1</v>
          </cell>
          <cell r="E272">
            <v>0</v>
          </cell>
          <cell r="F272">
            <v>0</v>
          </cell>
          <cell r="G272">
            <v>0</v>
          </cell>
        </row>
        <row r="273">
          <cell r="A273" t="str">
            <v/>
          </cell>
          <cell r="B273" t="str">
            <v>PF0213</v>
          </cell>
          <cell r="C273" t="str">
            <v>DANETTE A GLACER*4 CHOCOLAT</v>
          </cell>
          <cell r="D273">
            <v>1</v>
          </cell>
          <cell r="E273">
            <v>0</v>
          </cell>
          <cell r="F273">
            <v>0</v>
          </cell>
          <cell r="G273">
            <v>0</v>
          </cell>
        </row>
        <row r="274">
          <cell r="A274" t="str">
            <v/>
          </cell>
          <cell r="B274" t="str">
            <v>PF0214</v>
          </cell>
          <cell r="C274" t="str">
            <v>DANETTE A GLACER*4 VANILLE</v>
          </cell>
          <cell r="D274">
            <v>1</v>
          </cell>
          <cell r="E274">
            <v>0</v>
          </cell>
          <cell r="F274">
            <v>0</v>
          </cell>
          <cell r="G274">
            <v>0</v>
          </cell>
        </row>
        <row r="275">
          <cell r="A275" t="str">
            <v/>
          </cell>
          <cell r="B275" t="str">
            <v>PF0215</v>
          </cell>
          <cell r="C275" t="str">
            <v>DANETTE A GLACER*4 BISCUIT</v>
          </cell>
          <cell r="D275">
            <v>1</v>
          </cell>
          <cell r="E275">
            <v>0</v>
          </cell>
          <cell r="F275">
            <v>0</v>
          </cell>
          <cell r="G275">
            <v>0</v>
          </cell>
        </row>
        <row r="276">
          <cell r="A276" t="str">
            <v/>
          </cell>
          <cell r="B276" t="str">
            <v>PF0216</v>
          </cell>
          <cell r="C276" t="str">
            <v>BEURRE CRATUITE (CARTON 5KG)</v>
          </cell>
          <cell r="D276">
            <v>1</v>
          </cell>
          <cell r="E276">
            <v>0</v>
          </cell>
          <cell r="F276">
            <v>0</v>
          </cell>
          <cell r="G276">
            <v>0</v>
          </cell>
        </row>
        <row r="277">
          <cell r="A277" t="str">
            <v/>
          </cell>
          <cell r="B277" t="str">
            <v>PF0219</v>
          </cell>
          <cell r="C277" t="str">
            <v>BEURRE EN VRAC LAINO</v>
          </cell>
          <cell r="D277">
            <v>1</v>
          </cell>
          <cell r="E277">
            <v>0</v>
          </cell>
          <cell r="F277">
            <v>0</v>
          </cell>
          <cell r="G277">
            <v>0</v>
          </cell>
        </row>
        <row r="278">
          <cell r="A278" t="str">
            <v/>
          </cell>
          <cell r="B278" t="str">
            <v>PF0224</v>
          </cell>
          <cell r="C278" t="str">
            <v>LBEN DELICE 1L</v>
          </cell>
          <cell r="D278">
            <v>1</v>
          </cell>
          <cell r="E278">
            <v>0</v>
          </cell>
          <cell r="F278">
            <v>0</v>
          </cell>
          <cell r="G278">
            <v>0</v>
          </cell>
        </row>
        <row r="279">
          <cell r="A279" t="str">
            <v/>
          </cell>
          <cell r="B279" t="str">
            <v>PF0226</v>
          </cell>
          <cell r="C279" t="str">
            <v>LBEN DELICE AROM FRAISE BANANE</v>
          </cell>
          <cell r="D279">
            <v>1</v>
          </cell>
          <cell r="E279">
            <v>0</v>
          </cell>
          <cell r="F279">
            <v>0</v>
          </cell>
          <cell r="G279">
            <v>0</v>
          </cell>
        </row>
        <row r="280">
          <cell r="A280" t="str">
            <v/>
          </cell>
          <cell r="B280" t="str">
            <v>PF0233</v>
          </cell>
          <cell r="C280" t="str">
            <v>LBEN LAINO NV</v>
          </cell>
          <cell r="D280">
            <v>1</v>
          </cell>
          <cell r="E280">
            <v>0</v>
          </cell>
          <cell r="F280">
            <v>0</v>
          </cell>
          <cell r="G280">
            <v>0</v>
          </cell>
        </row>
        <row r="281">
          <cell r="A281" t="str">
            <v/>
          </cell>
          <cell r="B281" t="str">
            <v>PF0234</v>
          </cell>
          <cell r="C281" t="str">
            <v>LBEN DELICE ARO PECHE ABRICOT</v>
          </cell>
          <cell r="D281">
            <v>1</v>
          </cell>
          <cell r="E281">
            <v>0</v>
          </cell>
          <cell r="F281">
            <v>0</v>
          </cell>
          <cell r="G281">
            <v>0</v>
          </cell>
        </row>
        <row r="282">
          <cell r="A282" t="str">
            <v/>
          </cell>
          <cell r="B282" t="str">
            <v>PF0243</v>
          </cell>
          <cell r="C282" t="str">
            <v>BEURRE EN SCEAU LAINO 2,5 KG</v>
          </cell>
          <cell r="D282">
            <v>1</v>
          </cell>
          <cell r="E282">
            <v>0</v>
          </cell>
          <cell r="F282">
            <v>0</v>
          </cell>
          <cell r="G282">
            <v>0</v>
          </cell>
        </row>
        <row r="283">
          <cell r="A283" t="str">
            <v/>
          </cell>
          <cell r="B283" t="str">
            <v>PF0252</v>
          </cell>
          <cell r="C283" t="str">
            <v>BEURRE PLAQUETTE 100G LAINO NV</v>
          </cell>
          <cell r="D283">
            <v>1</v>
          </cell>
          <cell r="E283">
            <v>0</v>
          </cell>
          <cell r="F283">
            <v>0</v>
          </cell>
          <cell r="G283">
            <v>0</v>
          </cell>
        </row>
        <row r="284">
          <cell r="A284" t="str">
            <v/>
          </cell>
          <cell r="B284" t="str">
            <v>PF0253</v>
          </cell>
          <cell r="C284" t="str">
            <v>BEURRE PLAQUETTE 200G LAINO NV</v>
          </cell>
          <cell r="D284">
            <v>1</v>
          </cell>
          <cell r="E284">
            <v>0</v>
          </cell>
          <cell r="F284">
            <v>0</v>
          </cell>
          <cell r="G284">
            <v>0</v>
          </cell>
        </row>
        <row r="285">
          <cell r="A285" t="str">
            <v/>
          </cell>
          <cell r="B285" t="str">
            <v>PF0256</v>
          </cell>
          <cell r="C285" t="str">
            <v>BRASSE TARTE AU CITRON 110</v>
          </cell>
          <cell r="D285">
            <v>1</v>
          </cell>
          <cell r="E285">
            <v>0</v>
          </cell>
          <cell r="F285">
            <v>0</v>
          </cell>
          <cell r="G285">
            <v>0</v>
          </cell>
        </row>
        <row r="286">
          <cell r="A286" t="str">
            <v/>
          </cell>
          <cell r="B286" t="str">
            <v>PF0272</v>
          </cell>
          <cell r="C286" t="str">
            <v>LBEN DELICE ARO FRAIS/ BAN NV</v>
          </cell>
          <cell r="D286">
            <v>1</v>
          </cell>
          <cell r="E286">
            <v>0</v>
          </cell>
          <cell r="F286">
            <v>0</v>
          </cell>
          <cell r="G286">
            <v>0</v>
          </cell>
        </row>
        <row r="287">
          <cell r="A287" t="str">
            <v/>
          </cell>
          <cell r="B287" t="str">
            <v>PF0273</v>
          </cell>
          <cell r="C287" t="str">
            <v>LBEN DELICE AROM PECH/ ABR NV</v>
          </cell>
          <cell r="D287">
            <v>1</v>
          </cell>
          <cell r="E287">
            <v>0</v>
          </cell>
          <cell r="F287">
            <v>0</v>
          </cell>
          <cell r="G287">
            <v>0</v>
          </cell>
        </row>
        <row r="288">
          <cell r="A288" t="str">
            <v/>
          </cell>
          <cell r="B288" t="str">
            <v>PF0282</v>
          </cell>
          <cell r="C288" t="str">
            <v>LBEN DELICE AROM MANGUE</v>
          </cell>
          <cell r="D288">
            <v>1</v>
          </cell>
          <cell r="E288">
            <v>0</v>
          </cell>
          <cell r="F288">
            <v>0</v>
          </cell>
          <cell r="G288">
            <v>0</v>
          </cell>
        </row>
        <row r="289">
          <cell r="A289" t="str">
            <v/>
          </cell>
          <cell r="B289" t="str">
            <v>PF0285</v>
          </cell>
          <cell r="C289" t="str">
            <v>DANETTE A GLACER*4 PRALINE</v>
          </cell>
          <cell r="D289">
            <v>1</v>
          </cell>
          <cell r="E289">
            <v>0</v>
          </cell>
          <cell r="F289">
            <v>0</v>
          </cell>
          <cell r="G289">
            <v>0</v>
          </cell>
        </row>
        <row r="290">
          <cell r="A290" t="str">
            <v/>
          </cell>
          <cell r="B290" t="str">
            <v>PF0290</v>
          </cell>
          <cell r="C290" t="str">
            <v>DANUP CEREALES 170</v>
          </cell>
          <cell r="D290">
            <v>1</v>
          </cell>
          <cell r="E290">
            <v>0</v>
          </cell>
          <cell r="F290">
            <v>0</v>
          </cell>
          <cell r="G290">
            <v>0</v>
          </cell>
        </row>
        <row r="291">
          <cell r="A291" t="str">
            <v/>
          </cell>
          <cell r="B291" t="str">
            <v>PF0294</v>
          </cell>
          <cell r="C291" t="str">
            <v>BRASSE VANILLE CARAMEL  110</v>
          </cell>
          <cell r="D291">
            <v>1</v>
          </cell>
          <cell r="E291">
            <v>0</v>
          </cell>
          <cell r="F291">
            <v>0</v>
          </cell>
          <cell r="G291">
            <v>0</v>
          </cell>
        </row>
        <row r="292">
          <cell r="A292" t="str">
            <v/>
          </cell>
          <cell r="B292" t="str">
            <v>PF0296</v>
          </cell>
          <cell r="C292" t="str">
            <v>FERME MINI VANILLE 80</v>
          </cell>
          <cell r="D292">
            <v>1</v>
          </cell>
          <cell r="E292">
            <v>0</v>
          </cell>
          <cell r="F292">
            <v>0</v>
          </cell>
          <cell r="G292">
            <v>0</v>
          </cell>
        </row>
        <row r="293">
          <cell r="A293" t="str">
            <v/>
          </cell>
          <cell r="B293" t="str">
            <v>PF0297</v>
          </cell>
          <cell r="C293" t="str">
            <v>FERME MINI FRAISE 80</v>
          </cell>
          <cell r="D293">
            <v>1</v>
          </cell>
          <cell r="E293">
            <v>0</v>
          </cell>
          <cell r="F293">
            <v>0</v>
          </cell>
          <cell r="G293">
            <v>0</v>
          </cell>
        </row>
        <row r="294">
          <cell r="A294" t="str">
            <v/>
          </cell>
          <cell r="B294" t="str">
            <v>PF0298</v>
          </cell>
          <cell r="C294" t="str">
            <v>DANUP TROPICAL MIX 280</v>
          </cell>
          <cell r="D294">
            <v>1</v>
          </cell>
          <cell r="E294">
            <v>0</v>
          </cell>
          <cell r="F294">
            <v>0</v>
          </cell>
          <cell r="G294">
            <v>0</v>
          </cell>
        </row>
        <row r="295">
          <cell r="A295" t="str">
            <v/>
          </cell>
          <cell r="B295" t="str">
            <v>PF0302</v>
          </cell>
          <cell r="C295" t="str">
            <v>DANETTE A GLACER*4 CHO/CARAMEL</v>
          </cell>
          <cell r="D295">
            <v>1</v>
          </cell>
          <cell r="E295">
            <v>0</v>
          </cell>
          <cell r="F295">
            <v>0</v>
          </cell>
          <cell r="G295">
            <v>0</v>
          </cell>
        </row>
        <row r="296">
          <cell r="A296" t="str">
            <v/>
          </cell>
          <cell r="B296" t="str">
            <v>PF0316</v>
          </cell>
          <cell r="C296" t="str">
            <v>TARTARE AF 80 GR</v>
          </cell>
          <cell r="D296">
            <v>1</v>
          </cell>
          <cell r="E296">
            <v>0</v>
          </cell>
          <cell r="F296">
            <v>0</v>
          </cell>
          <cell r="G296">
            <v>0</v>
          </cell>
        </row>
        <row r="297">
          <cell r="A297" t="str">
            <v/>
          </cell>
          <cell r="B297" t="str">
            <v>PF0317</v>
          </cell>
          <cell r="C297" t="str">
            <v>ST AGUR 125 GR</v>
          </cell>
          <cell r="D297">
            <v>1</v>
          </cell>
          <cell r="E297">
            <v>0</v>
          </cell>
          <cell r="F297">
            <v>0</v>
          </cell>
          <cell r="G297">
            <v>0</v>
          </cell>
        </row>
        <row r="298">
          <cell r="A298" t="str">
            <v/>
          </cell>
          <cell r="B298" t="str">
            <v>PF0318</v>
          </cell>
          <cell r="C298" t="str">
            <v>CHAVROUX 150 GR</v>
          </cell>
          <cell r="D298">
            <v>1</v>
          </cell>
          <cell r="E298">
            <v>0</v>
          </cell>
          <cell r="F298">
            <v>0</v>
          </cell>
          <cell r="G298">
            <v>0</v>
          </cell>
        </row>
        <row r="299">
          <cell r="A299" t="str">
            <v/>
          </cell>
          <cell r="B299" t="str">
            <v>PF0319</v>
          </cell>
          <cell r="C299" t="str">
            <v>CAPRICES DES DIEUX 200G</v>
          </cell>
          <cell r="D299">
            <v>1</v>
          </cell>
          <cell r="E299">
            <v>0</v>
          </cell>
          <cell r="F299">
            <v>0</v>
          </cell>
          <cell r="G299">
            <v>0</v>
          </cell>
        </row>
        <row r="300">
          <cell r="A300" t="str">
            <v/>
          </cell>
          <cell r="B300" t="str">
            <v>PF0320</v>
          </cell>
          <cell r="C300" t="str">
            <v>COEUR DE LION 250G</v>
          </cell>
          <cell r="D300">
            <v>1</v>
          </cell>
          <cell r="E300">
            <v>0</v>
          </cell>
          <cell r="F300">
            <v>0</v>
          </cell>
          <cell r="G300">
            <v>0</v>
          </cell>
        </row>
      </sheetData>
      <sheetData sheetId="1" refreshError="1"/>
    </sheetDataSet>
  </externalBook>
</externalLink>
</file>

<file path=xl/externalLinks/externalLink7.xml><?xml version="1.0" encoding="utf-8"?>
<externalLink xmlns="http://schemas.openxmlformats.org/spreadsheetml/2006/main">
  <externalBook xmlns:r="http://schemas.openxmlformats.org/officeDocument/2006/relationships" r:id="rId1">
    <sheetNames>
      <sheetName val="A"/>
    </sheetNames>
    <sheetDataSet>
      <sheetData sheetId="0">
        <row r="2">
          <cell r="B2" t="str">
            <v>PF0001</v>
          </cell>
          <cell r="C2" t="str">
            <v>DELICE FERME NATURE 110</v>
          </cell>
          <cell r="D2">
            <v>31728</v>
          </cell>
          <cell r="E2">
            <v>661</v>
          </cell>
          <cell r="F2">
            <v>48</v>
          </cell>
          <cell r="G2">
            <v>0</v>
          </cell>
          <cell r="H2">
            <v>7248</v>
          </cell>
          <cell r="I2">
            <v>0</v>
          </cell>
          <cell r="J2">
            <v>24480</v>
          </cell>
          <cell r="K2">
            <v>0</v>
          </cell>
        </row>
        <row r="3">
          <cell r="B3" t="str">
            <v>PF0009</v>
          </cell>
          <cell r="C3" t="str">
            <v>DELICE FERME BANANE 110</v>
          </cell>
          <cell r="D3">
            <v>101520</v>
          </cell>
          <cell r="E3">
            <v>2115</v>
          </cell>
          <cell r="F3">
            <v>48</v>
          </cell>
          <cell r="G3">
            <v>0</v>
          </cell>
          <cell r="H3">
            <v>25680</v>
          </cell>
          <cell r="I3">
            <v>4698</v>
          </cell>
          <cell r="J3">
            <v>71142</v>
          </cell>
          <cell r="K3">
            <v>6.6036940204098853</v>
          </cell>
        </row>
        <row r="4">
          <cell r="B4" t="str">
            <v>PF0010</v>
          </cell>
          <cell r="C4" t="str">
            <v>DELICE FERME FRAISE 110</v>
          </cell>
          <cell r="D4">
            <v>110448</v>
          </cell>
          <cell r="E4">
            <v>2301</v>
          </cell>
          <cell r="F4">
            <v>48</v>
          </cell>
          <cell r="G4">
            <v>0</v>
          </cell>
          <cell r="H4">
            <v>24864</v>
          </cell>
          <cell r="I4">
            <v>0</v>
          </cell>
          <cell r="J4">
            <v>85584</v>
          </cell>
          <cell r="K4">
            <v>0</v>
          </cell>
        </row>
        <row r="5">
          <cell r="B5" t="str">
            <v>PF0011</v>
          </cell>
          <cell r="C5" t="str">
            <v>DELICE FERME VANILLE 110</v>
          </cell>
          <cell r="D5">
            <v>116976</v>
          </cell>
          <cell r="E5">
            <v>2437</v>
          </cell>
          <cell r="F5">
            <v>48</v>
          </cell>
          <cell r="G5">
            <v>0</v>
          </cell>
          <cell r="H5">
            <v>16608</v>
          </cell>
          <cell r="I5">
            <v>0</v>
          </cell>
          <cell r="J5">
            <v>100368</v>
          </cell>
          <cell r="K5">
            <v>0</v>
          </cell>
        </row>
        <row r="6">
          <cell r="B6" t="str">
            <v>PF0013</v>
          </cell>
          <cell r="C6" t="str">
            <v>DELICE FERME FDB 110</v>
          </cell>
          <cell r="D6">
            <v>22224</v>
          </cell>
          <cell r="E6">
            <v>463</v>
          </cell>
          <cell r="F6">
            <v>48</v>
          </cell>
          <cell r="G6">
            <v>0</v>
          </cell>
          <cell r="H6">
            <v>5904</v>
          </cell>
          <cell r="I6">
            <v>0</v>
          </cell>
          <cell r="J6">
            <v>16320</v>
          </cell>
          <cell r="K6">
            <v>0</v>
          </cell>
        </row>
        <row r="7">
          <cell r="B7" t="str">
            <v>PF0193</v>
          </cell>
          <cell r="C7" t="str">
            <v>DELICE FERME POMME/VANILLE 110</v>
          </cell>
          <cell r="D7">
            <v>20832</v>
          </cell>
          <cell r="E7">
            <v>434</v>
          </cell>
          <cell r="F7">
            <v>48</v>
          </cell>
          <cell r="G7">
            <v>0</v>
          </cell>
          <cell r="H7">
            <v>4848</v>
          </cell>
          <cell r="I7">
            <v>0</v>
          </cell>
          <cell r="J7">
            <v>15984</v>
          </cell>
          <cell r="K7">
            <v>0</v>
          </cell>
        </row>
        <row r="8">
          <cell r="B8" t="str">
            <v>PF0372</v>
          </cell>
          <cell r="C8" t="str">
            <v>DELICE FERME  EXOTIQUE 110</v>
          </cell>
          <cell r="D8">
            <v>20832</v>
          </cell>
          <cell r="E8">
            <v>434</v>
          </cell>
          <cell r="F8">
            <v>48</v>
          </cell>
          <cell r="G8">
            <v>0</v>
          </cell>
          <cell r="H8">
            <v>2928</v>
          </cell>
          <cell r="I8">
            <v>0</v>
          </cell>
          <cell r="J8">
            <v>17904</v>
          </cell>
          <cell r="K8">
            <v>0</v>
          </cell>
        </row>
        <row r="9">
          <cell r="B9" t="str">
            <v>PF0014</v>
          </cell>
          <cell r="C9" t="str">
            <v>DELICE FERME ABRICOT 110</v>
          </cell>
          <cell r="D9">
            <v>20832</v>
          </cell>
          <cell r="E9">
            <v>434</v>
          </cell>
          <cell r="F9">
            <v>48</v>
          </cell>
          <cell r="G9">
            <v>0</v>
          </cell>
          <cell r="H9">
            <v>1872</v>
          </cell>
          <cell r="I9">
            <v>0</v>
          </cell>
          <cell r="J9">
            <v>18960</v>
          </cell>
          <cell r="K9">
            <v>0</v>
          </cell>
        </row>
        <row r="10">
          <cell r="B10" t="str">
            <v>PF0012</v>
          </cell>
          <cell r="C10" t="str">
            <v>DELICE FERME NDC 110</v>
          </cell>
          <cell r="D10">
            <v>20352</v>
          </cell>
          <cell r="E10">
            <v>424</v>
          </cell>
          <cell r="F10">
            <v>48</v>
          </cell>
          <cell r="G10">
            <v>0</v>
          </cell>
          <cell r="H10">
            <v>912</v>
          </cell>
          <cell r="I10">
            <v>0</v>
          </cell>
          <cell r="J10">
            <v>19440</v>
          </cell>
          <cell r="K10">
            <v>0</v>
          </cell>
        </row>
        <row r="11">
          <cell r="B11" t="str">
            <v>PF0458</v>
          </cell>
          <cell r="C11" t="str">
            <v>DELICE FERME CITRON 110</v>
          </cell>
          <cell r="D11">
            <v>8640</v>
          </cell>
          <cell r="E11">
            <v>180</v>
          </cell>
          <cell r="F11">
            <v>48</v>
          </cell>
          <cell r="G11">
            <v>0</v>
          </cell>
          <cell r="H11">
            <v>288</v>
          </cell>
          <cell r="I11">
            <v>0</v>
          </cell>
          <cell r="J11">
            <v>8352</v>
          </cell>
          <cell r="K11">
            <v>0</v>
          </cell>
        </row>
        <row r="12">
          <cell r="B12" t="str">
            <v>PF0245</v>
          </cell>
          <cell r="C12" t="str">
            <v>DANINO NATURE SUCRE 50</v>
          </cell>
          <cell r="D12">
            <v>40536</v>
          </cell>
          <cell r="E12">
            <v>563</v>
          </cell>
          <cell r="F12">
            <v>72</v>
          </cell>
          <cell r="G12">
            <v>0</v>
          </cell>
          <cell r="H12">
            <v>10080</v>
          </cell>
          <cell r="I12">
            <v>1716</v>
          </cell>
          <cell r="J12">
            <v>28740</v>
          </cell>
          <cell r="K12">
            <v>5.9707724425887267</v>
          </cell>
        </row>
        <row r="13">
          <cell r="B13" t="str">
            <v>PF0246</v>
          </cell>
          <cell r="C13" t="str">
            <v>DANINO FRAISE 50</v>
          </cell>
          <cell r="D13">
            <v>9216</v>
          </cell>
          <cell r="E13">
            <v>128</v>
          </cell>
          <cell r="F13">
            <v>72</v>
          </cell>
          <cell r="G13">
            <v>0</v>
          </cell>
          <cell r="H13">
            <v>3240</v>
          </cell>
          <cell r="I13">
            <v>0</v>
          </cell>
          <cell r="J13">
            <v>5976</v>
          </cell>
          <cell r="K13">
            <v>0</v>
          </cell>
        </row>
        <row r="14">
          <cell r="B14" t="str">
            <v>PF0520</v>
          </cell>
          <cell r="C14" t="str">
            <v>DANINO BANANE / ABRICOT 50 GR</v>
          </cell>
          <cell r="D14">
            <v>2592</v>
          </cell>
          <cell r="E14">
            <v>36</v>
          </cell>
          <cell r="F14">
            <v>72</v>
          </cell>
          <cell r="G14">
            <v>0</v>
          </cell>
          <cell r="H14">
            <v>504</v>
          </cell>
          <cell r="I14">
            <v>0</v>
          </cell>
          <cell r="J14">
            <v>2088</v>
          </cell>
          <cell r="K14">
            <v>0</v>
          </cell>
        </row>
        <row r="15">
          <cell r="B15" t="str">
            <v>PF0071</v>
          </cell>
          <cell r="C15" t="str">
            <v>DANETTE CHOCOLAT 100</v>
          </cell>
          <cell r="D15">
            <v>92544</v>
          </cell>
          <cell r="E15">
            <v>1928</v>
          </cell>
          <cell r="F15">
            <v>48</v>
          </cell>
          <cell r="G15">
            <v>0</v>
          </cell>
          <cell r="H15">
            <v>18672</v>
          </cell>
          <cell r="I15">
            <v>2130</v>
          </cell>
          <cell r="J15">
            <v>71742</v>
          </cell>
          <cell r="K15">
            <v>2.9689721502049009</v>
          </cell>
        </row>
        <row r="16">
          <cell r="B16" t="str">
            <v>PF0073</v>
          </cell>
          <cell r="C16" t="str">
            <v>DANETTE VANILLE 100</v>
          </cell>
          <cell r="D16">
            <v>10080</v>
          </cell>
          <cell r="E16">
            <v>210</v>
          </cell>
          <cell r="F16">
            <v>48</v>
          </cell>
          <cell r="G16">
            <v>0</v>
          </cell>
          <cell r="H16">
            <v>3264</v>
          </cell>
          <cell r="I16">
            <v>0</v>
          </cell>
          <cell r="J16">
            <v>6816</v>
          </cell>
          <cell r="K16">
            <v>0</v>
          </cell>
        </row>
        <row r="17">
          <cell r="B17" t="str">
            <v>PF0074</v>
          </cell>
          <cell r="C17" t="str">
            <v>DANETTE PRALINE 100</v>
          </cell>
          <cell r="D17">
            <v>22272</v>
          </cell>
          <cell r="E17">
            <v>464</v>
          </cell>
          <cell r="F17">
            <v>48</v>
          </cell>
          <cell r="G17">
            <v>0</v>
          </cell>
          <cell r="H17">
            <v>4560</v>
          </cell>
          <cell r="I17">
            <v>0</v>
          </cell>
          <cell r="J17">
            <v>17712</v>
          </cell>
          <cell r="K17">
            <v>0</v>
          </cell>
        </row>
        <row r="18">
          <cell r="B18" t="str">
            <v>PF0505</v>
          </cell>
          <cell r="C18" t="str">
            <v>DANETTE MAHALBIA 100</v>
          </cell>
          <cell r="D18">
            <v>0</v>
          </cell>
          <cell r="E18">
            <v>0</v>
          </cell>
          <cell r="F18">
            <v>48</v>
          </cell>
          <cell r="G18">
            <v>0</v>
          </cell>
          <cell r="H18">
            <v>0</v>
          </cell>
          <cell r="I18">
            <v>0</v>
          </cell>
          <cell r="J18">
            <v>0</v>
          </cell>
          <cell r="K18">
            <v>0</v>
          </cell>
        </row>
        <row r="19">
          <cell r="B19" t="str">
            <v>PF0506</v>
          </cell>
          <cell r="C19" t="str">
            <v>DANETTE PECAN TOFFEE 100</v>
          </cell>
          <cell r="D19">
            <v>4368</v>
          </cell>
          <cell r="E19">
            <v>91</v>
          </cell>
          <cell r="F19">
            <v>48</v>
          </cell>
          <cell r="G19">
            <v>0</v>
          </cell>
          <cell r="H19">
            <v>1200</v>
          </cell>
          <cell r="I19">
            <v>0</v>
          </cell>
          <cell r="J19">
            <v>3168</v>
          </cell>
          <cell r="K19">
            <v>0</v>
          </cell>
        </row>
        <row r="20">
          <cell r="B20" t="str">
            <v>PF0481</v>
          </cell>
          <cell r="C20" t="str">
            <v>DELICE CREAMY FRAISE 110</v>
          </cell>
          <cell r="D20">
            <v>19920</v>
          </cell>
          <cell r="E20">
            <v>415</v>
          </cell>
          <cell r="F20">
            <v>48</v>
          </cell>
          <cell r="G20">
            <v>0</v>
          </cell>
          <cell r="H20">
            <v>4992</v>
          </cell>
          <cell r="I20">
            <v>1444</v>
          </cell>
          <cell r="J20">
            <v>13484</v>
          </cell>
          <cell r="K20">
            <v>10.70898843073272</v>
          </cell>
        </row>
        <row r="21">
          <cell r="B21" t="str">
            <v>PF0482</v>
          </cell>
          <cell r="C21" t="str">
            <v>DELICE CREAMY ABRICOT 110</v>
          </cell>
          <cell r="D21">
            <v>18432</v>
          </cell>
          <cell r="E21">
            <v>384</v>
          </cell>
          <cell r="F21">
            <v>48</v>
          </cell>
          <cell r="G21">
            <v>0</v>
          </cell>
          <cell r="H21">
            <v>4224</v>
          </cell>
          <cell r="I21">
            <v>0</v>
          </cell>
          <cell r="J21">
            <v>14208</v>
          </cell>
          <cell r="K21">
            <v>0</v>
          </cell>
        </row>
        <row r="22">
          <cell r="B22" t="str">
            <v>PF0484</v>
          </cell>
          <cell r="C22" t="str">
            <v>DANETTE PANNA COTTA FRAISE 95</v>
          </cell>
          <cell r="D22">
            <v>0</v>
          </cell>
          <cell r="E22">
            <v>0</v>
          </cell>
          <cell r="F22">
            <v>32</v>
          </cell>
          <cell r="G22">
            <v>0</v>
          </cell>
          <cell r="H22">
            <v>64</v>
          </cell>
          <cell r="I22">
            <v>83</v>
          </cell>
          <cell r="J22">
            <v>-147</v>
          </cell>
          <cell r="K22">
            <v>-56.4625850340136</v>
          </cell>
        </row>
        <row r="23">
          <cell r="B23" t="str">
            <v>PF0300</v>
          </cell>
          <cell r="C23" t="str">
            <v>MPACK*12 DELICE FRAISE/VANILLE</v>
          </cell>
          <cell r="D23">
            <v>708</v>
          </cell>
          <cell r="E23">
            <v>177</v>
          </cell>
          <cell r="F23">
            <v>4</v>
          </cell>
          <cell r="G23">
            <v>0</v>
          </cell>
          <cell r="H23">
            <v>0</v>
          </cell>
          <cell r="I23">
            <v>0</v>
          </cell>
          <cell r="J23">
            <v>708</v>
          </cell>
          <cell r="K23">
            <v>0</v>
          </cell>
        </row>
        <row r="24">
          <cell r="B24" t="str">
            <v>PF0434</v>
          </cell>
          <cell r="C24" t="str">
            <v>MPACK*12 DELICE FRAISE/BANANE</v>
          </cell>
          <cell r="D24">
            <v>560</v>
          </cell>
          <cell r="E24">
            <v>140</v>
          </cell>
          <cell r="F24">
            <v>4</v>
          </cell>
          <cell r="G24">
            <v>0</v>
          </cell>
          <cell r="H24">
            <v>0</v>
          </cell>
          <cell r="I24">
            <v>0</v>
          </cell>
          <cell r="J24">
            <v>560</v>
          </cell>
          <cell r="K24">
            <v>0</v>
          </cell>
        </row>
        <row r="25">
          <cell r="B25" t="str">
            <v>PF0476</v>
          </cell>
          <cell r="C25" t="str">
            <v>MPACK*12 DELICE BANANE/VANILLE</v>
          </cell>
          <cell r="D25">
            <v>508</v>
          </cell>
          <cell r="E25">
            <v>127</v>
          </cell>
          <cell r="F25">
            <v>4</v>
          </cell>
          <cell r="G25">
            <v>0</v>
          </cell>
          <cell r="H25">
            <v>0</v>
          </cell>
          <cell r="I25">
            <v>0</v>
          </cell>
          <cell r="J25">
            <v>508</v>
          </cell>
          <cell r="K25">
            <v>0</v>
          </cell>
        </row>
        <row r="26">
          <cell r="B26" t="str">
            <v>PF0301</v>
          </cell>
          <cell r="C26" t="str">
            <v>MPACK*8 DANETTE CHOCOLAT</v>
          </cell>
          <cell r="D26">
            <v>464</v>
          </cell>
          <cell r="E26">
            <v>116</v>
          </cell>
          <cell r="F26">
            <v>4</v>
          </cell>
          <cell r="G26">
            <v>0</v>
          </cell>
          <cell r="H26">
            <v>0</v>
          </cell>
          <cell r="I26">
            <v>0</v>
          </cell>
          <cell r="J26">
            <v>464</v>
          </cell>
          <cell r="K26">
            <v>0</v>
          </cell>
        </row>
        <row r="27">
          <cell r="B27" t="str">
            <v>PF0361</v>
          </cell>
          <cell r="C27" t="str">
            <v>MPACK*8 DANETTE CHOCO/ PRALINE</v>
          </cell>
          <cell r="D27">
            <v>328</v>
          </cell>
          <cell r="E27">
            <v>82</v>
          </cell>
          <cell r="F27">
            <v>4</v>
          </cell>
          <cell r="G27">
            <v>0</v>
          </cell>
          <cell r="H27">
            <v>0</v>
          </cell>
          <cell r="I27">
            <v>0</v>
          </cell>
          <cell r="J27">
            <v>328</v>
          </cell>
          <cell r="K27">
            <v>0</v>
          </cell>
        </row>
        <row r="28">
          <cell r="B28" t="str">
            <v>PF0497</v>
          </cell>
          <cell r="C28" t="str">
            <v>MPACK*8 DANETTE CHOCO/ VANILLE</v>
          </cell>
          <cell r="D28">
            <v>220</v>
          </cell>
          <cell r="E28">
            <v>55</v>
          </cell>
          <cell r="F28">
            <v>4</v>
          </cell>
          <cell r="G28">
            <v>0</v>
          </cell>
          <cell r="H28">
            <v>0</v>
          </cell>
          <cell r="I28">
            <v>0</v>
          </cell>
          <cell r="J28">
            <v>220</v>
          </cell>
          <cell r="K28">
            <v>0</v>
          </cell>
        </row>
        <row r="29">
          <cell r="B29" t="str">
            <v>PF0533</v>
          </cell>
          <cell r="C29" t="str">
            <v>DANETTE LE LIEGEOIS 12 CL</v>
          </cell>
          <cell r="D29">
            <v>14752</v>
          </cell>
          <cell r="E29">
            <v>461</v>
          </cell>
          <cell r="F29">
            <v>32</v>
          </cell>
          <cell r="G29">
            <v>0</v>
          </cell>
          <cell r="H29">
            <v>3008</v>
          </cell>
          <cell r="I29">
            <v>464</v>
          </cell>
          <cell r="J29">
            <v>11280</v>
          </cell>
          <cell r="K29">
            <v>4.1134751773049638</v>
          </cell>
        </row>
        <row r="30">
          <cell r="B30" t="str">
            <v>PF0486</v>
          </cell>
          <cell r="C30" t="str">
            <v>MPCK*12 CREAMY FRAISE/ABRICOT</v>
          </cell>
          <cell r="D30">
            <v>140</v>
          </cell>
          <cell r="E30">
            <v>35</v>
          </cell>
          <cell r="F30">
            <v>4</v>
          </cell>
          <cell r="G30">
            <v>0</v>
          </cell>
          <cell r="H30">
            <v>0</v>
          </cell>
          <cell r="I30">
            <v>0</v>
          </cell>
          <cell r="J30">
            <v>140</v>
          </cell>
          <cell r="K30">
            <v>0</v>
          </cell>
        </row>
        <row r="31">
          <cell r="B31" t="str">
            <v>PF0464</v>
          </cell>
          <cell r="C31" t="str">
            <v>MPACK*6 DANUP FRAISE</v>
          </cell>
          <cell r="D31">
            <v>234</v>
          </cell>
          <cell r="E31">
            <v>39</v>
          </cell>
          <cell r="F31">
            <v>6</v>
          </cell>
          <cell r="G31">
            <v>0</v>
          </cell>
          <cell r="H31">
            <v>0</v>
          </cell>
          <cell r="I31">
            <v>0</v>
          </cell>
          <cell r="J31">
            <v>234</v>
          </cell>
          <cell r="K31">
            <v>0</v>
          </cell>
        </row>
        <row r="32">
          <cell r="B32" t="str">
            <v>PF0465</v>
          </cell>
          <cell r="C32" t="str">
            <v>MPACK*6 DANUP VANILLE</v>
          </cell>
          <cell r="D32">
            <v>216</v>
          </cell>
          <cell r="E32">
            <v>36</v>
          </cell>
          <cell r="F32">
            <v>6</v>
          </cell>
          <cell r="G32">
            <v>0</v>
          </cell>
          <cell r="H32">
            <v>0</v>
          </cell>
          <cell r="I32">
            <v>0</v>
          </cell>
          <cell r="J32">
            <v>216</v>
          </cell>
          <cell r="K32">
            <v>0</v>
          </cell>
        </row>
        <row r="33">
          <cell r="B33" t="str">
            <v>PF0155</v>
          </cell>
          <cell r="C33" t="str">
            <v>DANUP FRAISE 170</v>
          </cell>
          <cell r="D33">
            <v>31248</v>
          </cell>
          <cell r="E33">
            <v>651</v>
          </cell>
          <cell r="F33">
            <v>48</v>
          </cell>
          <cell r="G33">
            <v>0</v>
          </cell>
          <cell r="H33">
            <v>8784</v>
          </cell>
          <cell r="I33">
            <v>1302</v>
          </cell>
          <cell r="J33">
            <v>21162</v>
          </cell>
          <cell r="K33">
            <v>6.1525375673376805</v>
          </cell>
        </row>
        <row r="34">
          <cell r="B34" t="str">
            <v>PF0156</v>
          </cell>
          <cell r="C34" t="str">
            <v>DANUP VANILLE 170</v>
          </cell>
          <cell r="D34">
            <v>28944</v>
          </cell>
          <cell r="E34">
            <v>603</v>
          </cell>
          <cell r="F34">
            <v>48</v>
          </cell>
          <cell r="G34">
            <v>0</v>
          </cell>
          <cell r="H34">
            <v>7872</v>
          </cell>
          <cell r="I34">
            <v>0</v>
          </cell>
          <cell r="J34">
            <v>21072</v>
          </cell>
          <cell r="K34">
            <v>0</v>
          </cell>
        </row>
        <row r="35">
          <cell r="B35" t="str">
            <v>PF0310</v>
          </cell>
          <cell r="C35" t="str">
            <v>DANUP TROPICAL MIX 170</v>
          </cell>
          <cell r="D35">
            <v>5664</v>
          </cell>
          <cell r="E35">
            <v>118</v>
          </cell>
          <cell r="F35">
            <v>48</v>
          </cell>
          <cell r="G35">
            <v>0</v>
          </cell>
          <cell r="H35">
            <v>2736</v>
          </cell>
          <cell r="I35">
            <v>0</v>
          </cell>
          <cell r="J35">
            <v>2928</v>
          </cell>
          <cell r="K35">
            <v>0</v>
          </cell>
        </row>
        <row r="36">
          <cell r="B36" t="str">
            <v>PF0554</v>
          </cell>
          <cell r="C36" t="str">
            <v>DANUP MELON ANANAS 170 GR</v>
          </cell>
          <cell r="D36">
            <v>5136</v>
          </cell>
          <cell r="E36">
            <v>107</v>
          </cell>
          <cell r="F36">
            <v>48</v>
          </cell>
          <cell r="G36">
            <v>0</v>
          </cell>
          <cell r="H36">
            <v>1296</v>
          </cell>
          <cell r="I36">
            <v>0</v>
          </cell>
          <cell r="J36">
            <v>3840</v>
          </cell>
          <cell r="K36">
            <v>0</v>
          </cell>
        </row>
        <row r="37">
          <cell r="B37" t="str">
            <v>PF0548</v>
          </cell>
          <cell r="C37" t="str">
            <v>DANUP CAFE BANANE 170 GR</v>
          </cell>
          <cell r="D37">
            <v>2736</v>
          </cell>
          <cell r="E37">
            <v>57</v>
          </cell>
          <cell r="F37">
            <v>48</v>
          </cell>
          <cell r="G37">
            <v>0</v>
          </cell>
          <cell r="H37">
            <v>576</v>
          </cell>
          <cell r="I37">
            <v>0</v>
          </cell>
          <cell r="J37">
            <v>2160</v>
          </cell>
          <cell r="K37">
            <v>0</v>
          </cell>
        </row>
        <row r="38">
          <cell r="B38" t="str">
            <v>PF0338</v>
          </cell>
          <cell r="C38" t="str">
            <v>DANUP PECHE MELBA 170</v>
          </cell>
          <cell r="D38">
            <v>9792</v>
          </cell>
          <cell r="E38">
            <v>204</v>
          </cell>
          <cell r="F38">
            <v>48</v>
          </cell>
          <cell r="G38">
            <v>0</v>
          </cell>
          <cell r="H38">
            <v>720</v>
          </cell>
          <cell r="I38">
            <v>0</v>
          </cell>
          <cell r="J38">
            <v>9072</v>
          </cell>
          <cell r="K38">
            <v>0</v>
          </cell>
        </row>
        <row r="39">
          <cell r="B39" t="str">
            <v>PF0587</v>
          </cell>
          <cell r="C39" t="str">
            <v>DANUP CHEWING GUM 170G</v>
          </cell>
          <cell r="D39">
            <v>34992</v>
          </cell>
          <cell r="E39">
            <v>729</v>
          </cell>
          <cell r="F39">
            <v>48</v>
          </cell>
          <cell r="G39">
            <v>0</v>
          </cell>
          <cell r="H39">
            <v>4176</v>
          </cell>
          <cell r="I39">
            <v>0</v>
          </cell>
          <cell r="J39">
            <v>30816</v>
          </cell>
          <cell r="K39">
            <v>0</v>
          </cell>
        </row>
        <row r="40">
          <cell r="B40" t="str">
            <v>PF0373</v>
          </cell>
          <cell r="C40" t="str">
            <v>DANUP FRAISE 270</v>
          </cell>
          <cell r="D40">
            <v>26550</v>
          </cell>
          <cell r="E40">
            <v>885</v>
          </cell>
          <cell r="F40">
            <v>30</v>
          </cell>
          <cell r="G40">
            <v>0</v>
          </cell>
          <cell r="H40">
            <v>8820</v>
          </cell>
          <cell r="I40">
            <v>1042</v>
          </cell>
          <cell r="J40">
            <v>16688</v>
          </cell>
          <cell r="K40">
            <v>6.2440076701821665</v>
          </cell>
        </row>
        <row r="41">
          <cell r="B41" t="str">
            <v>PF0374</v>
          </cell>
          <cell r="C41" t="str">
            <v>DANUP VANILLE 270</v>
          </cell>
          <cell r="D41">
            <v>23490</v>
          </cell>
          <cell r="E41">
            <v>783</v>
          </cell>
          <cell r="F41">
            <v>30</v>
          </cell>
          <cell r="G41">
            <v>0</v>
          </cell>
          <cell r="H41">
            <v>8100</v>
          </cell>
          <cell r="I41">
            <v>0</v>
          </cell>
          <cell r="J41">
            <v>15390</v>
          </cell>
          <cell r="K41">
            <v>0</v>
          </cell>
        </row>
        <row r="42">
          <cell r="B42" t="str">
            <v>PF0375</v>
          </cell>
          <cell r="C42" t="str">
            <v>DANUP TROPICAL MIX 270</v>
          </cell>
          <cell r="D42">
            <v>9210</v>
          </cell>
          <cell r="E42">
            <v>307</v>
          </cell>
          <cell r="F42">
            <v>30</v>
          </cell>
          <cell r="G42">
            <v>0</v>
          </cell>
          <cell r="H42">
            <v>3000</v>
          </cell>
          <cell r="I42">
            <v>0</v>
          </cell>
          <cell r="J42">
            <v>6210</v>
          </cell>
          <cell r="K42">
            <v>0</v>
          </cell>
        </row>
        <row r="43">
          <cell r="B43" t="str">
            <v>PF0376</v>
          </cell>
          <cell r="C43" t="str">
            <v>DANUP PECHE MELBA 270</v>
          </cell>
          <cell r="D43">
            <v>9630</v>
          </cell>
          <cell r="E43">
            <v>321</v>
          </cell>
          <cell r="F43">
            <v>30</v>
          </cell>
          <cell r="G43">
            <v>0</v>
          </cell>
          <cell r="H43">
            <v>2010</v>
          </cell>
          <cell r="I43">
            <v>0</v>
          </cell>
          <cell r="J43">
            <v>7620</v>
          </cell>
          <cell r="K43">
            <v>0</v>
          </cell>
        </row>
        <row r="44">
          <cell r="B44" t="str">
            <v>PF0101</v>
          </cell>
          <cell r="C44" t="str">
            <v>JOCKEY NATURE SUCRE 90</v>
          </cell>
          <cell r="D44">
            <v>40992</v>
          </cell>
          <cell r="E44">
            <v>854</v>
          </cell>
          <cell r="F44">
            <v>48</v>
          </cell>
          <cell r="G44">
            <v>0</v>
          </cell>
          <cell r="H44">
            <v>8256</v>
          </cell>
          <cell r="I44">
            <v>453</v>
          </cell>
          <cell r="J44">
            <v>32283</v>
          </cell>
          <cell r="K44">
            <v>1.4032153145618438</v>
          </cell>
        </row>
        <row r="45">
          <cell r="B45" t="str">
            <v>PF0537</v>
          </cell>
          <cell r="C45" t="str">
            <v>DELICE ET FRUITS FRAISE 110 GR</v>
          </cell>
          <cell r="D45">
            <v>12336</v>
          </cell>
          <cell r="E45">
            <v>257</v>
          </cell>
          <cell r="F45">
            <v>48</v>
          </cell>
          <cell r="G45">
            <v>0</v>
          </cell>
          <cell r="H45">
            <v>4176</v>
          </cell>
          <cell r="I45">
            <v>1295</v>
          </cell>
          <cell r="J45">
            <v>6865</v>
          </cell>
          <cell r="K45">
            <v>18.86380189366351</v>
          </cell>
        </row>
        <row r="46">
          <cell r="B46" t="str">
            <v>PF0538</v>
          </cell>
          <cell r="C46" t="str">
            <v>DELICE ET FRUITS PECHE 110 GR</v>
          </cell>
          <cell r="D46">
            <v>9696</v>
          </cell>
          <cell r="E46">
            <v>202</v>
          </cell>
          <cell r="F46">
            <v>48</v>
          </cell>
          <cell r="G46">
            <v>0</v>
          </cell>
          <cell r="H46">
            <v>3168</v>
          </cell>
          <cell r="I46">
            <v>0</v>
          </cell>
          <cell r="J46">
            <v>6528</v>
          </cell>
          <cell r="K46">
            <v>0</v>
          </cell>
        </row>
        <row r="47">
          <cell r="B47" t="str">
            <v>PF0539</v>
          </cell>
          <cell r="C47" t="str">
            <v>DELICE ET FRUITS FDB 110 GR</v>
          </cell>
          <cell r="D47">
            <v>12384</v>
          </cell>
          <cell r="E47">
            <v>258</v>
          </cell>
          <cell r="F47">
            <v>48</v>
          </cell>
          <cell r="G47">
            <v>0</v>
          </cell>
          <cell r="H47">
            <v>2208</v>
          </cell>
          <cell r="I47">
            <v>0</v>
          </cell>
          <cell r="J47">
            <v>10176</v>
          </cell>
          <cell r="K47">
            <v>0</v>
          </cell>
        </row>
        <row r="48">
          <cell r="B48" t="str">
            <v>PF0524</v>
          </cell>
          <cell r="C48" t="str">
            <v>MAMZOUJ VANILLE 70</v>
          </cell>
          <cell r="D48">
            <v>54000</v>
          </cell>
          <cell r="E48">
            <v>750</v>
          </cell>
          <cell r="F48">
            <v>72</v>
          </cell>
          <cell r="G48">
            <v>0</v>
          </cell>
          <cell r="H48">
            <v>13680</v>
          </cell>
          <cell r="I48">
            <v>4903</v>
          </cell>
          <cell r="J48">
            <v>35417</v>
          </cell>
          <cell r="K48">
            <v>13.843634412852584</v>
          </cell>
        </row>
        <row r="49">
          <cell r="B49" t="str">
            <v>PF0525</v>
          </cell>
          <cell r="C49" t="str">
            <v>MAMZOUJ FRAISE 70</v>
          </cell>
          <cell r="D49">
            <v>47376</v>
          </cell>
          <cell r="E49">
            <v>658</v>
          </cell>
          <cell r="F49">
            <v>72</v>
          </cell>
          <cell r="G49">
            <v>0</v>
          </cell>
          <cell r="H49">
            <v>14112</v>
          </cell>
          <cell r="I49">
            <v>0</v>
          </cell>
          <cell r="J49">
            <v>33264</v>
          </cell>
          <cell r="K49">
            <v>0</v>
          </cell>
        </row>
        <row r="50">
          <cell r="B50" t="str">
            <v>PF0526</v>
          </cell>
          <cell r="C50" t="str">
            <v>MAMZOUJ FRAISE BISCUIT 70</v>
          </cell>
          <cell r="D50">
            <v>11952</v>
          </cell>
          <cell r="E50">
            <v>166</v>
          </cell>
          <cell r="F50">
            <v>72</v>
          </cell>
          <cell r="G50">
            <v>0</v>
          </cell>
          <cell r="H50">
            <v>3672</v>
          </cell>
          <cell r="I50">
            <v>0</v>
          </cell>
          <cell r="J50">
            <v>8280</v>
          </cell>
          <cell r="K50">
            <v>0</v>
          </cell>
        </row>
        <row r="51">
          <cell r="B51" t="str">
            <v>PF0530</v>
          </cell>
          <cell r="C51" t="str">
            <v>MAMZOUJ VANILLE BISCUIT 70</v>
          </cell>
          <cell r="D51">
            <v>14472</v>
          </cell>
          <cell r="E51">
            <v>201</v>
          </cell>
          <cell r="F51">
            <v>72</v>
          </cell>
          <cell r="G51">
            <v>0</v>
          </cell>
          <cell r="H51">
            <v>2304</v>
          </cell>
          <cell r="I51">
            <v>0</v>
          </cell>
          <cell r="J51">
            <v>12168</v>
          </cell>
          <cell r="K51">
            <v>0</v>
          </cell>
        </row>
        <row r="52">
          <cell r="B52" t="str">
            <v>PF0534</v>
          </cell>
          <cell r="C52" t="str">
            <v>MAMZOUJ BUBBLE GUM 70 GR</v>
          </cell>
          <cell r="D52">
            <v>7128</v>
          </cell>
          <cell r="E52">
            <v>99</v>
          </cell>
          <cell r="F52">
            <v>72</v>
          </cell>
          <cell r="G52">
            <v>0</v>
          </cell>
          <cell r="H52">
            <v>792</v>
          </cell>
          <cell r="I52">
            <v>0</v>
          </cell>
          <cell r="J52">
            <v>6336</v>
          </cell>
          <cell r="K52">
            <v>0</v>
          </cell>
        </row>
        <row r="53">
          <cell r="B53" t="str">
            <v>PF0590</v>
          </cell>
          <cell r="C53" t="str">
            <v>MAMZOUJ TARTE AUX CERISES 70GR</v>
          </cell>
          <cell r="D53">
            <v>22896</v>
          </cell>
          <cell r="E53">
            <v>318</v>
          </cell>
          <cell r="F53">
            <v>72</v>
          </cell>
          <cell r="G53">
            <v>0</v>
          </cell>
          <cell r="H53">
            <v>4176</v>
          </cell>
          <cell r="I53">
            <v>0</v>
          </cell>
          <cell r="J53">
            <v>18720</v>
          </cell>
          <cell r="K53">
            <v>0</v>
          </cell>
        </row>
        <row r="54">
          <cell r="B54" t="str">
            <v>PF0425</v>
          </cell>
          <cell r="C54" t="str">
            <v>ACTIVIA 0% NATURE 110</v>
          </cell>
          <cell r="D54">
            <v>2448</v>
          </cell>
          <cell r="E54">
            <v>51</v>
          </cell>
          <cell r="F54">
            <v>48</v>
          </cell>
          <cell r="G54">
            <v>0</v>
          </cell>
          <cell r="H54">
            <v>480</v>
          </cell>
          <cell r="I54">
            <v>14</v>
          </cell>
          <cell r="J54">
            <v>1954</v>
          </cell>
          <cell r="K54">
            <v>0.7164790174002047</v>
          </cell>
        </row>
        <row r="55">
          <cell r="B55" t="str">
            <v>PF0582</v>
          </cell>
          <cell r="C55" t="str">
            <v>DELICE A BOIRE FRAISE 150 GR</v>
          </cell>
          <cell r="D55">
            <v>20088</v>
          </cell>
          <cell r="E55">
            <v>837</v>
          </cell>
          <cell r="F55">
            <v>24</v>
          </cell>
          <cell r="G55">
            <v>0</v>
          </cell>
          <cell r="H55">
            <v>4176</v>
          </cell>
          <cell r="I55">
            <v>840</v>
          </cell>
          <cell r="J55">
            <v>15072</v>
          </cell>
          <cell r="K55">
            <v>5.5732484076433124</v>
          </cell>
        </row>
        <row r="56">
          <cell r="B56" t="str">
            <v>PF0583</v>
          </cell>
          <cell r="C56" t="str">
            <v>DELICE A BOIRE VANILLE 150 GR</v>
          </cell>
          <cell r="D56">
            <v>12624</v>
          </cell>
          <cell r="E56">
            <v>526</v>
          </cell>
          <cell r="F56">
            <v>24</v>
          </cell>
          <cell r="G56">
            <v>0</v>
          </cell>
          <cell r="H56">
            <v>3648</v>
          </cell>
          <cell r="I56">
            <v>0</v>
          </cell>
          <cell r="J56">
            <v>8976</v>
          </cell>
          <cell r="K56">
            <v>0</v>
          </cell>
        </row>
        <row r="57">
          <cell r="B57" t="str">
            <v>PF0584</v>
          </cell>
          <cell r="C57" t="str">
            <v>DELICE A BOIRE PANACHE 150 GR</v>
          </cell>
          <cell r="D57">
            <v>24024</v>
          </cell>
          <cell r="E57">
            <v>1001</v>
          </cell>
          <cell r="F57">
            <v>24</v>
          </cell>
          <cell r="G57">
            <v>0</v>
          </cell>
          <cell r="H57">
            <v>4368</v>
          </cell>
          <cell r="I57">
            <v>0</v>
          </cell>
          <cell r="J57">
            <v>19656</v>
          </cell>
          <cell r="K57">
            <v>0</v>
          </cell>
        </row>
        <row r="58">
          <cell r="B58" t="str">
            <v>PF0551</v>
          </cell>
          <cell r="C58" t="str">
            <v>DANAO ORANGE ANANAS 250 ML</v>
          </cell>
          <cell r="D58">
            <v>6834</v>
          </cell>
          <cell r="E58">
            <v>201</v>
          </cell>
          <cell r="F58">
            <v>34</v>
          </cell>
          <cell r="G58">
            <v>0</v>
          </cell>
          <cell r="H58">
            <v>2516</v>
          </cell>
          <cell r="I58">
            <v>0</v>
          </cell>
          <cell r="J58">
            <v>4318</v>
          </cell>
          <cell r="K58">
            <v>0</v>
          </cell>
        </row>
        <row r="59">
          <cell r="B59" t="str">
            <v>PF0483</v>
          </cell>
          <cell r="C59" t="str">
            <v>DANETTE FLAN CARAMEL 95</v>
          </cell>
          <cell r="D59">
            <v>12928</v>
          </cell>
          <cell r="E59">
            <v>404</v>
          </cell>
          <cell r="F59">
            <v>32</v>
          </cell>
          <cell r="G59">
            <v>0</v>
          </cell>
          <cell r="H59">
            <v>2144</v>
          </cell>
          <cell r="I59">
            <v>359</v>
          </cell>
          <cell r="J59">
            <v>10425</v>
          </cell>
          <cell r="K59">
            <v>3.4436450839328536</v>
          </cell>
        </row>
        <row r="60">
          <cell r="B60" t="str">
            <v>PF0509</v>
          </cell>
          <cell r="C60" t="str">
            <v>DANAO PECHE/ABRICOT 200ML</v>
          </cell>
          <cell r="D60">
            <v>81900</v>
          </cell>
          <cell r="E60">
            <v>2340</v>
          </cell>
          <cell r="F60">
            <v>35</v>
          </cell>
          <cell r="G60">
            <v>0</v>
          </cell>
          <cell r="H60">
            <v>17220</v>
          </cell>
          <cell r="I60">
            <v>0</v>
          </cell>
          <cell r="J60">
            <v>64680</v>
          </cell>
          <cell r="K60">
            <v>0</v>
          </cell>
        </row>
        <row r="61">
          <cell r="B61" t="str">
            <v>PF0588</v>
          </cell>
          <cell r="C61" t="str">
            <v>DANAO POIRE PECHE 200ML</v>
          </cell>
          <cell r="D61">
            <v>34825</v>
          </cell>
          <cell r="E61">
            <v>995</v>
          </cell>
          <cell r="F61">
            <v>35</v>
          </cell>
          <cell r="G61">
            <v>0</v>
          </cell>
          <cell r="H61">
            <v>4900</v>
          </cell>
          <cell r="I61">
            <v>0</v>
          </cell>
          <cell r="J61">
            <v>29925</v>
          </cell>
          <cell r="K61">
            <v>0</v>
          </cell>
        </row>
        <row r="62">
          <cell r="B62" t="str">
            <v>PF0181</v>
          </cell>
          <cell r="C62" t="str">
            <v>ACTIVIA NATURE 110</v>
          </cell>
          <cell r="D62">
            <v>3456</v>
          </cell>
          <cell r="E62">
            <v>72</v>
          </cell>
          <cell r="F62">
            <v>48</v>
          </cell>
          <cell r="G62">
            <v>0</v>
          </cell>
          <cell r="H62">
            <v>768</v>
          </cell>
          <cell r="I62">
            <v>285</v>
          </cell>
          <cell r="J62">
            <v>2403</v>
          </cell>
          <cell r="K62">
            <v>11.860174781523096</v>
          </cell>
        </row>
        <row r="63">
          <cell r="B63" t="str">
            <v>PF0206</v>
          </cell>
          <cell r="C63" t="str">
            <v>ACTIVIA ARO VANILLE 110</v>
          </cell>
          <cell r="D63">
            <v>5760</v>
          </cell>
          <cell r="E63">
            <v>120</v>
          </cell>
          <cell r="F63">
            <v>48</v>
          </cell>
          <cell r="G63">
            <v>0</v>
          </cell>
          <cell r="H63">
            <v>3120</v>
          </cell>
          <cell r="I63">
            <v>0</v>
          </cell>
          <cell r="J63">
            <v>2640</v>
          </cell>
          <cell r="K63">
            <v>0</v>
          </cell>
        </row>
        <row r="64">
          <cell r="B64" t="str">
            <v>PF0263</v>
          </cell>
          <cell r="C64" t="str">
            <v>ACTIVIA AUX FRUITS FRAISE 110</v>
          </cell>
          <cell r="D64">
            <v>15120</v>
          </cell>
          <cell r="E64">
            <v>315</v>
          </cell>
          <cell r="F64">
            <v>48</v>
          </cell>
          <cell r="G64">
            <v>0</v>
          </cell>
          <cell r="H64">
            <v>4512</v>
          </cell>
          <cell r="I64">
            <v>1981</v>
          </cell>
          <cell r="J64">
            <v>8627</v>
          </cell>
          <cell r="K64">
            <v>22.962791236814653</v>
          </cell>
        </row>
        <row r="65">
          <cell r="B65" t="str">
            <v>PF0264</v>
          </cell>
          <cell r="C65" t="str">
            <v>ACTIVIA AUX FRUITS PECHE  110</v>
          </cell>
          <cell r="D65">
            <v>13632</v>
          </cell>
          <cell r="E65">
            <v>284</v>
          </cell>
          <cell r="F65">
            <v>48</v>
          </cell>
          <cell r="G65">
            <v>0</v>
          </cell>
          <cell r="H65">
            <v>3984</v>
          </cell>
          <cell r="I65">
            <v>0</v>
          </cell>
          <cell r="J65">
            <v>9648</v>
          </cell>
          <cell r="K65">
            <v>0</v>
          </cell>
        </row>
        <row r="66">
          <cell r="B66" t="str">
            <v>PF0408</v>
          </cell>
          <cell r="C66" t="str">
            <v>MPACK *12 ACTIVIA VANILLE</v>
          </cell>
          <cell r="D66">
            <v>56</v>
          </cell>
          <cell r="E66">
            <v>14</v>
          </cell>
          <cell r="F66">
            <v>4</v>
          </cell>
          <cell r="G66">
            <v>0</v>
          </cell>
          <cell r="H66">
            <v>0</v>
          </cell>
          <cell r="I66">
            <v>0</v>
          </cell>
          <cell r="J66">
            <v>56</v>
          </cell>
          <cell r="K66">
            <v>0</v>
          </cell>
        </row>
        <row r="67">
          <cell r="B67" t="str">
            <v>PF0407</v>
          </cell>
          <cell r="C67" t="str">
            <v>MPACK*12  ACTIVIA NATURE</v>
          </cell>
          <cell r="D67">
            <v>76</v>
          </cell>
          <cell r="E67">
            <v>19</v>
          </cell>
          <cell r="F67">
            <v>4</v>
          </cell>
          <cell r="G67">
            <v>0</v>
          </cell>
          <cell r="H67">
            <v>4</v>
          </cell>
          <cell r="I67">
            <v>0</v>
          </cell>
          <cell r="J67">
            <v>72</v>
          </cell>
          <cell r="K67">
            <v>0</v>
          </cell>
        </row>
        <row r="68">
          <cell r="B68" t="str">
            <v>PF0362</v>
          </cell>
          <cell r="C68" t="str">
            <v>MPACK*12 DELICE NATURE</v>
          </cell>
          <cell r="D68">
            <v>144</v>
          </cell>
          <cell r="E68">
            <v>36</v>
          </cell>
          <cell r="F68">
            <v>4</v>
          </cell>
          <cell r="G68">
            <v>0</v>
          </cell>
          <cell r="H68">
            <v>0</v>
          </cell>
          <cell r="I68">
            <v>0</v>
          </cell>
          <cell r="J68">
            <v>144</v>
          </cell>
          <cell r="K68">
            <v>0</v>
          </cell>
        </row>
        <row r="69">
          <cell r="B69" t="str">
            <v>PF0360</v>
          </cell>
          <cell r="C69" t="str">
            <v>MPACK*12 DANINO NATURE SUCRE</v>
          </cell>
          <cell r="D69">
            <v>145</v>
          </cell>
          <cell r="E69">
            <v>29</v>
          </cell>
          <cell r="F69">
            <v>5</v>
          </cell>
          <cell r="G69">
            <v>0</v>
          </cell>
          <cell r="H69">
            <v>5</v>
          </cell>
          <cell r="I69">
            <v>0</v>
          </cell>
          <cell r="J69">
            <v>140</v>
          </cell>
          <cell r="K69">
            <v>0</v>
          </cell>
        </row>
        <row r="70">
          <cell r="B70" t="str">
            <v>PF0522</v>
          </cell>
          <cell r="C70" t="str">
            <v>MPACK DANINO N.SUCRE / FRAISE</v>
          </cell>
          <cell r="D70">
            <v>35</v>
          </cell>
          <cell r="E70">
            <v>7</v>
          </cell>
          <cell r="F70">
            <v>5</v>
          </cell>
          <cell r="G70">
            <v>0</v>
          </cell>
          <cell r="H70">
            <v>0</v>
          </cell>
          <cell r="I70">
            <v>0</v>
          </cell>
          <cell r="J70">
            <v>35</v>
          </cell>
          <cell r="K70">
            <v>0</v>
          </cell>
        </row>
        <row r="71">
          <cell r="B71" t="str">
            <v>PF0528</v>
          </cell>
          <cell r="C71" t="str">
            <v>MPACK*12 MAMZOUJ FRAIS/VAN 70G</v>
          </cell>
          <cell r="D71">
            <v>368</v>
          </cell>
          <cell r="E71">
            <v>92</v>
          </cell>
          <cell r="F71">
            <v>4</v>
          </cell>
          <cell r="G71">
            <v>0</v>
          </cell>
          <cell r="H71">
            <v>8</v>
          </cell>
          <cell r="I71">
            <v>0</v>
          </cell>
          <cell r="J71">
            <v>360</v>
          </cell>
          <cell r="K71">
            <v>0</v>
          </cell>
        </row>
        <row r="72">
          <cell r="B72" t="str">
            <v>PF0529</v>
          </cell>
          <cell r="C72" t="str">
            <v>MPACK*12 MAMZOUJ VAN/FR.BIS 70</v>
          </cell>
          <cell r="D72">
            <v>368</v>
          </cell>
          <cell r="E72">
            <v>92</v>
          </cell>
          <cell r="F72">
            <v>4</v>
          </cell>
          <cell r="G72">
            <v>0</v>
          </cell>
          <cell r="H72">
            <v>0</v>
          </cell>
          <cell r="I72">
            <v>0</v>
          </cell>
          <cell r="J72">
            <v>368</v>
          </cell>
          <cell r="K72">
            <v>0</v>
          </cell>
        </row>
        <row r="73">
          <cell r="B73" t="str">
            <v>PF0359</v>
          </cell>
          <cell r="C73" t="str">
            <v>MPACK*12 ACTIVIA FRAISE/PECHE</v>
          </cell>
          <cell r="D73">
            <v>96</v>
          </cell>
          <cell r="E73">
            <v>24</v>
          </cell>
          <cell r="F73">
            <v>4</v>
          </cell>
          <cell r="G73">
            <v>0</v>
          </cell>
          <cell r="H73">
            <v>0</v>
          </cell>
          <cell r="I73">
            <v>0</v>
          </cell>
          <cell r="J73">
            <v>96</v>
          </cell>
          <cell r="K73">
            <v>0</v>
          </cell>
        </row>
        <row r="74">
          <cell r="B74" t="str">
            <v>PF0511</v>
          </cell>
          <cell r="C74" t="str">
            <v>MPACK*6 DANAO PECHE ABRICOT</v>
          </cell>
          <cell r="D74">
            <v>685</v>
          </cell>
          <cell r="E74">
            <v>137</v>
          </cell>
          <cell r="F74">
            <v>5</v>
          </cell>
          <cell r="G74">
            <v>0</v>
          </cell>
          <cell r="H74">
            <v>0</v>
          </cell>
          <cell r="I74">
            <v>0</v>
          </cell>
          <cell r="J74">
            <v>685</v>
          </cell>
          <cell r="K74">
            <v>0</v>
          </cell>
        </row>
        <row r="75">
          <cell r="B75" t="str">
            <v>PF0222</v>
          </cell>
          <cell r="C75" t="str">
            <v>LBEN DELICE NV</v>
          </cell>
          <cell r="D75">
            <v>11790</v>
          </cell>
          <cell r="E75">
            <v>786</v>
          </cell>
          <cell r="F75">
            <v>15</v>
          </cell>
          <cell r="G75">
            <v>0</v>
          </cell>
          <cell r="H75">
            <v>2940</v>
          </cell>
          <cell r="I75">
            <v>981</v>
          </cell>
          <cell r="J75">
            <v>7869</v>
          </cell>
          <cell r="K75">
            <v>12.466641250476554</v>
          </cell>
        </row>
        <row r="76">
          <cell r="B76" t="str">
            <v>PF0223</v>
          </cell>
          <cell r="C76" t="str">
            <v>RAIEB DELICE NV</v>
          </cell>
          <cell r="D76">
            <v>16320</v>
          </cell>
          <cell r="E76">
            <v>1088</v>
          </cell>
          <cell r="F76">
            <v>15</v>
          </cell>
          <cell r="G76">
            <v>0</v>
          </cell>
          <cell r="H76">
            <v>7095</v>
          </cell>
          <cell r="I76">
            <v>0</v>
          </cell>
          <cell r="J76">
            <v>9225</v>
          </cell>
          <cell r="K76">
            <v>0</v>
          </cell>
        </row>
        <row r="77">
          <cell r="B77" t="str">
            <v>PF0430</v>
          </cell>
          <cell r="C77" t="str">
            <v>LBEN DELICE SLIM</v>
          </cell>
          <cell r="D77">
            <v>0</v>
          </cell>
          <cell r="E77">
            <v>0</v>
          </cell>
          <cell r="F77">
            <v>16</v>
          </cell>
          <cell r="G77">
            <v>0</v>
          </cell>
          <cell r="H77">
            <v>0</v>
          </cell>
          <cell r="I77">
            <v>0</v>
          </cell>
          <cell r="J77">
            <v>0</v>
          </cell>
          <cell r="K77">
            <v>0</v>
          </cell>
        </row>
        <row r="78">
          <cell r="B78" t="str">
            <v>PF0557</v>
          </cell>
          <cell r="C78" t="str">
            <v>POT RAIEB DELICE 350G</v>
          </cell>
          <cell r="D78">
            <v>0</v>
          </cell>
          <cell r="E78">
            <v>0</v>
          </cell>
          <cell r="F78">
            <v>11</v>
          </cell>
          <cell r="G78">
            <v>0</v>
          </cell>
          <cell r="H78">
            <v>0</v>
          </cell>
          <cell r="I78">
            <v>0</v>
          </cell>
          <cell r="J78">
            <v>0</v>
          </cell>
          <cell r="K78">
            <v>0</v>
          </cell>
        </row>
        <row r="79">
          <cell r="B79" t="str">
            <v>PF0478</v>
          </cell>
          <cell r="C79" t="str">
            <v>LBEN DELICE 240 Gr</v>
          </cell>
          <cell r="D79">
            <v>0</v>
          </cell>
          <cell r="E79">
            <v>0</v>
          </cell>
          <cell r="F79">
            <v>24</v>
          </cell>
          <cell r="G79">
            <v>0</v>
          </cell>
          <cell r="H79">
            <v>0</v>
          </cell>
          <cell r="I79">
            <v>0</v>
          </cell>
          <cell r="J79">
            <v>0</v>
          </cell>
          <cell r="K79">
            <v>0</v>
          </cell>
        </row>
        <row r="80">
          <cell r="B80" t="str">
            <v>PF0433</v>
          </cell>
          <cell r="C80" t="str">
            <v>CREME FRAÎCHE NV POT DELICE</v>
          </cell>
          <cell r="D80">
            <v>6886</v>
          </cell>
          <cell r="E80">
            <v>313</v>
          </cell>
          <cell r="F80">
            <v>22</v>
          </cell>
          <cell r="G80">
            <v>0</v>
          </cell>
          <cell r="H80">
            <v>1232</v>
          </cell>
          <cell r="I80">
            <v>71</v>
          </cell>
          <cell r="J80">
            <v>5583</v>
          </cell>
          <cell r="K80">
            <v>1.2717177144904173</v>
          </cell>
        </row>
        <row r="81">
          <cell r="B81" t="str">
            <v>PF0494</v>
          </cell>
          <cell r="C81" t="str">
            <v>CREME UHT DELICE 1L</v>
          </cell>
          <cell r="D81">
            <v>90</v>
          </cell>
          <cell r="E81">
            <v>15</v>
          </cell>
          <cell r="F81">
            <v>6</v>
          </cell>
          <cell r="G81">
            <v>0</v>
          </cell>
          <cell r="H81">
            <v>12</v>
          </cell>
          <cell r="I81">
            <v>0</v>
          </cell>
          <cell r="J81">
            <v>78</v>
          </cell>
          <cell r="K81">
            <v>0</v>
          </cell>
        </row>
        <row r="82">
          <cell r="B82" t="str">
            <v>PF0536</v>
          </cell>
          <cell r="C82" t="str">
            <v>LBEN BOUTEILLE 300G</v>
          </cell>
          <cell r="D82">
            <v>0</v>
          </cell>
          <cell r="E82">
            <v>0</v>
          </cell>
          <cell r="F82">
            <v>20</v>
          </cell>
          <cell r="G82">
            <v>0</v>
          </cell>
          <cell r="H82">
            <v>0</v>
          </cell>
          <cell r="I82">
            <v>0</v>
          </cell>
          <cell r="J82">
            <v>0</v>
          </cell>
          <cell r="K82">
            <v>0</v>
          </cell>
        </row>
        <row r="83">
          <cell r="B83" t="str">
            <v>PF0552</v>
          </cell>
          <cell r="C83" t="str">
            <v>LBEN 300g FLEUR D’ORANGER / AM</v>
          </cell>
          <cell r="D83">
            <v>0</v>
          </cell>
          <cell r="E83">
            <v>0</v>
          </cell>
          <cell r="F83">
            <v>20</v>
          </cell>
          <cell r="G83">
            <v>0</v>
          </cell>
          <cell r="H83">
            <v>0</v>
          </cell>
          <cell r="I83">
            <v>0</v>
          </cell>
          <cell r="J83">
            <v>0</v>
          </cell>
          <cell r="K83">
            <v>0</v>
          </cell>
        </row>
        <row r="84">
          <cell r="B84" t="str">
            <v>PF0553</v>
          </cell>
          <cell r="C84" t="str">
            <v>LBEN 300g LOUKOUM / PISTACHE</v>
          </cell>
          <cell r="D84">
            <v>0</v>
          </cell>
          <cell r="E84">
            <v>0</v>
          </cell>
          <cell r="F84">
            <v>20</v>
          </cell>
          <cell r="G84">
            <v>0</v>
          </cell>
          <cell r="H84">
            <v>0</v>
          </cell>
          <cell r="I84">
            <v>0</v>
          </cell>
          <cell r="J84">
            <v>0</v>
          </cell>
          <cell r="K84">
            <v>0</v>
          </cell>
        </row>
        <row r="85">
          <cell r="B85" t="str">
            <v>PF0593</v>
          </cell>
          <cell r="C85" t="str">
            <v>POK EXOTIQUE ICE CREAM 180ML</v>
          </cell>
          <cell r="D85">
            <v>0</v>
          </cell>
          <cell r="E85">
            <v>0</v>
          </cell>
          <cell r="F85">
            <v>14</v>
          </cell>
          <cell r="G85">
            <v>0</v>
          </cell>
          <cell r="H85">
            <v>0</v>
          </cell>
          <cell r="I85">
            <v>0</v>
          </cell>
          <cell r="J85">
            <v>0</v>
          </cell>
          <cell r="K85">
            <v>0</v>
          </cell>
        </row>
        <row r="86">
          <cell r="B86" t="str">
            <v>PF0329</v>
          </cell>
          <cell r="C86" t="str">
            <v>TRESOR DE LAIT</v>
          </cell>
          <cell r="D86">
            <v>0</v>
          </cell>
          <cell r="E86">
            <v>0</v>
          </cell>
          <cell r="F86">
            <v>18</v>
          </cell>
          <cell r="G86">
            <v>0</v>
          </cell>
          <cell r="H86">
            <v>0</v>
          </cell>
          <cell r="I86">
            <v>0</v>
          </cell>
          <cell r="J86">
            <v>0</v>
          </cell>
          <cell r="K86">
            <v>0</v>
          </cell>
        </row>
        <row r="87">
          <cell r="B87" t="str">
            <v>PF0471</v>
          </cell>
          <cell r="C87" t="str">
            <v>FROMAGE TARTINABLE</v>
          </cell>
          <cell r="D87">
            <v>912</v>
          </cell>
          <cell r="E87">
            <v>38</v>
          </cell>
          <cell r="F87">
            <v>24</v>
          </cell>
          <cell r="G87">
            <v>0</v>
          </cell>
          <cell r="H87">
            <v>0</v>
          </cell>
          <cell r="I87">
            <v>0</v>
          </cell>
          <cell r="J87">
            <v>912</v>
          </cell>
          <cell r="K87">
            <v>0</v>
          </cell>
        </row>
        <row r="88">
          <cell r="B88" t="str">
            <v>PF0342</v>
          </cell>
          <cell r="C88" t="str">
            <v>TRESOR DE LAIT AIL FINES HERBE</v>
          </cell>
          <cell r="D88">
            <v>0</v>
          </cell>
          <cell r="E88">
            <v>0</v>
          </cell>
          <cell r="F88">
            <v>18</v>
          </cell>
          <cell r="G88">
            <v>0</v>
          </cell>
          <cell r="H88">
            <v>0</v>
          </cell>
          <cell r="I88">
            <v>0</v>
          </cell>
          <cell r="J88">
            <v>0</v>
          </cell>
          <cell r="K88">
            <v>0</v>
          </cell>
        </row>
        <row r="89">
          <cell r="B89" t="str">
            <v>PF0348</v>
          </cell>
          <cell r="C89" t="str">
            <v>TRESOR DE LAIT POIVRE</v>
          </cell>
          <cell r="D89">
            <v>0</v>
          </cell>
          <cell r="E89">
            <v>0</v>
          </cell>
          <cell r="F89">
            <v>18</v>
          </cell>
          <cell r="G89">
            <v>0</v>
          </cell>
          <cell r="H89">
            <v>0</v>
          </cell>
          <cell r="I89">
            <v>0</v>
          </cell>
          <cell r="J89">
            <v>0</v>
          </cell>
          <cell r="K89">
            <v>0</v>
          </cell>
        </row>
        <row r="90">
          <cell r="B90" t="str">
            <v>PF0401</v>
          </cell>
          <cell r="C90" t="str">
            <v>TRESOR DE LAIT AFH LOT</v>
          </cell>
          <cell r="D90">
            <v>0</v>
          </cell>
          <cell r="E90">
            <v>0</v>
          </cell>
          <cell r="F90">
            <v>9</v>
          </cell>
          <cell r="G90">
            <v>0</v>
          </cell>
          <cell r="H90">
            <v>0</v>
          </cell>
          <cell r="I90">
            <v>0</v>
          </cell>
          <cell r="J90">
            <v>0</v>
          </cell>
          <cell r="K90">
            <v>0</v>
          </cell>
        </row>
        <row r="91">
          <cell r="B91" t="str">
            <v>PF0400</v>
          </cell>
          <cell r="C91" t="str">
            <v>TRESOR DE LAIT NATURE LOT</v>
          </cell>
          <cell r="D91">
            <v>0</v>
          </cell>
          <cell r="E91">
            <v>0</v>
          </cell>
          <cell r="F91">
            <v>9</v>
          </cell>
          <cell r="G91">
            <v>0</v>
          </cell>
          <cell r="H91">
            <v>0</v>
          </cell>
          <cell r="I91">
            <v>0</v>
          </cell>
          <cell r="J91">
            <v>0</v>
          </cell>
          <cell r="K91">
            <v>0</v>
          </cell>
        </row>
        <row r="92">
          <cell r="B92" t="str">
            <v>PF0571</v>
          </cell>
          <cell r="C92" t="str">
            <v>MILKANA GOUTTA 170 GR</v>
          </cell>
          <cell r="D92">
            <v>5382</v>
          </cell>
          <cell r="E92">
            <v>299</v>
          </cell>
          <cell r="F92">
            <v>18</v>
          </cell>
          <cell r="G92">
            <v>0</v>
          </cell>
          <cell r="H92">
            <v>1206</v>
          </cell>
          <cell r="I92">
            <v>155</v>
          </cell>
          <cell r="J92">
            <v>4021</v>
          </cell>
          <cell r="K92">
            <v>3.8547624968913201</v>
          </cell>
        </row>
        <row r="93">
          <cell r="B93" t="str">
            <v>PF0468</v>
          </cell>
          <cell r="C93" t="str">
            <v>MILKANA GOUTTA 400 GR</v>
          </cell>
          <cell r="D93">
            <v>0</v>
          </cell>
          <cell r="E93">
            <v>0</v>
          </cell>
          <cell r="F93">
            <v>11</v>
          </cell>
          <cell r="G93">
            <v>0</v>
          </cell>
          <cell r="H93">
            <v>0</v>
          </cell>
          <cell r="I93">
            <v>0</v>
          </cell>
          <cell r="J93">
            <v>0</v>
          </cell>
          <cell r="K93">
            <v>0</v>
          </cell>
        </row>
        <row r="94">
          <cell r="B94" t="str">
            <v>PF0572</v>
          </cell>
          <cell r="C94" t="str">
            <v>MILKANA GOUTTA 240 GR</v>
          </cell>
          <cell r="D94">
            <v>374</v>
          </cell>
          <cell r="E94">
            <v>34</v>
          </cell>
          <cell r="F94">
            <v>11</v>
          </cell>
          <cell r="G94">
            <v>0</v>
          </cell>
          <cell r="H94">
            <v>0</v>
          </cell>
          <cell r="I94">
            <v>0</v>
          </cell>
          <cell r="J94">
            <v>374</v>
          </cell>
          <cell r="K94">
            <v>0</v>
          </cell>
        </row>
        <row r="95">
          <cell r="B95" t="str">
            <v>PF0573</v>
          </cell>
          <cell r="C95" t="str">
            <v>MILKANA GOUTTA 340 GR</v>
          </cell>
          <cell r="D95">
            <v>242</v>
          </cell>
          <cell r="E95">
            <v>22</v>
          </cell>
          <cell r="F95">
            <v>11</v>
          </cell>
          <cell r="G95">
            <v>0</v>
          </cell>
          <cell r="H95">
            <v>0</v>
          </cell>
          <cell r="I95">
            <v>0</v>
          </cell>
          <cell r="J95">
            <v>242</v>
          </cell>
          <cell r="K95">
            <v>0</v>
          </cell>
        </row>
        <row r="96">
          <cell r="B96" t="str">
            <v>PF0419</v>
          </cell>
          <cell r="C96" t="str">
            <v>FROMAGE FONDU 8 P</v>
          </cell>
          <cell r="D96">
            <v>3528</v>
          </cell>
          <cell r="E96">
            <v>98</v>
          </cell>
          <cell r="F96">
            <v>36</v>
          </cell>
          <cell r="G96">
            <v>0</v>
          </cell>
          <cell r="H96">
            <v>1224</v>
          </cell>
          <cell r="I96">
            <v>0</v>
          </cell>
          <cell r="J96">
            <v>2304</v>
          </cell>
          <cell r="K96">
            <v>0</v>
          </cell>
        </row>
        <row r="97">
          <cell r="B97" t="str">
            <v>PF0420</v>
          </cell>
          <cell r="C97" t="str">
            <v>FROMAGE FONDU 16 P</v>
          </cell>
          <cell r="D97">
            <v>2214</v>
          </cell>
          <cell r="E97">
            <v>123</v>
          </cell>
          <cell r="F97">
            <v>18</v>
          </cell>
          <cell r="G97">
            <v>0</v>
          </cell>
          <cell r="H97">
            <v>1332</v>
          </cell>
          <cell r="I97">
            <v>0</v>
          </cell>
          <cell r="J97">
            <v>882</v>
          </cell>
          <cell r="K97">
            <v>0</v>
          </cell>
        </row>
        <row r="98">
          <cell r="B98" t="str">
            <v>PF0422</v>
          </cell>
          <cell r="C98" t="str">
            <v>FROMAGE FONDU 24 P</v>
          </cell>
          <cell r="D98">
            <v>1440</v>
          </cell>
          <cell r="E98">
            <v>120</v>
          </cell>
          <cell r="F98">
            <v>12</v>
          </cell>
          <cell r="G98">
            <v>0</v>
          </cell>
          <cell r="H98">
            <v>852</v>
          </cell>
          <cell r="I98">
            <v>0</v>
          </cell>
          <cell r="J98">
            <v>588</v>
          </cell>
          <cell r="K98">
            <v>0</v>
          </cell>
        </row>
        <row r="99">
          <cell r="B99" t="str">
            <v>PF0421</v>
          </cell>
          <cell r="C99" t="str">
            <v>FROMAGE FONDU 48 P</v>
          </cell>
          <cell r="D99">
            <v>2994</v>
          </cell>
          <cell r="E99">
            <v>499</v>
          </cell>
          <cell r="F99">
            <v>6</v>
          </cell>
          <cell r="G99">
            <v>0</v>
          </cell>
          <cell r="H99">
            <v>1050</v>
          </cell>
          <cell r="I99">
            <v>0</v>
          </cell>
          <cell r="J99">
            <v>1944</v>
          </cell>
          <cell r="K99">
            <v>0</v>
          </cell>
        </row>
        <row r="100">
          <cell r="B100" t="str">
            <v>PF0579</v>
          </cell>
          <cell r="C100" t="str">
            <v>RAPE GOURMAND 120 GR</v>
          </cell>
          <cell r="D100">
            <v>40</v>
          </cell>
          <cell r="E100">
            <v>2</v>
          </cell>
          <cell r="F100">
            <v>20</v>
          </cell>
          <cell r="G100">
            <v>0</v>
          </cell>
          <cell r="H100">
            <v>0</v>
          </cell>
          <cell r="I100">
            <v>0</v>
          </cell>
          <cell r="J100">
            <v>40</v>
          </cell>
          <cell r="K100">
            <v>0</v>
          </cell>
        </row>
        <row r="101">
          <cell r="B101" t="str">
            <v>PF0439</v>
          </cell>
          <cell r="C101" t="str">
            <v>RAPE GOURMAND GF</v>
          </cell>
          <cell r="D101">
            <v>0</v>
          </cell>
          <cell r="E101">
            <v>0</v>
          </cell>
          <cell r="F101">
            <v>8</v>
          </cell>
          <cell r="G101">
            <v>0</v>
          </cell>
          <cell r="H101">
            <v>0</v>
          </cell>
          <cell r="I101">
            <v>0</v>
          </cell>
          <cell r="J101">
            <v>0</v>
          </cell>
          <cell r="K101">
            <v>0</v>
          </cell>
        </row>
        <row r="102">
          <cell r="B102" t="str">
            <v>PF0581</v>
          </cell>
          <cell r="C102" t="str">
            <v>RAPE FONDANT 120 GR</v>
          </cell>
          <cell r="D102">
            <v>80</v>
          </cell>
          <cell r="E102">
            <v>4</v>
          </cell>
          <cell r="F102">
            <v>20</v>
          </cell>
          <cell r="G102">
            <v>0</v>
          </cell>
          <cell r="H102">
            <v>0</v>
          </cell>
          <cell r="I102">
            <v>0</v>
          </cell>
          <cell r="J102">
            <v>80</v>
          </cell>
          <cell r="K102">
            <v>0</v>
          </cell>
        </row>
        <row r="103">
          <cell r="B103" t="str">
            <v>PF0441</v>
          </cell>
          <cell r="C103" t="str">
            <v>RAPE FONDANT GF</v>
          </cell>
          <cell r="D103">
            <v>0</v>
          </cell>
          <cell r="E103">
            <v>0</v>
          </cell>
          <cell r="F103">
            <v>8</v>
          </cell>
          <cell r="G103">
            <v>0</v>
          </cell>
          <cell r="H103">
            <v>0</v>
          </cell>
          <cell r="I103">
            <v>0</v>
          </cell>
          <cell r="J103">
            <v>0</v>
          </cell>
          <cell r="K103">
            <v>0</v>
          </cell>
        </row>
        <row r="104">
          <cell r="B104" t="str">
            <v>PF0521</v>
          </cell>
          <cell r="C104" t="str">
            <v>RAPE FONDANT GF PROMO</v>
          </cell>
          <cell r="D104">
            <v>649</v>
          </cell>
          <cell r="E104">
            <v>81</v>
          </cell>
          <cell r="F104">
            <v>8</v>
          </cell>
          <cell r="G104">
            <v>1</v>
          </cell>
          <cell r="H104">
            <v>376</v>
          </cell>
          <cell r="I104">
            <v>4</v>
          </cell>
          <cell r="J104">
            <v>269</v>
          </cell>
          <cell r="K104">
            <v>1.486988847583643</v>
          </cell>
        </row>
        <row r="105">
          <cell r="B105" t="str">
            <v>PF0574</v>
          </cell>
          <cell r="C105" t="str">
            <v>RAPE FONDANT 1 KG SACHET 50</v>
          </cell>
          <cell r="D105">
            <v>0</v>
          </cell>
          <cell r="E105">
            <v>0</v>
          </cell>
          <cell r="F105">
            <v>8</v>
          </cell>
          <cell r="G105">
            <v>0</v>
          </cell>
          <cell r="H105">
            <v>0</v>
          </cell>
          <cell r="I105">
            <v>0</v>
          </cell>
          <cell r="J105">
            <v>0</v>
          </cell>
          <cell r="K105">
            <v>0</v>
          </cell>
        </row>
        <row r="106">
          <cell r="B106" t="str">
            <v>PF0575</v>
          </cell>
          <cell r="C106" t="str">
            <v>RAPE FONDANT 1 KG SACHET100G</v>
          </cell>
          <cell r="D106">
            <v>0</v>
          </cell>
          <cell r="E106">
            <v>0</v>
          </cell>
          <cell r="F106">
            <v>8</v>
          </cell>
          <cell r="G106">
            <v>0</v>
          </cell>
          <cell r="H106">
            <v>0</v>
          </cell>
          <cell r="I106">
            <v>10</v>
          </cell>
          <cell r="J106">
            <v>-10</v>
          </cell>
          <cell r="K106">
            <v>-100</v>
          </cell>
        </row>
        <row r="107">
          <cell r="B107" t="str">
            <v>PF0549</v>
          </cell>
          <cell r="C107" t="str">
            <v>RAPE FONDANT PROMO SACHET 50</v>
          </cell>
          <cell r="D107">
            <v>296</v>
          </cell>
          <cell r="E107">
            <v>37</v>
          </cell>
          <cell r="F107">
            <v>8</v>
          </cell>
          <cell r="G107">
            <v>0</v>
          </cell>
          <cell r="H107">
            <v>200</v>
          </cell>
          <cell r="I107">
            <v>0</v>
          </cell>
          <cell r="J107">
            <v>96</v>
          </cell>
          <cell r="K107">
            <v>0</v>
          </cell>
        </row>
        <row r="108">
          <cell r="B108" t="str">
            <v>PF0550</v>
          </cell>
          <cell r="C108" t="str">
            <v>RAPE FONDANT PROMO SACHET100G</v>
          </cell>
          <cell r="D108">
            <v>272</v>
          </cell>
          <cell r="E108">
            <v>34</v>
          </cell>
          <cell r="F108">
            <v>8</v>
          </cell>
          <cell r="G108">
            <v>0</v>
          </cell>
          <cell r="H108">
            <v>168</v>
          </cell>
          <cell r="I108">
            <v>0</v>
          </cell>
          <cell r="J108">
            <v>104</v>
          </cell>
          <cell r="K108">
            <v>0</v>
          </cell>
        </row>
        <row r="109">
          <cell r="B109" t="str">
            <v>PF0560</v>
          </cell>
          <cell r="C109" t="str">
            <v>RAPE PESTO 120G</v>
          </cell>
          <cell r="D109">
            <v>0</v>
          </cell>
          <cell r="E109">
            <v>0</v>
          </cell>
          <cell r="F109">
            <v>20</v>
          </cell>
          <cell r="G109">
            <v>0</v>
          </cell>
          <cell r="H109">
            <v>0</v>
          </cell>
          <cell r="I109">
            <v>0</v>
          </cell>
          <cell r="J109">
            <v>0</v>
          </cell>
          <cell r="K109">
            <v>0</v>
          </cell>
        </row>
        <row r="110">
          <cell r="B110" t="str">
            <v>PF0501</v>
          </cell>
          <cell r="C110" t="str">
            <v>RAPE GOURMAND PF PROMO</v>
          </cell>
          <cell r="D110">
            <v>0</v>
          </cell>
          <cell r="E110">
            <v>0</v>
          </cell>
          <cell r="F110">
            <v>10</v>
          </cell>
          <cell r="G110">
            <v>0</v>
          </cell>
          <cell r="H110">
            <v>0</v>
          </cell>
          <cell r="I110">
            <v>0</v>
          </cell>
          <cell r="J110">
            <v>0</v>
          </cell>
          <cell r="K110">
            <v>0</v>
          </cell>
        </row>
        <row r="111">
          <cell r="B111" t="str">
            <v>PF0502</v>
          </cell>
          <cell r="C111" t="str">
            <v>RAPE FONDANT PF PROMO</v>
          </cell>
          <cell r="D111">
            <v>0</v>
          </cell>
          <cell r="E111">
            <v>0</v>
          </cell>
          <cell r="F111">
            <v>10</v>
          </cell>
          <cell r="G111">
            <v>0</v>
          </cell>
          <cell r="H111">
            <v>0</v>
          </cell>
          <cell r="I111">
            <v>0</v>
          </cell>
          <cell r="J111">
            <v>0</v>
          </cell>
          <cell r="K111">
            <v>0</v>
          </cell>
        </row>
        <row r="112">
          <cell r="B112" t="str">
            <v>PF0504</v>
          </cell>
          <cell r="C112" t="str">
            <v>RAPE GRUYERE GF 340G</v>
          </cell>
          <cell r="D112">
            <v>0</v>
          </cell>
          <cell r="E112">
            <v>0</v>
          </cell>
          <cell r="F112">
            <v>10</v>
          </cell>
          <cell r="G112">
            <v>0</v>
          </cell>
          <cell r="H112">
            <v>0</v>
          </cell>
          <cell r="I112">
            <v>0</v>
          </cell>
          <cell r="J112">
            <v>0</v>
          </cell>
          <cell r="K112">
            <v>0</v>
          </cell>
        </row>
        <row r="113">
          <cell r="B113" t="str">
            <v>PF0503</v>
          </cell>
          <cell r="C113" t="str">
            <v>RAPE GRUYERE PF 120G</v>
          </cell>
          <cell r="D113">
            <v>20</v>
          </cell>
          <cell r="E113">
            <v>1</v>
          </cell>
          <cell r="F113">
            <v>20</v>
          </cell>
          <cell r="G113">
            <v>0</v>
          </cell>
          <cell r="H113">
            <v>0</v>
          </cell>
          <cell r="I113">
            <v>0</v>
          </cell>
          <cell r="J113">
            <v>20</v>
          </cell>
          <cell r="K113">
            <v>0</v>
          </cell>
        </row>
        <row r="114">
          <cell r="B114" t="str">
            <v>PF0514</v>
          </cell>
          <cell r="C114" t="str">
            <v>RAPE GRUYERE PROMO 680G</v>
          </cell>
          <cell r="D114">
            <v>0</v>
          </cell>
          <cell r="E114">
            <v>0</v>
          </cell>
          <cell r="F114">
            <v>5</v>
          </cell>
          <cell r="G114">
            <v>0</v>
          </cell>
          <cell r="H114">
            <v>0</v>
          </cell>
          <cell r="I114">
            <v>0</v>
          </cell>
          <cell r="J114">
            <v>0</v>
          </cell>
          <cell r="K114">
            <v>0</v>
          </cell>
        </row>
        <row r="115">
          <cell r="B115" t="str">
            <v>PF0513</v>
          </cell>
          <cell r="C115" t="str">
            <v>RAPE GRUYERE PROMO 240G</v>
          </cell>
          <cell r="D115">
            <v>0</v>
          </cell>
          <cell r="E115">
            <v>0</v>
          </cell>
          <cell r="F115">
            <v>10</v>
          </cell>
          <cell r="G115">
            <v>0</v>
          </cell>
          <cell r="H115">
            <v>0</v>
          </cell>
          <cell r="I115">
            <v>0</v>
          </cell>
          <cell r="J115">
            <v>0</v>
          </cell>
          <cell r="K115">
            <v>0</v>
          </cell>
        </row>
        <row r="116">
          <cell r="B116" t="str">
            <v>PF0042</v>
          </cell>
          <cell r="C116" t="str">
            <v>BEURRE PLAQUETTE 200G</v>
          </cell>
          <cell r="D116">
            <v>680</v>
          </cell>
          <cell r="E116">
            <v>170</v>
          </cell>
          <cell r="F116">
            <v>4</v>
          </cell>
          <cell r="G116">
            <v>0</v>
          </cell>
          <cell r="H116">
            <v>0</v>
          </cell>
          <cell r="I116">
            <v>0</v>
          </cell>
          <cell r="J116">
            <v>680</v>
          </cell>
          <cell r="K116">
            <v>0</v>
          </cell>
        </row>
        <row r="117">
          <cell r="B117" t="str">
            <v>PF0043</v>
          </cell>
          <cell r="C117" t="str">
            <v>BEURRE EN VRAC (CARTON 5KG)</v>
          </cell>
          <cell r="D117">
            <v>1405</v>
          </cell>
          <cell r="E117">
            <v>281</v>
          </cell>
          <cell r="F117">
            <v>5</v>
          </cell>
          <cell r="G117">
            <v>0</v>
          </cell>
          <cell r="H117">
            <v>170</v>
          </cell>
          <cell r="I117">
            <v>0</v>
          </cell>
          <cell r="J117">
            <v>1235</v>
          </cell>
          <cell r="K117">
            <v>0</v>
          </cell>
        </row>
        <row r="118">
          <cell r="B118" t="str">
            <v>PF0077</v>
          </cell>
          <cell r="C118" t="str">
            <v>BEURRE PLAQUETTE 100G</v>
          </cell>
          <cell r="D118">
            <v>2245</v>
          </cell>
          <cell r="E118">
            <v>449</v>
          </cell>
          <cell r="F118">
            <v>5</v>
          </cell>
          <cell r="G118">
            <v>0</v>
          </cell>
          <cell r="H118">
            <v>0</v>
          </cell>
          <cell r="I118">
            <v>0</v>
          </cell>
          <cell r="J118">
            <v>2245</v>
          </cell>
          <cell r="K118">
            <v>0</v>
          </cell>
        </row>
        <row r="119">
          <cell r="B119" t="str">
            <v>EM0393</v>
          </cell>
          <cell r="C119" t="str">
            <v>CAISSE BLEUE DANONE</v>
          </cell>
          <cell r="D119">
            <v>26774</v>
          </cell>
          <cell r="E119">
            <v>26774</v>
          </cell>
          <cell r="F119">
            <v>1</v>
          </cell>
          <cell r="G119">
            <v>0</v>
          </cell>
          <cell r="H119">
            <v>22489</v>
          </cell>
          <cell r="I119">
            <v>0</v>
          </cell>
          <cell r="J119">
            <v>4285</v>
          </cell>
          <cell r="K119">
            <v>0</v>
          </cell>
        </row>
        <row r="120">
          <cell r="B120" t="str">
            <v>EM0850</v>
          </cell>
          <cell r="C120" t="str">
            <v>CAISSE DESSERT</v>
          </cell>
          <cell r="D120">
            <v>7500</v>
          </cell>
          <cell r="E120">
            <v>7500</v>
          </cell>
          <cell r="F120">
            <v>1</v>
          </cell>
          <cell r="G120">
            <v>0</v>
          </cell>
          <cell r="H120">
            <v>7048</v>
          </cell>
          <cell r="I120">
            <v>0</v>
          </cell>
          <cell r="J120">
            <v>452</v>
          </cell>
          <cell r="K120">
            <v>0</v>
          </cell>
        </row>
        <row r="121">
          <cell r="B121" t="str">
            <v>PF0038</v>
          </cell>
          <cell r="C121" t="str">
            <v>LAIT UHT PAQUET</v>
          </cell>
          <cell r="D121">
            <v>348390</v>
          </cell>
          <cell r="E121">
            <v>58065</v>
          </cell>
          <cell r="F121">
            <v>6</v>
          </cell>
          <cell r="G121">
            <v>0</v>
          </cell>
          <cell r="H121">
            <v>10458</v>
          </cell>
          <cell r="I121">
            <v>917</v>
          </cell>
          <cell r="J121">
            <v>337015</v>
          </cell>
          <cell r="K121">
            <v>0.27209471388513867</v>
          </cell>
        </row>
        <row r="122">
          <cell r="B122" t="str">
            <v>PF0142</v>
          </cell>
          <cell r="C122" t="str">
            <v>LAIT ENTIER</v>
          </cell>
          <cell r="D122">
            <v>6798</v>
          </cell>
          <cell r="E122">
            <v>1133</v>
          </cell>
          <cell r="F122">
            <v>6</v>
          </cell>
          <cell r="G122">
            <v>0</v>
          </cell>
          <cell r="H122">
            <v>492</v>
          </cell>
          <cell r="I122">
            <v>21</v>
          </cell>
          <cell r="J122">
            <v>6285</v>
          </cell>
          <cell r="K122">
            <v>0.33412887828162291</v>
          </cell>
        </row>
        <row r="123">
          <cell r="B123" t="str">
            <v>PF0143</v>
          </cell>
          <cell r="C123" t="str">
            <v>LAIT ECREME DELICE</v>
          </cell>
          <cell r="D123">
            <v>3150</v>
          </cell>
          <cell r="E123">
            <v>525</v>
          </cell>
          <cell r="F123">
            <v>6</v>
          </cell>
          <cell r="G123">
            <v>0</v>
          </cell>
          <cell r="H123">
            <v>204</v>
          </cell>
          <cell r="I123">
            <v>10</v>
          </cell>
          <cell r="J123">
            <v>2936</v>
          </cell>
          <cell r="K123">
            <v>0.34059945504087191</v>
          </cell>
        </row>
        <row r="124">
          <cell r="B124" t="str">
            <v>PF0218</v>
          </cell>
          <cell r="C124" t="str">
            <v>LAIT ENRICHI DELISSO</v>
          </cell>
          <cell r="D124">
            <v>11046</v>
          </cell>
          <cell r="E124">
            <v>1841</v>
          </cell>
          <cell r="F124">
            <v>6</v>
          </cell>
          <cell r="G124">
            <v>0</v>
          </cell>
          <cell r="H124">
            <v>954</v>
          </cell>
          <cell r="I124">
            <v>60</v>
          </cell>
          <cell r="J124">
            <v>10032</v>
          </cell>
          <cell r="K124">
            <v>0.59808612440191389</v>
          </cell>
        </row>
        <row r="125">
          <cell r="B125" t="str">
            <v>PF0431</v>
          </cell>
          <cell r="C125" t="str">
            <v>LAIT UHT PAQUET 1/2 L</v>
          </cell>
          <cell r="D125">
            <v>4824</v>
          </cell>
          <cell r="E125">
            <v>804</v>
          </cell>
          <cell r="F125">
            <v>6</v>
          </cell>
          <cell r="G125">
            <v>0</v>
          </cell>
          <cell r="H125">
            <v>288</v>
          </cell>
          <cell r="I125">
            <v>42</v>
          </cell>
          <cell r="J125">
            <v>4494</v>
          </cell>
          <cell r="K125">
            <v>0.93457943925233633</v>
          </cell>
        </row>
        <row r="126">
          <cell r="B126" t="str">
            <v>PF0331</v>
          </cell>
          <cell r="C126" t="str">
            <v>DELISSO GOUTER CHOCO COCOBAT</v>
          </cell>
          <cell r="D126">
            <v>3552</v>
          </cell>
          <cell r="E126">
            <v>148</v>
          </cell>
          <cell r="F126">
            <v>24</v>
          </cell>
          <cell r="G126">
            <v>0</v>
          </cell>
          <cell r="H126">
            <v>1224</v>
          </cell>
          <cell r="I126">
            <v>6</v>
          </cell>
          <cell r="J126">
            <v>2322</v>
          </cell>
          <cell r="K126">
            <v>0.2583979328165375</v>
          </cell>
        </row>
        <row r="127">
          <cell r="B127" t="str">
            <v>PF0332</v>
          </cell>
          <cell r="C127" t="str">
            <v>DELISSO GOUTER FRAISE FLOPY</v>
          </cell>
          <cell r="D127">
            <v>2808</v>
          </cell>
          <cell r="E127">
            <v>117</v>
          </cell>
          <cell r="F127">
            <v>24</v>
          </cell>
          <cell r="G127">
            <v>0</v>
          </cell>
          <cell r="H127">
            <v>936</v>
          </cell>
          <cell r="I127">
            <v>0</v>
          </cell>
          <cell r="J127">
            <v>1872</v>
          </cell>
          <cell r="K127">
            <v>0</v>
          </cell>
        </row>
        <row r="128">
          <cell r="B128" t="str">
            <v>PF0531</v>
          </cell>
          <cell r="C128" t="str">
            <v>DELISSO GOUTER VANILLE</v>
          </cell>
          <cell r="D128">
            <v>0</v>
          </cell>
          <cell r="E128">
            <v>0</v>
          </cell>
          <cell r="F128">
            <v>24</v>
          </cell>
          <cell r="G128">
            <v>0</v>
          </cell>
          <cell r="H128">
            <v>0</v>
          </cell>
          <cell r="I128">
            <v>0</v>
          </cell>
          <cell r="J128">
            <v>0</v>
          </cell>
          <cell r="K128">
            <v>0</v>
          </cell>
        </row>
        <row r="129">
          <cell r="B129" t="str">
            <v>PF0589</v>
          </cell>
          <cell r="C129" t="str">
            <v>DELISSO GOUTER BANANE</v>
          </cell>
          <cell r="D129">
            <v>2352</v>
          </cell>
          <cell r="E129">
            <v>98</v>
          </cell>
          <cell r="F129">
            <v>24</v>
          </cell>
          <cell r="G129">
            <v>0</v>
          </cell>
          <cell r="H129">
            <v>576</v>
          </cell>
          <cell r="I129">
            <v>0</v>
          </cell>
          <cell r="J129">
            <v>1776</v>
          </cell>
          <cell r="K129">
            <v>0</v>
          </cell>
        </row>
        <row r="130">
          <cell r="B130" t="str">
            <v>PF0192</v>
          </cell>
          <cell r="C130" t="str">
            <v>JUS ORANGE 1L NV</v>
          </cell>
          <cell r="D130">
            <v>2676</v>
          </cell>
          <cell r="E130">
            <v>446</v>
          </cell>
          <cell r="F130">
            <v>6</v>
          </cell>
          <cell r="G130">
            <v>0</v>
          </cell>
          <cell r="H130">
            <v>864</v>
          </cell>
          <cell r="I130">
            <v>0</v>
          </cell>
          <cell r="J130">
            <v>1812</v>
          </cell>
          <cell r="K130">
            <v>0</v>
          </cell>
        </row>
        <row r="131">
          <cell r="B131" t="str">
            <v>PF0227</v>
          </cell>
          <cell r="C131" t="str">
            <v>JUS MULTIVITAMINE 1L</v>
          </cell>
          <cell r="D131">
            <v>3480</v>
          </cell>
          <cell r="E131">
            <v>580</v>
          </cell>
          <cell r="F131">
            <v>6</v>
          </cell>
          <cell r="G131">
            <v>0</v>
          </cell>
          <cell r="H131">
            <v>1356</v>
          </cell>
          <cell r="I131">
            <v>33</v>
          </cell>
          <cell r="J131">
            <v>2091</v>
          </cell>
          <cell r="K131">
            <v>1.5781922525107603</v>
          </cell>
        </row>
        <row r="132">
          <cell r="B132" t="str">
            <v>PF0189</v>
          </cell>
          <cell r="C132" t="str">
            <v>JUS MANGUE 1L</v>
          </cell>
          <cell r="D132">
            <v>2316</v>
          </cell>
          <cell r="E132">
            <v>386</v>
          </cell>
          <cell r="F132">
            <v>6</v>
          </cell>
          <cell r="G132">
            <v>0</v>
          </cell>
          <cell r="H132">
            <v>738</v>
          </cell>
          <cell r="I132">
            <v>0</v>
          </cell>
          <cell r="J132">
            <v>1578</v>
          </cell>
          <cell r="K132">
            <v>0</v>
          </cell>
        </row>
        <row r="133">
          <cell r="B133" t="str">
            <v>PF0288</v>
          </cell>
          <cell r="C133" t="str">
            <v>JUS POIRE  1L</v>
          </cell>
          <cell r="D133">
            <v>2316</v>
          </cell>
          <cell r="E133">
            <v>386</v>
          </cell>
          <cell r="F133">
            <v>6</v>
          </cell>
          <cell r="G133">
            <v>0</v>
          </cell>
          <cell r="H133">
            <v>516</v>
          </cell>
          <cell r="I133">
            <v>0</v>
          </cell>
          <cell r="J133">
            <v>1800</v>
          </cell>
          <cell r="K133">
            <v>0</v>
          </cell>
        </row>
        <row r="134">
          <cell r="B134" t="str">
            <v>PF0289</v>
          </cell>
          <cell r="C134" t="str">
            <v>JUS PECHE  1L</v>
          </cell>
          <cell r="D134">
            <v>660</v>
          </cell>
          <cell r="E134">
            <v>110</v>
          </cell>
          <cell r="F134">
            <v>6</v>
          </cell>
          <cell r="G134">
            <v>0</v>
          </cell>
          <cell r="H134">
            <v>120</v>
          </cell>
          <cell r="I134">
            <v>0</v>
          </cell>
          <cell r="J134">
            <v>540</v>
          </cell>
          <cell r="K134">
            <v>0</v>
          </cell>
        </row>
        <row r="135">
          <cell r="B135" t="str">
            <v>PF0308</v>
          </cell>
          <cell r="C135" t="str">
            <v>JUS TIME RELAX 1L</v>
          </cell>
          <cell r="D135">
            <v>2562</v>
          </cell>
          <cell r="E135">
            <v>427</v>
          </cell>
          <cell r="F135">
            <v>6</v>
          </cell>
          <cell r="G135">
            <v>0</v>
          </cell>
          <cell r="H135">
            <v>216</v>
          </cell>
          <cell r="I135">
            <v>0</v>
          </cell>
          <cell r="J135">
            <v>2346</v>
          </cell>
          <cell r="K135">
            <v>0</v>
          </cell>
        </row>
        <row r="136">
          <cell r="B136" t="str">
            <v>PF0313</v>
          </cell>
          <cell r="C136" t="str">
            <v>JUS CONFORT REPAS 1L</v>
          </cell>
          <cell r="D136">
            <v>0</v>
          </cell>
          <cell r="E136">
            <v>0</v>
          </cell>
          <cell r="F136">
            <v>6</v>
          </cell>
          <cell r="G136">
            <v>0</v>
          </cell>
          <cell r="H136">
            <v>24</v>
          </cell>
          <cell r="I136">
            <v>0</v>
          </cell>
          <cell r="J136">
            <v>-24</v>
          </cell>
          <cell r="K136">
            <v>0</v>
          </cell>
        </row>
        <row r="137">
          <cell r="B137" t="str">
            <v>PF0452</v>
          </cell>
          <cell r="C137" t="str">
            <v>JUS LEMONADA 1L</v>
          </cell>
          <cell r="D137">
            <v>0</v>
          </cell>
          <cell r="E137">
            <v>0</v>
          </cell>
          <cell r="F137">
            <v>6</v>
          </cell>
          <cell r="G137">
            <v>0</v>
          </cell>
          <cell r="H137">
            <v>0</v>
          </cell>
          <cell r="I137">
            <v>0</v>
          </cell>
          <cell r="J137">
            <v>0</v>
          </cell>
          <cell r="K137">
            <v>0</v>
          </cell>
        </row>
        <row r="138">
          <cell r="B138" t="str">
            <v>PF0518</v>
          </cell>
          <cell r="C138" t="str">
            <v>JUS MOJITO 1L</v>
          </cell>
          <cell r="D138">
            <v>0</v>
          </cell>
          <cell r="E138">
            <v>0</v>
          </cell>
          <cell r="F138">
            <v>6</v>
          </cell>
          <cell r="G138">
            <v>0</v>
          </cell>
          <cell r="H138">
            <v>0</v>
          </cell>
          <cell r="I138">
            <v>0</v>
          </cell>
          <cell r="J138">
            <v>0</v>
          </cell>
          <cell r="K138">
            <v>0</v>
          </cell>
        </row>
        <row r="139">
          <cell r="B139" t="str">
            <v>PF0519</v>
          </cell>
          <cell r="C139" t="str">
            <v>JUS RAISIN 1L</v>
          </cell>
          <cell r="D139">
            <v>0</v>
          </cell>
          <cell r="E139">
            <v>0</v>
          </cell>
          <cell r="F139">
            <v>6</v>
          </cell>
          <cell r="G139">
            <v>0</v>
          </cell>
          <cell r="H139">
            <v>0</v>
          </cell>
          <cell r="I139">
            <v>0</v>
          </cell>
          <cell r="J139">
            <v>0</v>
          </cell>
          <cell r="K139">
            <v>0</v>
          </cell>
        </row>
        <row r="140">
          <cell r="B140" t="str">
            <v>PF0523</v>
          </cell>
          <cell r="C140" t="str">
            <v>JUS POMME POIRE BANANE 1L</v>
          </cell>
          <cell r="D140">
            <v>0</v>
          </cell>
          <cell r="E140">
            <v>0</v>
          </cell>
          <cell r="F140">
            <v>6</v>
          </cell>
          <cell r="G140">
            <v>0</v>
          </cell>
          <cell r="H140">
            <v>0</v>
          </cell>
          <cell r="I140">
            <v>0</v>
          </cell>
          <cell r="J140">
            <v>0</v>
          </cell>
          <cell r="K140">
            <v>0</v>
          </cell>
        </row>
        <row r="141">
          <cell r="B141" t="str">
            <v>PF0495</v>
          </cell>
          <cell r="C141" t="str">
            <v>P’TIT DELICE ORANGE 12.5CL</v>
          </cell>
          <cell r="D141">
            <v>1392</v>
          </cell>
          <cell r="E141">
            <v>58</v>
          </cell>
          <cell r="F141">
            <v>24</v>
          </cell>
          <cell r="G141">
            <v>0</v>
          </cell>
          <cell r="H141">
            <v>600</v>
          </cell>
          <cell r="I141">
            <v>11</v>
          </cell>
          <cell r="J141">
            <v>781</v>
          </cell>
          <cell r="K141">
            <v>1.4084507042253522</v>
          </cell>
        </row>
        <row r="142">
          <cell r="B142" t="str">
            <v>PF0496</v>
          </cell>
          <cell r="C142" t="str">
            <v>P’TIT DELICE TROPICAL 12.5CL</v>
          </cell>
          <cell r="D142">
            <v>9696</v>
          </cell>
          <cell r="E142">
            <v>404</v>
          </cell>
          <cell r="F142">
            <v>24</v>
          </cell>
          <cell r="G142">
            <v>0</v>
          </cell>
          <cell r="H142">
            <v>4344</v>
          </cell>
          <cell r="I142">
            <v>0</v>
          </cell>
          <cell r="J142">
            <v>5352</v>
          </cell>
          <cell r="K142">
            <v>0</v>
          </cell>
        </row>
        <row r="143">
          <cell r="B143" t="str">
            <v>PF0516</v>
          </cell>
          <cell r="C143" t="str">
            <v>P’TIT DELICE FRAISE FRAM12.5CL</v>
          </cell>
          <cell r="D143">
            <v>0</v>
          </cell>
          <cell r="E143">
            <v>0</v>
          </cell>
          <cell r="F143">
            <v>24</v>
          </cell>
          <cell r="G143">
            <v>0</v>
          </cell>
          <cell r="H143">
            <v>72</v>
          </cell>
          <cell r="I143">
            <v>0</v>
          </cell>
          <cell r="J143">
            <v>-72</v>
          </cell>
          <cell r="K143">
            <v>0</v>
          </cell>
        </row>
        <row r="144">
          <cell r="B144" t="str">
            <v>PF0491</v>
          </cell>
          <cell r="C144" t="str">
            <v>LOT P’TIT DELICE ORANGE 125ML</v>
          </cell>
          <cell r="D144">
            <v>0</v>
          </cell>
          <cell r="E144">
            <v>0</v>
          </cell>
          <cell r="F144">
            <v>8</v>
          </cell>
          <cell r="G144">
            <v>0</v>
          </cell>
          <cell r="H144">
            <v>0</v>
          </cell>
          <cell r="I144">
            <v>0</v>
          </cell>
          <cell r="J144">
            <v>0</v>
          </cell>
          <cell r="K144">
            <v>0</v>
          </cell>
        </row>
        <row r="145">
          <cell r="B145" t="str">
            <v>PF0492</v>
          </cell>
          <cell r="C145" t="str">
            <v>LOT P’TITDELICE TROPICAL 125ML</v>
          </cell>
          <cell r="D145">
            <v>0</v>
          </cell>
          <cell r="E145">
            <v>0</v>
          </cell>
          <cell r="F145">
            <v>8</v>
          </cell>
          <cell r="G145">
            <v>0</v>
          </cell>
          <cell r="H145">
            <v>0</v>
          </cell>
          <cell r="I145">
            <v>0</v>
          </cell>
          <cell r="J145">
            <v>0</v>
          </cell>
          <cell r="K145">
            <v>0</v>
          </cell>
        </row>
        <row r="146">
          <cell r="B146" t="str">
            <v>PF0547</v>
          </cell>
          <cell r="C146" t="str">
            <v>LOT P’TIT DELICE FR FRAMBO12.5</v>
          </cell>
          <cell r="D146">
            <v>0</v>
          </cell>
          <cell r="E146">
            <v>0</v>
          </cell>
          <cell r="F146">
            <v>8</v>
          </cell>
          <cell r="G146">
            <v>0</v>
          </cell>
          <cell r="H146">
            <v>0</v>
          </cell>
          <cell r="I146">
            <v>0</v>
          </cell>
          <cell r="J146">
            <v>0</v>
          </cell>
          <cell r="K146">
            <v>0</v>
          </cell>
        </row>
        <row r="147">
          <cell r="B147" t="str">
            <v>PF0488</v>
          </cell>
          <cell r="C147" t="str">
            <v>P’TIT DELICE ORANGE 19CL</v>
          </cell>
          <cell r="D147">
            <v>0</v>
          </cell>
          <cell r="E147">
            <v>0</v>
          </cell>
          <cell r="F147">
            <v>24</v>
          </cell>
          <cell r="G147">
            <v>0</v>
          </cell>
          <cell r="H147">
            <v>0</v>
          </cell>
          <cell r="I147">
            <v>0</v>
          </cell>
          <cell r="J147">
            <v>0</v>
          </cell>
          <cell r="K147">
            <v>0</v>
          </cell>
        </row>
        <row r="148">
          <cell r="B148" t="str">
            <v>PF0489</v>
          </cell>
          <cell r="C148" t="str">
            <v>P’TIT DELICE TROPICAL 19 CL</v>
          </cell>
          <cell r="D148">
            <v>4344</v>
          </cell>
          <cell r="E148">
            <v>181</v>
          </cell>
          <cell r="F148">
            <v>24</v>
          </cell>
          <cell r="G148">
            <v>0</v>
          </cell>
          <cell r="H148">
            <v>2400</v>
          </cell>
          <cell r="I148">
            <v>0</v>
          </cell>
          <cell r="J148">
            <v>1944</v>
          </cell>
          <cell r="K148">
            <v>0</v>
          </cell>
        </row>
        <row r="149">
          <cell r="B149" t="str">
            <v>PF0490</v>
          </cell>
          <cell r="C149" t="str">
            <v>P’TIT DELICE POMME BANANE19 CL</v>
          </cell>
          <cell r="D149">
            <v>0</v>
          </cell>
          <cell r="E149">
            <v>0</v>
          </cell>
          <cell r="F149">
            <v>24</v>
          </cell>
          <cell r="G149">
            <v>0</v>
          </cell>
          <cell r="H149">
            <v>24</v>
          </cell>
          <cell r="I149">
            <v>0</v>
          </cell>
          <cell r="J149">
            <v>-24</v>
          </cell>
          <cell r="K149">
            <v>0</v>
          </cell>
        </row>
        <row r="150">
          <cell r="B150" t="str">
            <v>PF0515</v>
          </cell>
          <cell r="C150" t="str">
            <v>P’TIT DELICE FRAISE FRAMB 19CL</v>
          </cell>
          <cell r="D150">
            <v>0</v>
          </cell>
          <cell r="E150">
            <v>0</v>
          </cell>
          <cell r="F150">
            <v>24</v>
          </cell>
          <cell r="G150">
            <v>0</v>
          </cell>
          <cell r="H150">
            <v>0</v>
          </cell>
          <cell r="I150">
            <v>0</v>
          </cell>
          <cell r="J150">
            <v>0</v>
          </cell>
          <cell r="K150">
            <v>0</v>
          </cell>
        </row>
        <row r="151">
          <cell r="B151" t="str">
            <v>PF0412</v>
          </cell>
          <cell r="C151" t="str">
            <v>JUS ORANGE PF 20 CL</v>
          </cell>
          <cell r="D151">
            <v>0</v>
          </cell>
          <cell r="E151">
            <v>0</v>
          </cell>
          <cell r="F151">
            <v>24</v>
          </cell>
          <cell r="G151">
            <v>0</v>
          </cell>
          <cell r="H151">
            <v>0</v>
          </cell>
          <cell r="I151">
            <v>0</v>
          </cell>
          <cell r="J151">
            <v>0</v>
          </cell>
          <cell r="K151">
            <v>0</v>
          </cell>
        </row>
        <row r="152">
          <cell r="B152" t="str">
            <v>PF0413</v>
          </cell>
          <cell r="C152" t="str">
            <v>JUS MULTIVITAMINE PF 20 CL</v>
          </cell>
          <cell r="D152">
            <v>5568</v>
          </cell>
          <cell r="E152">
            <v>232</v>
          </cell>
          <cell r="F152">
            <v>24</v>
          </cell>
          <cell r="G152">
            <v>0</v>
          </cell>
          <cell r="H152">
            <v>1968</v>
          </cell>
          <cell r="I152">
            <v>0</v>
          </cell>
          <cell r="J152">
            <v>3600</v>
          </cell>
          <cell r="K152">
            <v>0</v>
          </cell>
        </row>
        <row r="153">
          <cell r="B153" t="str">
            <v>PF0414</v>
          </cell>
          <cell r="C153" t="str">
            <v>JUS MANGUE PF 20 CL</v>
          </cell>
          <cell r="D153">
            <v>0</v>
          </cell>
          <cell r="E153">
            <v>0</v>
          </cell>
          <cell r="F153">
            <v>24</v>
          </cell>
          <cell r="G153">
            <v>0</v>
          </cell>
          <cell r="H153">
            <v>0</v>
          </cell>
          <cell r="I153">
            <v>0</v>
          </cell>
          <cell r="J153">
            <v>0</v>
          </cell>
          <cell r="K153">
            <v>0</v>
          </cell>
        </row>
        <row r="154">
          <cell r="B154" t="str">
            <v>PF0415</v>
          </cell>
          <cell r="C154" t="str">
            <v>JUS POIRE PF 20 CL</v>
          </cell>
          <cell r="D154">
            <v>0</v>
          </cell>
          <cell r="E154">
            <v>0</v>
          </cell>
          <cell r="F154">
            <v>24</v>
          </cell>
          <cell r="G154">
            <v>0</v>
          </cell>
          <cell r="H154">
            <v>0</v>
          </cell>
          <cell r="I154">
            <v>0</v>
          </cell>
          <cell r="J154">
            <v>0</v>
          </cell>
          <cell r="K154">
            <v>0</v>
          </cell>
        </row>
        <row r="155">
          <cell r="B155" t="str">
            <v>PF0416</v>
          </cell>
          <cell r="C155" t="str">
            <v>JUS CONFORT REPAS PF 20 CL</v>
          </cell>
          <cell r="D155">
            <v>0</v>
          </cell>
          <cell r="E155">
            <v>0</v>
          </cell>
          <cell r="F155">
            <v>24</v>
          </cell>
          <cell r="G155">
            <v>0</v>
          </cell>
          <cell r="H155">
            <v>0</v>
          </cell>
          <cell r="I155">
            <v>0</v>
          </cell>
          <cell r="J155">
            <v>0</v>
          </cell>
          <cell r="K155">
            <v>0</v>
          </cell>
        </row>
        <row r="156">
          <cell r="B156" t="str">
            <v>PF0595</v>
          </cell>
          <cell r="C156" t="str">
            <v>JUS FRUZZY BARBE A PAPA 19CL</v>
          </cell>
          <cell r="D156">
            <v>7104</v>
          </cell>
          <cell r="E156">
            <v>296</v>
          </cell>
          <cell r="F156">
            <v>24</v>
          </cell>
          <cell r="G156">
            <v>0</v>
          </cell>
          <cell r="H156">
            <v>1704</v>
          </cell>
          <cell r="I156">
            <v>0</v>
          </cell>
          <cell r="J156">
            <v>5400</v>
          </cell>
          <cell r="K156">
            <v>0</v>
          </cell>
        </row>
        <row r="157">
          <cell r="B157" t="str">
            <v>PF0596</v>
          </cell>
          <cell r="C157" t="str">
            <v>JUS FRUZZY BONBON ACIDULE 19CL</v>
          </cell>
          <cell r="D157">
            <v>1536</v>
          </cell>
          <cell r="E157">
            <v>64</v>
          </cell>
          <cell r="F157">
            <v>24</v>
          </cell>
          <cell r="G157">
            <v>0</v>
          </cell>
          <cell r="H157">
            <v>504</v>
          </cell>
          <cell r="I157">
            <v>0</v>
          </cell>
          <cell r="J157">
            <v>1032</v>
          </cell>
          <cell r="K157">
            <v>0</v>
          </cell>
        </row>
        <row r="158">
          <cell r="B158" t="str">
            <v>PF0597</v>
          </cell>
          <cell r="C158" t="str">
            <v>JUS FRUZZY BARBE A PAPA 12.5CL</v>
          </cell>
          <cell r="D158">
            <v>10920</v>
          </cell>
          <cell r="E158">
            <v>455</v>
          </cell>
          <cell r="F158">
            <v>24</v>
          </cell>
          <cell r="G158">
            <v>0</v>
          </cell>
          <cell r="H158">
            <v>2112</v>
          </cell>
          <cell r="I158">
            <v>0</v>
          </cell>
          <cell r="J158">
            <v>8808</v>
          </cell>
          <cell r="K158">
            <v>0</v>
          </cell>
        </row>
        <row r="159">
          <cell r="B159" t="str">
            <v>PF0598</v>
          </cell>
          <cell r="C159" t="str">
            <v>JUS FRUZZY BONBON ACIDULE 12.5CL</v>
          </cell>
          <cell r="D159">
            <v>240</v>
          </cell>
          <cell r="E159">
            <v>10</v>
          </cell>
          <cell r="F159">
            <v>24</v>
          </cell>
          <cell r="G159">
            <v>0</v>
          </cell>
          <cell r="H159">
            <v>0</v>
          </cell>
          <cell r="I159">
            <v>0</v>
          </cell>
          <cell r="J159">
            <v>240</v>
          </cell>
          <cell r="K159">
            <v>0</v>
          </cell>
        </row>
        <row r="160">
          <cell r="B160" t="str">
            <v>PF0535</v>
          </cell>
          <cell r="C160" t="str">
            <v>DAY UP CHOCOLAT 1/2 L</v>
          </cell>
          <cell r="D160">
            <v>2730</v>
          </cell>
          <cell r="E160">
            <v>455</v>
          </cell>
          <cell r="F160">
            <v>6</v>
          </cell>
          <cell r="G160">
            <v>0</v>
          </cell>
          <cell r="H160">
            <v>510</v>
          </cell>
          <cell r="I160">
            <v>25</v>
          </cell>
          <cell r="J160">
            <v>2195</v>
          </cell>
          <cell r="K160">
            <v>1.1389521640091116</v>
          </cell>
        </row>
        <row r="161">
          <cell r="B161" t="str">
            <v>PF0577</v>
          </cell>
          <cell r="C161" t="str">
            <v>DELI'O POIRE 25 CL</v>
          </cell>
          <cell r="D161">
            <v>14508</v>
          </cell>
          <cell r="E161">
            <v>1209</v>
          </cell>
          <cell r="F161">
            <v>12</v>
          </cell>
          <cell r="G161">
            <v>0</v>
          </cell>
          <cell r="H161">
            <v>3636</v>
          </cell>
          <cell r="I161">
            <v>0</v>
          </cell>
          <cell r="J161">
            <v>10872</v>
          </cell>
          <cell r="K161">
            <v>0</v>
          </cell>
        </row>
        <row r="162">
          <cell r="B162" t="str">
            <v>PF0578</v>
          </cell>
          <cell r="C162" t="str">
            <v>DELI'O MENTHE 25 CL</v>
          </cell>
          <cell r="D162">
            <v>14736</v>
          </cell>
          <cell r="E162">
            <v>1228</v>
          </cell>
          <cell r="F162">
            <v>12</v>
          </cell>
          <cell r="G162">
            <v>0</v>
          </cell>
          <cell r="H162">
            <v>4752</v>
          </cell>
          <cell r="I162">
            <v>0</v>
          </cell>
          <cell r="J162">
            <v>9984</v>
          </cell>
          <cell r="K162">
            <v>0</v>
          </cell>
        </row>
        <row r="163">
          <cell r="B163" t="str">
            <v>PF0585</v>
          </cell>
          <cell r="C163" t="str">
            <v>DELI'O POMME 25 CL</v>
          </cell>
          <cell r="D163">
            <v>20784</v>
          </cell>
          <cell r="E163">
            <v>1732</v>
          </cell>
          <cell r="F163">
            <v>12</v>
          </cell>
          <cell r="G163">
            <v>0</v>
          </cell>
          <cell r="H163">
            <v>4320</v>
          </cell>
          <cell r="I163">
            <v>0</v>
          </cell>
          <cell r="J163">
            <v>16464</v>
          </cell>
          <cell r="K163">
            <v>0</v>
          </cell>
        </row>
        <row r="164">
          <cell r="B164" t="str">
            <v>PF0586</v>
          </cell>
          <cell r="C164" t="str">
            <v>DELI'O PECHE 25 CL</v>
          </cell>
          <cell r="D164">
            <v>11700</v>
          </cell>
          <cell r="E164">
            <v>975</v>
          </cell>
          <cell r="F164">
            <v>12</v>
          </cell>
          <cell r="G164">
            <v>0</v>
          </cell>
          <cell r="H164">
            <v>648</v>
          </cell>
          <cell r="I164">
            <v>0</v>
          </cell>
          <cell r="J164">
            <v>11052</v>
          </cell>
          <cell r="K164">
            <v>0</v>
          </cell>
        </row>
        <row r="165">
          <cell r="B165" t="str">
            <v>PF0303</v>
          </cell>
          <cell r="C165" t="str">
            <v>CIDRE MEDDEB 0,5 L</v>
          </cell>
          <cell r="D165">
            <v>0</v>
          </cell>
          <cell r="E165">
            <v>0</v>
          </cell>
          <cell r="F165">
            <v>12</v>
          </cell>
          <cell r="G165">
            <v>0</v>
          </cell>
          <cell r="H165">
            <v>0</v>
          </cell>
          <cell r="I165">
            <v>0</v>
          </cell>
          <cell r="J165">
            <v>0</v>
          </cell>
          <cell r="K165">
            <v>0</v>
          </cell>
        </row>
        <row r="166">
          <cell r="B166" t="str">
            <v>PF0561</v>
          </cell>
          <cell r="C166" t="str">
            <v>PUNCH CIDRE 1 L</v>
          </cell>
          <cell r="D166">
            <v>0</v>
          </cell>
          <cell r="E166">
            <v>0</v>
          </cell>
          <cell r="F166">
            <v>6</v>
          </cell>
          <cell r="G166">
            <v>0</v>
          </cell>
          <cell r="H166">
            <v>0</v>
          </cell>
          <cell r="I166">
            <v>0</v>
          </cell>
          <cell r="J166">
            <v>0</v>
          </cell>
          <cell r="K166">
            <v>0</v>
          </cell>
        </row>
        <row r="167">
          <cell r="B167" t="str">
            <v>PF0555</v>
          </cell>
          <cell r="C167" t="str">
            <v>PUNCH CIDRE 1.5 L</v>
          </cell>
          <cell r="D167">
            <v>498</v>
          </cell>
          <cell r="E167">
            <v>83</v>
          </cell>
          <cell r="F167">
            <v>6</v>
          </cell>
          <cell r="G167">
            <v>0</v>
          </cell>
          <cell r="H167">
            <v>276</v>
          </cell>
          <cell r="I167">
            <v>0</v>
          </cell>
          <cell r="J167">
            <v>222</v>
          </cell>
          <cell r="K167">
            <v>0</v>
          </cell>
        </row>
        <row r="168">
          <cell r="B168" t="str">
            <v>PF0564</v>
          </cell>
          <cell r="C168" t="str">
            <v>PUNCH ORANGE 0,5 L</v>
          </cell>
          <cell r="D168">
            <v>804</v>
          </cell>
          <cell r="E168">
            <v>67</v>
          </cell>
          <cell r="F168">
            <v>12</v>
          </cell>
          <cell r="G168">
            <v>0</v>
          </cell>
          <cell r="H168">
            <v>324</v>
          </cell>
          <cell r="I168">
            <v>0</v>
          </cell>
          <cell r="J168">
            <v>480</v>
          </cell>
          <cell r="K168">
            <v>0</v>
          </cell>
        </row>
        <row r="169">
          <cell r="B169" t="str">
            <v>PF0389</v>
          </cell>
          <cell r="C169" t="str">
            <v>FRUITE CITRON 0,5 L</v>
          </cell>
          <cell r="D169">
            <v>0</v>
          </cell>
          <cell r="E169">
            <v>0</v>
          </cell>
          <cell r="F169">
            <v>12</v>
          </cell>
          <cell r="G169">
            <v>0</v>
          </cell>
          <cell r="H169">
            <v>0</v>
          </cell>
          <cell r="I169">
            <v>0</v>
          </cell>
          <cell r="J169">
            <v>0</v>
          </cell>
          <cell r="K169">
            <v>0</v>
          </cell>
        </row>
        <row r="170">
          <cell r="B170" t="str">
            <v>PF0565</v>
          </cell>
          <cell r="C170" t="str">
            <v>PUNCH POMME 0,5 L</v>
          </cell>
          <cell r="D170">
            <v>552</v>
          </cell>
          <cell r="E170">
            <v>46</v>
          </cell>
          <cell r="F170">
            <v>12</v>
          </cell>
          <cell r="G170">
            <v>0</v>
          </cell>
          <cell r="H170">
            <v>216</v>
          </cell>
          <cell r="I170">
            <v>0</v>
          </cell>
          <cell r="J170">
            <v>336</v>
          </cell>
          <cell r="K170">
            <v>0</v>
          </cell>
        </row>
        <row r="171">
          <cell r="B171" t="str">
            <v>PF0563</v>
          </cell>
          <cell r="C171" t="str">
            <v>PUNCH ORANGE 1L</v>
          </cell>
          <cell r="D171">
            <v>144</v>
          </cell>
          <cell r="E171">
            <v>24</v>
          </cell>
          <cell r="F171">
            <v>6</v>
          </cell>
          <cell r="G171">
            <v>0</v>
          </cell>
          <cell r="H171">
            <v>66</v>
          </cell>
          <cell r="I171">
            <v>0</v>
          </cell>
          <cell r="J171">
            <v>78</v>
          </cell>
          <cell r="K171">
            <v>0</v>
          </cell>
        </row>
        <row r="172">
          <cell r="B172" t="str">
            <v>PF0383</v>
          </cell>
          <cell r="C172" t="str">
            <v>FRUITE CITRON 1L</v>
          </cell>
          <cell r="D172">
            <v>0</v>
          </cell>
          <cell r="E172">
            <v>0</v>
          </cell>
          <cell r="F172">
            <v>6</v>
          </cell>
          <cell r="G172">
            <v>0</v>
          </cell>
          <cell r="H172">
            <v>0</v>
          </cell>
          <cell r="I172">
            <v>0</v>
          </cell>
          <cell r="J172">
            <v>0</v>
          </cell>
          <cell r="K172">
            <v>0</v>
          </cell>
        </row>
        <row r="173">
          <cell r="B173" t="str">
            <v>PF0556</v>
          </cell>
          <cell r="C173" t="str">
            <v>PUNCH POMME 1 L</v>
          </cell>
          <cell r="D173">
            <v>450</v>
          </cell>
          <cell r="E173">
            <v>75</v>
          </cell>
          <cell r="F173">
            <v>6</v>
          </cell>
          <cell r="G173">
            <v>0</v>
          </cell>
          <cell r="H173">
            <v>162</v>
          </cell>
          <cell r="I173">
            <v>0</v>
          </cell>
          <cell r="J173">
            <v>288</v>
          </cell>
          <cell r="K173">
            <v>0</v>
          </cell>
        </row>
        <row r="174">
          <cell r="B174" t="str">
            <v>PF0544</v>
          </cell>
          <cell r="C174" t="str">
            <v>PUNCH ORANGE 1,5 L</v>
          </cell>
          <cell r="D174">
            <v>456</v>
          </cell>
          <cell r="E174">
            <v>76</v>
          </cell>
          <cell r="F174">
            <v>6</v>
          </cell>
          <cell r="G174">
            <v>0</v>
          </cell>
          <cell r="H174">
            <v>222</v>
          </cell>
          <cell r="I174">
            <v>2</v>
          </cell>
          <cell r="J174">
            <v>232</v>
          </cell>
          <cell r="K174">
            <v>0.86206896551724133</v>
          </cell>
        </row>
        <row r="175">
          <cell r="B175" t="str">
            <v>PF0386</v>
          </cell>
          <cell r="C175" t="str">
            <v>FRUITE CITRON 1,5 L</v>
          </cell>
          <cell r="D175">
            <v>0</v>
          </cell>
          <cell r="E175">
            <v>0</v>
          </cell>
          <cell r="F175">
            <v>6</v>
          </cell>
          <cell r="G175">
            <v>0</v>
          </cell>
          <cell r="H175">
            <v>6</v>
          </cell>
          <cell r="I175">
            <v>0</v>
          </cell>
          <cell r="J175">
            <v>-6</v>
          </cell>
          <cell r="K175">
            <v>0</v>
          </cell>
        </row>
        <row r="176">
          <cell r="B176" t="str">
            <v>PF0545</v>
          </cell>
          <cell r="C176" t="str">
            <v>PUNCH POMME 1,5 L</v>
          </cell>
          <cell r="D176">
            <v>516</v>
          </cell>
          <cell r="E176">
            <v>86</v>
          </cell>
          <cell r="F176">
            <v>6</v>
          </cell>
          <cell r="G176">
            <v>0</v>
          </cell>
          <cell r="H176">
            <v>180</v>
          </cell>
          <cell r="I176">
            <v>0</v>
          </cell>
          <cell r="J176">
            <v>336</v>
          </cell>
          <cell r="K176">
            <v>0</v>
          </cell>
        </row>
        <row r="177">
          <cell r="B177" t="str">
            <v>PF0396</v>
          </cell>
          <cell r="C177" t="str">
            <v>FRUITE PULPE 0,5 L</v>
          </cell>
          <cell r="D177">
            <v>0</v>
          </cell>
          <cell r="E177">
            <v>0</v>
          </cell>
          <cell r="F177">
            <v>12</v>
          </cell>
          <cell r="G177">
            <v>0</v>
          </cell>
          <cell r="H177">
            <v>0</v>
          </cell>
          <cell r="I177">
            <v>0</v>
          </cell>
          <cell r="J177">
            <v>0</v>
          </cell>
          <cell r="K177">
            <v>0</v>
          </cell>
        </row>
        <row r="178">
          <cell r="B178" t="str">
            <v>PF0397</v>
          </cell>
          <cell r="C178" t="str">
            <v>FRUITE PULPE 1L</v>
          </cell>
          <cell r="D178">
            <v>0</v>
          </cell>
          <cell r="E178">
            <v>0</v>
          </cell>
          <cell r="F178">
            <v>6</v>
          </cell>
          <cell r="G178">
            <v>0</v>
          </cell>
          <cell r="H178">
            <v>0</v>
          </cell>
          <cell r="I178">
            <v>0</v>
          </cell>
          <cell r="J178">
            <v>0</v>
          </cell>
          <cell r="K178">
            <v>0</v>
          </cell>
        </row>
        <row r="179">
          <cell r="B179" t="str">
            <v>PF0546</v>
          </cell>
          <cell r="C179" t="str">
            <v>PUNCH PULPE 1,5 L</v>
          </cell>
          <cell r="D179">
            <v>0</v>
          </cell>
          <cell r="E179">
            <v>0</v>
          </cell>
          <cell r="F179">
            <v>6</v>
          </cell>
          <cell r="G179">
            <v>0</v>
          </cell>
          <cell r="H179">
            <v>0</v>
          </cell>
          <cell r="I179">
            <v>0</v>
          </cell>
          <cell r="J179">
            <v>0</v>
          </cell>
          <cell r="K179">
            <v>0</v>
          </cell>
        </row>
        <row r="180">
          <cell r="B180" t="str">
            <v>PF0398</v>
          </cell>
          <cell r="C180" t="str">
            <v>FRUITE PULPE 1,5 L</v>
          </cell>
          <cell r="D180">
            <v>0</v>
          </cell>
          <cell r="E180">
            <v>0</v>
          </cell>
          <cell r="F180">
            <v>6</v>
          </cell>
          <cell r="G180">
            <v>0</v>
          </cell>
          <cell r="H180">
            <v>0</v>
          </cell>
          <cell r="I180">
            <v>0</v>
          </cell>
          <cell r="J180">
            <v>0</v>
          </cell>
          <cell r="K180">
            <v>0</v>
          </cell>
        </row>
        <row r="181">
          <cell r="B181" t="str">
            <v>PF0411</v>
          </cell>
          <cell r="C181" t="str">
            <v>JUS ORANGE 100% 1L</v>
          </cell>
          <cell r="D181">
            <v>0</v>
          </cell>
          <cell r="E181">
            <v>0</v>
          </cell>
          <cell r="F181">
            <v>6</v>
          </cell>
          <cell r="G181">
            <v>0</v>
          </cell>
          <cell r="H181">
            <v>0</v>
          </cell>
          <cell r="I181">
            <v>0</v>
          </cell>
          <cell r="J181">
            <v>0</v>
          </cell>
          <cell r="K181">
            <v>0</v>
          </cell>
        </row>
        <row r="182">
          <cell r="B182" t="str">
            <v>PF0499</v>
          </cell>
          <cell r="C182" t="str">
            <v>FROMAGE FONDU 48P PROMO</v>
          </cell>
          <cell r="D182">
            <v>60</v>
          </cell>
          <cell r="E182">
            <v>10</v>
          </cell>
          <cell r="F182">
            <v>6</v>
          </cell>
          <cell r="G182">
            <v>0</v>
          </cell>
          <cell r="H182">
            <v>0</v>
          </cell>
          <cell r="I182">
            <v>0</v>
          </cell>
          <cell r="J182">
            <v>60</v>
          </cell>
          <cell r="K182">
            <v>0</v>
          </cell>
        </row>
        <row r="183">
          <cell r="B183" t="str">
            <v>PF0278</v>
          </cell>
          <cell r="C183" t="str">
            <v>FERME NATURE SUCRE 110</v>
          </cell>
          <cell r="D183">
            <v>0</v>
          </cell>
          <cell r="E183">
            <v>0</v>
          </cell>
          <cell r="F183">
            <v>48</v>
          </cell>
          <cell r="G183">
            <v>0</v>
          </cell>
          <cell r="H183">
            <v>0</v>
          </cell>
          <cell r="I183">
            <v>0</v>
          </cell>
          <cell r="J183">
            <v>0</v>
          </cell>
          <cell r="K183">
            <v>0</v>
          </cell>
        </row>
        <row r="184">
          <cell r="B184" t="str">
            <v>PF0135</v>
          </cell>
          <cell r="C184" t="str">
            <v>DELICE FERME FRAISE CITRON 110</v>
          </cell>
          <cell r="D184">
            <v>0</v>
          </cell>
          <cell r="E184">
            <v>0</v>
          </cell>
          <cell r="F184">
            <v>48</v>
          </cell>
          <cell r="G184">
            <v>0</v>
          </cell>
          <cell r="H184">
            <v>0</v>
          </cell>
          <cell r="I184">
            <v>0</v>
          </cell>
          <cell r="J184">
            <v>0</v>
          </cell>
          <cell r="K184">
            <v>0</v>
          </cell>
        </row>
        <row r="185">
          <cell r="B185" t="str">
            <v>PF0457</v>
          </cell>
          <cell r="C185" t="str">
            <v>DELICE FERME MELON 110</v>
          </cell>
          <cell r="D185">
            <v>0</v>
          </cell>
          <cell r="E185">
            <v>0</v>
          </cell>
          <cell r="F185">
            <v>48</v>
          </cell>
          <cell r="G185">
            <v>0</v>
          </cell>
          <cell r="H185">
            <v>0</v>
          </cell>
          <cell r="I185">
            <v>0</v>
          </cell>
          <cell r="J185">
            <v>0</v>
          </cell>
          <cell r="K185">
            <v>0</v>
          </cell>
        </row>
        <row r="186">
          <cell r="B186" t="str">
            <v>PF0248</v>
          </cell>
          <cell r="C186" t="str">
            <v>DANINO BANANE 50</v>
          </cell>
          <cell r="D186">
            <v>0</v>
          </cell>
          <cell r="E186">
            <v>0</v>
          </cell>
          <cell r="F186">
            <v>72</v>
          </cell>
          <cell r="G186">
            <v>0</v>
          </cell>
          <cell r="H186">
            <v>0</v>
          </cell>
          <cell r="I186">
            <v>0</v>
          </cell>
          <cell r="J186">
            <v>0</v>
          </cell>
          <cell r="K186">
            <v>0</v>
          </cell>
        </row>
        <row r="187">
          <cell r="B187" t="str">
            <v>PF0279</v>
          </cell>
          <cell r="C187" t="str">
            <v>DANINO VANILLE 50</v>
          </cell>
          <cell r="D187">
            <v>0</v>
          </cell>
          <cell r="E187">
            <v>0</v>
          </cell>
          <cell r="F187">
            <v>72</v>
          </cell>
          <cell r="G187">
            <v>0</v>
          </cell>
          <cell r="H187">
            <v>0</v>
          </cell>
          <cell r="I187">
            <v>0</v>
          </cell>
          <cell r="J187">
            <v>0</v>
          </cell>
          <cell r="K187">
            <v>0</v>
          </cell>
        </row>
        <row r="188">
          <cell r="B188" t="str">
            <v>PF0141</v>
          </cell>
          <cell r="C188" t="str">
            <v>DANETTE CHOCO/CARAMEL 100</v>
          </cell>
          <cell r="D188">
            <v>0</v>
          </cell>
          <cell r="E188">
            <v>0</v>
          </cell>
          <cell r="F188">
            <v>48</v>
          </cell>
          <cell r="G188">
            <v>0</v>
          </cell>
          <cell r="H188">
            <v>0</v>
          </cell>
          <cell r="I188">
            <v>0</v>
          </cell>
          <cell r="J188">
            <v>0</v>
          </cell>
          <cell r="K188">
            <v>0</v>
          </cell>
        </row>
        <row r="189">
          <cell r="B189" t="str">
            <v>PF0267</v>
          </cell>
          <cell r="C189" t="str">
            <v>DANETTE ASSIDET ZGOUGOU 100</v>
          </cell>
          <cell r="D189">
            <v>0</v>
          </cell>
          <cell r="E189">
            <v>0</v>
          </cell>
          <cell r="F189">
            <v>48</v>
          </cell>
          <cell r="G189">
            <v>0</v>
          </cell>
          <cell r="H189">
            <v>0</v>
          </cell>
          <cell r="I189">
            <v>0</v>
          </cell>
          <cell r="J189">
            <v>0</v>
          </cell>
          <cell r="K189">
            <v>0</v>
          </cell>
        </row>
        <row r="190">
          <cell r="B190" t="str">
            <v>PF0268</v>
          </cell>
          <cell r="C190" t="str">
            <v>DANETTE SAVEUR CAFE 100</v>
          </cell>
          <cell r="D190">
            <v>0</v>
          </cell>
          <cell r="E190">
            <v>0</v>
          </cell>
          <cell r="F190">
            <v>48</v>
          </cell>
          <cell r="G190">
            <v>0</v>
          </cell>
          <cell r="H190">
            <v>0</v>
          </cell>
          <cell r="I190">
            <v>0</v>
          </cell>
          <cell r="J190">
            <v>0</v>
          </cell>
          <cell r="K190">
            <v>0</v>
          </cell>
        </row>
        <row r="191">
          <cell r="B191" t="str">
            <v>PF0337</v>
          </cell>
          <cell r="C191" t="str">
            <v>DANETTE CARAMEL 100</v>
          </cell>
          <cell r="D191">
            <v>0</v>
          </cell>
          <cell r="E191">
            <v>0</v>
          </cell>
          <cell r="F191">
            <v>48</v>
          </cell>
          <cell r="G191">
            <v>0</v>
          </cell>
          <cell r="H191">
            <v>0</v>
          </cell>
          <cell r="I191">
            <v>0</v>
          </cell>
          <cell r="J191">
            <v>0</v>
          </cell>
          <cell r="K191">
            <v>0</v>
          </cell>
        </row>
        <row r="192">
          <cell r="B192" t="str">
            <v>PF0365</v>
          </cell>
          <cell r="C192" t="str">
            <v>DANETTE CHOCOLAT NOISETTE 100</v>
          </cell>
          <cell r="D192">
            <v>0</v>
          </cell>
          <cell r="E192">
            <v>0</v>
          </cell>
          <cell r="F192">
            <v>48</v>
          </cell>
          <cell r="G192">
            <v>0</v>
          </cell>
          <cell r="H192">
            <v>0</v>
          </cell>
          <cell r="I192">
            <v>0</v>
          </cell>
          <cell r="J192">
            <v>0</v>
          </cell>
          <cell r="K192">
            <v>0</v>
          </cell>
        </row>
        <row r="193">
          <cell r="B193" t="str">
            <v>PF0423</v>
          </cell>
          <cell r="C193" t="str">
            <v>DANETTE CHOCOLAT BANANE100</v>
          </cell>
          <cell r="D193">
            <v>0</v>
          </cell>
          <cell r="E193">
            <v>0</v>
          </cell>
          <cell r="F193">
            <v>48</v>
          </cell>
          <cell r="G193">
            <v>0</v>
          </cell>
          <cell r="H193">
            <v>0</v>
          </cell>
          <cell r="I193">
            <v>0</v>
          </cell>
          <cell r="J193">
            <v>0</v>
          </cell>
          <cell r="K193">
            <v>0</v>
          </cell>
        </row>
        <row r="194">
          <cell r="B194" t="str">
            <v>PF0467</v>
          </cell>
          <cell r="C194" t="str">
            <v>DANETTE TIRAMISU 100</v>
          </cell>
          <cell r="D194">
            <v>0</v>
          </cell>
          <cell r="E194">
            <v>0</v>
          </cell>
          <cell r="F194">
            <v>48</v>
          </cell>
          <cell r="G194">
            <v>0</v>
          </cell>
          <cell r="H194">
            <v>0</v>
          </cell>
          <cell r="I194">
            <v>0</v>
          </cell>
          <cell r="J194">
            <v>0</v>
          </cell>
          <cell r="K194">
            <v>0</v>
          </cell>
        </row>
        <row r="195">
          <cell r="B195" t="str">
            <v>PF0485</v>
          </cell>
          <cell r="C195" t="str">
            <v>DANETTE PANNA COTTA CHOCOLA 95</v>
          </cell>
          <cell r="D195">
            <v>0</v>
          </cell>
          <cell r="E195">
            <v>0</v>
          </cell>
          <cell r="F195">
            <v>32</v>
          </cell>
          <cell r="G195">
            <v>0</v>
          </cell>
          <cell r="H195">
            <v>0</v>
          </cell>
          <cell r="I195">
            <v>0</v>
          </cell>
          <cell r="J195">
            <v>0</v>
          </cell>
          <cell r="K195">
            <v>0</v>
          </cell>
        </row>
        <row r="196">
          <cell r="B196" t="str">
            <v>PF0437</v>
          </cell>
          <cell r="C196" t="str">
            <v>DANINO A BOIRE FRAISE</v>
          </cell>
          <cell r="D196">
            <v>0</v>
          </cell>
          <cell r="E196">
            <v>0</v>
          </cell>
          <cell r="F196">
            <v>54</v>
          </cell>
          <cell r="G196">
            <v>0</v>
          </cell>
          <cell r="H196">
            <v>0</v>
          </cell>
          <cell r="I196">
            <v>0</v>
          </cell>
          <cell r="J196">
            <v>0</v>
          </cell>
          <cell r="K196">
            <v>0</v>
          </cell>
        </row>
        <row r="197">
          <cell r="B197" t="str">
            <v>PF0512</v>
          </cell>
          <cell r="C197" t="str">
            <v>MPACK*6 DANUP FRAISE / VANILLE</v>
          </cell>
          <cell r="D197">
            <v>0</v>
          </cell>
          <cell r="E197">
            <v>0</v>
          </cell>
          <cell r="F197">
            <v>6</v>
          </cell>
          <cell r="G197">
            <v>0</v>
          </cell>
          <cell r="H197">
            <v>0</v>
          </cell>
          <cell r="I197">
            <v>0</v>
          </cell>
          <cell r="J197">
            <v>0</v>
          </cell>
          <cell r="K197">
            <v>0</v>
          </cell>
        </row>
        <row r="198">
          <cell r="B198" t="str">
            <v>PF0136</v>
          </cell>
          <cell r="C198" t="str">
            <v>DANUP ICE CITRON 170</v>
          </cell>
          <cell r="D198">
            <v>0</v>
          </cell>
          <cell r="E198">
            <v>0</v>
          </cell>
          <cell r="F198">
            <v>48</v>
          </cell>
          <cell r="G198">
            <v>0</v>
          </cell>
          <cell r="H198">
            <v>0</v>
          </cell>
          <cell r="I198">
            <v>0</v>
          </cell>
          <cell r="J198">
            <v>0</v>
          </cell>
          <cell r="K198">
            <v>0</v>
          </cell>
        </row>
        <row r="199">
          <cell r="B199" t="str">
            <v>PF0428</v>
          </cell>
          <cell r="C199" t="str">
            <v>DANUP FRAISE CITRON 170</v>
          </cell>
          <cell r="D199">
            <v>0</v>
          </cell>
          <cell r="E199">
            <v>0</v>
          </cell>
          <cell r="F199">
            <v>48</v>
          </cell>
          <cell r="G199">
            <v>0</v>
          </cell>
          <cell r="H199">
            <v>0</v>
          </cell>
          <cell r="I199">
            <v>0</v>
          </cell>
          <cell r="J199">
            <v>0</v>
          </cell>
          <cell r="K199">
            <v>0</v>
          </cell>
        </row>
        <row r="200">
          <cell r="B200" t="str">
            <v>PF0498</v>
          </cell>
          <cell r="C200" t="str">
            <v>DANUP COOKIES 170 GR</v>
          </cell>
          <cell r="D200">
            <v>0</v>
          </cell>
          <cell r="E200">
            <v>0</v>
          </cell>
          <cell r="F200">
            <v>48</v>
          </cell>
          <cell r="G200">
            <v>0</v>
          </cell>
          <cell r="H200">
            <v>0</v>
          </cell>
          <cell r="I200">
            <v>0</v>
          </cell>
          <cell r="J200">
            <v>0</v>
          </cell>
          <cell r="K200">
            <v>0</v>
          </cell>
        </row>
        <row r="201">
          <cell r="B201" t="str">
            <v>PF0517</v>
          </cell>
          <cell r="C201" t="str">
            <v>DELICE A BOIRE FRAISE 160 GR</v>
          </cell>
          <cell r="D201">
            <v>0</v>
          </cell>
          <cell r="E201">
            <v>0</v>
          </cell>
          <cell r="F201">
            <v>24</v>
          </cell>
          <cell r="G201">
            <v>0</v>
          </cell>
          <cell r="H201">
            <v>0</v>
          </cell>
          <cell r="I201">
            <v>0</v>
          </cell>
          <cell r="J201">
            <v>0</v>
          </cell>
          <cell r="K201">
            <v>0</v>
          </cell>
        </row>
        <row r="202">
          <cell r="B202" t="str">
            <v>PF0493</v>
          </cell>
          <cell r="C202" t="str">
            <v>DELICE A BOIRE FRAISE 165 GR</v>
          </cell>
          <cell r="D202">
            <v>0</v>
          </cell>
          <cell r="E202">
            <v>0</v>
          </cell>
          <cell r="F202">
            <v>24</v>
          </cell>
          <cell r="G202">
            <v>0</v>
          </cell>
          <cell r="H202">
            <v>0</v>
          </cell>
          <cell r="I202">
            <v>0</v>
          </cell>
          <cell r="J202">
            <v>0</v>
          </cell>
          <cell r="K202">
            <v>0</v>
          </cell>
        </row>
        <row r="203">
          <cell r="B203" t="str">
            <v>PF0527</v>
          </cell>
          <cell r="C203" t="str">
            <v>MAMZOUJ BISCUIT CITRON 70</v>
          </cell>
          <cell r="D203">
            <v>0</v>
          </cell>
          <cell r="E203">
            <v>0</v>
          </cell>
          <cell r="F203">
            <v>72</v>
          </cell>
          <cell r="G203">
            <v>0</v>
          </cell>
          <cell r="H203">
            <v>0</v>
          </cell>
          <cell r="I203">
            <v>0</v>
          </cell>
          <cell r="J203">
            <v>0</v>
          </cell>
          <cell r="K203">
            <v>0</v>
          </cell>
        </row>
        <row r="204">
          <cell r="B204" t="str">
            <v>PF0083</v>
          </cell>
          <cell r="C204" t="str">
            <v>MAMZOUJ VANILLE 80</v>
          </cell>
          <cell r="D204">
            <v>0</v>
          </cell>
          <cell r="E204">
            <v>0</v>
          </cell>
          <cell r="F204">
            <v>72</v>
          </cell>
          <cell r="G204">
            <v>0</v>
          </cell>
          <cell r="H204">
            <v>0</v>
          </cell>
          <cell r="I204">
            <v>0</v>
          </cell>
          <cell r="J204">
            <v>0</v>
          </cell>
          <cell r="K204">
            <v>0</v>
          </cell>
        </row>
        <row r="205">
          <cell r="B205" t="str">
            <v>PF0084</v>
          </cell>
          <cell r="C205" t="str">
            <v>MAMZOUJ FRAISE 80</v>
          </cell>
          <cell r="D205">
            <v>0</v>
          </cell>
          <cell r="E205">
            <v>0</v>
          </cell>
          <cell r="F205">
            <v>72</v>
          </cell>
          <cell r="G205">
            <v>0</v>
          </cell>
          <cell r="H205">
            <v>0</v>
          </cell>
          <cell r="I205">
            <v>0</v>
          </cell>
          <cell r="J205">
            <v>0</v>
          </cell>
          <cell r="K205">
            <v>0</v>
          </cell>
        </row>
        <row r="206">
          <cell r="B206" t="str">
            <v>PF0314</v>
          </cell>
          <cell r="C206" t="str">
            <v>MAMZOUJ FRAISE BISCUIT 80</v>
          </cell>
          <cell r="D206">
            <v>0</v>
          </cell>
          <cell r="E206">
            <v>0</v>
          </cell>
          <cell r="F206">
            <v>72</v>
          </cell>
          <cell r="G206">
            <v>0</v>
          </cell>
          <cell r="H206">
            <v>0</v>
          </cell>
          <cell r="I206">
            <v>0</v>
          </cell>
          <cell r="J206">
            <v>0</v>
          </cell>
          <cell r="K206">
            <v>0</v>
          </cell>
        </row>
        <row r="207">
          <cell r="B207" t="str">
            <v>PF0456</v>
          </cell>
          <cell r="C207" t="str">
            <v>MAMZOUJ VANILLE BISCUIT 80</v>
          </cell>
          <cell r="D207">
            <v>0</v>
          </cell>
          <cell r="E207">
            <v>0</v>
          </cell>
          <cell r="F207">
            <v>72</v>
          </cell>
          <cell r="G207">
            <v>0</v>
          </cell>
          <cell r="H207">
            <v>0</v>
          </cell>
          <cell r="I207">
            <v>0</v>
          </cell>
          <cell r="J207">
            <v>0</v>
          </cell>
          <cell r="K207">
            <v>0</v>
          </cell>
        </row>
        <row r="208">
          <cell r="B208" t="str">
            <v>PF0325</v>
          </cell>
          <cell r="C208" t="str">
            <v>BRASSE TARTE AU CITRON 80</v>
          </cell>
          <cell r="D208">
            <v>0</v>
          </cell>
          <cell r="E208">
            <v>0</v>
          </cell>
          <cell r="F208">
            <v>72</v>
          </cell>
          <cell r="G208">
            <v>0</v>
          </cell>
          <cell r="H208">
            <v>0</v>
          </cell>
          <cell r="I208">
            <v>0</v>
          </cell>
          <cell r="J208">
            <v>0</v>
          </cell>
          <cell r="K208">
            <v>0</v>
          </cell>
        </row>
        <row r="209">
          <cell r="B209" t="str">
            <v>PF0507</v>
          </cell>
          <cell r="C209" t="str">
            <v>MAMZOUJ BISCUIT CITRON 80</v>
          </cell>
          <cell r="D209">
            <v>0</v>
          </cell>
          <cell r="E209">
            <v>0</v>
          </cell>
          <cell r="F209">
            <v>72</v>
          </cell>
          <cell r="G209">
            <v>0</v>
          </cell>
          <cell r="H209">
            <v>0</v>
          </cell>
          <cell r="I209">
            <v>0</v>
          </cell>
          <cell r="J209">
            <v>0</v>
          </cell>
          <cell r="K209">
            <v>0</v>
          </cell>
        </row>
        <row r="210">
          <cell r="B210" t="str">
            <v>PF0128</v>
          </cell>
          <cell r="C210" t="str">
            <v>MAMZOUJ PECHE ABRICOT 80</v>
          </cell>
          <cell r="D210">
            <v>0</v>
          </cell>
          <cell r="E210">
            <v>0</v>
          </cell>
          <cell r="F210">
            <v>72</v>
          </cell>
          <cell r="G210">
            <v>0</v>
          </cell>
          <cell r="H210">
            <v>0</v>
          </cell>
          <cell r="I210">
            <v>0</v>
          </cell>
          <cell r="J210">
            <v>0</v>
          </cell>
          <cell r="K210">
            <v>0</v>
          </cell>
        </row>
        <row r="211">
          <cell r="B211" t="str">
            <v>PF0455</v>
          </cell>
          <cell r="C211" t="str">
            <v>MAMZOUJ MANGUE 80</v>
          </cell>
          <cell r="D211">
            <v>0</v>
          </cell>
          <cell r="E211">
            <v>0</v>
          </cell>
          <cell r="F211">
            <v>72</v>
          </cell>
          <cell r="G211">
            <v>0</v>
          </cell>
          <cell r="H211">
            <v>0</v>
          </cell>
          <cell r="I211">
            <v>0</v>
          </cell>
          <cell r="J211">
            <v>0</v>
          </cell>
          <cell r="K211">
            <v>0</v>
          </cell>
        </row>
        <row r="212">
          <cell r="B212" t="str">
            <v>PF0363</v>
          </cell>
          <cell r="C212" t="str">
            <v>MPACK*12 MAMZOUJ FRAIS/VANILLE</v>
          </cell>
          <cell r="D212">
            <v>0</v>
          </cell>
          <cell r="E212">
            <v>0</v>
          </cell>
          <cell r="F212">
            <v>4</v>
          </cell>
          <cell r="G212">
            <v>0</v>
          </cell>
          <cell r="H212">
            <v>0</v>
          </cell>
          <cell r="I212">
            <v>0</v>
          </cell>
          <cell r="J212">
            <v>0</v>
          </cell>
          <cell r="K212">
            <v>0</v>
          </cell>
        </row>
        <row r="213">
          <cell r="B213" t="str">
            <v>PF0508</v>
          </cell>
          <cell r="C213" t="str">
            <v>MPACK*12 MAMZOUJ VAN / FR.BISC</v>
          </cell>
          <cell r="D213">
            <v>0</v>
          </cell>
          <cell r="E213">
            <v>0</v>
          </cell>
          <cell r="F213">
            <v>4</v>
          </cell>
          <cell r="G213">
            <v>0</v>
          </cell>
          <cell r="H213">
            <v>0</v>
          </cell>
          <cell r="I213">
            <v>0</v>
          </cell>
          <cell r="J213">
            <v>0</v>
          </cell>
          <cell r="K213">
            <v>0</v>
          </cell>
        </row>
        <row r="214">
          <cell r="B214" t="str">
            <v>PF0532</v>
          </cell>
          <cell r="C214" t="str">
            <v>DELICE A BOIRE VANILLE 160 GR</v>
          </cell>
          <cell r="D214">
            <v>0</v>
          </cell>
          <cell r="E214">
            <v>0</v>
          </cell>
          <cell r="F214">
            <v>24</v>
          </cell>
          <cell r="G214">
            <v>0</v>
          </cell>
          <cell r="H214">
            <v>0</v>
          </cell>
          <cell r="I214">
            <v>0</v>
          </cell>
          <cell r="J214">
            <v>0</v>
          </cell>
          <cell r="K214">
            <v>0</v>
          </cell>
        </row>
        <row r="215">
          <cell r="B215" t="str">
            <v>PF0510</v>
          </cell>
          <cell r="C215" t="str">
            <v>DANAO EXOTIQUE 200ML</v>
          </cell>
          <cell r="D215">
            <v>0</v>
          </cell>
          <cell r="E215">
            <v>0</v>
          </cell>
          <cell r="F215">
            <v>35</v>
          </cell>
          <cell r="G215">
            <v>0</v>
          </cell>
          <cell r="H215">
            <v>0</v>
          </cell>
          <cell r="I215">
            <v>0</v>
          </cell>
          <cell r="J215">
            <v>0</v>
          </cell>
          <cell r="K215">
            <v>0</v>
          </cell>
        </row>
        <row r="216">
          <cell r="B216" t="str">
            <v>PF0321</v>
          </cell>
          <cell r="C216" t="str">
            <v>FERME YAWMY  VANILLE 80</v>
          </cell>
          <cell r="D216">
            <v>0</v>
          </cell>
          <cell r="E216">
            <v>0</v>
          </cell>
          <cell r="F216">
            <v>72</v>
          </cell>
          <cell r="G216">
            <v>0</v>
          </cell>
          <cell r="H216">
            <v>0</v>
          </cell>
          <cell r="I216">
            <v>0</v>
          </cell>
          <cell r="J216">
            <v>0</v>
          </cell>
          <cell r="K216">
            <v>0</v>
          </cell>
        </row>
        <row r="217">
          <cell r="B217" t="str">
            <v>PF0322</v>
          </cell>
          <cell r="C217" t="str">
            <v>FERME YAWMY FRAISE 80</v>
          </cell>
          <cell r="D217">
            <v>0</v>
          </cell>
          <cell r="E217">
            <v>0</v>
          </cell>
          <cell r="F217">
            <v>72</v>
          </cell>
          <cell r="G217">
            <v>0</v>
          </cell>
          <cell r="H217">
            <v>0</v>
          </cell>
          <cell r="I217">
            <v>0</v>
          </cell>
          <cell r="J217">
            <v>0</v>
          </cell>
          <cell r="K217">
            <v>0</v>
          </cell>
        </row>
        <row r="218">
          <cell r="B218" t="str">
            <v>PF0270</v>
          </cell>
          <cell r="C218" t="str">
            <v>DANAO PECHE/ABRICOT 200ML</v>
          </cell>
          <cell r="D218">
            <v>0</v>
          </cell>
          <cell r="E218">
            <v>0</v>
          </cell>
          <cell r="F218">
            <v>35</v>
          </cell>
          <cell r="G218">
            <v>0</v>
          </cell>
          <cell r="H218">
            <v>0</v>
          </cell>
          <cell r="I218">
            <v>0</v>
          </cell>
          <cell r="J218">
            <v>0</v>
          </cell>
          <cell r="K218">
            <v>0</v>
          </cell>
        </row>
        <row r="219">
          <cell r="B219" t="str">
            <v>PF0469</v>
          </cell>
          <cell r="C219" t="str">
            <v>DANAO CITRON 200ML</v>
          </cell>
          <cell r="D219">
            <v>0</v>
          </cell>
          <cell r="E219">
            <v>0</v>
          </cell>
          <cell r="F219">
            <v>35</v>
          </cell>
          <cell r="G219">
            <v>0</v>
          </cell>
          <cell r="H219">
            <v>0</v>
          </cell>
          <cell r="I219">
            <v>0</v>
          </cell>
          <cell r="J219">
            <v>0</v>
          </cell>
          <cell r="K219">
            <v>0</v>
          </cell>
        </row>
        <row r="220">
          <cell r="B220" t="str">
            <v>PF0480</v>
          </cell>
          <cell r="C220" t="str">
            <v>DANAO EXOTIQUE 200ML</v>
          </cell>
          <cell r="D220">
            <v>0</v>
          </cell>
          <cell r="E220">
            <v>0</v>
          </cell>
          <cell r="F220">
            <v>35</v>
          </cell>
          <cell r="G220">
            <v>0</v>
          </cell>
          <cell r="H220">
            <v>0</v>
          </cell>
          <cell r="I220">
            <v>0</v>
          </cell>
          <cell r="J220">
            <v>0</v>
          </cell>
          <cell r="K220">
            <v>0</v>
          </cell>
        </row>
        <row r="221">
          <cell r="B221" t="str">
            <v>PF0217</v>
          </cell>
          <cell r="C221" t="str">
            <v>ACTIVIA ARO MIEL 110</v>
          </cell>
          <cell r="D221">
            <v>0</v>
          </cell>
          <cell r="E221">
            <v>0</v>
          </cell>
          <cell r="F221">
            <v>48</v>
          </cell>
          <cell r="G221">
            <v>0</v>
          </cell>
          <cell r="H221">
            <v>0</v>
          </cell>
          <cell r="I221">
            <v>0</v>
          </cell>
          <cell r="J221">
            <v>0</v>
          </cell>
          <cell r="K221">
            <v>0</v>
          </cell>
        </row>
        <row r="222">
          <cell r="B222" t="str">
            <v>PF0366</v>
          </cell>
          <cell r="C222" t="str">
            <v>ACTIVIA CITRON 110</v>
          </cell>
          <cell r="D222">
            <v>0</v>
          </cell>
          <cell r="E222">
            <v>0</v>
          </cell>
          <cell r="F222">
            <v>48</v>
          </cell>
          <cell r="G222">
            <v>0</v>
          </cell>
          <cell r="H222">
            <v>0</v>
          </cell>
          <cell r="I222">
            <v>0</v>
          </cell>
          <cell r="J222">
            <v>0</v>
          </cell>
          <cell r="K222">
            <v>0</v>
          </cell>
        </row>
        <row r="223">
          <cell r="B223" t="str">
            <v>PF0358</v>
          </cell>
          <cell r="C223" t="str">
            <v>ACTIVIA AUX FRUITS FDB 110</v>
          </cell>
          <cell r="D223">
            <v>0</v>
          </cell>
          <cell r="E223">
            <v>0</v>
          </cell>
          <cell r="F223">
            <v>48</v>
          </cell>
          <cell r="G223">
            <v>0</v>
          </cell>
          <cell r="H223">
            <v>0</v>
          </cell>
          <cell r="I223">
            <v>0</v>
          </cell>
          <cell r="J223">
            <v>0</v>
          </cell>
          <cell r="K223">
            <v>0</v>
          </cell>
        </row>
        <row r="224">
          <cell r="B224" t="str">
            <v>PF0459</v>
          </cell>
          <cell r="C224" t="str">
            <v>ACTIVIA AUX FRUITS NOIX 110</v>
          </cell>
          <cell r="D224">
            <v>0</v>
          </cell>
          <cell r="E224">
            <v>0</v>
          </cell>
          <cell r="F224">
            <v>48</v>
          </cell>
          <cell r="G224">
            <v>0</v>
          </cell>
          <cell r="H224">
            <v>0</v>
          </cell>
          <cell r="I224">
            <v>0</v>
          </cell>
          <cell r="J224">
            <v>0</v>
          </cell>
          <cell r="K224">
            <v>0</v>
          </cell>
        </row>
        <row r="225">
          <cell r="B225" t="str">
            <v>PF0265</v>
          </cell>
          <cell r="C225" t="str">
            <v>ACTIVIA AUX FRUITS FIGUE 110</v>
          </cell>
          <cell r="D225">
            <v>0</v>
          </cell>
          <cell r="E225">
            <v>0</v>
          </cell>
          <cell r="F225">
            <v>48</v>
          </cell>
          <cell r="G225">
            <v>0</v>
          </cell>
          <cell r="H225">
            <v>0</v>
          </cell>
          <cell r="I225">
            <v>0</v>
          </cell>
          <cell r="J225">
            <v>0</v>
          </cell>
          <cell r="K225">
            <v>0</v>
          </cell>
        </row>
        <row r="226">
          <cell r="B226" t="str">
            <v>PF0266</v>
          </cell>
          <cell r="C226" t="str">
            <v>ACTIVIA AUX FRUITS POMME 110</v>
          </cell>
          <cell r="D226">
            <v>0</v>
          </cell>
          <cell r="E226">
            <v>0</v>
          </cell>
          <cell r="F226">
            <v>48</v>
          </cell>
          <cell r="G226">
            <v>0</v>
          </cell>
          <cell r="H226">
            <v>0</v>
          </cell>
          <cell r="I226">
            <v>0</v>
          </cell>
          <cell r="J226">
            <v>0</v>
          </cell>
          <cell r="K226">
            <v>0</v>
          </cell>
        </row>
        <row r="227">
          <cell r="B227" t="str">
            <v>PF0315</v>
          </cell>
          <cell r="C227" t="str">
            <v>ACTIVIA AUX FRUITS DATTES  110</v>
          </cell>
          <cell r="D227">
            <v>0</v>
          </cell>
          <cell r="E227">
            <v>0</v>
          </cell>
          <cell r="F227">
            <v>48</v>
          </cell>
          <cell r="G227">
            <v>0</v>
          </cell>
          <cell r="H227">
            <v>0</v>
          </cell>
          <cell r="I227">
            <v>0</v>
          </cell>
          <cell r="J227">
            <v>0</v>
          </cell>
          <cell r="K227">
            <v>0</v>
          </cell>
        </row>
        <row r="228">
          <cell r="B228" t="str">
            <v>PF0346</v>
          </cell>
          <cell r="C228" t="str">
            <v>ACTIVIA  AUX FRUITS POIRE 110</v>
          </cell>
          <cell r="D228">
            <v>0</v>
          </cell>
          <cell r="E228">
            <v>0</v>
          </cell>
          <cell r="F228">
            <v>48</v>
          </cell>
          <cell r="G228">
            <v>0</v>
          </cell>
          <cell r="H228">
            <v>0</v>
          </cell>
          <cell r="I228">
            <v>0</v>
          </cell>
          <cell r="J228">
            <v>0</v>
          </cell>
          <cell r="K228">
            <v>0</v>
          </cell>
        </row>
        <row r="229">
          <cell r="B229" t="str">
            <v>PF0424</v>
          </cell>
          <cell r="C229" t="str">
            <v>ACTIVIA AUX FRUITS MANGUE110</v>
          </cell>
          <cell r="D229">
            <v>0</v>
          </cell>
          <cell r="E229">
            <v>0</v>
          </cell>
          <cell r="F229">
            <v>48</v>
          </cell>
          <cell r="G229">
            <v>0</v>
          </cell>
          <cell r="H229">
            <v>0</v>
          </cell>
          <cell r="I229">
            <v>0</v>
          </cell>
          <cell r="J229">
            <v>0</v>
          </cell>
          <cell r="K229">
            <v>0</v>
          </cell>
        </row>
        <row r="230">
          <cell r="B230" t="str">
            <v>PF0460</v>
          </cell>
          <cell r="C230" t="str">
            <v>ACTIVIA 0% AUX FRUITS FRAISE</v>
          </cell>
          <cell r="D230">
            <v>0</v>
          </cell>
          <cell r="E230">
            <v>0</v>
          </cell>
          <cell r="F230">
            <v>48</v>
          </cell>
          <cell r="G230">
            <v>0</v>
          </cell>
          <cell r="H230">
            <v>0</v>
          </cell>
          <cell r="I230">
            <v>0</v>
          </cell>
          <cell r="J230">
            <v>0</v>
          </cell>
          <cell r="K230">
            <v>0</v>
          </cell>
        </row>
        <row r="231">
          <cell r="B231" t="str">
            <v>PF0466</v>
          </cell>
          <cell r="C231" t="str">
            <v>MPACK*6 DANAO PECHE ABRICOT</v>
          </cell>
          <cell r="D231">
            <v>0</v>
          </cell>
          <cell r="E231">
            <v>0</v>
          </cell>
          <cell r="F231">
            <v>5</v>
          </cell>
          <cell r="G231">
            <v>0</v>
          </cell>
          <cell r="H231">
            <v>0</v>
          </cell>
          <cell r="I231">
            <v>0</v>
          </cell>
          <cell r="J231">
            <v>0</v>
          </cell>
          <cell r="K231">
            <v>0</v>
          </cell>
        </row>
        <row r="232">
          <cell r="B232" t="str">
            <v>PF0349</v>
          </cell>
          <cell r="C232" t="str">
            <v>BEURRE EN SCEAU DELICE 2,5 KG</v>
          </cell>
          <cell r="D232">
            <v>0</v>
          </cell>
          <cell r="E232">
            <v>0</v>
          </cell>
          <cell r="F232">
            <v>2.5</v>
          </cell>
          <cell r="G232">
            <v>0</v>
          </cell>
          <cell r="H232">
            <v>0</v>
          </cell>
          <cell r="I232">
            <v>0</v>
          </cell>
          <cell r="J232">
            <v>0</v>
          </cell>
          <cell r="K232">
            <v>0</v>
          </cell>
        </row>
        <row r="233">
          <cell r="B233" t="str">
            <v>PF0357</v>
          </cell>
          <cell r="C233" t="str">
            <v>TRESOR DE LAIT SAUMON</v>
          </cell>
          <cell r="D233">
            <v>0</v>
          </cell>
          <cell r="E233">
            <v>0</v>
          </cell>
          <cell r="F233">
            <v>18</v>
          </cell>
          <cell r="G233">
            <v>0</v>
          </cell>
          <cell r="H233">
            <v>0</v>
          </cell>
          <cell r="I233">
            <v>0</v>
          </cell>
          <cell r="J233">
            <v>0</v>
          </cell>
          <cell r="K233">
            <v>0</v>
          </cell>
        </row>
        <row r="234">
          <cell r="B234" t="str">
            <v>PF0378</v>
          </cell>
          <cell r="C234" t="str">
            <v>MILKANA GOUTTA 180 GR</v>
          </cell>
          <cell r="D234">
            <v>0</v>
          </cell>
          <cell r="E234">
            <v>0</v>
          </cell>
          <cell r="F234">
            <v>18</v>
          </cell>
          <cell r="G234">
            <v>0</v>
          </cell>
          <cell r="H234">
            <v>0</v>
          </cell>
          <cell r="I234">
            <v>0</v>
          </cell>
          <cell r="J234">
            <v>0</v>
          </cell>
          <cell r="K234">
            <v>0</v>
          </cell>
        </row>
        <row r="235">
          <cell r="B235" t="str">
            <v>PF0487</v>
          </cell>
          <cell r="C235" t="str">
            <v>MILKANA GOUTTA 250 GR</v>
          </cell>
          <cell r="D235">
            <v>0</v>
          </cell>
          <cell r="E235">
            <v>0</v>
          </cell>
          <cell r="F235">
            <v>11</v>
          </cell>
          <cell r="G235">
            <v>0</v>
          </cell>
          <cell r="H235">
            <v>0</v>
          </cell>
          <cell r="I235">
            <v>0</v>
          </cell>
          <cell r="J235">
            <v>0</v>
          </cell>
          <cell r="K235">
            <v>0</v>
          </cell>
        </row>
        <row r="236">
          <cell r="B236" t="str">
            <v>PF0470</v>
          </cell>
          <cell r="C236" t="str">
            <v>TWIST TROPICAL</v>
          </cell>
          <cell r="D236">
            <v>0</v>
          </cell>
          <cell r="E236">
            <v>0</v>
          </cell>
          <cell r="F236">
            <v>24</v>
          </cell>
          <cell r="G236">
            <v>0</v>
          </cell>
          <cell r="H236">
            <v>0</v>
          </cell>
          <cell r="I236">
            <v>0</v>
          </cell>
          <cell r="J236">
            <v>0</v>
          </cell>
          <cell r="K236">
            <v>0</v>
          </cell>
        </row>
        <row r="237">
          <cell r="B237" t="str">
            <v>PF0380</v>
          </cell>
          <cell r="C237" t="str">
            <v>TWIST FRAISE</v>
          </cell>
          <cell r="D237">
            <v>0</v>
          </cell>
          <cell r="E237">
            <v>0</v>
          </cell>
          <cell r="F237">
            <v>24</v>
          </cell>
          <cell r="G237">
            <v>0</v>
          </cell>
          <cell r="H237">
            <v>0</v>
          </cell>
          <cell r="I237">
            <v>0</v>
          </cell>
          <cell r="J237">
            <v>0</v>
          </cell>
          <cell r="K237">
            <v>0</v>
          </cell>
        </row>
        <row r="238">
          <cell r="B238" t="str">
            <v>PF0330</v>
          </cell>
          <cell r="C238" t="str">
            <v>KIDZ</v>
          </cell>
          <cell r="D238">
            <v>0</v>
          </cell>
          <cell r="E238">
            <v>0</v>
          </cell>
          <cell r="F238">
            <v>26</v>
          </cell>
          <cell r="G238">
            <v>0</v>
          </cell>
          <cell r="H238">
            <v>0</v>
          </cell>
          <cell r="I238">
            <v>0</v>
          </cell>
          <cell r="J238">
            <v>0</v>
          </cell>
          <cell r="K238">
            <v>0</v>
          </cell>
        </row>
        <row r="239">
          <cell r="B239" t="str">
            <v>PF0350</v>
          </cell>
          <cell r="C239" t="str">
            <v>MILKANA KIDZ EMMENTAL</v>
          </cell>
          <cell r="D239">
            <v>0</v>
          </cell>
          <cell r="E239">
            <v>0</v>
          </cell>
          <cell r="F239">
            <v>26</v>
          </cell>
          <cell r="G239">
            <v>0</v>
          </cell>
          <cell r="H239">
            <v>0</v>
          </cell>
          <cell r="I239">
            <v>0</v>
          </cell>
          <cell r="J239">
            <v>0</v>
          </cell>
          <cell r="K239">
            <v>0</v>
          </cell>
        </row>
        <row r="240">
          <cell r="B240" t="str">
            <v>PF0418</v>
          </cell>
          <cell r="C240" t="str">
            <v>MILKANA KIDZ CHOCOLAT</v>
          </cell>
          <cell r="D240">
            <v>0</v>
          </cell>
          <cell r="E240">
            <v>0</v>
          </cell>
          <cell r="F240">
            <v>26</v>
          </cell>
          <cell r="G240">
            <v>0</v>
          </cell>
          <cell r="H240">
            <v>0</v>
          </cell>
          <cell r="I240">
            <v>0</v>
          </cell>
          <cell r="J240">
            <v>0</v>
          </cell>
          <cell r="K240">
            <v>0</v>
          </cell>
        </row>
        <row r="241">
          <cell r="B241" t="str">
            <v>PF0370</v>
          </cell>
          <cell r="C241" t="str">
            <v>TRESOR DE LAIT SAUMON 80 GR</v>
          </cell>
          <cell r="D241">
            <v>0</v>
          </cell>
          <cell r="E241">
            <v>0</v>
          </cell>
          <cell r="F241">
            <v>27</v>
          </cell>
          <cell r="G241">
            <v>0</v>
          </cell>
          <cell r="H241">
            <v>0</v>
          </cell>
          <cell r="I241">
            <v>0</v>
          </cell>
          <cell r="J241">
            <v>0</v>
          </cell>
          <cell r="K241">
            <v>0</v>
          </cell>
        </row>
        <row r="242">
          <cell r="B242" t="str">
            <v>PF0367</v>
          </cell>
          <cell r="C242" t="str">
            <v>TRESOR DE LAIT 80 GR</v>
          </cell>
          <cell r="D242">
            <v>0</v>
          </cell>
          <cell r="E242">
            <v>0</v>
          </cell>
          <cell r="F242">
            <v>27</v>
          </cell>
          <cell r="G242">
            <v>0</v>
          </cell>
          <cell r="H242">
            <v>0</v>
          </cell>
          <cell r="I242">
            <v>0</v>
          </cell>
          <cell r="J242">
            <v>0</v>
          </cell>
          <cell r="K242">
            <v>0</v>
          </cell>
        </row>
        <row r="243">
          <cell r="B243" t="str">
            <v>PF0368</v>
          </cell>
          <cell r="C243" t="str">
            <v>TRESOR DE LAIT A F HERBE 80 GR</v>
          </cell>
          <cell r="D243">
            <v>0</v>
          </cell>
          <cell r="E243">
            <v>0</v>
          </cell>
          <cell r="F243">
            <v>27</v>
          </cell>
          <cell r="G243">
            <v>0</v>
          </cell>
          <cell r="H243">
            <v>0</v>
          </cell>
          <cell r="I243">
            <v>0</v>
          </cell>
          <cell r="J243">
            <v>0</v>
          </cell>
          <cell r="K243">
            <v>0</v>
          </cell>
        </row>
        <row r="244">
          <cell r="B244" t="str">
            <v>PF0369</v>
          </cell>
          <cell r="C244" t="str">
            <v>TRESOR DE LAIT POIVRE 80 GR</v>
          </cell>
          <cell r="D244">
            <v>0</v>
          </cell>
          <cell r="E244">
            <v>0</v>
          </cell>
          <cell r="F244">
            <v>27</v>
          </cell>
          <cell r="G244">
            <v>0</v>
          </cell>
          <cell r="H244">
            <v>0</v>
          </cell>
          <cell r="I244">
            <v>0</v>
          </cell>
          <cell r="J244">
            <v>0</v>
          </cell>
          <cell r="K244">
            <v>0</v>
          </cell>
        </row>
        <row r="245">
          <cell r="B245" t="str">
            <v>PF0438</v>
          </cell>
          <cell r="C245" t="str">
            <v>RAPE GOURMAND PF</v>
          </cell>
          <cell r="D245">
            <v>0</v>
          </cell>
          <cell r="E245">
            <v>0</v>
          </cell>
          <cell r="F245">
            <v>20</v>
          </cell>
          <cell r="G245">
            <v>0</v>
          </cell>
          <cell r="H245">
            <v>0</v>
          </cell>
          <cell r="I245">
            <v>0</v>
          </cell>
          <cell r="J245">
            <v>0</v>
          </cell>
          <cell r="K245">
            <v>0</v>
          </cell>
        </row>
        <row r="246">
          <cell r="B246" t="str">
            <v>PF0440</v>
          </cell>
          <cell r="C246" t="str">
            <v>RAPE FONDANT PF</v>
          </cell>
          <cell r="D246">
            <v>0</v>
          </cell>
          <cell r="E246">
            <v>0</v>
          </cell>
          <cell r="F246">
            <v>20</v>
          </cell>
          <cell r="G246">
            <v>0</v>
          </cell>
          <cell r="H246">
            <v>0</v>
          </cell>
          <cell r="I246">
            <v>0</v>
          </cell>
          <cell r="J246">
            <v>0</v>
          </cell>
          <cell r="K246">
            <v>0</v>
          </cell>
        </row>
        <row r="247">
          <cell r="B247" t="str">
            <v>PF0102</v>
          </cell>
          <cell r="C247" t="str">
            <v>JOCKEY VANILLE 90</v>
          </cell>
          <cell r="D247">
            <v>0</v>
          </cell>
          <cell r="E247">
            <v>0</v>
          </cell>
          <cell r="F247">
            <v>48</v>
          </cell>
          <cell r="G247">
            <v>0</v>
          </cell>
          <cell r="H247">
            <v>0</v>
          </cell>
          <cell r="I247">
            <v>0</v>
          </cell>
          <cell r="J247">
            <v>0</v>
          </cell>
          <cell r="K247">
            <v>0</v>
          </cell>
        </row>
        <row r="248">
          <cell r="B248" t="str">
            <v>PF0479</v>
          </cell>
          <cell r="C248" t="str">
            <v>RAIEB DELICE150 Gr</v>
          </cell>
          <cell r="D248">
            <v>0</v>
          </cell>
          <cell r="E248">
            <v>0</v>
          </cell>
          <cell r="F248">
            <v>22</v>
          </cell>
          <cell r="G248">
            <v>0</v>
          </cell>
          <cell r="H248">
            <v>0</v>
          </cell>
          <cell r="I248">
            <v>0</v>
          </cell>
          <cell r="J248">
            <v>0</v>
          </cell>
          <cell r="K248">
            <v>0</v>
          </cell>
        </row>
        <row r="249">
          <cell r="B249" t="str">
            <v>PF0477</v>
          </cell>
          <cell r="C249" t="str">
            <v>JUS ORANGE 100% PF 19 CL</v>
          </cell>
          <cell r="D249">
            <v>0</v>
          </cell>
          <cell r="E249">
            <v>0</v>
          </cell>
          <cell r="F249">
            <v>24</v>
          </cell>
          <cell r="G249">
            <v>0</v>
          </cell>
          <cell r="H249">
            <v>0</v>
          </cell>
          <cell r="I249">
            <v>0</v>
          </cell>
          <cell r="J249">
            <v>0</v>
          </cell>
          <cell r="K249">
            <v>0</v>
          </cell>
        </row>
        <row r="250">
          <cell r="B250" t="str">
            <v>PF0500</v>
          </cell>
          <cell r="C250" t="str">
            <v>FROMAGE FONDU PAPRIKA 8 P</v>
          </cell>
          <cell r="D250">
            <v>0</v>
          </cell>
          <cell r="E250">
            <v>0</v>
          </cell>
          <cell r="F250">
            <v>36</v>
          </cell>
          <cell r="G250">
            <v>0</v>
          </cell>
          <cell r="H250">
            <v>0</v>
          </cell>
          <cell r="I250">
            <v>0</v>
          </cell>
          <cell r="J250">
            <v>0</v>
          </cell>
          <cell r="K250">
            <v>0</v>
          </cell>
        </row>
        <row r="251">
          <cell r="B251" t="str">
            <v>PF0432</v>
          </cell>
          <cell r="C251" t="str">
            <v>TWIST FRAISE 165 GR</v>
          </cell>
          <cell r="D251">
            <v>0</v>
          </cell>
          <cell r="E251">
            <v>0</v>
          </cell>
          <cell r="F251">
            <v>34</v>
          </cell>
          <cell r="G251">
            <v>0</v>
          </cell>
          <cell r="H251">
            <v>0</v>
          </cell>
          <cell r="I251">
            <v>0</v>
          </cell>
          <cell r="J251">
            <v>0</v>
          </cell>
          <cell r="K251">
            <v>0</v>
          </cell>
        </row>
        <row r="252">
          <cell r="B252" t="str">
            <v>PF0399</v>
          </cell>
          <cell r="C252" t="str">
            <v>LAIT UHT PAQUET SLIM</v>
          </cell>
          <cell r="D252">
            <v>0</v>
          </cell>
          <cell r="E252">
            <v>0</v>
          </cell>
          <cell r="F252">
            <v>6</v>
          </cell>
          <cell r="G252">
            <v>0</v>
          </cell>
          <cell r="H252">
            <v>0</v>
          </cell>
          <cell r="I252">
            <v>0</v>
          </cell>
          <cell r="J252">
            <v>0</v>
          </cell>
          <cell r="K252">
            <v>0</v>
          </cell>
        </row>
        <row r="253">
          <cell r="B253" t="str">
            <v>PF0382</v>
          </cell>
          <cell r="C253" t="str">
            <v>FRUITE ORANGE 1L</v>
          </cell>
          <cell r="D253">
            <v>0</v>
          </cell>
          <cell r="E253">
            <v>0</v>
          </cell>
          <cell r="F253">
            <v>6</v>
          </cell>
          <cell r="G253">
            <v>0</v>
          </cell>
          <cell r="H253">
            <v>0</v>
          </cell>
          <cell r="I253">
            <v>0</v>
          </cell>
          <cell r="J253">
            <v>0</v>
          </cell>
          <cell r="K253">
            <v>0</v>
          </cell>
        </row>
        <row r="254">
          <cell r="B254" t="str">
            <v>PF0384</v>
          </cell>
          <cell r="C254" t="str">
            <v>FRUITE POMME 1L</v>
          </cell>
          <cell r="D254">
            <v>0</v>
          </cell>
          <cell r="E254">
            <v>0</v>
          </cell>
          <cell r="F254">
            <v>6</v>
          </cell>
          <cell r="G254">
            <v>0</v>
          </cell>
          <cell r="H254">
            <v>0</v>
          </cell>
          <cell r="I254">
            <v>0</v>
          </cell>
          <cell r="J254">
            <v>0</v>
          </cell>
          <cell r="K254">
            <v>0</v>
          </cell>
        </row>
        <row r="255">
          <cell r="B255" t="str">
            <v>PF0385</v>
          </cell>
          <cell r="C255" t="str">
            <v>FRUITE ORANGE 1,5 L</v>
          </cell>
          <cell r="D255">
            <v>0</v>
          </cell>
          <cell r="E255">
            <v>0</v>
          </cell>
          <cell r="F255">
            <v>6</v>
          </cell>
          <cell r="G255">
            <v>0</v>
          </cell>
          <cell r="H255">
            <v>0</v>
          </cell>
          <cell r="I255">
            <v>0</v>
          </cell>
          <cell r="J255">
            <v>0</v>
          </cell>
          <cell r="K255">
            <v>0</v>
          </cell>
        </row>
        <row r="256">
          <cell r="B256" t="str">
            <v>PF0387</v>
          </cell>
          <cell r="C256" t="str">
            <v>FRUITE POMME 1,5 L</v>
          </cell>
          <cell r="D256">
            <v>0</v>
          </cell>
          <cell r="E256">
            <v>0</v>
          </cell>
          <cell r="F256">
            <v>6</v>
          </cell>
          <cell r="G256">
            <v>0</v>
          </cell>
          <cell r="H256">
            <v>0</v>
          </cell>
          <cell r="I256">
            <v>0</v>
          </cell>
          <cell r="J256">
            <v>0</v>
          </cell>
          <cell r="K256">
            <v>0</v>
          </cell>
        </row>
        <row r="257">
          <cell r="B257" t="str">
            <v>PF0304</v>
          </cell>
          <cell r="C257" t="str">
            <v>CIDRE MEDDEB 1 L</v>
          </cell>
          <cell r="D257">
            <v>0</v>
          </cell>
          <cell r="E257">
            <v>0</v>
          </cell>
          <cell r="F257">
            <v>6</v>
          </cell>
          <cell r="G257">
            <v>0</v>
          </cell>
          <cell r="H257">
            <v>0</v>
          </cell>
          <cell r="I257">
            <v>0</v>
          </cell>
          <cell r="J257">
            <v>0</v>
          </cell>
          <cell r="K257">
            <v>0</v>
          </cell>
        </row>
        <row r="258">
          <cell r="B258" t="str">
            <v>PF0305</v>
          </cell>
          <cell r="C258" t="str">
            <v>CIDRE MEDDEB 1,5 L</v>
          </cell>
          <cell r="D258">
            <v>0</v>
          </cell>
          <cell r="E258">
            <v>0</v>
          </cell>
          <cell r="F258">
            <v>6</v>
          </cell>
          <cell r="G258">
            <v>0</v>
          </cell>
          <cell r="H258">
            <v>0</v>
          </cell>
          <cell r="I258">
            <v>0</v>
          </cell>
          <cell r="J258">
            <v>0</v>
          </cell>
          <cell r="K258">
            <v>0</v>
          </cell>
        </row>
        <row r="259">
          <cell r="B259" t="str">
            <v>PF0388</v>
          </cell>
          <cell r="C259" t="str">
            <v>FRUITE ORANGE 0,5 L</v>
          </cell>
          <cell r="D259">
            <v>0</v>
          </cell>
          <cell r="E259">
            <v>0</v>
          </cell>
          <cell r="F259">
            <v>12</v>
          </cell>
          <cell r="G259">
            <v>0</v>
          </cell>
          <cell r="H259">
            <v>0</v>
          </cell>
          <cell r="I259">
            <v>0</v>
          </cell>
          <cell r="J259">
            <v>0</v>
          </cell>
          <cell r="K259">
            <v>0</v>
          </cell>
        </row>
        <row r="260">
          <cell r="B260" t="str">
            <v>MK0009</v>
          </cell>
          <cell r="C260" t="str">
            <v>CARTE A GRATTER</v>
          </cell>
          <cell r="D260">
            <v>0</v>
          </cell>
          <cell r="E260">
            <v>0</v>
          </cell>
          <cell r="F260">
            <v>1</v>
          </cell>
          <cell r="G260">
            <v>0</v>
          </cell>
          <cell r="H260">
            <v>0</v>
          </cell>
          <cell r="I260">
            <v>0</v>
          </cell>
          <cell r="J260">
            <v>0</v>
          </cell>
          <cell r="K260">
            <v>0</v>
          </cell>
        </row>
        <row r="261">
          <cell r="B261" t="str">
            <v>MK0010</v>
          </cell>
          <cell r="C261" t="str">
            <v>T-SHIRT CARTE A GRATTER</v>
          </cell>
          <cell r="D261">
            <v>0</v>
          </cell>
          <cell r="E261">
            <v>0</v>
          </cell>
          <cell r="F261">
            <v>1</v>
          </cell>
          <cell r="G261">
            <v>0</v>
          </cell>
          <cell r="H261">
            <v>0</v>
          </cell>
          <cell r="I261">
            <v>0</v>
          </cell>
          <cell r="J261">
            <v>0</v>
          </cell>
          <cell r="K261">
            <v>0</v>
          </cell>
        </row>
        <row r="262">
          <cell r="C262" t="str">
            <v>KIT DANETTE A GLACER</v>
          </cell>
          <cell r="D262">
            <v>0</v>
          </cell>
          <cell r="E262">
            <v>0</v>
          </cell>
          <cell r="F262">
            <v>1</v>
          </cell>
          <cell r="G262">
            <v>0</v>
          </cell>
          <cell r="H262">
            <v>0</v>
          </cell>
          <cell r="I262">
            <v>0</v>
          </cell>
          <cell r="J262">
            <v>0</v>
          </cell>
          <cell r="K262">
            <v>0</v>
          </cell>
        </row>
        <row r="263">
          <cell r="C263" t="str">
            <v>CARTON PRESENTOIR DG</v>
          </cell>
          <cell r="D263">
            <v>0</v>
          </cell>
          <cell r="E263">
            <v>0</v>
          </cell>
          <cell r="F263">
            <v>1</v>
          </cell>
          <cell r="G263">
            <v>0</v>
          </cell>
          <cell r="H263">
            <v>0</v>
          </cell>
          <cell r="I263">
            <v>0</v>
          </cell>
          <cell r="J263">
            <v>0</v>
          </cell>
          <cell r="K263">
            <v>0</v>
          </cell>
        </row>
        <row r="264">
          <cell r="B264" t="str">
            <v>PF0061</v>
          </cell>
          <cell r="C264" t="str">
            <v>DANETTE FLAN CARAMEL 90</v>
          </cell>
          <cell r="D264">
            <v>0</v>
          </cell>
          <cell r="E264">
            <v>0</v>
          </cell>
          <cell r="F264">
            <v>1</v>
          </cell>
          <cell r="G264">
            <v>0</v>
          </cell>
          <cell r="H264">
            <v>0</v>
          </cell>
          <cell r="I264">
            <v>0</v>
          </cell>
          <cell r="J264">
            <v>0</v>
          </cell>
          <cell r="K264">
            <v>0</v>
          </cell>
        </row>
        <row r="265">
          <cell r="B265" t="str">
            <v>PF0137</v>
          </cell>
          <cell r="C265" t="str">
            <v>DANUP GF ICE CITRON 280</v>
          </cell>
          <cell r="D265">
            <v>0</v>
          </cell>
          <cell r="E265">
            <v>0</v>
          </cell>
          <cell r="F265">
            <v>1</v>
          </cell>
          <cell r="G265">
            <v>0</v>
          </cell>
          <cell r="H265">
            <v>0</v>
          </cell>
          <cell r="I265">
            <v>0</v>
          </cell>
          <cell r="J265">
            <v>0</v>
          </cell>
          <cell r="K265">
            <v>0</v>
          </cell>
        </row>
        <row r="266">
          <cell r="B266" t="str">
            <v>PF0157</v>
          </cell>
          <cell r="C266" t="str">
            <v>DANUP ANANAS/COCO 170</v>
          </cell>
          <cell r="D266">
            <v>0</v>
          </cell>
          <cell r="E266">
            <v>0</v>
          </cell>
          <cell r="F266">
            <v>1</v>
          </cell>
          <cell r="G266">
            <v>0</v>
          </cell>
          <cell r="H266">
            <v>0</v>
          </cell>
          <cell r="I266">
            <v>0</v>
          </cell>
          <cell r="J266">
            <v>0</v>
          </cell>
          <cell r="K266">
            <v>0</v>
          </cell>
        </row>
        <row r="267">
          <cell r="B267" t="str">
            <v>PF0158</v>
          </cell>
          <cell r="C267" t="str">
            <v>DANUP FRAISE 280</v>
          </cell>
          <cell r="D267">
            <v>0</v>
          </cell>
          <cell r="E267">
            <v>0</v>
          </cell>
          <cell r="F267">
            <v>1</v>
          </cell>
          <cell r="G267">
            <v>0</v>
          </cell>
          <cell r="H267">
            <v>0</v>
          </cell>
          <cell r="I267">
            <v>0</v>
          </cell>
          <cell r="J267">
            <v>0</v>
          </cell>
          <cell r="K267">
            <v>0</v>
          </cell>
        </row>
        <row r="268">
          <cell r="B268" t="str">
            <v>PF0159</v>
          </cell>
          <cell r="C268" t="str">
            <v>DANUP VANILLE 280</v>
          </cell>
          <cell r="D268">
            <v>0</v>
          </cell>
          <cell r="E268">
            <v>0</v>
          </cell>
          <cell r="F268">
            <v>1</v>
          </cell>
          <cell r="G268">
            <v>0</v>
          </cell>
          <cell r="H268">
            <v>0</v>
          </cell>
          <cell r="I268">
            <v>0</v>
          </cell>
          <cell r="J268">
            <v>0</v>
          </cell>
          <cell r="K268">
            <v>0</v>
          </cell>
        </row>
        <row r="269">
          <cell r="B269" t="str">
            <v>PF0171</v>
          </cell>
          <cell r="C269" t="str">
            <v>RAIEB LAINO</v>
          </cell>
          <cell r="D269">
            <v>0</v>
          </cell>
          <cell r="E269">
            <v>0</v>
          </cell>
          <cell r="F269">
            <v>1</v>
          </cell>
          <cell r="G269">
            <v>0</v>
          </cell>
          <cell r="H269">
            <v>0</v>
          </cell>
          <cell r="I269">
            <v>0</v>
          </cell>
          <cell r="J269">
            <v>0</v>
          </cell>
          <cell r="K269">
            <v>0</v>
          </cell>
        </row>
        <row r="270">
          <cell r="B270" t="str">
            <v>PF0177</v>
          </cell>
          <cell r="C270" t="str">
            <v>BRASSE VANILLE 110</v>
          </cell>
          <cell r="D270">
            <v>0</v>
          </cell>
          <cell r="E270">
            <v>0</v>
          </cell>
          <cell r="F270">
            <v>1</v>
          </cell>
          <cell r="G270">
            <v>0</v>
          </cell>
          <cell r="H270">
            <v>0</v>
          </cell>
          <cell r="I270">
            <v>0</v>
          </cell>
          <cell r="J270">
            <v>0</v>
          </cell>
          <cell r="K270">
            <v>0</v>
          </cell>
        </row>
        <row r="271">
          <cell r="B271" t="str">
            <v>PF0178</v>
          </cell>
          <cell r="C271" t="str">
            <v>BRASSE FRAISE 110</v>
          </cell>
          <cell r="D271">
            <v>0</v>
          </cell>
          <cell r="E271">
            <v>0</v>
          </cell>
          <cell r="F271">
            <v>1</v>
          </cell>
          <cell r="G271">
            <v>0</v>
          </cell>
          <cell r="H271">
            <v>0</v>
          </cell>
          <cell r="I271">
            <v>0</v>
          </cell>
          <cell r="J271">
            <v>0</v>
          </cell>
          <cell r="K271">
            <v>0</v>
          </cell>
        </row>
        <row r="272">
          <cell r="B272" t="str">
            <v>PF0211</v>
          </cell>
          <cell r="C272" t="str">
            <v>BRASSE FRAISE/ BISCUIT 110</v>
          </cell>
          <cell r="D272">
            <v>0</v>
          </cell>
          <cell r="E272">
            <v>0</v>
          </cell>
          <cell r="F272">
            <v>1</v>
          </cell>
          <cell r="G272">
            <v>0</v>
          </cell>
          <cell r="H272">
            <v>0</v>
          </cell>
          <cell r="I272">
            <v>0</v>
          </cell>
          <cell r="J272">
            <v>0</v>
          </cell>
          <cell r="K272">
            <v>0</v>
          </cell>
        </row>
        <row r="273">
          <cell r="B273" t="str">
            <v>PF0213</v>
          </cell>
          <cell r="C273" t="str">
            <v>DANETTE A GLACER*4 CHOCOLAT</v>
          </cell>
          <cell r="D273">
            <v>0</v>
          </cell>
          <cell r="E273">
            <v>0</v>
          </cell>
          <cell r="F273">
            <v>1</v>
          </cell>
          <cell r="G273">
            <v>0</v>
          </cell>
          <cell r="H273">
            <v>0</v>
          </cell>
          <cell r="I273">
            <v>0</v>
          </cell>
          <cell r="J273">
            <v>0</v>
          </cell>
          <cell r="K273">
            <v>0</v>
          </cell>
        </row>
        <row r="274">
          <cell r="B274" t="str">
            <v>PF0214</v>
          </cell>
          <cell r="C274" t="str">
            <v>DANETTE A GLACER*4 VANILLE</v>
          </cell>
          <cell r="D274">
            <v>0</v>
          </cell>
          <cell r="E274">
            <v>0</v>
          </cell>
          <cell r="F274">
            <v>1</v>
          </cell>
          <cell r="G274">
            <v>0</v>
          </cell>
          <cell r="H274">
            <v>0</v>
          </cell>
          <cell r="I274">
            <v>0</v>
          </cell>
          <cell r="J274">
            <v>0</v>
          </cell>
          <cell r="K274">
            <v>0</v>
          </cell>
        </row>
        <row r="275">
          <cell r="B275" t="str">
            <v>PF0215</v>
          </cell>
          <cell r="C275" t="str">
            <v>DANETTE A GLACER*4 BISCUIT</v>
          </cell>
          <cell r="D275">
            <v>0</v>
          </cell>
          <cell r="E275">
            <v>0</v>
          </cell>
          <cell r="F275">
            <v>1</v>
          </cell>
          <cell r="G275">
            <v>0</v>
          </cell>
          <cell r="H275">
            <v>0</v>
          </cell>
          <cell r="I275">
            <v>0</v>
          </cell>
          <cell r="J275">
            <v>0</v>
          </cell>
          <cell r="K275">
            <v>0</v>
          </cell>
        </row>
        <row r="276">
          <cell r="B276" t="str">
            <v>PF0216</v>
          </cell>
          <cell r="C276" t="str">
            <v>BEURRE CRATUITE (CARTON 5KG)</v>
          </cell>
          <cell r="D276">
            <v>0</v>
          </cell>
          <cell r="E276">
            <v>0</v>
          </cell>
          <cell r="F276">
            <v>1</v>
          </cell>
          <cell r="G276">
            <v>0</v>
          </cell>
          <cell r="H276">
            <v>0</v>
          </cell>
          <cell r="I276">
            <v>0</v>
          </cell>
          <cell r="J276">
            <v>0</v>
          </cell>
          <cell r="K276">
            <v>0</v>
          </cell>
        </row>
        <row r="277">
          <cell r="B277" t="str">
            <v>PF0219</v>
          </cell>
          <cell r="C277" t="str">
            <v>BEURRE EN VRAC LAINO</v>
          </cell>
          <cell r="D277">
            <v>0</v>
          </cell>
          <cell r="E277">
            <v>0</v>
          </cell>
          <cell r="F277">
            <v>1</v>
          </cell>
          <cell r="G277">
            <v>0</v>
          </cell>
          <cell r="H277">
            <v>0</v>
          </cell>
          <cell r="I277">
            <v>0</v>
          </cell>
          <cell r="J277">
            <v>0</v>
          </cell>
          <cell r="K277">
            <v>0</v>
          </cell>
        </row>
        <row r="278">
          <cell r="B278" t="str">
            <v>PF0224</v>
          </cell>
          <cell r="C278" t="str">
            <v>LBEN DELICE 1L</v>
          </cell>
          <cell r="D278">
            <v>0</v>
          </cell>
          <cell r="E278">
            <v>0</v>
          </cell>
          <cell r="F278">
            <v>1</v>
          </cell>
          <cell r="G278">
            <v>0</v>
          </cell>
          <cell r="H278">
            <v>0</v>
          </cell>
          <cell r="I278">
            <v>0</v>
          </cell>
          <cell r="J278">
            <v>0</v>
          </cell>
          <cell r="K278">
            <v>0</v>
          </cell>
        </row>
        <row r="279">
          <cell r="B279" t="str">
            <v>PF0226</v>
          </cell>
          <cell r="C279" t="str">
            <v>LBEN DELICE AROM FRAISE BANANE</v>
          </cell>
          <cell r="D279">
            <v>0</v>
          </cell>
          <cell r="E279">
            <v>0</v>
          </cell>
          <cell r="F279">
            <v>1</v>
          </cell>
          <cell r="G279">
            <v>0</v>
          </cell>
          <cell r="H279">
            <v>0</v>
          </cell>
          <cell r="I279">
            <v>0</v>
          </cell>
          <cell r="J279">
            <v>0</v>
          </cell>
          <cell r="K279">
            <v>0</v>
          </cell>
        </row>
        <row r="280">
          <cell r="B280" t="str">
            <v>PF0233</v>
          </cell>
          <cell r="C280" t="str">
            <v>LBEN LAINO NV</v>
          </cell>
          <cell r="D280">
            <v>0</v>
          </cell>
          <cell r="E280">
            <v>0</v>
          </cell>
          <cell r="F280">
            <v>1</v>
          </cell>
          <cell r="G280">
            <v>0</v>
          </cell>
          <cell r="H280">
            <v>0</v>
          </cell>
          <cell r="I280">
            <v>0</v>
          </cell>
          <cell r="J280">
            <v>0</v>
          </cell>
          <cell r="K280">
            <v>0</v>
          </cell>
        </row>
        <row r="281">
          <cell r="B281" t="str">
            <v>PF0234</v>
          </cell>
          <cell r="C281" t="str">
            <v>LBEN DELICE ARO PECHE ABRICOT</v>
          </cell>
          <cell r="D281">
            <v>0</v>
          </cell>
          <cell r="E281">
            <v>0</v>
          </cell>
          <cell r="F281">
            <v>1</v>
          </cell>
          <cell r="G281">
            <v>0</v>
          </cell>
          <cell r="H281">
            <v>0</v>
          </cell>
          <cell r="I281">
            <v>0</v>
          </cell>
          <cell r="J281">
            <v>0</v>
          </cell>
          <cell r="K281">
            <v>0</v>
          </cell>
        </row>
        <row r="282">
          <cell r="B282" t="str">
            <v>PF0243</v>
          </cell>
          <cell r="C282" t="str">
            <v>BEURRE EN SCEAU LAINO 2,5 KG</v>
          </cell>
          <cell r="D282">
            <v>0</v>
          </cell>
          <cell r="E282">
            <v>0</v>
          </cell>
          <cell r="F282">
            <v>1</v>
          </cell>
          <cell r="G282">
            <v>0</v>
          </cell>
          <cell r="H282">
            <v>0</v>
          </cell>
          <cell r="I282">
            <v>0</v>
          </cell>
          <cell r="J282">
            <v>0</v>
          </cell>
          <cell r="K282">
            <v>0</v>
          </cell>
        </row>
        <row r="283">
          <cell r="B283" t="str">
            <v>PF0252</v>
          </cell>
          <cell r="C283" t="str">
            <v>BEURRE PLAQUETTE 100G LAINO NV</v>
          </cell>
          <cell r="D283">
            <v>0</v>
          </cell>
          <cell r="E283">
            <v>0</v>
          </cell>
          <cell r="F283">
            <v>1</v>
          </cell>
          <cell r="G283">
            <v>0</v>
          </cell>
          <cell r="H283">
            <v>0</v>
          </cell>
          <cell r="I283">
            <v>0</v>
          </cell>
          <cell r="J283">
            <v>0</v>
          </cell>
          <cell r="K283">
            <v>0</v>
          </cell>
        </row>
        <row r="284">
          <cell r="B284" t="str">
            <v>PF0253</v>
          </cell>
          <cell r="C284" t="str">
            <v>BEURRE PLAQUETTE 200G LAINO NV</v>
          </cell>
          <cell r="D284">
            <v>0</v>
          </cell>
          <cell r="E284">
            <v>0</v>
          </cell>
          <cell r="F284">
            <v>1</v>
          </cell>
          <cell r="G284">
            <v>0</v>
          </cell>
          <cell r="H284">
            <v>0</v>
          </cell>
          <cell r="I284">
            <v>0</v>
          </cell>
          <cell r="J284">
            <v>0</v>
          </cell>
          <cell r="K284">
            <v>0</v>
          </cell>
        </row>
        <row r="285">
          <cell r="B285" t="str">
            <v>PF0256</v>
          </cell>
          <cell r="C285" t="str">
            <v>BRASSE TARTE AU CITRON 110</v>
          </cell>
          <cell r="D285">
            <v>0</v>
          </cell>
          <cell r="E285">
            <v>0</v>
          </cell>
          <cell r="F285">
            <v>1</v>
          </cell>
          <cell r="G285">
            <v>0</v>
          </cell>
          <cell r="H285">
            <v>0</v>
          </cell>
          <cell r="I285">
            <v>0</v>
          </cell>
          <cell r="J285">
            <v>0</v>
          </cell>
          <cell r="K285">
            <v>0</v>
          </cell>
        </row>
        <row r="286">
          <cell r="B286" t="str">
            <v>PF0272</v>
          </cell>
          <cell r="C286" t="str">
            <v>LBEN DELICE ARO FRAIS/ BAN NV</v>
          </cell>
          <cell r="D286">
            <v>0</v>
          </cell>
          <cell r="E286">
            <v>0</v>
          </cell>
          <cell r="F286">
            <v>1</v>
          </cell>
          <cell r="G286">
            <v>0</v>
          </cell>
          <cell r="H286">
            <v>0</v>
          </cell>
          <cell r="I286">
            <v>0</v>
          </cell>
          <cell r="J286">
            <v>0</v>
          </cell>
          <cell r="K286">
            <v>0</v>
          </cell>
        </row>
        <row r="287">
          <cell r="B287" t="str">
            <v>PF0273</v>
          </cell>
          <cell r="C287" t="str">
            <v>LBEN DELICE AROM PECH/ ABR NV</v>
          </cell>
          <cell r="D287">
            <v>0</v>
          </cell>
          <cell r="E287">
            <v>0</v>
          </cell>
          <cell r="F287">
            <v>1</v>
          </cell>
          <cell r="G287">
            <v>0</v>
          </cell>
          <cell r="H287">
            <v>0</v>
          </cell>
          <cell r="I287">
            <v>0</v>
          </cell>
          <cell r="J287">
            <v>0</v>
          </cell>
          <cell r="K287">
            <v>0</v>
          </cell>
        </row>
        <row r="288">
          <cell r="B288" t="str">
            <v>PF0282</v>
          </cell>
          <cell r="C288" t="str">
            <v>LBEN DELICE AROM MANGUE</v>
          </cell>
          <cell r="D288">
            <v>0</v>
          </cell>
          <cell r="E288">
            <v>0</v>
          </cell>
          <cell r="F288">
            <v>1</v>
          </cell>
          <cell r="G288">
            <v>0</v>
          </cell>
          <cell r="H288">
            <v>0</v>
          </cell>
          <cell r="I288">
            <v>0</v>
          </cell>
          <cell r="J288">
            <v>0</v>
          </cell>
          <cell r="K288">
            <v>0</v>
          </cell>
        </row>
        <row r="289">
          <cell r="B289" t="str">
            <v>PF0285</v>
          </cell>
          <cell r="C289" t="str">
            <v>DANETTE A GLACER*4 PRALINE</v>
          </cell>
          <cell r="D289">
            <v>0</v>
          </cell>
          <cell r="E289">
            <v>0</v>
          </cell>
          <cell r="F289">
            <v>1</v>
          </cell>
          <cell r="G289">
            <v>0</v>
          </cell>
          <cell r="H289">
            <v>0</v>
          </cell>
          <cell r="I289">
            <v>0</v>
          </cell>
          <cell r="J289">
            <v>0</v>
          </cell>
          <cell r="K289">
            <v>0</v>
          </cell>
        </row>
        <row r="290">
          <cell r="B290" t="str">
            <v>PF0290</v>
          </cell>
          <cell r="C290" t="str">
            <v>DANUP CEREALES 170</v>
          </cell>
          <cell r="D290">
            <v>0</v>
          </cell>
          <cell r="E290">
            <v>0</v>
          </cell>
          <cell r="F290">
            <v>1</v>
          </cell>
          <cell r="G290">
            <v>0</v>
          </cell>
          <cell r="H290">
            <v>0</v>
          </cell>
          <cell r="I290">
            <v>0</v>
          </cell>
          <cell r="J290">
            <v>0</v>
          </cell>
          <cell r="K290">
            <v>0</v>
          </cell>
        </row>
        <row r="291">
          <cell r="B291" t="str">
            <v>PF0294</v>
          </cell>
          <cell r="C291" t="str">
            <v>BRASSE VANILLE CARAMEL  110</v>
          </cell>
          <cell r="D291">
            <v>0</v>
          </cell>
          <cell r="E291">
            <v>0</v>
          </cell>
          <cell r="F291">
            <v>1</v>
          </cell>
          <cell r="G291">
            <v>0</v>
          </cell>
          <cell r="H291">
            <v>0</v>
          </cell>
          <cell r="I291">
            <v>0</v>
          </cell>
          <cell r="J291">
            <v>0</v>
          </cell>
          <cell r="K291">
            <v>0</v>
          </cell>
        </row>
        <row r="292">
          <cell r="B292" t="str">
            <v>PF0296</v>
          </cell>
          <cell r="C292" t="str">
            <v>FERME MINI VANILLE 80</v>
          </cell>
          <cell r="D292">
            <v>0</v>
          </cell>
          <cell r="E292">
            <v>0</v>
          </cell>
          <cell r="F292">
            <v>1</v>
          </cell>
          <cell r="G292">
            <v>0</v>
          </cell>
          <cell r="H292">
            <v>0</v>
          </cell>
          <cell r="I292">
            <v>0</v>
          </cell>
          <cell r="J292">
            <v>0</v>
          </cell>
          <cell r="K292">
            <v>0</v>
          </cell>
        </row>
        <row r="293">
          <cell r="B293" t="str">
            <v>PF0297</v>
          </cell>
          <cell r="C293" t="str">
            <v>FERME MINI FRAISE 80</v>
          </cell>
          <cell r="D293">
            <v>0</v>
          </cell>
          <cell r="E293">
            <v>0</v>
          </cell>
          <cell r="F293">
            <v>1</v>
          </cell>
          <cell r="G293">
            <v>0</v>
          </cell>
          <cell r="H293">
            <v>0</v>
          </cell>
          <cell r="I293">
            <v>0</v>
          </cell>
          <cell r="J293">
            <v>0</v>
          </cell>
          <cell r="K293">
            <v>0</v>
          </cell>
        </row>
        <row r="294">
          <cell r="B294" t="str">
            <v>PF0298</v>
          </cell>
          <cell r="C294" t="str">
            <v>DANUP TROPICAL MIX 280</v>
          </cell>
          <cell r="D294">
            <v>0</v>
          </cell>
          <cell r="E294">
            <v>0</v>
          </cell>
          <cell r="F294">
            <v>1</v>
          </cell>
          <cell r="G294">
            <v>0</v>
          </cell>
          <cell r="H294">
            <v>0</v>
          </cell>
          <cell r="I294">
            <v>0</v>
          </cell>
          <cell r="J294">
            <v>0</v>
          </cell>
          <cell r="K294">
            <v>0</v>
          </cell>
        </row>
        <row r="295">
          <cell r="B295" t="str">
            <v>PF0302</v>
          </cell>
          <cell r="C295" t="str">
            <v>DANETTE A GLACER*4 CHO/CARAMEL</v>
          </cell>
          <cell r="D295">
            <v>0</v>
          </cell>
          <cell r="E295">
            <v>0</v>
          </cell>
          <cell r="F295">
            <v>1</v>
          </cell>
          <cell r="G295">
            <v>0</v>
          </cell>
          <cell r="H295">
            <v>0</v>
          </cell>
          <cell r="I295">
            <v>0</v>
          </cell>
          <cell r="J295">
            <v>0</v>
          </cell>
          <cell r="K295">
            <v>0</v>
          </cell>
        </row>
        <row r="296">
          <cell r="B296" t="str">
            <v>PF0316</v>
          </cell>
          <cell r="C296" t="str">
            <v>TARTARE AF 80 gr</v>
          </cell>
          <cell r="D296">
            <v>0</v>
          </cell>
          <cell r="E296">
            <v>0</v>
          </cell>
          <cell r="F296">
            <v>1</v>
          </cell>
          <cell r="G296">
            <v>0</v>
          </cell>
          <cell r="H296">
            <v>0</v>
          </cell>
          <cell r="I296">
            <v>0</v>
          </cell>
          <cell r="J296">
            <v>0</v>
          </cell>
          <cell r="K296">
            <v>0</v>
          </cell>
        </row>
        <row r="297">
          <cell r="B297" t="str">
            <v>PF0317</v>
          </cell>
          <cell r="C297" t="str">
            <v>ST AGUR 125 gr</v>
          </cell>
          <cell r="D297">
            <v>0</v>
          </cell>
          <cell r="E297">
            <v>0</v>
          </cell>
          <cell r="F297">
            <v>1</v>
          </cell>
          <cell r="G297">
            <v>0</v>
          </cell>
          <cell r="H297">
            <v>0</v>
          </cell>
          <cell r="I297">
            <v>0</v>
          </cell>
          <cell r="J297">
            <v>0</v>
          </cell>
          <cell r="K297">
            <v>0</v>
          </cell>
        </row>
        <row r="298">
          <cell r="B298" t="str">
            <v>PF0318</v>
          </cell>
          <cell r="C298" t="str">
            <v>CHAVROUX 150 gr</v>
          </cell>
          <cell r="D298">
            <v>0</v>
          </cell>
          <cell r="E298">
            <v>0</v>
          </cell>
          <cell r="F298">
            <v>1</v>
          </cell>
          <cell r="G298">
            <v>0</v>
          </cell>
          <cell r="H298">
            <v>0</v>
          </cell>
          <cell r="I298">
            <v>0</v>
          </cell>
          <cell r="J298">
            <v>0</v>
          </cell>
          <cell r="K298">
            <v>0</v>
          </cell>
        </row>
        <row r="299">
          <cell r="B299" t="str">
            <v>PF0319</v>
          </cell>
          <cell r="C299" t="str">
            <v>CAPRICES DES DIEUX 200g</v>
          </cell>
          <cell r="D299">
            <v>0</v>
          </cell>
          <cell r="E299">
            <v>0</v>
          </cell>
          <cell r="F299">
            <v>1</v>
          </cell>
          <cell r="G299">
            <v>0</v>
          </cell>
          <cell r="H299">
            <v>0</v>
          </cell>
          <cell r="I299">
            <v>0</v>
          </cell>
          <cell r="J299">
            <v>0</v>
          </cell>
          <cell r="K299">
            <v>0</v>
          </cell>
        </row>
        <row r="300">
          <cell r="B300" t="str">
            <v>PF0320</v>
          </cell>
          <cell r="C300" t="str">
            <v>COEUR DE LION 250g</v>
          </cell>
          <cell r="D300">
            <v>0</v>
          </cell>
          <cell r="E300">
            <v>0</v>
          </cell>
          <cell r="F300">
            <v>1</v>
          </cell>
          <cell r="G300">
            <v>0</v>
          </cell>
          <cell r="H300">
            <v>0</v>
          </cell>
          <cell r="I300">
            <v>0</v>
          </cell>
          <cell r="J300">
            <v>0</v>
          </cell>
          <cell r="K300">
            <v>0</v>
          </cell>
        </row>
        <row r="301">
          <cell r="B301" t="str">
            <v>PF0324</v>
          </cell>
          <cell r="C301" t="str">
            <v>LBEN DELICE AROM AMANDE &amp; ZHAR</v>
          </cell>
          <cell r="D301">
            <v>0</v>
          </cell>
          <cell r="E301">
            <v>0</v>
          </cell>
          <cell r="F301">
            <v>1</v>
          </cell>
          <cell r="G301">
            <v>0</v>
          </cell>
          <cell r="H301">
            <v>0</v>
          </cell>
          <cell r="I301">
            <v>0</v>
          </cell>
          <cell r="J301">
            <v>0</v>
          </cell>
          <cell r="K301">
            <v>0</v>
          </cell>
        </row>
        <row r="302">
          <cell r="B302" t="str">
            <v>PF0326</v>
          </cell>
          <cell r="C302" t="str">
            <v>PACK DANINO NATURE SUCRE</v>
          </cell>
          <cell r="D302">
            <v>0</v>
          </cell>
          <cell r="E302">
            <v>0</v>
          </cell>
          <cell r="F302">
            <v>1</v>
          </cell>
          <cell r="G302">
            <v>0</v>
          </cell>
          <cell r="H302">
            <v>0</v>
          </cell>
          <cell r="I302">
            <v>0</v>
          </cell>
          <cell r="J302">
            <v>0</v>
          </cell>
          <cell r="K302">
            <v>0</v>
          </cell>
        </row>
        <row r="303">
          <cell r="B303" t="str">
            <v>PF0327</v>
          </cell>
          <cell r="C303" t="str">
            <v>PACK DANINO FRAISE</v>
          </cell>
          <cell r="D303">
            <v>0</v>
          </cell>
          <cell r="E303">
            <v>0</v>
          </cell>
          <cell r="F303">
            <v>1</v>
          </cell>
          <cell r="G303">
            <v>0</v>
          </cell>
          <cell r="H303">
            <v>0</v>
          </cell>
          <cell r="I303">
            <v>0</v>
          </cell>
          <cell r="J303">
            <v>0</v>
          </cell>
          <cell r="K303">
            <v>0</v>
          </cell>
        </row>
        <row r="304">
          <cell r="B304" t="str">
            <v>PF0328</v>
          </cell>
          <cell r="C304" t="str">
            <v>PACK DANINO VANILLE</v>
          </cell>
          <cell r="D304">
            <v>0</v>
          </cell>
          <cell r="E304">
            <v>0</v>
          </cell>
          <cell r="F304">
            <v>1</v>
          </cell>
          <cell r="G304">
            <v>0</v>
          </cell>
          <cell r="H304">
            <v>0</v>
          </cell>
          <cell r="I304">
            <v>0</v>
          </cell>
          <cell r="J304">
            <v>0</v>
          </cell>
          <cell r="K304">
            <v>0</v>
          </cell>
        </row>
        <row r="305">
          <cell r="B305" t="str">
            <v>PF0339</v>
          </cell>
          <cell r="C305" t="str">
            <v>DANUP GF PECHE MELBA 280</v>
          </cell>
          <cell r="D305">
            <v>0</v>
          </cell>
          <cell r="E305">
            <v>0</v>
          </cell>
          <cell r="F305">
            <v>1</v>
          </cell>
          <cell r="G305">
            <v>0</v>
          </cell>
          <cell r="H305">
            <v>0</v>
          </cell>
          <cell r="I305">
            <v>0</v>
          </cell>
          <cell r="J305">
            <v>0</v>
          </cell>
          <cell r="K305">
            <v>0</v>
          </cell>
        </row>
        <row r="306">
          <cell r="B306" t="str">
            <v>PF0341</v>
          </cell>
          <cell r="C306" t="str">
            <v>BEURRE PLAQ 100G LAINO PROMO</v>
          </cell>
          <cell r="D306">
            <v>0</v>
          </cell>
          <cell r="E306">
            <v>0</v>
          </cell>
          <cell r="F306">
            <v>1</v>
          </cell>
          <cell r="G306">
            <v>0</v>
          </cell>
          <cell r="H306">
            <v>0</v>
          </cell>
          <cell r="I306">
            <v>0</v>
          </cell>
          <cell r="J306">
            <v>0</v>
          </cell>
          <cell r="K306">
            <v>0</v>
          </cell>
        </row>
        <row r="307">
          <cell r="B307" t="str">
            <v>PF0336</v>
          </cell>
          <cell r="C307" t="str">
            <v>BEURRE PLAQ 200G LAINO PROMO</v>
          </cell>
          <cell r="D307">
            <v>0</v>
          </cell>
          <cell r="E307">
            <v>0</v>
          </cell>
          <cell r="F307">
            <v>1</v>
          </cell>
          <cell r="G307">
            <v>0</v>
          </cell>
          <cell r="H307">
            <v>0</v>
          </cell>
          <cell r="I307">
            <v>0</v>
          </cell>
          <cell r="J307">
            <v>0</v>
          </cell>
          <cell r="K307">
            <v>0</v>
          </cell>
        </row>
        <row r="308">
          <cell r="B308" t="str">
            <v>PF0340</v>
          </cell>
          <cell r="C308" t="str">
            <v>DANETTE A GLACER*4 CARAMEL</v>
          </cell>
          <cell r="D308">
            <v>0</v>
          </cell>
          <cell r="E308">
            <v>0</v>
          </cell>
          <cell r="F308">
            <v>1</v>
          </cell>
          <cell r="G308">
            <v>0</v>
          </cell>
          <cell r="H308">
            <v>0</v>
          </cell>
          <cell r="I308">
            <v>0</v>
          </cell>
          <cell r="J308">
            <v>0</v>
          </cell>
          <cell r="K308">
            <v>0</v>
          </cell>
        </row>
        <row r="309">
          <cell r="B309" t="str">
            <v>PF0204</v>
          </cell>
          <cell r="C309" t="str">
            <v>CREME FRAICHE LAINO</v>
          </cell>
          <cell r="D309">
            <v>0</v>
          </cell>
          <cell r="E309">
            <v>0</v>
          </cell>
          <cell r="F309">
            <v>24</v>
          </cell>
          <cell r="G309">
            <v>0</v>
          </cell>
          <cell r="H309">
            <v>0</v>
          </cell>
          <cell r="I309">
            <v>0</v>
          </cell>
          <cell r="J309">
            <v>0</v>
          </cell>
          <cell r="K309">
            <v>0</v>
          </cell>
        </row>
        <row r="310">
          <cell r="B310" t="str">
            <v>PF0293</v>
          </cell>
          <cell r="C310" t="str">
            <v>CREME FRAÎCHE POT DELICE</v>
          </cell>
          <cell r="D310">
            <v>0</v>
          </cell>
          <cell r="E310">
            <v>0</v>
          </cell>
          <cell r="F310">
            <v>24</v>
          </cell>
          <cell r="G310">
            <v>0</v>
          </cell>
          <cell r="H310">
            <v>0</v>
          </cell>
          <cell r="I310">
            <v>0</v>
          </cell>
          <cell r="J310">
            <v>0</v>
          </cell>
          <cell r="K310">
            <v>0</v>
          </cell>
        </row>
        <row r="311">
          <cell r="B311" t="str">
            <v>PF0381</v>
          </cell>
          <cell r="C311" t="str">
            <v>DELIMIX FRAISE BANANE</v>
          </cell>
          <cell r="D311">
            <v>0</v>
          </cell>
          <cell r="E311">
            <v>0</v>
          </cell>
          <cell r="F311">
            <v>24</v>
          </cell>
          <cell r="G311">
            <v>0</v>
          </cell>
          <cell r="H311">
            <v>0</v>
          </cell>
          <cell r="I311">
            <v>0</v>
          </cell>
          <cell r="J311">
            <v>0</v>
          </cell>
          <cell r="K311">
            <v>0</v>
          </cell>
        </row>
        <row r="312">
          <cell r="B312" t="str">
            <v>PF0404</v>
          </cell>
          <cell r="C312" t="str">
            <v>DELIMIX PECHE ABRICOT</v>
          </cell>
          <cell r="D312">
            <v>0</v>
          </cell>
          <cell r="E312">
            <v>0</v>
          </cell>
          <cell r="F312">
            <v>24</v>
          </cell>
          <cell r="G312">
            <v>0</v>
          </cell>
          <cell r="H312">
            <v>0</v>
          </cell>
          <cell r="I312">
            <v>0</v>
          </cell>
          <cell r="J312">
            <v>0</v>
          </cell>
          <cell r="K312">
            <v>0</v>
          </cell>
        </row>
        <row r="313">
          <cell r="B313" t="str">
            <v>PF0309</v>
          </cell>
          <cell r="C313" t="str">
            <v>ACTIVIA A BOIRE VANILLE 170</v>
          </cell>
          <cell r="D313">
            <v>0</v>
          </cell>
          <cell r="E313">
            <v>0</v>
          </cell>
          <cell r="F313">
            <v>42</v>
          </cell>
          <cell r="G313">
            <v>0</v>
          </cell>
          <cell r="H313">
            <v>0</v>
          </cell>
          <cell r="I313">
            <v>0</v>
          </cell>
          <cell r="J313">
            <v>0</v>
          </cell>
          <cell r="K313">
            <v>0</v>
          </cell>
        </row>
        <row r="314">
          <cell r="B314" t="str">
            <v>EM0151</v>
          </cell>
          <cell r="C314" t="str">
            <v>CAISSE VERTE 60 POTS</v>
          </cell>
          <cell r="D314">
            <v>0</v>
          </cell>
          <cell r="E314">
            <v>0</v>
          </cell>
          <cell r="F314">
            <v>1</v>
          </cell>
          <cell r="G314">
            <v>0</v>
          </cell>
          <cell r="H314">
            <v>0</v>
          </cell>
          <cell r="I314">
            <v>0</v>
          </cell>
          <cell r="J314">
            <v>0</v>
          </cell>
          <cell r="K314">
            <v>0</v>
          </cell>
        </row>
        <row r="315">
          <cell r="B315" t="str">
            <v>EM0200</v>
          </cell>
          <cell r="C315" t="str">
            <v>CAISSE BLEUE DANONE</v>
          </cell>
          <cell r="D315">
            <v>0</v>
          </cell>
          <cell r="E315">
            <v>0</v>
          </cell>
          <cell r="F315">
            <v>1</v>
          </cell>
          <cell r="G315">
            <v>0</v>
          </cell>
          <cell r="H315">
            <v>0</v>
          </cell>
          <cell r="I315">
            <v>0</v>
          </cell>
          <cell r="J315">
            <v>0</v>
          </cell>
          <cell r="K315">
            <v>0</v>
          </cell>
        </row>
        <row r="316">
          <cell r="B316" t="str">
            <v>LOC</v>
          </cell>
          <cell r="C316" t="str">
            <v>LOCATION CAMION</v>
          </cell>
          <cell r="D316">
            <v>0</v>
          </cell>
          <cell r="E316">
            <v>0</v>
          </cell>
          <cell r="F316">
            <v>1</v>
          </cell>
          <cell r="G316">
            <v>0</v>
          </cell>
          <cell r="H316">
            <v>0</v>
          </cell>
          <cell r="I316">
            <v>0</v>
          </cell>
          <cell r="J316">
            <v>0</v>
          </cell>
          <cell r="K316">
            <v>0</v>
          </cell>
        </row>
        <row r="317">
          <cell r="B317" t="str">
            <v>TF</v>
          </cell>
          <cell r="C317" t="str">
            <v>TIMBRE FISCAL (LOI 93-53)</v>
          </cell>
          <cell r="D317">
            <v>0</v>
          </cell>
          <cell r="E317">
            <v>0</v>
          </cell>
          <cell r="F317">
            <v>1</v>
          </cell>
          <cell r="G317">
            <v>0</v>
          </cell>
          <cell r="H317">
            <v>0</v>
          </cell>
          <cell r="I317">
            <v>0</v>
          </cell>
          <cell r="J317">
            <v>0</v>
          </cell>
          <cell r="K317">
            <v>0</v>
          </cell>
        </row>
        <row r="318">
          <cell r="B318" t="str">
            <v>CA003</v>
          </cell>
          <cell r="C318" t="str">
            <v>CARNET BON DE LIVRAISON GF</v>
          </cell>
          <cell r="D318">
            <v>0</v>
          </cell>
          <cell r="E318">
            <v>0</v>
          </cell>
          <cell r="F318">
            <v>1</v>
          </cell>
          <cell r="G318">
            <v>0</v>
          </cell>
          <cell r="H318">
            <v>0</v>
          </cell>
          <cell r="I318">
            <v>0</v>
          </cell>
          <cell r="J318">
            <v>0</v>
          </cell>
          <cell r="K318">
            <v>0</v>
          </cell>
        </row>
        <row r="319">
          <cell r="B319" t="str">
            <v>CA004</v>
          </cell>
          <cell r="C319" t="str">
            <v>CARNET FACTURE GF</v>
          </cell>
          <cell r="D319">
            <v>0</v>
          </cell>
          <cell r="E319">
            <v>0</v>
          </cell>
          <cell r="F319">
            <v>1</v>
          </cell>
          <cell r="G319">
            <v>0</v>
          </cell>
          <cell r="H319">
            <v>0</v>
          </cell>
          <cell r="I319">
            <v>0</v>
          </cell>
          <cell r="J319">
            <v>0</v>
          </cell>
          <cell r="K319">
            <v>0</v>
          </cell>
        </row>
        <row r="320">
          <cell r="B320" t="str">
            <v>CA004</v>
          </cell>
          <cell r="C320" t="str">
            <v>CARNET FACTURE GF</v>
          </cell>
          <cell r="D320">
            <v>0</v>
          </cell>
          <cell r="E320">
            <v>0</v>
          </cell>
          <cell r="F320">
            <v>1</v>
          </cell>
          <cell r="G320">
            <v>0</v>
          </cell>
          <cell r="H320">
            <v>0</v>
          </cell>
          <cell r="I320">
            <v>0</v>
          </cell>
          <cell r="J320">
            <v>0</v>
          </cell>
          <cell r="K320">
            <v>0</v>
          </cell>
        </row>
        <row r="321">
          <cell r="B321" t="str">
            <v>PF0334</v>
          </cell>
          <cell r="C321" t="str">
            <v>FROMAGE COEUR DE CUISINE</v>
          </cell>
          <cell r="D321">
            <v>0</v>
          </cell>
          <cell r="E321">
            <v>0</v>
          </cell>
          <cell r="F321">
            <v>24</v>
          </cell>
          <cell r="G321">
            <v>0</v>
          </cell>
          <cell r="H321">
            <v>0</v>
          </cell>
          <cell r="I321">
            <v>0</v>
          </cell>
          <cell r="J321">
            <v>0</v>
          </cell>
          <cell r="K321">
            <v>0</v>
          </cell>
        </row>
        <row r="322">
          <cell r="B322" t="str">
            <v>MK0016</v>
          </cell>
          <cell r="C322" t="str">
            <v>COLLECTOR DANINO</v>
          </cell>
          <cell r="D322">
            <v>0</v>
          </cell>
          <cell r="E322">
            <v>0</v>
          </cell>
          <cell r="F322">
            <v>1</v>
          </cell>
          <cell r="G322">
            <v>0</v>
          </cell>
          <cell r="H322">
            <v>0</v>
          </cell>
          <cell r="I322">
            <v>0</v>
          </cell>
          <cell r="J322">
            <v>0</v>
          </cell>
          <cell r="K322">
            <v>0</v>
          </cell>
        </row>
        <row r="323">
          <cell r="B323" t="str">
            <v>MK0025</v>
          </cell>
          <cell r="C323" t="str">
            <v>ALBUM  DANINO AU MARCHE</v>
          </cell>
          <cell r="D323">
            <v>0</v>
          </cell>
          <cell r="E323">
            <v>0</v>
          </cell>
          <cell r="F323">
            <v>1</v>
          </cell>
          <cell r="G323">
            <v>0</v>
          </cell>
          <cell r="H323">
            <v>0</v>
          </cell>
          <cell r="I323">
            <v>0</v>
          </cell>
          <cell r="J323">
            <v>0</v>
          </cell>
          <cell r="K323">
            <v>0</v>
          </cell>
        </row>
        <row r="324">
          <cell r="B324" t="str">
            <v>PF0352</v>
          </cell>
          <cell r="C324" t="str">
            <v>MILKANA PTIT NATURE 8P</v>
          </cell>
          <cell r="D324">
            <v>0</v>
          </cell>
          <cell r="E324">
            <v>0</v>
          </cell>
          <cell r="F324">
            <v>18</v>
          </cell>
          <cell r="G324">
            <v>0</v>
          </cell>
          <cell r="H324">
            <v>0</v>
          </cell>
          <cell r="I324">
            <v>0</v>
          </cell>
          <cell r="J324">
            <v>0</v>
          </cell>
          <cell r="K324">
            <v>0</v>
          </cell>
        </row>
        <row r="325">
          <cell r="B325" t="str">
            <v>MK0027</v>
          </cell>
          <cell r="C325" t="str">
            <v>ALBUM  COUPE DU MONDE</v>
          </cell>
          <cell r="D325">
            <v>0</v>
          </cell>
          <cell r="E325">
            <v>0</v>
          </cell>
          <cell r="F325">
            <v>1</v>
          </cell>
          <cell r="G325">
            <v>0</v>
          </cell>
          <cell r="H325">
            <v>0</v>
          </cell>
          <cell r="I325">
            <v>0</v>
          </cell>
          <cell r="J325">
            <v>0</v>
          </cell>
          <cell r="K325">
            <v>0</v>
          </cell>
        </row>
        <row r="326">
          <cell r="B326" t="str">
            <v>PF0343</v>
          </cell>
          <cell r="C326" t="str">
            <v>ACTIVIA 0% AUX FRUITS ANANAS</v>
          </cell>
          <cell r="D326">
            <v>0</v>
          </cell>
          <cell r="E326">
            <v>0</v>
          </cell>
          <cell r="F326">
            <v>48</v>
          </cell>
          <cell r="G326">
            <v>0</v>
          </cell>
          <cell r="H326">
            <v>0</v>
          </cell>
          <cell r="I326">
            <v>0</v>
          </cell>
          <cell r="J326">
            <v>0</v>
          </cell>
          <cell r="K326">
            <v>0</v>
          </cell>
        </row>
        <row r="327">
          <cell r="B327" t="str">
            <v>PF0344</v>
          </cell>
          <cell r="C327" t="str">
            <v>DANINO KBAIER FRAISE 80</v>
          </cell>
          <cell r="D327">
            <v>0</v>
          </cell>
          <cell r="E327">
            <v>0</v>
          </cell>
          <cell r="F327">
            <v>48</v>
          </cell>
          <cell r="G327">
            <v>0</v>
          </cell>
          <cell r="H327">
            <v>0</v>
          </cell>
          <cell r="I327">
            <v>0</v>
          </cell>
          <cell r="J327">
            <v>0</v>
          </cell>
          <cell r="K327">
            <v>0</v>
          </cell>
        </row>
        <row r="328">
          <cell r="B328" t="str">
            <v>PF0351</v>
          </cell>
          <cell r="C328" t="str">
            <v>LBEN DELICE 300 GR</v>
          </cell>
          <cell r="D328">
            <v>0</v>
          </cell>
          <cell r="E328">
            <v>0</v>
          </cell>
          <cell r="F328">
            <v>30</v>
          </cell>
          <cell r="G328">
            <v>0</v>
          </cell>
          <cell r="H328">
            <v>0</v>
          </cell>
          <cell r="I328">
            <v>0</v>
          </cell>
          <cell r="J328">
            <v>0</v>
          </cell>
          <cell r="K328">
            <v>0</v>
          </cell>
        </row>
        <row r="329">
          <cell r="B329" t="str">
            <v>MK0021</v>
          </cell>
          <cell r="C329" t="str">
            <v>BON DE REDUCTION ACTIVIA AROM</v>
          </cell>
          <cell r="D329">
            <v>0</v>
          </cell>
          <cell r="E329">
            <v>0</v>
          </cell>
          <cell r="F329">
            <v>1</v>
          </cell>
          <cell r="G329">
            <v>0</v>
          </cell>
          <cell r="H329">
            <v>0</v>
          </cell>
          <cell r="I329">
            <v>0</v>
          </cell>
          <cell r="J329">
            <v>0</v>
          </cell>
          <cell r="K329">
            <v>0</v>
          </cell>
        </row>
        <row r="330">
          <cell r="B330" t="str">
            <v>MK0013</v>
          </cell>
          <cell r="C330" t="str">
            <v>BON DE REDUCTION AROMATISE</v>
          </cell>
          <cell r="D330">
            <v>0</v>
          </cell>
          <cell r="E330">
            <v>0</v>
          </cell>
          <cell r="F330">
            <v>1</v>
          </cell>
          <cell r="G330">
            <v>0</v>
          </cell>
          <cell r="H330">
            <v>0</v>
          </cell>
          <cell r="I330">
            <v>0</v>
          </cell>
          <cell r="J330">
            <v>0</v>
          </cell>
          <cell r="K330">
            <v>0</v>
          </cell>
        </row>
        <row r="331">
          <cell r="C331" t="str">
            <v>DANUP FRAISE CITRON 270 GR</v>
          </cell>
          <cell r="D331">
            <v>0</v>
          </cell>
          <cell r="E331">
            <v>0</v>
          </cell>
          <cell r="F331">
            <v>30</v>
          </cell>
          <cell r="G331">
            <v>0</v>
          </cell>
          <cell r="H331">
            <v>0</v>
          </cell>
          <cell r="I331">
            <v>0</v>
          </cell>
          <cell r="J331">
            <v>0</v>
          </cell>
          <cell r="K331">
            <v>0</v>
          </cell>
        </row>
        <row r="332">
          <cell r="B332" t="str">
            <v>EM0524</v>
          </cell>
          <cell r="C332" t="str">
            <v>PALETTE EN BOIS EUROPALETTE</v>
          </cell>
          <cell r="D332">
            <v>0</v>
          </cell>
          <cell r="E332">
            <v>0</v>
          </cell>
          <cell r="F332">
            <v>1</v>
          </cell>
          <cell r="G332">
            <v>0</v>
          </cell>
          <cell r="H332">
            <v>0</v>
          </cell>
          <cell r="I332">
            <v>0</v>
          </cell>
          <cell r="J332">
            <v>0</v>
          </cell>
          <cell r="K332">
            <v>0</v>
          </cell>
        </row>
        <row r="333">
          <cell r="B333" t="str">
            <v>PF0353</v>
          </cell>
          <cell r="C333" t="str">
            <v>MILKANA PTIT NATURE TC</v>
          </cell>
          <cell r="D333">
            <v>0</v>
          </cell>
          <cell r="E333">
            <v>0</v>
          </cell>
          <cell r="F333">
            <v>45</v>
          </cell>
          <cell r="G333">
            <v>0</v>
          </cell>
          <cell r="H333">
            <v>0</v>
          </cell>
          <cell r="I333">
            <v>0</v>
          </cell>
          <cell r="J333">
            <v>0</v>
          </cell>
          <cell r="K333">
            <v>0</v>
          </cell>
        </row>
        <row r="334">
          <cell r="B334" t="str">
            <v>PF0379</v>
          </cell>
          <cell r="C334" t="str">
            <v>TWIST FRUITS VERTS ALOE VERA</v>
          </cell>
          <cell r="D334">
            <v>0</v>
          </cell>
          <cell r="E334">
            <v>0</v>
          </cell>
          <cell r="F334">
            <v>24</v>
          </cell>
          <cell r="G334">
            <v>0</v>
          </cell>
          <cell r="H334">
            <v>0</v>
          </cell>
          <cell r="I334">
            <v>0</v>
          </cell>
          <cell r="J334">
            <v>0</v>
          </cell>
          <cell r="K334">
            <v>0</v>
          </cell>
        </row>
        <row r="335">
          <cell r="B335" t="str">
            <v>PF0406</v>
          </cell>
          <cell r="C335" t="str">
            <v>TWIST PECHE VANILLE</v>
          </cell>
          <cell r="D335">
            <v>0</v>
          </cell>
          <cell r="E335">
            <v>0</v>
          </cell>
          <cell r="F335">
            <v>24</v>
          </cell>
          <cell r="G335">
            <v>0</v>
          </cell>
          <cell r="H335">
            <v>0</v>
          </cell>
          <cell r="I335">
            <v>0</v>
          </cell>
          <cell r="J335">
            <v>0</v>
          </cell>
          <cell r="K335">
            <v>0</v>
          </cell>
        </row>
        <row r="336">
          <cell r="B336" t="str">
            <v>PF0410</v>
          </cell>
          <cell r="C336" t="str">
            <v>TWIST CITRON BISCUIT</v>
          </cell>
          <cell r="D336">
            <v>0</v>
          </cell>
          <cell r="E336">
            <v>0</v>
          </cell>
          <cell r="F336">
            <v>24</v>
          </cell>
          <cell r="G336">
            <v>0</v>
          </cell>
          <cell r="H336">
            <v>0</v>
          </cell>
          <cell r="I336">
            <v>0</v>
          </cell>
          <cell r="J336">
            <v>0</v>
          </cell>
          <cell r="K336">
            <v>0</v>
          </cell>
        </row>
        <row r="337">
          <cell r="B337" t="str">
            <v>PF0402</v>
          </cell>
          <cell r="C337" t="str">
            <v>LBEN DELICE LOT</v>
          </cell>
          <cell r="D337">
            <v>0</v>
          </cell>
          <cell r="E337">
            <v>0</v>
          </cell>
          <cell r="F337">
            <v>10</v>
          </cell>
          <cell r="G337">
            <v>0</v>
          </cell>
          <cell r="H337">
            <v>0</v>
          </cell>
          <cell r="I337">
            <v>0</v>
          </cell>
          <cell r="J337">
            <v>0</v>
          </cell>
          <cell r="K337">
            <v>0</v>
          </cell>
        </row>
        <row r="338">
          <cell r="B338" t="str">
            <v>PF0403</v>
          </cell>
          <cell r="C338" t="str">
            <v>RAIEB DELICE LOT</v>
          </cell>
          <cell r="D338">
            <v>0</v>
          </cell>
          <cell r="E338">
            <v>0</v>
          </cell>
          <cell r="F338">
            <v>10</v>
          </cell>
          <cell r="G338">
            <v>0</v>
          </cell>
          <cell r="H338">
            <v>0</v>
          </cell>
          <cell r="I338">
            <v>0</v>
          </cell>
          <cell r="J338">
            <v>0</v>
          </cell>
          <cell r="K338">
            <v>0</v>
          </cell>
        </row>
        <row r="339">
          <cell r="B339" t="str">
            <v>PF0355</v>
          </cell>
          <cell r="C339" t="str">
            <v>DELIMIX GRENADE</v>
          </cell>
          <cell r="D339">
            <v>0</v>
          </cell>
          <cell r="E339">
            <v>0</v>
          </cell>
          <cell r="F339">
            <v>24</v>
          </cell>
          <cell r="G339">
            <v>0</v>
          </cell>
          <cell r="H339">
            <v>0</v>
          </cell>
          <cell r="I339">
            <v>0</v>
          </cell>
          <cell r="J339">
            <v>0</v>
          </cell>
          <cell r="K339">
            <v>0</v>
          </cell>
        </row>
        <row r="340">
          <cell r="B340" t="str">
            <v>PF0354</v>
          </cell>
          <cell r="C340" t="str">
            <v>DELIMIX CASSIS</v>
          </cell>
          <cell r="D340">
            <v>0</v>
          </cell>
          <cell r="E340">
            <v>0</v>
          </cell>
          <cell r="F340">
            <v>24</v>
          </cell>
          <cell r="G340">
            <v>0</v>
          </cell>
          <cell r="H340">
            <v>0</v>
          </cell>
          <cell r="I340">
            <v>0</v>
          </cell>
          <cell r="J340">
            <v>0</v>
          </cell>
          <cell r="K340">
            <v>0</v>
          </cell>
        </row>
        <row r="341">
          <cell r="B341" t="str">
            <v>PF0417</v>
          </cell>
          <cell r="C341" t="str">
            <v>DANETTE CHOCOLAT AU LAIT 70</v>
          </cell>
          <cell r="D341">
            <v>0</v>
          </cell>
          <cell r="E341">
            <v>0</v>
          </cell>
          <cell r="F341">
            <v>48</v>
          </cell>
          <cell r="G341">
            <v>0</v>
          </cell>
          <cell r="H341">
            <v>0</v>
          </cell>
          <cell r="I341">
            <v>0</v>
          </cell>
          <cell r="J341">
            <v>0</v>
          </cell>
          <cell r="K341">
            <v>0</v>
          </cell>
        </row>
        <row r="342">
          <cell r="B342" t="str">
            <v>PF0463</v>
          </cell>
          <cell r="C342" t="str">
            <v>DANETTE TARTE CITRON 70</v>
          </cell>
          <cell r="D342">
            <v>0</v>
          </cell>
          <cell r="E342">
            <v>0</v>
          </cell>
          <cell r="F342">
            <v>48</v>
          </cell>
          <cell r="G342">
            <v>0</v>
          </cell>
          <cell r="H342">
            <v>0</v>
          </cell>
          <cell r="I342">
            <v>0</v>
          </cell>
          <cell r="J342">
            <v>0</v>
          </cell>
          <cell r="K342">
            <v>0</v>
          </cell>
        </row>
        <row r="343">
          <cell r="B343" t="str">
            <v>PF0462</v>
          </cell>
          <cell r="C343" t="str">
            <v>DANETTE CHOCOLAT BANANE 70</v>
          </cell>
          <cell r="D343">
            <v>0</v>
          </cell>
          <cell r="E343">
            <v>0</v>
          </cell>
          <cell r="F343">
            <v>48</v>
          </cell>
          <cell r="G343">
            <v>0</v>
          </cell>
          <cell r="H343">
            <v>0</v>
          </cell>
          <cell r="I343">
            <v>0</v>
          </cell>
          <cell r="J343">
            <v>0</v>
          </cell>
          <cell r="K343">
            <v>0</v>
          </cell>
        </row>
        <row r="344">
          <cell r="B344" t="str">
            <v>PF0409</v>
          </cell>
          <cell r="C344" t="str">
            <v>TWIST PECHE VANILLE 0%</v>
          </cell>
          <cell r="D344">
            <v>0</v>
          </cell>
          <cell r="E344">
            <v>0</v>
          </cell>
          <cell r="F344">
            <v>24</v>
          </cell>
          <cell r="G344">
            <v>0</v>
          </cell>
          <cell r="H344">
            <v>0</v>
          </cell>
          <cell r="I344">
            <v>0</v>
          </cell>
          <cell r="J344">
            <v>0</v>
          </cell>
          <cell r="K344">
            <v>0</v>
          </cell>
        </row>
        <row r="345">
          <cell r="B345" t="str">
            <v>PF0435</v>
          </cell>
          <cell r="C345" t="str">
            <v>MPACK*6 MAMZOUJ TOM &amp; JERRY</v>
          </cell>
          <cell r="D345">
            <v>0</v>
          </cell>
          <cell r="E345">
            <v>0</v>
          </cell>
          <cell r="F345">
            <v>8</v>
          </cell>
          <cell r="G345">
            <v>0</v>
          </cell>
          <cell r="H345">
            <v>0</v>
          </cell>
          <cell r="I345">
            <v>0</v>
          </cell>
          <cell r="J345">
            <v>0</v>
          </cell>
          <cell r="K345">
            <v>0</v>
          </cell>
        </row>
        <row r="346">
          <cell r="B346" t="str">
            <v>PF0447</v>
          </cell>
          <cell r="C346" t="str">
            <v>FROMAGE CHEESY 8 P</v>
          </cell>
          <cell r="D346">
            <v>0</v>
          </cell>
          <cell r="E346">
            <v>0</v>
          </cell>
          <cell r="F346">
            <v>36</v>
          </cell>
          <cell r="G346">
            <v>0</v>
          </cell>
          <cell r="H346">
            <v>0</v>
          </cell>
          <cell r="I346">
            <v>0</v>
          </cell>
          <cell r="J346">
            <v>0</v>
          </cell>
          <cell r="K346">
            <v>0</v>
          </cell>
        </row>
        <row r="347">
          <cell r="B347" t="str">
            <v>PF0448</v>
          </cell>
          <cell r="C347" t="str">
            <v>FROMAGE CHEESY 16 P</v>
          </cell>
          <cell r="D347">
            <v>0</v>
          </cell>
          <cell r="E347">
            <v>0</v>
          </cell>
          <cell r="F347">
            <v>18</v>
          </cell>
          <cell r="G347">
            <v>0</v>
          </cell>
          <cell r="H347">
            <v>0</v>
          </cell>
          <cell r="I347">
            <v>0</v>
          </cell>
          <cell r="J347">
            <v>0</v>
          </cell>
          <cell r="K347">
            <v>0</v>
          </cell>
        </row>
        <row r="348">
          <cell r="B348" t="str">
            <v>PF0449</v>
          </cell>
          <cell r="C348" t="str">
            <v>FROMAGE CHEESY 24 P</v>
          </cell>
          <cell r="D348">
            <v>0</v>
          </cell>
          <cell r="E348">
            <v>0</v>
          </cell>
          <cell r="F348">
            <v>12</v>
          </cell>
          <cell r="G348">
            <v>0</v>
          </cell>
          <cell r="H348">
            <v>0</v>
          </cell>
          <cell r="I348">
            <v>0</v>
          </cell>
          <cell r="J348">
            <v>0</v>
          </cell>
          <cell r="K348">
            <v>0</v>
          </cell>
        </row>
        <row r="349">
          <cell r="B349" t="str">
            <v>PF0450</v>
          </cell>
          <cell r="C349" t="str">
            <v>FROMAGE CHEESY 48 P</v>
          </cell>
          <cell r="D349">
            <v>0</v>
          </cell>
          <cell r="E349">
            <v>0</v>
          </cell>
          <cell r="F349">
            <v>6</v>
          </cell>
          <cell r="G349">
            <v>0</v>
          </cell>
          <cell r="H349">
            <v>0</v>
          </cell>
          <cell r="I349">
            <v>0</v>
          </cell>
          <cell r="J349">
            <v>0</v>
          </cell>
          <cell r="K349">
            <v>0</v>
          </cell>
        </row>
        <row r="350">
          <cell r="B350" t="str">
            <v>PF0451</v>
          </cell>
          <cell r="C350" t="str">
            <v>FROMAGE CHEESY 80 P</v>
          </cell>
          <cell r="D350">
            <v>0</v>
          </cell>
          <cell r="E350">
            <v>0</v>
          </cell>
          <cell r="F350">
            <v>6</v>
          </cell>
          <cell r="G350">
            <v>0</v>
          </cell>
          <cell r="H350">
            <v>0</v>
          </cell>
          <cell r="I350">
            <v>0</v>
          </cell>
          <cell r="J350">
            <v>0</v>
          </cell>
          <cell r="K350">
            <v>0</v>
          </cell>
        </row>
        <row r="351">
          <cell r="B351" t="str">
            <v>PF0347</v>
          </cell>
          <cell r="C351" t="str">
            <v>MILKANA PTIT NATURE 4P</v>
          </cell>
          <cell r="D351">
            <v>0</v>
          </cell>
          <cell r="E351">
            <v>0</v>
          </cell>
          <cell r="F351">
            <v>30</v>
          </cell>
          <cell r="G351">
            <v>0</v>
          </cell>
          <cell r="H351">
            <v>0</v>
          </cell>
          <cell r="I351">
            <v>0</v>
          </cell>
          <cell r="J351">
            <v>0</v>
          </cell>
          <cell r="K351">
            <v>0</v>
          </cell>
        </row>
        <row r="352">
          <cell r="B352" t="str">
            <v>EM0849</v>
          </cell>
          <cell r="C352" t="str">
            <v>PALETTE GROUPE DELICE</v>
          </cell>
          <cell r="D352">
            <v>0</v>
          </cell>
          <cell r="E352">
            <v>0</v>
          </cell>
          <cell r="F352">
            <v>1</v>
          </cell>
          <cell r="G352">
            <v>0</v>
          </cell>
          <cell r="H352">
            <v>0</v>
          </cell>
          <cell r="I352">
            <v>0</v>
          </cell>
          <cell r="J352">
            <v>0</v>
          </cell>
          <cell r="K352">
            <v>0</v>
          </cell>
        </row>
        <row r="353">
          <cell r="B353" t="str">
            <v>PF0567</v>
          </cell>
          <cell r="C353" t="str">
            <v>PUNCH CITRON 1L</v>
          </cell>
          <cell r="D353">
            <v>0</v>
          </cell>
          <cell r="E353">
            <v>0</v>
          </cell>
          <cell r="F353">
            <v>6</v>
          </cell>
          <cell r="G353">
            <v>0</v>
          </cell>
          <cell r="H353">
            <v>0</v>
          </cell>
          <cell r="I353">
            <v>0</v>
          </cell>
          <cell r="J353">
            <v>0</v>
          </cell>
          <cell r="K353">
            <v>0</v>
          </cell>
        </row>
        <row r="354">
          <cell r="B354" t="str">
            <v>PF0568</v>
          </cell>
          <cell r="C354" t="str">
            <v>PUNCH CITRON 0,5 L</v>
          </cell>
          <cell r="D354">
            <v>0</v>
          </cell>
          <cell r="E354">
            <v>0</v>
          </cell>
          <cell r="F354">
            <v>12</v>
          </cell>
          <cell r="G354">
            <v>0</v>
          </cell>
          <cell r="H354">
            <v>0</v>
          </cell>
          <cell r="I354">
            <v>0</v>
          </cell>
          <cell r="J354">
            <v>0</v>
          </cell>
          <cell r="K354">
            <v>0</v>
          </cell>
        </row>
        <row r="355">
          <cell r="B355" t="str">
            <v>PF0562</v>
          </cell>
          <cell r="C355" t="str">
            <v>PUNCH CIDRE 0,5 L</v>
          </cell>
          <cell r="D355">
            <v>0</v>
          </cell>
          <cell r="E355">
            <v>0</v>
          </cell>
          <cell r="F355">
            <v>12</v>
          </cell>
          <cell r="G355">
            <v>0</v>
          </cell>
          <cell r="H355">
            <v>0</v>
          </cell>
          <cell r="I355">
            <v>0</v>
          </cell>
          <cell r="J355">
            <v>0</v>
          </cell>
          <cell r="K355">
            <v>0</v>
          </cell>
        </row>
        <row r="356">
          <cell r="B356" t="str">
            <v>PF0570</v>
          </cell>
          <cell r="C356" t="str">
            <v>PUNCH PULPE 0,5 L</v>
          </cell>
          <cell r="D356">
            <v>0</v>
          </cell>
          <cell r="E356">
            <v>0</v>
          </cell>
          <cell r="F356">
            <v>12</v>
          </cell>
          <cell r="G356">
            <v>0</v>
          </cell>
          <cell r="H356">
            <v>0</v>
          </cell>
          <cell r="I356">
            <v>0</v>
          </cell>
          <cell r="J356">
            <v>0</v>
          </cell>
          <cell r="K356">
            <v>0</v>
          </cell>
        </row>
        <row r="357">
          <cell r="B357" t="str">
            <v>PF0569</v>
          </cell>
          <cell r="C357" t="str">
            <v>PUNCH PULPE 1L</v>
          </cell>
          <cell r="D357">
            <v>0</v>
          </cell>
          <cell r="E357">
            <v>0</v>
          </cell>
          <cell r="F357">
            <v>6</v>
          </cell>
          <cell r="G357">
            <v>0</v>
          </cell>
          <cell r="H357">
            <v>0</v>
          </cell>
          <cell r="I357">
            <v>0</v>
          </cell>
          <cell r="J357">
            <v>0</v>
          </cell>
          <cell r="K357">
            <v>0</v>
          </cell>
        </row>
        <row r="358">
          <cell r="B358" t="str">
            <v>PF0390</v>
          </cell>
          <cell r="C358" t="str">
            <v>FRUITE POMME 0,5 L</v>
          </cell>
          <cell r="D358">
            <v>0</v>
          </cell>
          <cell r="E358">
            <v>0</v>
          </cell>
          <cell r="F358">
            <v>12</v>
          </cell>
          <cell r="G358">
            <v>0</v>
          </cell>
          <cell r="H358">
            <v>0</v>
          </cell>
          <cell r="I358">
            <v>0</v>
          </cell>
          <cell r="J358">
            <v>0</v>
          </cell>
          <cell r="K358">
            <v>0</v>
          </cell>
        </row>
        <row r="359">
          <cell r="B359" t="str">
            <v>PF0540</v>
          </cell>
          <cell r="C359" t="str">
            <v>FROMAGE CARRE 6 P</v>
          </cell>
          <cell r="D359">
            <v>0</v>
          </cell>
          <cell r="E359">
            <v>0</v>
          </cell>
          <cell r="F359">
            <v>1</v>
          </cell>
          <cell r="G359">
            <v>0</v>
          </cell>
          <cell r="H359">
            <v>0</v>
          </cell>
          <cell r="I359">
            <v>0</v>
          </cell>
          <cell r="J359">
            <v>0</v>
          </cell>
          <cell r="K359">
            <v>0</v>
          </cell>
        </row>
        <row r="360">
          <cell r="B360" t="str">
            <v>PF0541</v>
          </cell>
          <cell r="C360" t="str">
            <v>FROMAGE CARRE 8 P</v>
          </cell>
          <cell r="D360">
            <v>0</v>
          </cell>
          <cell r="E360">
            <v>0</v>
          </cell>
          <cell r="F360">
            <v>1</v>
          </cell>
          <cell r="G360">
            <v>0</v>
          </cell>
          <cell r="H360">
            <v>0</v>
          </cell>
          <cell r="I360">
            <v>0</v>
          </cell>
          <cell r="J360">
            <v>0</v>
          </cell>
          <cell r="K360">
            <v>0</v>
          </cell>
        </row>
        <row r="361">
          <cell r="B361" t="str">
            <v>PF0542</v>
          </cell>
          <cell r="C361" t="str">
            <v>FROMAGE CARRE 12 P</v>
          </cell>
          <cell r="D361">
            <v>0</v>
          </cell>
          <cell r="E361">
            <v>0</v>
          </cell>
          <cell r="F361">
            <v>1</v>
          </cell>
          <cell r="G361">
            <v>0</v>
          </cell>
          <cell r="H361">
            <v>0</v>
          </cell>
          <cell r="I361">
            <v>0</v>
          </cell>
          <cell r="J361">
            <v>0</v>
          </cell>
          <cell r="K361">
            <v>0</v>
          </cell>
        </row>
        <row r="362">
          <cell r="B362" t="str">
            <v>PF0543</v>
          </cell>
          <cell r="C362" t="str">
            <v>FROMAGE CARRE 24 P</v>
          </cell>
          <cell r="D362">
            <v>0</v>
          </cell>
          <cell r="E362">
            <v>0</v>
          </cell>
          <cell r="F362">
            <v>1</v>
          </cell>
          <cell r="G362">
            <v>0</v>
          </cell>
          <cell r="H362">
            <v>0</v>
          </cell>
          <cell r="I362">
            <v>0</v>
          </cell>
          <cell r="J362">
            <v>0</v>
          </cell>
          <cell r="K362">
            <v>0</v>
          </cell>
        </row>
        <row r="363">
          <cell r="D363">
            <v>1966511</v>
          </cell>
          <cell r="E363">
            <v>143094</v>
          </cell>
          <cell r="G363">
            <v>1</v>
          </cell>
          <cell r="H363">
            <v>396853</v>
          </cell>
          <cell r="I363">
            <v>25357</v>
          </cell>
          <cell r="J363">
            <v>1544301</v>
          </cell>
        </row>
      </sheetData>
    </sheetDataSet>
  </externalBook>
</externalLink>
</file>

<file path=xl/externalLinks/externalLink8.xml><?xml version="1.0" encoding="utf-8"?>
<externalLink xmlns="http://schemas.openxmlformats.org/spreadsheetml/2006/main">
  <externalBook xmlns:r="http://schemas.openxmlformats.org/officeDocument/2006/relationships" r:id="rId1">
    <sheetNames>
      <sheetName val="A"/>
    </sheetNames>
    <sheetDataSet>
      <sheetData sheetId="0">
        <row r="2">
          <cell r="B2" t="str">
            <v>PF0001</v>
          </cell>
          <cell r="C2" t="str">
            <v>DELICE FERME NATURE 110</v>
          </cell>
          <cell r="D2">
            <v>31728</v>
          </cell>
          <cell r="E2">
            <v>661</v>
          </cell>
          <cell r="F2">
            <v>48</v>
          </cell>
          <cell r="G2">
            <v>0</v>
          </cell>
          <cell r="H2">
            <v>7248</v>
          </cell>
          <cell r="I2">
            <v>0</v>
          </cell>
          <cell r="J2">
            <v>24480</v>
          </cell>
        </row>
        <row r="3">
          <cell r="B3" t="str">
            <v>PF0009</v>
          </cell>
          <cell r="C3" t="str">
            <v>DELICE FERME BANANE 110</v>
          </cell>
          <cell r="D3">
            <v>101520</v>
          </cell>
          <cell r="E3">
            <v>2115</v>
          </cell>
          <cell r="F3">
            <v>48</v>
          </cell>
          <cell r="G3">
            <v>0</v>
          </cell>
          <cell r="H3">
            <v>25680</v>
          </cell>
          <cell r="I3">
            <v>4698</v>
          </cell>
          <cell r="J3">
            <v>71142</v>
          </cell>
        </row>
        <row r="4">
          <cell r="B4" t="str">
            <v>PF0010</v>
          </cell>
          <cell r="C4" t="str">
            <v>DELICE FERME FRAISE 110</v>
          </cell>
          <cell r="D4">
            <v>110448</v>
          </cell>
          <cell r="E4">
            <v>2301</v>
          </cell>
          <cell r="F4">
            <v>48</v>
          </cell>
          <cell r="G4">
            <v>0</v>
          </cell>
          <cell r="H4">
            <v>24864</v>
          </cell>
          <cell r="I4">
            <v>0</v>
          </cell>
          <cell r="J4">
            <v>85584</v>
          </cell>
        </row>
        <row r="5">
          <cell r="B5" t="str">
            <v>PF0011</v>
          </cell>
          <cell r="C5" t="str">
            <v>DELICE FERME VANILLE 110</v>
          </cell>
          <cell r="D5">
            <v>116976</v>
          </cell>
          <cell r="E5">
            <v>2437</v>
          </cell>
          <cell r="F5">
            <v>48</v>
          </cell>
          <cell r="G5">
            <v>0</v>
          </cell>
          <cell r="H5">
            <v>16608</v>
          </cell>
          <cell r="I5">
            <v>0</v>
          </cell>
          <cell r="J5">
            <v>100368</v>
          </cell>
        </row>
        <row r="6">
          <cell r="B6" t="str">
            <v>PF0013</v>
          </cell>
          <cell r="C6" t="str">
            <v>DELICE FERME FDB 110</v>
          </cell>
          <cell r="D6">
            <v>22224</v>
          </cell>
          <cell r="E6">
            <v>463</v>
          </cell>
          <cell r="F6">
            <v>48</v>
          </cell>
          <cell r="G6">
            <v>0</v>
          </cell>
          <cell r="H6">
            <v>5904</v>
          </cell>
          <cell r="I6">
            <v>0</v>
          </cell>
          <cell r="J6">
            <v>16320</v>
          </cell>
        </row>
        <row r="7">
          <cell r="B7" t="str">
            <v>PF0193</v>
          </cell>
          <cell r="C7" t="str">
            <v>DELICE FERME POMME/VANILLE 110</v>
          </cell>
          <cell r="D7">
            <v>20832</v>
          </cell>
          <cell r="E7">
            <v>434</v>
          </cell>
          <cell r="F7">
            <v>48</v>
          </cell>
          <cell r="G7">
            <v>0</v>
          </cell>
          <cell r="H7">
            <v>4848</v>
          </cell>
          <cell r="I7">
            <v>0</v>
          </cell>
          <cell r="J7">
            <v>15984</v>
          </cell>
        </row>
        <row r="8">
          <cell r="B8" t="str">
            <v>PF0372</v>
          </cell>
          <cell r="C8" t="str">
            <v>DELICE FERME  EXOTIQUE 110</v>
          </cell>
          <cell r="D8">
            <v>20832</v>
          </cell>
          <cell r="E8">
            <v>434</v>
          </cell>
          <cell r="F8">
            <v>48</v>
          </cell>
          <cell r="G8">
            <v>0</v>
          </cell>
          <cell r="H8">
            <v>2928</v>
          </cell>
          <cell r="I8">
            <v>0</v>
          </cell>
          <cell r="J8">
            <v>17904</v>
          </cell>
        </row>
        <row r="9">
          <cell r="B9" t="str">
            <v>PF0014</v>
          </cell>
          <cell r="C9" t="str">
            <v>DELICE FERME ABRICOT 110</v>
          </cell>
          <cell r="D9">
            <v>20832</v>
          </cell>
          <cell r="E9">
            <v>434</v>
          </cell>
          <cell r="F9">
            <v>48</v>
          </cell>
          <cell r="G9">
            <v>0</v>
          </cell>
          <cell r="H9">
            <v>1872</v>
          </cell>
          <cell r="I9">
            <v>0</v>
          </cell>
          <cell r="J9">
            <v>18960</v>
          </cell>
        </row>
        <row r="10">
          <cell r="B10" t="str">
            <v>PF0012</v>
          </cell>
          <cell r="C10" t="str">
            <v>DELICE FERME NDC 110</v>
          </cell>
          <cell r="D10">
            <v>20352</v>
          </cell>
          <cell r="E10">
            <v>424</v>
          </cell>
          <cell r="F10">
            <v>48</v>
          </cell>
          <cell r="G10">
            <v>0</v>
          </cell>
          <cell r="H10">
            <v>912</v>
          </cell>
          <cell r="I10">
            <v>0</v>
          </cell>
          <cell r="J10">
            <v>19440</v>
          </cell>
        </row>
        <row r="11">
          <cell r="B11" t="str">
            <v>PF0458</v>
          </cell>
          <cell r="C11" t="str">
            <v>DELICE FERME CITRON 110</v>
          </cell>
          <cell r="D11">
            <v>8640</v>
          </cell>
          <cell r="E11">
            <v>180</v>
          </cell>
          <cell r="F11">
            <v>48</v>
          </cell>
          <cell r="G11">
            <v>0</v>
          </cell>
          <cell r="H11">
            <v>288</v>
          </cell>
          <cell r="I11">
            <v>0</v>
          </cell>
          <cell r="J11">
            <v>8352</v>
          </cell>
        </row>
        <row r="12">
          <cell r="B12" t="str">
            <v>PF0245</v>
          </cell>
          <cell r="C12" t="str">
            <v>DANINO NATURE SUCRE 50</v>
          </cell>
          <cell r="D12">
            <v>40536</v>
          </cell>
          <cell r="E12">
            <v>563</v>
          </cell>
          <cell r="F12">
            <v>72</v>
          </cell>
          <cell r="G12">
            <v>0</v>
          </cell>
          <cell r="H12">
            <v>10080</v>
          </cell>
          <cell r="I12">
            <v>1716</v>
          </cell>
          <cell r="J12">
            <v>28740</v>
          </cell>
        </row>
        <row r="13">
          <cell r="B13" t="str">
            <v>PF0246</v>
          </cell>
          <cell r="C13" t="str">
            <v>DANINO FRAISE 50</v>
          </cell>
          <cell r="D13">
            <v>9216</v>
          </cell>
          <cell r="E13">
            <v>128</v>
          </cell>
          <cell r="F13">
            <v>72</v>
          </cell>
          <cell r="G13">
            <v>0</v>
          </cell>
          <cell r="H13">
            <v>3240</v>
          </cell>
          <cell r="I13">
            <v>0</v>
          </cell>
          <cell r="J13">
            <v>5976</v>
          </cell>
        </row>
        <row r="14">
          <cell r="B14" t="str">
            <v>PF0520</v>
          </cell>
          <cell r="C14" t="str">
            <v>DANINO BANANE / ABRICOT 50 GR</v>
          </cell>
          <cell r="D14">
            <v>2592</v>
          </cell>
          <cell r="E14">
            <v>36</v>
          </cell>
          <cell r="F14">
            <v>72</v>
          </cell>
          <cell r="G14">
            <v>0</v>
          </cell>
          <cell r="H14">
            <v>504</v>
          </cell>
          <cell r="I14">
            <v>0</v>
          </cell>
          <cell r="J14">
            <v>2088</v>
          </cell>
        </row>
        <row r="15">
          <cell r="B15" t="str">
            <v>PF0071</v>
          </cell>
          <cell r="C15" t="str">
            <v>DANETTE CHOCOLAT 100</v>
          </cell>
          <cell r="D15">
            <v>92544</v>
          </cell>
          <cell r="E15">
            <v>1928</v>
          </cell>
          <cell r="F15">
            <v>48</v>
          </cell>
          <cell r="G15">
            <v>0</v>
          </cell>
          <cell r="H15">
            <v>18672</v>
          </cell>
          <cell r="I15">
            <v>2130</v>
          </cell>
          <cell r="J15">
            <v>71742</v>
          </cell>
        </row>
        <row r="16">
          <cell r="B16" t="str">
            <v>PF0073</v>
          </cell>
          <cell r="C16" t="str">
            <v>DANETTE VANILLE 100</v>
          </cell>
          <cell r="D16">
            <v>10080</v>
          </cell>
          <cell r="E16">
            <v>210</v>
          </cell>
          <cell r="F16">
            <v>48</v>
          </cell>
          <cell r="G16">
            <v>0</v>
          </cell>
          <cell r="H16">
            <v>3264</v>
          </cell>
          <cell r="I16">
            <v>0</v>
          </cell>
          <cell r="J16">
            <v>6816</v>
          </cell>
        </row>
        <row r="17">
          <cell r="B17" t="str">
            <v>PF0074</v>
          </cell>
          <cell r="C17" t="str">
            <v>DANETTE PRALINE 100</v>
          </cell>
          <cell r="D17">
            <v>22272</v>
          </cell>
          <cell r="E17">
            <v>464</v>
          </cell>
          <cell r="F17">
            <v>48</v>
          </cell>
          <cell r="G17">
            <v>0</v>
          </cell>
          <cell r="H17">
            <v>4560</v>
          </cell>
          <cell r="I17">
            <v>0</v>
          </cell>
          <cell r="J17">
            <v>17712</v>
          </cell>
        </row>
        <row r="18">
          <cell r="B18" t="str">
            <v>PF0505</v>
          </cell>
          <cell r="C18" t="str">
            <v>DANETTE MAHALBIA 100</v>
          </cell>
          <cell r="D18">
            <v>0</v>
          </cell>
          <cell r="E18">
            <v>0</v>
          </cell>
          <cell r="F18">
            <v>48</v>
          </cell>
          <cell r="G18">
            <v>0</v>
          </cell>
          <cell r="H18">
            <v>0</v>
          </cell>
          <cell r="I18">
            <v>0</v>
          </cell>
          <cell r="J18">
            <v>0</v>
          </cell>
        </row>
        <row r="19">
          <cell r="B19" t="str">
            <v>PF0506</v>
          </cell>
          <cell r="C19" t="str">
            <v>DANETTE PECAN TOFFEE 100</v>
          </cell>
          <cell r="D19">
            <v>4368</v>
          </cell>
          <cell r="E19">
            <v>91</v>
          </cell>
          <cell r="F19">
            <v>48</v>
          </cell>
          <cell r="G19">
            <v>0</v>
          </cell>
          <cell r="H19">
            <v>1200</v>
          </cell>
          <cell r="I19">
            <v>0</v>
          </cell>
          <cell r="J19">
            <v>3168</v>
          </cell>
        </row>
        <row r="20">
          <cell r="B20" t="str">
            <v>PF0481</v>
          </cell>
          <cell r="C20" t="str">
            <v>DELICE CREAMY FRAISE 110</v>
          </cell>
          <cell r="D20">
            <v>19920</v>
          </cell>
          <cell r="E20">
            <v>415</v>
          </cell>
          <cell r="F20">
            <v>48</v>
          </cell>
          <cell r="G20">
            <v>0</v>
          </cell>
          <cell r="H20">
            <v>4992</v>
          </cell>
          <cell r="I20">
            <v>1444</v>
          </cell>
          <cell r="J20">
            <v>13484</v>
          </cell>
        </row>
        <row r="21">
          <cell r="B21" t="str">
            <v>PF0482</v>
          </cell>
          <cell r="C21" t="str">
            <v>DELICE CREAMY ABRICOT 110</v>
          </cell>
          <cell r="D21">
            <v>18432</v>
          </cell>
          <cell r="E21">
            <v>384</v>
          </cell>
          <cell r="F21">
            <v>48</v>
          </cell>
          <cell r="G21">
            <v>0</v>
          </cell>
          <cell r="H21">
            <v>4224</v>
          </cell>
          <cell r="I21">
            <v>0</v>
          </cell>
          <cell r="J21">
            <v>14208</v>
          </cell>
        </row>
        <row r="22">
          <cell r="B22" t="str">
            <v>PF0484</v>
          </cell>
          <cell r="C22" t="str">
            <v>DANETTE PANNA COTTA FRAISE 95</v>
          </cell>
          <cell r="D22">
            <v>0</v>
          </cell>
          <cell r="E22">
            <v>0</v>
          </cell>
          <cell r="F22">
            <v>32</v>
          </cell>
          <cell r="G22">
            <v>0</v>
          </cell>
          <cell r="H22">
            <v>64</v>
          </cell>
          <cell r="I22">
            <v>83</v>
          </cell>
          <cell r="J22">
            <v>-147</v>
          </cell>
        </row>
        <row r="23">
          <cell r="B23" t="str">
            <v>PF0300</v>
          </cell>
          <cell r="C23" t="str">
            <v>MPACK*12 DELICE FRAISE/VANILLE</v>
          </cell>
          <cell r="D23">
            <v>708</v>
          </cell>
          <cell r="E23">
            <v>177</v>
          </cell>
          <cell r="F23">
            <v>4</v>
          </cell>
          <cell r="G23">
            <v>0</v>
          </cell>
          <cell r="H23">
            <v>0</v>
          </cell>
          <cell r="I23">
            <v>0</v>
          </cell>
          <cell r="J23">
            <v>708</v>
          </cell>
        </row>
        <row r="24">
          <cell r="B24" t="str">
            <v>PF0434</v>
          </cell>
          <cell r="C24" t="str">
            <v>MPACK*12 DELICE FRAISE/BANANE</v>
          </cell>
          <cell r="D24">
            <v>560</v>
          </cell>
          <cell r="E24">
            <v>140</v>
          </cell>
          <cell r="F24">
            <v>4</v>
          </cell>
          <cell r="G24">
            <v>0</v>
          </cell>
          <cell r="H24">
            <v>0</v>
          </cell>
          <cell r="I24">
            <v>0</v>
          </cell>
          <cell r="J24">
            <v>560</v>
          </cell>
        </row>
        <row r="25">
          <cell r="B25" t="str">
            <v>PF0476</v>
          </cell>
          <cell r="C25" t="str">
            <v>MPACK*12 DELICE BANANE/VANILLE</v>
          </cell>
          <cell r="D25">
            <v>508</v>
          </cell>
          <cell r="E25">
            <v>127</v>
          </cell>
          <cell r="F25">
            <v>4</v>
          </cell>
          <cell r="G25">
            <v>0</v>
          </cell>
          <cell r="H25">
            <v>0</v>
          </cell>
          <cell r="I25">
            <v>0</v>
          </cell>
          <cell r="J25">
            <v>508</v>
          </cell>
        </row>
        <row r="26">
          <cell r="B26" t="str">
            <v>PF0301</v>
          </cell>
          <cell r="C26" t="str">
            <v>MPACK*8 DANETTE CHOCOLAT</v>
          </cell>
          <cell r="D26">
            <v>464</v>
          </cell>
          <cell r="E26">
            <v>116</v>
          </cell>
          <cell r="F26">
            <v>4</v>
          </cell>
          <cell r="G26">
            <v>0</v>
          </cell>
          <cell r="H26">
            <v>0</v>
          </cell>
          <cell r="I26">
            <v>0</v>
          </cell>
          <cell r="J26">
            <v>464</v>
          </cell>
        </row>
        <row r="27">
          <cell r="B27" t="str">
            <v>PF0361</v>
          </cell>
          <cell r="C27" t="str">
            <v>MPACK*8 DANETTE CHOCO/ PRALINE</v>
          </cell>
          <cell r="D27">
            <v>328</v>
          </cell>
          <cell r="E27">
            <v>82</v>
          </cell>
          <cell r="F27">
            <v>4</v>
          </cell>
          <cell r="G27">
            <v>0</v>
          </cell>
          <cell r="H27">
            <v>0</v>
          </cell>
          <cell r="I27">
            <v>0</v>
          </cell>
          <cell r="J27">
            <v>328</v>
          </cell>
        </row>
        <row r="28">
          <cell r="B28" t="str">
            <v>PF0497</v>
          </cell>
          <cell r="C28" t="str">
            <v>MPACK*8 DANETTE CHOCO/ VANILLE</v>
          </cell>
          <cell r="D28">
            <v>220</v>
          </cell>
          <cell r="E28">
            <v>55</v>
          </cell>
          <cell r="F28">
            <v>4</v>
          </cell>
          <cell r="G28">
            <v>0</v>
          </cell>
          <cell r="H28">
            <v>0</v>
          </cell>
          <cell r="I28">
            <v>0</v>
          </cell>
          <cell r="J28">
            <v>220</v>
          </cell>
        </row>
        <row r="29">
          <cell r="B29" t="str">
            <v>PF0533</v>
          </cell>
          <cell r="C29" t="str">
            <v>DANETTE LE LIEGEOIS 12 CL</v>
          </cell>
          <cell r="D29">
            <v>14752</v>
          </cell>
          <cell r="E29">
            <v>461</v>
          </cell>
          <cell r="F29">
            <v>32</v>
          </cell>
          <cell r="G29">
            <v>0</v>
          </cell>
          <cell r="H29">
            <v>3008</v>
          </cell>
          <cell r="I29">
            <v>464</v>
          </cell>
          <cell r="J29">
            <v>11280</v>
          </cell>
        </row>
        <row r="30">
          <cell r="B30" t="str">
            <v>PF0486</v>
          </cell>
          <cell r="C30" t="str">
            <v>MPCK*12 CREAMY FRAISE/ABRICOT</v>
          </cell>
          <cell r="D30">
            <v>140</v>
          </cell>
          <cell r="E30">
            <v>35</v>
          </cell>
          <cell r="F30">
            <v>4</v>
          </cell>
          <cell r="G30">
            <v>0</v>
          </cell>
          <cell r="H30">
            <v>0</v>
          </cell>
          <cell r="I30">
            <v>0</v>
          </cell>
          <cell r="J30">
            <v>140</v>
          </cell>
        </row>
        <row r="31">
          <cell r="B31" t="str">
            <v>PF0464</v>
          </cell>
          <cell r="C31" t="str">
            <v>MPACK*6 DANUP FRAISE</v>
          </cell>
          <cell r="D31">
            <v>234</v>
          </cell>
          <cell r="E31">
            <v>39</v>
          </cell>
          <cell r="F31">
            <v>6</v>
          </cell>
          <cell r="G31">
            <v>0</v>
          </cell>
          <cell r="H31">
            <v>0</v>
          </cell>
          <cell r="I31">
            <v>0</v>
          </cell>
          <cell r="J31">
            <v>234</v>
          </cell>
        </row>
        <row r="32">
          <cell r="B32" t="str">
            <v>PF0465</v>
          </cell>
          <cell r="C32" t="str">
            <v>MPACK*6 DANUP VANILLE</v>
          </cell>
          <cell r="D32">
            <v>216</v>
          </cell>
          <cell r="E32">
            <v>36</v>
          </cell>
          <cell r="F32">
            <v>6</v>
          </cell>
          <cell r="G32">
            <v>0</v>
          </cell>
          <cell r="H32">
            <v>0</v>
          </cell>
          <cell r="I32">
            <v>0</v>
          </cell>
          <cell r="J32">
            <v>216</v>
          </cell>
        </row>
        <row r="33">
          <cell r="B33" t="str">
            <v>PF0155</v>
          </cell>
          <cell r="C33" t="str">
            <v>DANUP FRAISE 170</v>
          </cell>
          <cell r="D33">
            <v>31248</v>
          </cell>
          <cell r="E33">
            <v>651</v>
          </cell>
          <cell r="F33">
            <v>48</v>
          </cell>
          <cell r="G33">
            <v>0</v>
          </cell>
          <cell r="H33">
            <v>8784</v>
          </cell>
          <cell r="I33">
            <v>1302</v>
          </cell>
          <cell r="J33">
            <v>21162</v>
          </cell>
        </row>
        <row r="34">
          <cell r="B34" t="str">
            <v>PF0156</v>
          </cell>
          <cell r="C34" t="str">
            <v>DANUP VANILLE 170</v>
          </cell>
          <cell r="D34">
            <v>28944</v>
          </cell>
          <cell r="E34">
            <v>603</v>
          </cell>
          <cell r="F34">
            <v>48</v>
          </cell>
          <cell r="G34">
            <v>0</v>
          </cell>
          <cell r="H34">
            <v>7872</v>
          </cell>
          <cell r="I34">
            <v>0</v>
          </cell>
          <cell r="J34">
            <v>21072</v>
          </cell>
        </row>
        <row r="35">
          <cell r="B35" t="str">
            <v>PF0310</v>
          </cell>
          <cell r="C35" t="str">
            <v>DANUP TROPICAL MIX 170</v>
          </cell>
          <cell r="D35">
            <v>5664</v>
          </cell>
          <cell r="E35">
            <v>118</v>
          </cell>
          <cell r="F35">
            <v>48</v>
          </cell>
          <cell r="G35">
            <v>0</v>
          </cell>
          <cell r="H35">
            <v>2736</v>
          </cell>
          <cell r="I35">
            <v>0</v>
          </cell>
          <cell r="J35">
            <v>2928</v>
          </cell>
        </row>
        <row r="36">
          <cell r="B36" t="str">
            <v>PF0554</v>
          </cell>
          <cell r="C36" t="str">
            <v>DANUP MELON ANANAS 170 GR</v>
          </cell>
          <cell r="D36">
            <v>5136</v>
          </cell>
          <cell r="E36">
            <v>107</v>
          </cell>
          <cell r="F36">
            <v>48</v>
          </cell>
          <cell r="G36">
            <v>0</v>
          </cell>
          <cell r="H36">
            <v>1296</v>
          </cell>
          <cell r="I36">
            <v>0</v>
          </cell>
          <cell r="J36">
            <v>3840</v>
          </cell>
        </row>
        <row r="37">
          <cell r="B37" t="str">
            <v>PF0548</v>
          </cell>
          <cell r="C37" t="str">
            <v>DANUP CAFE BANANE 170 GR</v>
          </cell>
          <cell r="D37">
            <v>2736</v>
          </cell>
          <cell r="E37">
            <v>57</v>
          </cell>
          <cell r="F37">
            <v>48</v>
          </cell>
          <cell r="G37">
            <v>0</v>
          </cell>
          <cell r="H37">
            <v>576</v>
          </cell>
          <cell r="I37">
            <v>0</v>
          </cell>
          <cell r="J37">
            <v>2160</v>
          </cell>
        </row>
        <row r="38">
          <cell r="B38" t="str">
            <v>PF0338</v>
          </cell>
          <cell r="C38" t="str">
            <v>DANUP PECHE MELBA 170</v>
          </cell>
          <cell r="D38">
            <v>9792</v>
          </cell>
          <cell r="E38">
            <v>204</v>
          </cell>
          <cell r="F38">
            <v>48</v>
          </cell>
          <cell r="G38">
            <v>0</v>
          </cell>
          <cell r="H38">
            <v>720</v>
          </cell>
          <cell r="I38">
            <v>0</v>
          </cell>
          <cell r="J38">
            <v>9072</v>
          </cell>
        </row>
        <row r="39">
          <cell r="B39" t="str">
            <v>PF0587</v>
          </cell>
          <cell r="C39" t="str">
            <v>DANUP CHEWING GUM 170G</v>
          </cell>
          <cell r="D39">
            <v>34992</v>
          </cell>
          <cell r="E39">
            <v>729</v>
          </cell>
          <cell r="F39">
            <v>48</v>
          </cell>
          <cell r="G39">
            <v>0</v>
          </cell>
          <cell r="H39">
            <v>4176</v>
          </cell>
          <cell r="I39">
            <v>0</v>
          </cell>
          <cell r="J39">
            <v>30816</v>
          </cell>
        </row>
        <row r="40">
          <cell r="B40" t="str">
            <v>PF0373</v>
          </cell>
          <cell r="C40" t="str">
            <v>DANUP FRAISE 270</v>
          </cell>
          <cell r="D40">
            <v>26550</v>
          </cell>
          <cell r="E40">
            <v>885</v>
          </cell>
          <cell r="F40">
            <v>30</v>
          </cell>
          <cell r="G40">
            <v>0</v>
          </cell>
          <cell r="H40">
            <v>8820</v>
          </cell>
          <cell r="I40">
            <v>1042</v>
          </cell>
          <cell r="J40">
            <v>16688</v>
          </cell>
        </row>
        <row r="41">
          <cell r="B41" t="str">
            <v>PF0374</v>
          </cell>
          <cell r="C41" t="str">
            <v>DANUP VANILLE 270</v>
          </cell>
          <cell r="D41">
            <v>23490</v>
          </cell>
          <cell r="E41">
            <v>783</v>
          </cell>
          <cell r="F41">
            <v>30</v>
          </cell>
          <cell r="G41">
            <v>0</v>
          </cell>
          <cell r="H41">
            <v>8100</v>
          </cell>
          <cell r="I41">
            <v>0</v>
          </cell>
          <cell r="J41">
            <v>15390</v>
          </cell>
        </row>
        <row r="42">
          <cell r="B42" t="str">
            <v>PF0375</v>
          </cell>
          <cell r="C42" t="str">
            <v>DANUP TROPICAL MIX 270</v>
          </cell>
          <cell r="D42">
            <v>9210</v>
          </cell>
          <cell r="E42">
            <v>307</v>
          </cell>
          <cell r="F42">
            <v>30</v>
          </cell>
          <cell r="G42">
            <v>0</v>
          </cell>
          <cell r="H42">
            <v>3000</v>
          </cell>
          <cell r="I42">
            <v>0</v>
          </cell>
          <cell r="J42">
            <v>6210</v>
          </cell>
        </row>
        <row r="43">
          <cell r="B43" t="str">
            <v>PF0376</v>
          </cell>
          <cell r="C43" t="str">
            <v>DANUP PECHE MELBA 270</v>
          </cell>
          <cell r="D43">
            <v>9630</v>
          </cell>
          <cell r="E43">
            <v>321</v>
          </cell>
          <cell r="F43">
            <v>30</v>
          </cell>
          <cell r="G43">
            <v>0</v>
          </cell>
          <cell r="H43">
            <v>2010</v>
          </cell>
          <cell r="I43">
            <v>0</v>
          </cell>
          <cell r="J43">
            <v>7620</v>
          </cell>
        </row>
        <row r="44">
          <cell r="B44" t="str">
            <v>PF0101</v>
          </cell>
          <cell r="C44" t="str">
            <v>JOCKEY NATURE SUCRE 90</v>
          </cell>
          <cell r="D44">
            <v>40992</v>
          </cell>
          <cell r="E44">
            <v>854</v>
          </cell>
          <cell r="F44">
            <v>48</v>
          </cell>
          <cell r="G44">
            <v>0</v>
          </cell>
          <cell r="H44">
            <v>8256</v>
          </cell>
          <cell r="I44">
            <v>453</v>
          </cell>
          <cell r="J44">
            <v>32283</v>
          </cell>
        </row>
        <row r="45">
          <cell r="B45" t="str">
            <v>PF0537</v>
          </cell>
          <cell r="C45" t="str">
            <v>DELICE ET FRUITS FRAISE 110 GR</v>
          </cell>
          <cell r="D45">
            <v>12336</v>
          </cell>
          <cell r="E45">
            <v>257</v>
          </cell>
          <cell r="F45">
            <v>48</v>
          </cell>
          <cell r="G45">
            <v>0</v>
          </cell>
          <cell r="H45">
            <v>4176</v>
          </cell>
          <cell r="I45">
            <v>1295</v>
          </cell>
          <cell r="J45">
            <v>6865</v>
          </cell>
        </row>
        <row r="46">
          <cell r="B46" t="str">
            <v>PF0538</v>
          </cell>
          <cell r="C46" t="str">
            <v>DELICE ET FRUITS PECHE 110 GR</v>
          </cell>
          <cell r="D46">
            <v>9696</v>
          </cell>
          <cell r="E46">
            <v>202</v>
          </cell>
          <cell r="F46">
            <v>48</v>
          </cell>
          <cell r="G46">
            <v>0</v>
          </cell>
          <cell r="H46">
            <v>3168</v>
          </cell>
          <cell r="I46">
            <v>0</v>
          </cell>
          <cell r="J46">
            <v>6528</v>
          </cell>
        </row>
        <row r="47">
          <cell r="B47" t="str">
            <v>PF0539</v>
          </cell>
          <cell r="C47" t="str">
            <v>DELICE ET FRUITS FDB 110 GR</v>
          </cell>
          <cell r="D47">
            <v>12384</v>
          </cell>
          <cell r="E47">
            <v>258</v>
          </cell>
          <cell r="F47">
            <v>48</v>
          </cell>
          <cell r="G47">
            <v>0</v>
          </cell>
          <cell r="H47">
            <v>2208</v>
          </cell>
          <cell r="I47">
            <v>0</v>
          </cell>
          <cell r="J47">
            <v>10176</v>
          </cell>
        </row>
        <row r="48">
          <cell r="B48" t="str">
            <v>PF0524</v>
          </cell>
          <cell r="C48" t="str">
            <v>MAMZOUJ VANILLE 70</v>
          </cell>
          <cell r="D48">
            <v>54000</v>
          </cell>
          <cell r="E48">
            <v>750</v>
          </cell>
          <cell r="F48">
            <v>72</v>
          </cell>
          <cell r="G48">
            <v>0</v>
          </cell>
          <cell r="H48">
            <v>13680</v>
          </cell>
          <cell r="I48">
            <v>4903</v>
          </cell>
          <cell r="J48">
            <v>35417</v>
          </cell>
        </row>
        <row r="49">
          <cell r="B49" t="str">
            <v>PF0525</v>
          </cell>
          <cell r="C49" t="str">
            <v>MAMZOUJ FRAISE 70</v>
          </cell>
          <cell r="D49">
            <v>47376</v>
          </cell>
          <cell r="E49">
            <v>658</v>
          </cell>
          <cell r="F49">
            <v>72</v>
          </cell>
          <cell r="G49">
            <v>0</v>
          </cell>
          <cell r="H49">
            <v>14112</v>
          </cell>
          <cell r="I49">
            <v>0</v>
          </cell>
          <cell r="J49">
            <v>33264</v>
          </cell>
        </row>
        <row r="50">
          <cell r="B50" t="str">
            <v>PF0526</v>
          </cell>
          <cell r="C50" t="str">
            <v>MAMZOUJ FRAISE BISCUIT 70</v>
          </cell>
          <cell r="D50">
            <v>11952</v>
          </cell>
          <cell r="E50">
            <v>166</v>
          </cell>
          <cell r="F50">
            <v>72</v>
          </cell>
          <cell r="G50">
            <v>0</v>
          </cell>
          <cell r="H50">
            <v>3672</v>
          </cell>
          <cell r="I50">
            <v>0</v>
          </cell>
          <cell r="J50">
            <v>8280</v>
          </cell>
        </row>
        <row r="51">
          <cell r="B51" t="str">
            <v>PF0530</v>
          </cell>
          <cell r="C51" t="str">
            <v>MAMZOUJ VANILLE BISCUIT 70</v>
          </cell>
          <cell r="D51">
            <v>14472</v>
          </cell>
          <cell r="E51">
            <v>201</v>
          </cell>
          <cell r="F51">
            <v>72</v>
          </cell>
          <cell r="G51">
            <v>0</v>
          </cell>
          <cell r="H51">
            <v>2304</v>
          </cell>
          <cell r="I51">
            <v>0</v>
          </cell>
          <cell r="J51">
            <v>12168</v>
          </cell>
        </row>
        <row r="52">
          <cell r="B52" t="str">
            <v>PF0534</v>
          </cell>
          <cell r="C52" t="str">
            <v>MAMZOUJ BUBBLE GUM 70 GR</v>
          </cell>
          <cell r="D52">
            <v>7128</v>
          </cell>
          <cell r="E52">
            <v>99</v>
          </cell>
          <cell r="F52">
            <v>72</v>
          </cell>
          <cell r="G52">
            <v>0</v>
          </cell>
          <cell r="H52">
            <v>792</v>
          </cell>
          <cell r="I52">
            <v>0</v>
          </cell>
          <cell r="J52">
            <v>6336</v>
          </cell>
        </row>
        <row r="53">
          <cell r="B53" t="str">
            <v>PF0590</v>
          </cell>
          <cell r="C53" t="str">
            <v>MAMZOUJ TARTE AUX CERISES 70GR</v>
          </cell>
          <cell r="D53">
            <v>22896</v>
          </cell>
          <cell r="E53">
            <v>318</v>
          </cell>
          <cell r="F53">
            <v>72</v>
          </cell>
          <cell r="G53">
            <v>0</v>
          </cell>
          <cell r="H53">
            <v>4176</v>
          </cell>
          <cell r="I53">
            <v>0</v>
          </cell>
          <cell r="J53">
            <v>18720</v>
          </cell>
        </row>
        <row r="54">
          <cell r="B54" t="str">
            <v>PF0425</v>
          </cell>
          <cell r="C54" t="str">
            <v>ACTIVIA 0% NATURE 110</v>
          </cell>
          <cell r="D54">
            <v>2448</v>
          </cell>
          <cell r="E54">
            <v>51</v>
          </cell>
          <cell r="F54">
            <v>48</v>
          </cell>
          <cell r="G54">
            <v>0</v>
          </cell>
          <cell r="H54">
            <v>480</v>
          </cell>
          <cell r="I54">
            <v>14</v>
          </cell>
          <cell r="J54">
            <v>1954</v>
          </cell>
        </row>
        <row r="55">
          <cell r="B55" t="str">
            <v>PF0582</v>
          </cell>
          <cell r="C55" t="str">
            <v>DELICE A BOIRE FRAISE 150 GR</v>
          </cell>
          <cell r="D55">
            <v>20088</v>
          </cell>
          <cell r="E55">
            <v>837</v>
          </cell>
          <cell r="F55">
            <v>24</v>
          </cell>
          <cell r="G55">
            <v>0</v>
          </cell>
          <cell r="H55">
            <v>4176</v>
          </cell>
          <cell r="I55">
            <v>840</v>
          </cell>
          <cell r="J55">
            <v>15072</v>
          </cell>
        </row>
        <row r="56">
          <cell r="B56" t="str">
            <v>PF0583</v>
          </cell>
          <cell r="C56" t="str">
            <v>DELICE A BOIRE VANILLE 150 GR</v>
          </cell>
          <cell r="D56">
            <v>12624</v>
          </cell>
          <cell r="E56">
            <v>526</v>
          </cell>
          <cell r="F56">
            <v>24</v>
          </cell>
          <cell r="G56">
            <v>0</v>
          </cell>
          <cell r="H56">
            <v>3648</v>
          </cell>
          <cell r="I56">
            <v>0</v>
          </cell>
          <cell r="J56">
            <v>8976</v>
          </cell>
        </row>
        <row r="57">
          <cell r="B57" t="str">
            <v>PF0584</v>
          </cell>
          <cell r="C57" t="str">
            <v>DELICE A BOIRE PANACHE 150 GR</v>
          </cell>
          <cell r="D57">
            <v>24024</v>
          </cell>
          <cell r="E57">
            <v>1001</v>
          </cell>
          <cell r="F57">
            <v>24</v>
          </cell>
          <cell r="G57">
            <v>0</v>
          </cell>
          <cell r="H57">
            <v>4368</v>
          </cell>
          <cell r="I57">
            <v>0</v>
          </cell>
          <cell r="J57">
            <v>19656</v>
          </cell>
        </row>
        <row r="58">
          <cell r="B58" t="str">
            <v>PF0551</v>
          </cell>
          <cell r="C58" t="str">
            <v>DANAO ORANGE ANANAS 250 ML</v>
          </cell>
          <cell r="D58">
            <v>6834</v>
          </cell>
          <cell r="E58">
            <v>201</v>
          </cell>
          <cell r="F58">
            <v>34</v>
          </cell>
          <cell r="G58">
            <v>0</v>
          </cell>
          <cell r="H58">
            <v>2516</v>
          </cell>
          <cell r="I58">
            <v>0</v>
          </cell>
          <cell r="J58">
            <v>4318</v>
          </cell>
        </row>
        <row r="59">
          <cell r="B59" t="str">
            <v>PF0483</v>
          </cell>
          <cell r="C59" t="str">
            <v>DANETTE FLAN CARAMEL 95</v>
          </cell>
          <cell r="D59">
            <v>12928</v>
          </cell>
          <cell r="E59">
            <v>404</v>
          </cell>
          <cell r="F59">
            <v>32</v>
          </cell>
          <cell r="G59">
            <v>0</v>
          </cell>
          <cell r="H59">
            <v>2144</v>
          </cell>
          <cell r="I59">
            <v>359</v>
          </cell>
          <cell r="J59">
            <v>10425</v>
          </cell>
        </row>
        <row r="60">
          <cell r="B60" t="str">
            <v>PF0509</v>
          </cell>
          <cell r="C60" t="str">
            <v>DANAO PECHE/ABRICOT 200ML</v>
          </cell>
          <cell r="D60">
            <v>81900</v>
          </cell>
          <cell r="E60">
            <v>2340</v>
          </cell>
          <cell r="F60">
            <v>35</v>
          </cell>
          <cell r="G60">
            <v>0</v>
          </cell>
          <cell r="H60">
            <v>17220</v>
          </cell>
          <cell r="I60">
            <v>0</v>
          </cell>
          <cell r="J60">
            <v>64680</v>
          </cell>
        </row>
        <row r="61">
          <cell r="B61" t="str">
            <v>PF0588</v>
          </cell>
          <cell r="C61" t="str">
            <v>DANAO POIRE PECHE 200ML</v>
          </cell>
          <cell r="D61">
            <v>34825</v>
          </cell>
          <cell r="E61">
            <v>995</v>
          </cell>
          <cell r="F61">
            <v>35</v>
          </cell>
          <cell r="G61">
            <v>0</v>
          </cell>
          <cell r="H61">
            <v>4900</v>
          </cell>
          <cell r="I61">
            <v>0</v>
          </cell>
          <cell r="J61">
            <v>29925</v>
          </cell>
        </row>
        <row r="62">
          <cell r="B62" t="str">
            <v>PF0181</v>
          </cell>
          <cell r="C62" t="str">
            <v>ACTIVIA NATURE 110</v>
          </cell>
          <cell r="D62">
            <v>3456</v>
          </cell>
          <cell r="E62">
            <v>72</v>
          </cell>
          <cell r="F62">
            <v>48</v>
          </cell>
          <cell r="G62">
            <v>0</v>
          </cell>
          <cell r="H62">
            <v>768</v>
          </cell>
          <cell r="I62">
            <v>285</v>
          </cell>
          <cell r="J62">
            <v>2403</v>
          </cell>
        </row>
        <row r="63">
          <cell r="B63" t="str">
            <v>PF0206</v>
          </cell>
          <cell r="C63" t="str">
            <v>ACTIVIA ARO VANILLE 110</v>
          </cell>
          <cell r="D63">
            <v>5760</v>
          </cell>
          <cell r="E63">
            <v>120</v>
          </cell>
          <cell r="F63">
            <v>48</v>
          </cell>
          <cell r="G63">
            <v>0</v>
          </cell>
          <cell r="H63">
            <v>3120</v>
          </cell>
          <cell r="I63">
            <v>0</v>
          </cell>
          <cell r="J63">
            <v>2640</v>
          </cell>
        </row>
        <row r="64">
          <cell r="B64" t="str">
            <v>PF0263</v>
          </cell>
          <cell r="C64" t="str">
            <v>ACTIVIA AUX FRUITS FRAISE 110</v>
          </cell>
          <cell r="D64">
            <v>15120</v>
          </cell>
          <cell r="E64">
            <v>315</v>
          </cell>
          <cell r="F64">
            <v>48</v>
          </cell>
          <cell r="G64">
            <v>0</v>
          </cell>
          <cell r="H64">
            <v>4512</v>
          </cell>
          <cell r="I64">
            <v>1981</v>
          </cell>
          <cell r="J64">
            <v>8627</v>
          </cell>
        </row>
        <row r="65">
          <cell r="B65" t="str">
            <v>PF0264</v>
          </cell>
          <cell r="C65" t="str">
            <v>ACTIVIA AUX FRUITS PECHE  110</v>
          </cell>
          <cell r="D65">
            <v>13632</v>
          </cell>
          <cell r="E65">
            <v>284</v>
          </cell>
          <cell r="F65">
            <v>48</v>
          </cell>
          <cell r="G65">
            <v>0</v>
          </cell>
          <cell r="H65">
            <v>3984</v>
          </cell>
          <cell r="I65">
            <v>0</v>
          </cell>
          <cell r="J65">
            <v>9648</v>
          </cell>
        </row>
        <row r="66">
          <cell r="B66" t="str">
            <v>PF0408</v>
          </cell>
          <cell r="C66" t="str">
            <v>MPACK *12 ACTIVIA VANILLE</v>
          </cell>
          <cell r="D66">
            <v>56</v>
          </cell>
          <cell r="E66">
            <v>14</v>
          </cell>
          <cell r="F66">
            <v>4</v>
          </cell>
          <cell r="G66">
            <v>0</v>
          </cell>
          <cell r="H66">
            <v>0</v>
          </cell>
          <cell r="I66">
            <v>0</v>
          </cell>
          <cell r="J66">
            <v>56</v>
          </cell>
        </row>
        <row r="67">
          <cell r="B67" t="str">
            <v>PF0407</v>
          </cell>
          <cell r="C67" t="str">
            <v>MPACK*12  ACTIVIA NATURE</v>
          </cell>
          <cell r="D67">
            <v>76</v>
          </cell>
          <cell r="E67">
            <v>19</v>
          </cell>
          <cell r="F67">
            <v>4</v>
          </cell>
          <cell r="G67">
            <v>0</v>
          </cell>
          <cell r="H67">
            <v>4</v>
          </cell>
          <cell r="I67">
            <v>0</v>
          </cell>
          <cell r="J67">
            <v>72</v>
          </cell>
        </row>
        <row r="68">
          <cell r="B68" t="str">
            <v>PF0362</v>
          </cell>
          <cell r="C68" t="str">
            <v>MPACK*12 DELICE NATURE</v>
          </cell>
          <cell r="D68">
            <v>144</v>
          </cell>
          <cell r="E68">
            <v>36</v>
          </cell>
          <cell r="F68">
            <v>4</v>
          </cell>
          <cell r="G68">
            <v>0</v>
          </cell>
          <cell r="H68">
            <v>0</v>
          </cell>
          <cell r="I68">
            <v>0</v>
          </cell>
          <cell r="J68">
            <v>144</v>
          </cell>
        </row>
        <row r="69">
          <cell r="B69" t="str">
            <v>PF0360</v>
          </cell>
          <cell r="C69" t="str">
            <v>MPACK*12 DANINO NATURE SUCRE</v>
          </cell>
          <cell r="D69">
            <v>145</v>
          </cell>
          <cell r="E69">
            <v>29</v>
          </cell>
          <cell r="F69">
            <v>5</v>
          </cell>
          <cell r="G69">
            <v>0</v>
          </cell>
          <cell r="H69">
            <v>5</v>
          </cell>
          <cell r="I69">
            <v>0</v>
          </cell>
          <cell r="J69">
            <v>140</v>
          </cell>
        </row>
        <row r="70">
          <cell r="B70" t="str">
            <v>PF0522</v>
          </cell>
          <cell r="C70" t="str">
            <v>MPACK DANINO N.SUCRE / FRAISE</v>
          </cell>
          <cell r="D70">
            <v>35</v>
          </cell>
          <cell r="E70">
            <v>7</v>
          </cell>
          <cell r="F70">
            <v>5</v>
          </cell>
          <cell r="G70">
            <v>0</v>
          </cell>
          <cell r="H70">
            <v>0</v>
          </cell>
          <cell r="I70">
            <v>0</v>
          </cell>
          <cell r="J70">
            <v>35</v>
          </cell>
        </row>
        <row r="71">
          <cell r="B71" t="str">
            <v>PF0528</v>
          </cell>
          <cell r="C71" t="str">
            <v>MPACK*12 MAMZOUJ FRAIS/VAN 70G</v>
          </cell>
          <cell r="D71">
            <v>368</v>
          </cell>
          <cell r="E71">
            <v>92</v>
          </cell>
          <cell r="F71">
            <v>4</v>
          </cell>
          <cell r="G71">
            <v>0</v>
          </cell>
          <cell r="H71">
            <v>8</v>
          </cell>
          <cell r="I71">
            <v>0</v>
          </cell>
          <cell r="J71">
            <v>360</v>
          </cell>
        </row>
        <row r="72">
          <cell r="B72" t="str">
            <v>PF0529</v>
          </cell>
          <cell r="C72" t="str">
            <v>MPACK*12 MAMZOUJ VAN/FR.BIS 70</v>
          </cell>
          <cell r="D72">
            <v>368</v>
          </cell>
          <cell r="E72">
            <v>92</v>
          </cell>
          <cell r="F72">
            <v>4</v>
          </cell>
          <cell r="G72">
            <v>0</v>
          </cell>
          <cell r="H72">
            <v>0</v>
          </cell>
          <cell r="I72">
            <v>0</v>
          </cell>
          <cell r="J72">
            <v>368</v>
          </cell>
        </row>
        <row r="73">
          <cell r="B73" t="str">
            <v>PF0359</v>
          </cell>
          <cell r="C73" t="str">
            <v>MPACK*12 ACTIVIA FRAISE/PECHE</v>
          </cell>
          <cell r="D73">
            <v>96</v>
          </cell>
          <cell r="E73">
            <v>24</v>
          </cell>
          <cell r="F73">
            <v>4</v>
          </cell>
          <cell r="G73">
            <v>0</v>
          </cell>
          <cell r="H73">
            <v>0</v>
          </cell>
          <cell r="I73">
            <v>0</v>
          </cell>
          <cell r="J73">
            <v>96</v>
          </cell>
        </row>
        <row r="74">
          <cell r="B74" t="str">
            <v>PF0511</v>
          </cell>
          <cell r="C74" t="str">
            <v>MPACK*6 DANAO PECHE ABRICOT</v>
          </cell>
          <cell r="D74">
            <v>685</v>
          </cell>
          <cell r="E74">
            <v>137</v>
          </cell>
          <cell r="F74">
            <v>5</v>
          </cell>
          <cell r="G74">
            <v>0</v>
          </cell>
          <cell r="H74">
            <v>0</v>
          </cell>
          <cell r="I74">
            <v>0</v>
          </cell>
          <cell r="J74">
            <v>685</v>
          </cell>
        </row>
        <row r="75">
          <cell r="B75" t="str">
            <v>PF0222</v>
          </cell>
          <cell r="C75" t="str">
            <v>LBEN DELICE NV</v>
          </cell>
          <cell r="D75">
            <v>11790</v>
          </cell>
          <cell r="E75">
            <v>786</v>
          </cell>
          <cell r="F75">
            <v>15</v>
          </cell>
          <cell r="G75">
            <v>0</v>
          </cell>
          <cell r="H75">
            <v>2940</v>
          </cell>
          <cell r="I75">
            <v>981</v>
          </cell>
          <cell r="J75">
            <v>7869</v>
          </cell>
        </row>
        <row r="76">
          <cell r="B76" t="str">
            <v>PF0223</v>
          </cell>
          <cell r="C76" t="str">
            <v>RAIEB DELICE NV</v>
          </cell>
          <cell r="D76">
            <v>16320</v>
          </cell>
          <cell r="E76">
            <v>1088</v>
          </cell>
          <cell r="F76">
            <v>15</v>
          </cell>
          <cell r="G76">
            <v>0</v>
          </cell>
          <cell r="H76">
            <v>7095</v>
          </cell>
          <cell r="I76">
            <v>0</v>
          </cell>
          <cell r="J76">
            <v>9225</v>
          </cell>
        </row>
        <row r="77">
          <cell r="B77" t="str">
            <v>PF0430</v>
          </cell>
          <cell r="C77" t="str">
            <v>LBEN DELICE SLIM</v>
          </cell>
          <cell r="D77">
            <v>0</v>
          </cell>
          <cell r="E77">
            <v>0</v>
          </cell>
          <cell r="F77">
            <v>16</v>
          </cell>
          <cell r="G77">
            <v>0</v>
          </cell>
          <cell r="H77">
            <v>0</v>
          </cell>
          <cell r="I77">
            <v>0</v>
          </cell>
          <cell r="J77">
            <v>0</v>
          </cell>
        </row>
        <row r="78">
          <cell r="B78" t="str">
            <v>PF0557</v>
          </cell>
          <cell r="C78" t="str">
            <v>POT RAIEB DELICE 350G</v>
          </cell>
          <cell r="D78">
            <v>0</v>
          </cell>
          <cell r="E78">
            <v>0</v>
          </cell>
          <cell r="F78">
            <v>11</v>
          </cell>
          <cell r="G78">
            <v>0</v>
          </cell>
          <cell r="H78">
            <v>0</v>
          </cell>
          <cell r="I78">
            <v>0</v>
          </cell>
          <cell r="J78">
            <v>0</v>
          </cell>
        </row>
        <row r="79">
          <cell r="B79" t="str">
            <v>PF0478</v>
          </cell>
          <cell r="C79" t="str">
            <v>LBEN DELICE 240 Gr</v>
          </cell>
          <cell r="D79">
            <v>0</v>
          </cell>
          <cell r="E79">
            <v>0</v>
          </cell>
          <cell r="F79">
            <v>24</v>
          </cell>
          <cell r="G79">
            <v>0</v>
          </cell>
          <cell r="H79">
            <v>0</v>
          </cell>
          <cell r="I79">
            <v>0</v>
          </cell>
          <cell r="J79">
            <v>0</v>
          </cell>
        </row>
        <row r="80">
          <cell r="B80" t="str">
            <v>PF0433</v>
          </cell>
          <cell r="C80" t="str">
            <v>CREME FRAÎCHE NV POT DELICE</v>
          </cell>
          <cell r="D80">
            <v>6886</v>
          </cell>
          <cell r="E80">
            <v>313</v>
          </cell>
          <cell r="F80">
            <v>22</v>
          </cell>
          <cell r="G80">
            <v>0</v>
          </cell>
          <cell r="H80">
            <v>1232</v>
          </cell>
          <cell r="I80">
            <v>71</v>
          </cell>
          <cell r="J80">
            <v>5583</v>
          </cell>
        </row>
        <row r="81">
          <cell r="B81" t="str">
            <v>PF0494</v>
          </cell>
          <cell r="C81" t="str">
            <v>CREME UHT DELICE 1L</v>
          </cell>
          <cell r="D81">
            <v>90</v>
          </cell>
          <cell r="E81">
            <v>15</v>
          </cell>
          <cell r="F81">
            <v>6</v>
          </cell>
          <cell r="G81">
            <v>0</v>
          </cell>
          <cell r="H81">
            <v>12</v>
          </cell>
          <cell r="I81">
            <v>0</v>
          </cell>
          <cell r="J81">
            <v>78</v>
          </cell>
        </row>
        <row r="82">
          <cell r="B82" t="str">
            <v>PF0536</v>
          </cell>
          <cell r="C82" t="str">
            <v>LBEN BOUTEILLE 300G</v>
          </cell>
          <cell r="D82">
            <v>0</v>
          </cell>
          <cell r="E82">
            <v>0</v>
          </cell>
          <cell r="F82">
            <v>20</v>
          </cell>
          <cell r="G82">
            <v>0</v>
          </cell>
          <cell r="H82">
            <v>0</v>
          </cell>
          <cell r="I82">
            <v>0</v>
          </cell>
          <cell r="J82">
            <v>0</v>
          </cell>
        </row>
        <row r="83">
          <cell r="B83" t="str">
            <v>PF0552</v>
          </cell>
          <cell r="C83" t="str">
            <v>LBEN 300g FLEUR D’ORANGER / AM</v>
          </cell>
          <cell r="D83">
            <v>0</v>
          </cell>
          <cell r="E83">
            <v>0</v>
          </cell>
          <cell r="F83">
            <v>20</v>
          </cell>
          <cell r="G83">
            <v>0</v>
          </cell>
          <cell r="H83">
            <v>0</v>
          </cell>
          <cell r="I83">
            <v>0</v>
          </cell>
          <cell r="J83">
            <v>0</v>
          </cell>
        </row>
        <row r="84">
          <cell r="B84" t="str">
            <v>PF0553</v>
          </cell>
          <cell r="C84" t="str">
            <v>LBEN 300g LOUKOUM / PISTACHE</v>
          </cell>
          <cell r="D84">
            <v>0</v>
          </cell>
          <cell r="E84">
            <v>0</v>
          </cell>
          <cell r="F84">
            <v>20</v>
          </cell>
          <cell r="G84">
            <v>0</v>
          </cell>
          <cell r="H84">
            <v>0</v>
          </cell>
          <cell r="I84">
            <v>0</v>
          </cell>
          <cell r="J84">
            <v>0</v>
          </cell>
        </row>
        <row r="85">
          <cell r="B85" t="str">
            <v>PF0593</v>
          </cell>
          <cell r="C85" t="str">
            <v>POK EXOTIQUE ICE CREAM 180ML</v>
          </cell>
          <cell r="D85">
            <v>0</v>
          </cell>
          <cell r="E85">
            <v>0</v>
          </cell>
          <cell r="F85">
            <v>14</v>
          </cell>
          <cell r="G85">
            <v>0</v>
          </cell>
          <cell r="H85">
            <v>0</v>
          </cell>
          <cell r="I85">
            <v>0</v>
          </cell>
          <cell r="J85">
            <v>0</v>
          </cell>
        </row>
        <row r="86">
          <cell r="B86" t="str">
            <v>PF0329</v>
          </cell>
          <cell r="C86" t="str">
            <v>TRESOR DE LAIT</v>
          </cell>
          <cell r="D86">
            <v>0</v>
          </cell>
          <cell r="E86">
            <v>0</v>
          </cell>
          <cell r="F86">
            <v>18</v>
          </cell>
          <cell r="G86">
            <v>0</v>
          </cell>
          <cell r="H86">
            <v>0</v>
          </cell>
          <cell r="I86">
            <v>0</v>
          </cell>
          <cell r="J86">
            <v>0</v>
          </cell>
        </row>
        <row r="87">
          <cell r="B87" t="str">
            <v>PF0471</v>
          </cell>
          <cell r="C87" t="str">
            <v>FROMAGE TARTINABLE</v>
          </cell>
          <cell r="D87">
            <v>912</v>
          </cell>
          <cell r="E87">
            <v>38</v>
          </cell>
          <cell r="F87">
            <v>24</v>
          </cell>
          <cell r="G87">
            <v>0</v>
          </cell>
          <cell r="H87">
            <v>0</v>
          </cell>
          <cell r="I87">
            <v>0</v>
          </cell>
          <cell r="J87">
            <v>912</v>
          </cell>
        </row>
        <row r="88">
          <cell r="B88" t="str">
            <v>PF0342</v>
          </cell>
          <cell r="C88" t="str">
            <v>TRESOR DE LAIT AIL FINES HERBE</v>
          </cell>
          <cell r="D88">
            <v>0</v>
          </cell>
          <cell r="E88">
            <v>0</v>
          </cell>
          <cell r="F88">
            <v>18</v>
          </cell>
          <cell r="G88">
            <v>0</v>
          </cell>
          <cell r="H88">
            <v>0</v>
          </cell>
          <cell r="I88">
            <v>0</v>
          </cell>
          <cell r="J88">
            <v>0</v>
          </cell>
        </row>
        <row r="89">
          <cell r="B89" t="str">
            <v>PF0348</v>
          </cell>
          <cell r="C89" t="str">
            <v>TRESOR DE LAIT POIVRE</v>
          </cell>
          <cell r="D89">
            <v>0</v>
          </cell>
          <cell r="E89">
            <v>0</v>
          </cell>
          <cell r="F89">
            <v>18</v>
          </cell>
          <cell r="G89">
            <v>0</v>
          </cell>
          <cell r="H89">
            <v>0</v>
          </cell>
          <cell r="I89">
            <v>0</v>
          </cell>
          <cell r="J89">
            <v>0</v>
          </cell>
        </row>
        <row r="90">
          <cell r="B90" t="str">
            <v>PF0401</v>
          </cell>
          <cell r="C90" t="str">
            <v>TRESOR DE LAIT AFH LOT</v>
          </cell>
          <cell r="D90">
            <v>0</v>
          </cell>
          <cell r="E90">
            <v>0</v>
          </cell>
          <cell r="F90">
            <v>9</v>
          </cell>
          <cell r="G90">
            <v>0</v>
          </cell>
          <cell r="H90">
            <v>0</v>
          </cell>
          <cell r="I90">
            <v>0</v>
          </cell>
          <cell r="J90">
            <v>0</v>
          </cell>
        </row>
        <row r="91">
          <cell r="B91" t="str">
            <v>PF0400</v>
          </cell>
          <cell r="C91" t="str">
            <v>TRESOR DE LAIT NATURE LOT</v>
          </cell>
          <cell r="D91">
            <v>0</v>
          </cell>
          <cell r="E91">
            <v>0</v>
          </cell>
          <cell r="F91">
            <v>9</v>
          </cell>
          <cell r="G91">
            <v>0</v>
          </cell>
          <cell r="H91">
            <v>0</v>
          </cell>
          <cell r="I91">
            <v>0</v>
          </cell>
          <cell r="J91">
            <v>0</v>
          </cell>
        </row>
        <row r="92">
          <cell r="B92" t="str">
            <v>PF0571</v>
          </cell>
          <cell r="C92" t="str">
            <v>MILKANA GOUTTA 170 GR</v>
          </cell>
          <cell r="D92">
            <v>5382</v>
          </cell>
          <cell r="E92">
            <v>299</v>
          </cell>
          <cell r="F92">
            <v>18</v>
          </cell>
          <cell r="G92">
            <v>0</v>
          </cell>
          <cell r="H92">
            <v>1206</v>
          </cell>
          <cell r="I92">
            <v>155</v>
          </cell>
          <cell r="J92">
            <v>4021</v>
          </cell>
        </row>
        <row r="93">
          <cell r="B93" t="str">
            <v>PF0468</v>
          </cell>
          <cell r="C93" t="str">
            <v>MILKANA GOUTTA 400 GR</v>
          </cell>
          <cell r="D93">
            <v>0</v>
          </cell>
          <cell r="E93">
            <v>0</v>
          </cell>
          <cell r="F93">
            <v>11</v>
          </cell>
          <cell r="G93">
            <v>0</v>
          </cell>
          <cell r="H93">
            <v>0</v>
          </cell>
          <cell r="I93">
            <v>0</v>
          </cell>
          <cell r="J93">
            <v>0</v>
          </cell>
        </row>
        <row r="94">
          <cell r="B94" t="str">
            <v>PF0572</v>
          </cell>
          <cell r="C94" t="str">
            <v>MILKANA GOUTTA 240 GR</v>
          </cell>
          <cell r="D94">
            <v>374</v>
          </cell>
          <cell r="E94">
            <v>34</v>
          </cell>
          <cell r="F94">
            <v>11</v>
          </cell>
          <cell r="G94">
            <v>0</v>
          </cell>
          <cell r="H94">
            <v>0</v>
          </cell>
          <cell r="I94">
            <v>0</v>
          </cell>
          <cell r="J94">
            <v>374</v>
          </cell>
        </row>
        <row r="95">
          <cell r="B95" t="str">
            <v>PF0573</v>
          </cell>
          <cell r="C95" t="str">
            <v>MILKANA GOUTTA 340 GR</v>
          </cell>
          <cell r="D95">
            <v>242</v>
          </cell>
          <cell r="E95">
            <v>22</v>
          </cell>
          <cell r="F95">
            <v>11</v>
          </cell>
          <cell r="G95">
            <v>0</v>
          </cell>
          <cell r="H95">
            <v>0</v>
          </cell>
          <cell r="I95">
            <v>0</v>
          </cell>
          <cell r="J95">
            <v>242</v>
          </cell>
        </row>
        <row r="96">
          <cell r="B96" t="str">
            <v>PF0419</v>
          </cell>
          <cell r="C96" t="str">
            <v>FROMAGE FONDU 8 P</v>
          </cell>
          <cell r="D96">
            <v>3528</v>
          </cell>
          <cell r="E96">
            <v>98</v>
          </cell>
          <cell r="F96">
            <v>36</v>
          </cell>
          <cell r="G96">
            <v>0</v>
          </cell>
          <cell r="H96">
            <v>1224</v>
          </cell>
          <cell r="I96">
            <v>0</v>
          </cell>
          <cell r="J96">
            <v>2304</v>
          </cell>
        </row>
        <row r="97">
          <cell r="B97" t="str">
            <v>PF0420</v>
          </cell>
          <cell r="C97" t="str">
            <v>FROMAGE FONDU 16 P</v>
          </cell>
          <cell r="D97">
            <v>2214</v>
          </cell>
          <cell r="E97">
            <v>123</v>
          </cell>
          <cell r="F97">
            <v>18</v>
          </cell>
          <cell r="G97">
            <v>0</v>
          </cell>
          <cell r="H97">
            <v>1332</v>
          </cell>
          <cell r="I97">
            <v>0</v>
          </cell>
          <cell r="J97">
            <v>882</v>
          </cell>
        </row>
        <row r="98">
          <cell r="B98" t="str">
            <v>PF0422</v>
          </cell>
          <cell r="C98" t="str">
            <v>FROMAGE FONDU 24 P</v>
          </cell>
          <cell r="D98">
            <v>1440</v>
          </cell>
          <cell r="E98">
            <v>120</v>
          </cell>
          <cell r="F98">
            <v>12</v>
          </cell>
          <cell r="G98">
            <v>0</v>
          </cell>
          <cell r="H98">
            <v>852</v>
          </cell>
          <cell r="I98">
            <v>0</v>
          </cell>
          <cell r="J98">
            <v>588</v>
          </cell>
        </row>
        <row r="99">
          <cell r="B99" t="str">
            <v>PF0421</v>
          </cell>
          <cell r="C99" t="str">
            <v>FROMAGE FONDU 48 P</v>
          </cell>
          <cell r="D99">
            <v>2994</v>
          </cell>
          <cell r="E99">
            <v>499</v>
          </cell>
          <cell r="F99">
            <v>6</v>
          </cell>
          <cell r="G99">
            <v>0</v>
          </cell>
          <cell r="H99">
            <v>1050</v>
          </cell>
          <cell r="I99">
            <v>0</v>
          </cell>
          <cell r="J99">
            <v>1944</v>
          </cell>
        </row>
        <row r="100">
          <cell r="B100" t="str">
            <v>PF0579</v>
          </cell>
          <cell r="C100" t="str">
            <v>RAPE GOURMAND 120 GR</v>
          </cell>
          <cell r="D100">
            <v>40</v>
          </cell>
          <cell r="E100">
            <v>2</v>
          </cell>
          <cell r="F100">
            <v>20</v>
          </cell>
          <cell r="G100">
            <v>0</v>
          </cell>
          <cell r="H100">
            <v>0</v>
          </cell>
          <cell r="I100">
            <v>0</v>
          </cell>
          <cell r="J100">
            <v>40</v>
          </cell>
        </row>
        <row r="101">
          <cell r="B101" t="str">
            <v>PF0439</v>
          </cell>
          <cell r="C101" t="str">
            <v>RAPE GOURMAND GF</v>
          </cell>
          <cell r="D101">
            <v>0</v>
          </cell>
          <cell r="E101">
            <v>0</v>
          </cell>
          <cell r="F101">
            <v>8</v>
          </cell>
          <cell r="G101">
            <v>0</v>
          </cell>
          <cell r="H101">
            <v>0</v>
          </cell>
          <cell r="I101">
            <v>0</v>
          </cell>
          <cell r="J101">
            <v>0</v>
          </cell>
        </row>
        <row r="102">
          <cell r="B102" t="str">
            <v>PF0581</v>
          </cell>
          <cell r="C102" t="str">
            <v>RAPE FONDANT 120 GR</v>
          </cell>
          <cell r="D102">
            <v>80</v>
          </cell>
          <cell r="E102">
            <v>4</v>
          </cell>
          <cell r="F102">
            <v>20</v>
          </cell>
          <cell r="G102">
            <v>0</v>
          </cell>
          <cell r="H102">
            <v>0</v>
          </cell>
          <cell r="I102">
            <v>0</v>
          </cell>
          <cell r="J102">
            <v>80</v>
          </cell>
        </row>
        <row r="103">
          <cell r="B103" t="str">
            <v>PF0441</v>
          </cell>
          <cell r="C103" t="str">
            <v>RAPE FONDANT GF</v>
          </cell>
          <cell r="D103">
            <v>0</v>
          </cell>
          <cell r="E103">
            <v>0</v>
          </cell>
          <cell r="F103">
            <v>8</v>
          </cell>
          <cell r="G103">
            <v>0</v>
          </cell>
          <cell r="H103">
            <v>0</v>
          </cell>
          <cell r="I103">
            <v>0</v>
          </cell>
          <cell r="J103">
            <v>0</v>
          </cell>
        </row>
        <row r="104">
          <cell r="B104" t="str">
            <v>PF0521</v>
          </cell>
          <cell r="C104" t="str">
            <v>RAPE FONDANT GF PROMO</v>
          </cell>
          <cell r="D104">
            <v>649</v>
          </cell>
          <cell r="E104">
            <v>81</v>
          </cell>
          <cell r="F104">
            <v>8</v>
          </cell>
          <cell r="G104">
            <v>1</v>
          </cell>
          <cell r="H104">
            <v>376</v>
          </cell>
          <cell r="I104">
            <v>4</v>
          </cell>
          <cell r="J104">
            <v>269</v>
          </cell>
        </row>
        <row r="105">
          <cell r="B105" t="str">
            <v>PF0574</v>
          </cell>
          <cell r="C105" t="str">
            <v>RAPE FONDANT 1 KG SACHET 50</v>
          </cell>
          <cell r="D105">
            <v>0</v>
          </cell>
          <cell r="E105">
            <v>0</v>
          </cell>
          <cell r="F105">
            <v>8</v>
          </cell>
          <cell r="G105">
            <v>0</v>
          </cell>
          <cell r="H105">
            <v>0</v>
          </cell>
          <cell r="I105">
            <v>0</v>
          </cell>
          <cell r="J105">
            <v>0</v>
          </cell>
        </row>
        <row r="106">
          <cell r="B106" t="str">
            <v>PF0575</v>
          </cell>
          <cell r="C106" t="str">
            <v>RAPE FONDANT 1 KG SACHET100G</v>
          </cell>
          <cell r="D106">
            <v>0</v>
          </cell>
          <cell r="E106">
            <v>0</v>
          </cell>
          <cell r="F106">
            <v>8</v>
          </cell>
          <cell r="G106">
            <v>0</v>
          </cell>
          <cell r="H106">
            <v>0</v>
          </cell>
          <cell r="I106">
            <v>10</v>
          </cell>
          <cell r="J106">
            <v>-10</v>
          </cell>
        </row>
        <row r="107">
          <cell r="B107" t="str">
            <v>PF0549</v>
          </cell>
          <cell r="C107" t="str">
            <v>RAPE FONDANT PROMO SACHET 50</v>
          </cell>
          <cell r="D107">
            <v>296</v>
          </cell>
          <cell r="E107">
            <v>37</v>
          </cell>
          <cell r="F107">
            <v>8</v>
          </cell>
          <cell r="G107">
            <v>0</v>
          </cell>
          <cell r="H107">
            <v>200</v>
          </cell>
          <cell r="I107">
            <v>0</v>
          </cell>
          <cell r="J107">
            <v>96</v>
          </cell>
        </row>
        <row r="108">
          <cell r="B108" t="str">
            <v>PF0550</v>
          </cell>
          <cell r="C108" t="str">
            <v>RAPE FONDANT PROMO SACHET100G</v>
          </cell>
          <cell r="D108">
            <v>272</v>
          </cell>
          <cell r="E108">
            <v>34</v>
          </cell>
          <cell r="F108">
            <v>8</v>
          </cell>
          <cell r="G108">
            <v>0</v>
          </cell>
          <cell r="H108">
            <v>168</v>
          </cell>
          <cell r="I108">
            <v>0</v>
          </cell>
          <cell r="J108">
            <v>104</v>
          </cell>
        </row>
        <row r="109">
          <cell r="B109" t="str">
            <v>PF0560</v>
          </cell>
          <cell r="C109" t="str">
            <v>RAPE PESTO 120G</v>
          </cell>
          <cell r="D109">
            <v>0</v>
          </cell>
          <cell r="E109">
            <v>0</v>
          </cell>
          <cell r="F109">
            <v>20</v>
          </cell>
          <cell r="G109">
            <v>0</v>
          </cell>
          <cell r="H109">
            <v>0</v>
          </cell>
          <cell r="I109">
            <v>0</v>
          </cell>
          <cell r="J109">
            <v>0</v>
          </cell>
        </row>
        <row r="110">
          <cell r="B110" t="str">
            <v>PF0501</v>
          </cell>
          <cell r="C110" t="str">
            <v>RAPE GOURMAND PF PROMO</v>
          </cell>
          <cell r="D110">
            <v>0</v>
          </cell>
          <cell r="E110">
            <v>0</v>
          </cell>
          <cell r="F110">
            <v>10</v>
          </cell>
          <cell r="G110">
            <v>0</v>
          </cell>
          <cell r="H110">
            <v>0</v>
          </cell>
          <cell r="I110">
            <v>0</v>
          </cell>
          <cell r="J110">
            <v>0</v>
          </cell>
        </row>
        <row r="111">
          <cell r="B111" t="str">
            <v>PF0502</v>
          </cell>
          <cell r="C111" t="str">
            <v>RAPE FONDANT PF PROMO</v>
          </cell>
          <cell r="D111">
            <v>0</v>
          </cell>
          <cell r="E111">
            <v>0</v>
          </cell>
          <cell r="F111">
            <v>10</v>
          </cell>
          <cell r="G111">
            <v>0</v>
          </cell>
          <cell r="H111">
            <v>0</v>
          </cell>
          <cell r="I111">
            <v>0</v>
          </cell>
          <cell r="J111">
            <v>0</v>
          </cell>
        </row>
        <row r="112">
          <cell r="B112" t="str">
            <v>PF0504</v>
          </cell>
          <cell r="C112" t="str">
            <v>RAPE GRUYERE GF 340G</v>
          </cell>
          <cell r="D112">
            <v>0</v>
          </cell>
          <cell r="E112">
            <v>0</v>
          </cell>
          <cell r="F112">
            <v>10</v>
          </cell>
          <cell r="G112">
            <v>0</v>
          </cell>
          <cell r="H112">
            <v>0</v>
          </cell>
          <cell r="I112">
            <v>0</v>
          </cell>
          <cell r="J112">
            <v>0</v>
          </cell>
        </row>
        <row r="113">
          <cell r="B113" t="str">
            <v>PF0503</v>
          </cell>
          <cell r="C113" t="str">
            <v>RAPE GRUYERE PF 120G</v>
          </cell>
          <cell r="D113">
            <v>20</v>
          </cell>
          <cell r="E113">
            <v>1</v>
          </cell>
          <cell r="F113">
            <v>20</v>
          </cell>
          <cell r="G113">
            <v>0</v>
          </cell>
          <cell r="H113">
            <v>0</v>
          </cell>
          <cell r="I113">
            <v>0</v>
          </cell>
          <cell r="J113">
            <v>20</v>
          </cell>
        </row>
        <row r="114">
          <cell r="B114" t="str">
            <v>PF0514</v>
          </cell>
          <cell r="C114" t="str">
            <v>RAPE GRUYERE PROMO 680G</v>
          </cell>
          <cell r="D114">
            <v>0</v>
          </cell>
          <cell r="E114">
            <v>0</v>
          </cell>
          <cell r="F114">
            <v>5</v>
          </cell>
          <cell r="G114">
            <v>0</v>
          </cell>
          <cell r="H114">
            <v>0</v>
          </cell>
          <cell r="I114">
            <v>0</v>
          </cell>
          <cell r="J114">
            <v>0</v>
          </cell>
        </row>
        <row r="115">
          <cell r="B115" t="str">
            <v>PF0513</v>
          </cell>
          <cell r="C115" t="str">
            <v>RAPE GRUYERE PROMO 240G</v>
          </cell>
          <cell r="D115">
            <v>0</v>
          </cell>
          <cell r="E115">
            <v>0</v>
          </cell>
          <cell r="F115">
            <v>10</v>
          </cell>
          <cell r="G115">
            <v>0</v>
          </cell>
          <cell r="H115">
            <v>0</v>
          </cell>
          <cell r="I115">
            <v>0</v>
          </cell>
          <cell r="J115">
            <v>0</v>
          </cell>
        </row>
        <row r="116">
          <cell r="B116" t="str">
            <v>PF0042</v>
          </cell>
          <cell r="C116" t="str">
            <v>BEURRE PLAQUETTE 200G</v>
          </cell>
          <cell r="D116">
            <v>680</v>
          </cell>
          <cell r="E116">
            <v>170</v>
          </cell>
          <cell r="F116">
            <v>4</v>
          </cell>
          <cell r="G116">
            <v>0</v>
          </cell>
          <cell r="H116">
            <v>0</v>
          </cell>
          <cell r="I116">
            <v>0</v>
          </cell>
          <cell r="J116">
            <v>680</v>
          </cell>
        </row>
        <row r="117">
          <cell r="B117" t="str">
            <v>PF0043</v>
          </cell>
          <cell r="C117" t="str">
            <v>BEURRE EN VRAC (CARTON 5KG)</v>
          </cell>
          <cell r="D117">
            <v>1405</v>
          </cell>
          <cell r="E117">
            <v>281</v>
          </cell>
          <cell r="F117">
            <v>5</v>
          </cell>
          <cell r="G117">
            <v>0</v>
          </cell>
          <cell r="H117">
            <v>170</v>
          </cell>
          <cell r="I117">
            <v>0</v>
          </cell>
          <cell r="J117">
            <v>1235</v>
          </cell>
        </row>
        <row r="118">
          <cell r="B118" t="str">
            <v>PF0077</v>
          </cell>
          <cell r="C118" t="str">
            <v>BEURRE PLAQUETTE 100G</v>
          </cell>
          <cell r="D118">
            <v>2245</v>
          </cell>
          <cell r="E118">
            <v>449</v>
          </cell>
          <cell r="F118">
            <v>5</v>
          </cell>
          <cell r="G118">
            <v>0</v>
          </cell>
          <cell r="H118">
            <v>0</v>
          </cell>
          <cell r="I118">
            <v>0</v>
          </cell>
          <cell r="J118">
            <v>2245</v>
          </cell>
        </row>
        <row r="119">
          <cell r="B119" t="str">
            <v>EM0393</v>
          </cell>
          <cell r="C119" t="str">
            <v>CAISSE BLEUE DANONE</v>
          </cell>
          <cell r="D119">
            <v>26774</v>
          </cell>
          <cell r="E119">
            <v>26774</v>
          </cell>
          <cell r="F119">
            <v>1</v>
          </cell>
          <cell r="G119">
            <v>0</v>
          </cell>
          <cell r="H119">
            <v>22489</v>
          </cell>
          <cell r="I119">
            <v>0</v>
          </cell>
          <cell r="J119">
            <v>4285</v>
          </cell>
        </row>
        <row r="120">
          <cell r="B120" t="str">
            <v>EM0850</v>
          </cell>
          <cell r="C120" t="str">
            <v>CAISSE DESSERT</v>
          </cell>
          <cell r="D120">
            <v>7500</v>
          </cell>
          <cell r="E120">
            <v>7500</v>
          </cell>
          <cell r="F120">
            <v>1</v>
          </cell>
          <cell r="G120">
            <v>0</v>
          </cell>
          <cell r="H120">
            <v>7048</v>
          </cell>
          <cell r="I120">
            <v>0</v>
          </cell>
          <cell r="J120">
            <v>452</v>
          </cell>
        </row>
        <row r="121">
          <cell r="B121" t="str">
            <v>PF0038</v>
          </cell>
          <cell r="C121" t="str">
            <v>LAIT UHT PAQUET</v>
          </cell>
          <cell r="D121">
            <v>348390</v>
          </cell>
          <cell r="E121">
            <v>58065</v>
          </cell>
          <cell r="F121">
            <v>6</v>
          </cell>
          <cell r="G121">
            <v>0</v>
          </cell>
          <cell r="H121">
            <v>10458</v>
          </cell>
          <cell r="I121">
            <v>917</v>
          </cell>
          <cell r="J121">
            <v>337015</v>
          </cell>
        </row>
        <row r="122">
          <cell r="B122" t="str">
            <v>PF0142</v>
          </cell>
          <cell r="C122" t="str">
            <v>LAIT ENTIER</v>
          </cell>
          <cell r="D122">
            <v>6798</v>
          </cell>
          <cell r="E122">
            <v>1133</v>
          </cell>
          <cell r="F122">
            <v>6</v>
          </cell>
          <cell r="G122">
            <v>0</v>
          </cell>
          <cell r="H122">
            <v>492</v>
          </cell>
          <cell r="I122">
            <v>21</v>
          </cell>
          <cell r="J122">
            <v>6285</v>
          </cell>
        </row>
        <row r="123">
          <cell r="B123" t="str">
            <v>PF0143</v>
          </cell>
          <cell r="C123" t="str">
            <v>LAIT ECREME DELICE</v>
          </cell>
          <cell r="D123">
            <v>3150</v>
          </cell>
          <cell r="E123">
            <v>525</v>
          </cell>
          <cell r="F123">
            <v>6</v>
          </cell>
          <cell r="G123">
            <v>0</v>
          </cell>
          <cell r="H123">
            <v>204</v>
          </cell>
          <cell r="I123">
            <v>10</v>
          </cell>
          <cell r="J123">
            <v>2936</v>
          </cell>
        </row>
        <row r="124">
          <cell r="B124" t="str">
            <v>PF0218</v>
          </cell>
          <cell r="C124" t="str">
            <v>LAIT ENRICHI DELISSO</v>
          </cell>
          <cell r="D124">
            <v>11046</v>
          </cell>
          <cell r="E124">
            <v>1841</v>
          </cell>
          <cell r="F124">
            <v>6</v>
          </cell>
          <cell r="G124">
            <v>0</v>
          </cell>
          <cell r="H124">
            <v>954</v>
          </cell>
          <cell r="I124">
            <v>60</v>
          </cell>
          <cell r="J124">
            <v>10032</v>
          </cell>
        </row>
        <row r="125">
          <cell r="B125" t="str">
            <v>PF0431</v>
          </cell>
          <cell r="C125" t="str">
            <v>LAIT UHT PAQUET 1/2 L</v>
          </cell>
          <cell r="D125">
            <v>4824</v>
          </cell>
          <cell r="E125">
            <v>804</v>
          </cell>
          <cell r="F125">
            <v>6</v>
          </cell>
          <cell r="G125">
            <v>0</v>
          </cell>
          <cell r="H125">
            <v>288</v>
          </cell>
          <cell r="I125">
            <v>42</v>
          </cell>
          <cell r="J125">
            <v>4494</v>
          </cell>
        </row>
        <row r="126">
          <cell r="B126" t="str">
            <v>PF0331</v>
          </cell>
          <cell r="C126" t="str">
            <v>DELISSO GOUTER CHOCO COCOBAT</v>
          </cell>
          <cell r="D126">
            <v>3552</v>
          </cell>
          <cell r="E126">
            <v>148</v>
          </cell>
          <cell r="F126">
            <v>24</v>
          </cell>
          <cell r="G126">
            <v>0</v>
          </cell>
          <cell r="H126">
            <v>1224</v>
          </cell>
          <cell r="I126">
            <v>6</v>
          </cell>
          <cell r="J126">
            <v>2322</v>
          </cell>
        </row>
        <row r="127">
          <cell r="B127" t="str">
            <v>PF0332</v>
          </cell>
          <cell r="C127" t="str">
            <v>DELISSO GOUTER FRAISE FLOPY</v>
          </cell>
          <cell r="D127">
            <v>2808</v>
          </cell>
          <cell r="E127">
            <v>117</v>
          </cell>
          <cell r="F127">
            <v>24</v>
          </cell>
          <cell r="G127">
            <v>0</v>
          </cell>
          <cell r="H127">
            <v>936</v>
          </cell>
          <cell r="I127">
            <v>0</v>
          </cell>
          <cell r="J127">
            <v>1872</v>
          </cell>
        </row>
        <row r="128">
          <cell r="B128" t="str">
            <v>PF0531</v>
          </cell>
          <cell r="C128" t="str">
            <v>DELISSO GOUTER VANILLE</v>
          </cell>
          <cell r="D128">
            <v>0</v>
          </cell>
          <cell r="E128">
            <v>0</v>
          </cell>
          <cell r="F128">
            <v>24</v>
          </cell>
          <cell r="G128">
            <v>0</v>
          </cell>
          <cell r="H128">
            <v>0</v>
          </cell>
          <cell r="I128">
            <v>0</v>
          </cell>
          <cell r="J128">
            <v>0</v>
          </cell>
        </row>
        <row r="129">
          <cell r="B129" t="str">
            <v>PF0589</v>
          </cell>
          <cell r="C129" t="str">
            <v>DELISSO GOUTER BANANE</v>
          </cell>
          <cell r="D129">
            <v>2352</v>
          </cell>
          <cell r="E129">
            <v>98</v>
          </cell>
          <cell r="F129">
            <v>24</v>
          </cell>
          <cell r="G129">
            <v>0</v>
          </cell>
          <cell r="H129">
            <v>576</v>
          </cell>
          <cell r="I129">
            <v>0</v>
          </cell>
          <cell r="J129">
            <v>1776</v>
          </cell>
        </row>
        <row r="130">
          <cell r="B130" t="str">
            <v>PF0192</v>
          </cell>
          <cell r="C130" t="str">
            <v>JUS ORANGE 1L NV</v>
          </cell>
          <cell r="D130">
            <v>2676</v>
          </cell>
          <cell r="E130">
            <v>446</v>
          </cell>
          <cell r="F130">
            <v>6</v>
          </cell>
          <cell r="G130">
            <v>0</v>
          </cell>
          <cell r="H130">
            <v>864</v>
          </cell>
          <cell r="I130">
            <v>0</v>
          </cell>
          <cell r="J130">
            <v>1812</v>
          </cell>
        </row>
        <row r="131">
          <cell r="B131" t="str">
            <v>PF0227</v>
          </cell>
          <cell r="C131" t="str">
            <v>JUS MULTIVITAMINE 1L</v>
          </cell>
          <cell r="D131">
            <v>3480</v>
          </cell>
          <cell r="E131">
            <v>580</v>
          </cell>
          <cell r="F131">
            <v>6</v>
          </cell>
          <cell r="G131">
            <v>0</v>
          </cell>
          <cell r="H131">
            <v>1356</v>
          </cell>
          <cell r="I131">
            <v>33</v>
          </cell>
          <cell r="J131">
            <v>2091</v>
          </cell>
        </row>
        <row r="132">
          <cell r="B132" t="str">
            <v>PF0189</v>
          </cell>
          <cell r="C132" t="str">
            <v>JUS MANGUE 1L</v>
          </cell>
          <cell r="D132">
            <v>2316</v>
          </cell>
          <cell r="E132">
            <v>386</v>
          </cell>
          <cell r="F132">
            <v>6</v>
          </cell>
          <cell r="G132">
            <v>0</v>
          </cell>
          <cell r="H132">
            <v>738</v>
          </cell>
          <cell r="I132">
            <v>0</v>
          </cell>
          <cell r="J132">
            <v>1578</v>
          </cell>
        </row>
        <row r="133">
          <cell r="B133" t="str">
            <v>PF0288</v>
          </cell>
          <cell r="C133" t="str">
            <v>JUS POIRE  1L</v>
          </cell>
          <cell r="D133">
            <v>2316</v>
          </cell>
          <cell r="E133">
            <v>386</v>
          </cell>
          <cell r="F133">
            <v>6</v>
          </cell>
          <cell r="G133">
            <v>0</v>
          </cell>
          <cell r="H133">
            <v>516</v>
          </cell>
          <cell r="I133">
            <v>0</v>
          </cell>
          <cell r="J133">
            <v>1800</v>
          </cell>
        </row>
        <row r="134">
          <cell r="B134" t="str">
            <v>PF0289</v>
          </cell>
          <cell r="C134" t="str">
            <v>JUS PECHE  1L</v>
          </cell>
          <cell r="D134">
            <v>660</v>
          </cell>
          <cell r="E134">
            <v>110</v>
          </cell>
          <cell r="F134">
            <v>6</v>
          </cell>
          <cell r="G134">
            <v>0</v>
          </cell>
          <cell r="H134">
            <v>120</v>
          </cell>
          <cell r="I134">
            <v>0</v>
          </cell>
          <cell r="J134">
            <v>540</v>
          </cell>
        </row>
        <row r="135">
          <cell r="B135" t="str">
            <v>PF0308</v>
          </cell>
          <cell r="C135" t="str">
            <v>JUS TIME RELAX 1L</v>
          </cell>
          <cell r="D135">
            <v>2562</v>
          </cell>
          <cell r="E135">
            <v>427</v>
          </cell>
          <cell r="F135">
            <v>6</v>
          </cell>
          <cell r="G135">
            <v>0</v>
          </cell>
          <cell r="H135">
            <v>216</v>
          </cell>
          <cell r="I135">
            <v>0</v>
          </cell>
          <cell r="J135">
            <v>2346</v>
          </cell>
        </row>
        <row r="136">
          <cell r="B136" t="str">
            <v>PF0313</v>
          </cell>
          <cell r="C136" t="str">
            <v>JUS CONFORT REPAS 1L</v>
          </cell>
          <cell r="D136">
            <v>0</v>
          </cell>
          <cell r="E136">
            <v>0</v>
          </cell>
          <cell r="F136">
            <v>6</v>
          </cell>
          <cell r="G136">
            <v>0</v>
          </cell>
          <cell r="H136">
            <v>24</v>
          </cell>
          <cell r="I136">
            <v>0</v>
          </cell>
          <cell r="J136">
            <v>-24</v>
          </cell>
        </row>
        <row r="137">
          <cell r="B137" t="str">
            <v>PF0452</v>
          </cell>
          <cell r="C137" t="str">
            <v>JUS LEMONADA 1L</v>
          </cell>
          <cell r="D137">
            <v>0</v>
          </cell>
          <cell r="E137">
            <v>0</v>
          </cell>
          <cell r="F137">
            <v>6</v>
          </cell>
          <cell r="G137">
            <v>0</v>
          </cell>
          <cell r="H137">
            <v>0</v>
          </cell>
          <cell r="I137">
            <v>0</v>
          </cell>
          <cell r="J137">
            <v>0</v>
          </cell>
        </row>
        <row r="138">
          <cell r="B138" t="str">
            <v>PF0518</v>
          </cell>
          <cell r="C138" t="str">
            <v>JUS MOJITO 1L</v>
          </cell>
          <cell r="D138">
            <v>0</v>
          </cell>
          <cell r="E138">
            <v>0</v>
          </cell>
          <cell r="F138">
            <v>6</v>
          </cell>
          <cell r="G138">
            <v>0</v>
          </cell>
          <cell r="H138">
            <v>0</v>
          </cell>
          <cell r="I138">
            <v>0</v>
          </cell>
          <cell r="J138">
            <v>0</v>
          </cell>
        </row>
        <row r="139">
          <cell r="B139" t="str">
            <v>PF0519</v>
          </cell>
          <cell r="C139" t="str">
            <v>JUS RAISIN 1L</v>
          </cell>
          <cell r="D139">
            <v>0</v>
          </cell>
          <cell r="E139">
            <v>0</v>
          </cell>
          <cell r="F139">
            <v>6</v>
          </cell>
          <cell r="G139">
            <v>0</v>
          </cell>
          <cell r="H139">
            <v>0</v>
          </cell>
          <cell r="I139">
            <v>0</v>
          </cell>
          <cell r="J139">
            <v>0</v>
          </cell>
        </row>
        <row r="140">
          <cell r="B140" t="str">
            <v>PF0523</v>
          </cell>
          <cell r="C140" t="str">
            <v>JUS POMME POIRE BANANE 1L</v>
          </cell>
          <cell r="D140">
            <v>0</v>
          </cell>
          <cell r="E140">
            <v>0</v>
          </cell>
          <cell r="F140">
            <v>6</v>
          </cell>
          <cell r="G140">
            <v>0</v>
          </cell>
          <cell r="H140">
            <v>0</v>
          </cell>
          <cell r="I140">
            <v>0</v>
          </cell>
          <cell r="J140">
            <v>0</v>
          </cell>
        </row>
        <row r="141">
          <cell r="B141" t="str">
            <v>PF0495</v>
          </cell>
          <cell r="C141" t="str">
            <v>P’TIT DELICE ORANGE 12.5CL</v>
          </cell>
          <cell r="D141">
            <v>1392</v>
          </cell>
          <cell r="E141">
            <v>58</v>
          </cell>
          <cell r="F141">
            <v>24</v>
          </cell>
          <cell r="G141">
            <v>0</v>
          </cell>
          <cell r="H141">
            <v>600</v>
          </cell>
          <cell r="I141">
            <v>11</v>
          </cell>
          <cell r="J141">
            <v>781</v>
          </cell>
        </row>
        <row r="142">
          <cell r="B142" t="str">
            <v>PF0496</v>
          </cell>
          <cell r="C142" t="str">
            <v>P’TIT DELICE TROPICAL 12.5CL</v>
          </cell>
          <cell r="D142">
            <v>9696</v>
          </cell>
          <cell r="E142">
            <v>404</v>
          </cell>
          <cell r="F142">
            <v>24</v>
          </cell>
          <cell r="G142">
            <v>0</v>
          </cell>
          <cell r="H142">
            <v>4344</v>
          </cell>
          <cell r="I142">
            <v>0</v>
          </cell>
          <cell r="J142">
            <v>5352</v>
          </cell>
        </row>
        <row r="143">
          <cell r="B143" t="str">
            <v>PF0516</v>
          </cell>
          <cell r="C143" t="str">
            <v>P’TIT DELICE FRAISE FRAM12.5CL</v>
          </cell>
          <cell r="D143">
            <v>0</v>
          </cell>
          <cell r="E143">
            <v>0</v>
          </cell>
          <cell r="F143">
            <v>24</v>
          </cell>
          <cell r="G143">
            <v>0</v>
          </cell>
          <cell r="H143">
            <v>72</v>
          </cell>
          <cell r="I143">
            <v>0</v>
          </cell>
          <cell r="J143">
            <v>-72</v>
          </cell>
        </row>
        <row r="144">
          <cell r="B144" t="str">
            <v>PF0491</v>
          </cell>
          <cell r="C144" t="str">
            <v>LOT P’TIT DELICE ORANGE 125ML</v>
          </cell>
          <cell r="D144">
            <v>0</v>
          </cell>
          <cell r="E144">
            <v>0</v>
          </cell>
          <cell r="F144">
            <v>8</v>
          </cell>
          <cell r="G144">
            <v>0</v>
          </cell>
          <cell r="H144">
            <v>0</v>
          </cell>
          <cell r="I144">
            <v>0</v>
          </cell>
          <cell r="J144">
            <v>0</v>
          </cell>
        </row>
        <row r="145">
          <cell r="B145" t="str">
            <v>PF0492</v>
          </cell>
          <cell r="C145" t="str">
            <v>LOT P’TITDELICE TROPICAL 125ML</v>
          </cell>
          <cell r="D145">
            <v>0</v>
          </cell>
          <cell r="E145">
            <v>0</v>
          </cell>
          <cell r="F145">
            <v>8</v>
          </cell>
          <cell r="G145">
            <v>0</v>
          </cell>
          <cell r="H145">
            <v>0</v>
          </cell>
          <cell r="I145">
            <v>0</v>
          </cell>
          <cell r="J145">
            <v>0</v>
          </cell>
        </row>
        <row r="146">
          <cell r="B146" t="str">
            <v>PF0547</v>
          </cell>
          <cell r="C146" t="str">
            <v>LOT P’TIT DELICE FR FRAMBO12.5</v>
          </cell>
          <cell r="D146">
            <v>0</v>
          </cell>
          <cell r="E146">
            <v>0</v>
          </cell>
          <cell r="F146">
            <v>8</v>
          </cell>
          <cell r="G146">
            <v>0</v>
          </cell>
          <cell r="H146">
            <v>0</v>
          </cell>
          <cell r="I146">
            <v>0</v>
          </cell>
          <cell r="J146">
            <v>0</v>
          </cell>
        </row>
        <row r="147">
          <cell r="B147" t="str">
            <v>PF0488</v>
          </cell>
          <cell r="C147" t="str">
            <v>P’TIT DELICE ORANGE 19CL</v>
          </cell>
          <cell r="D147">
            <v>0</v>
          </cell>
          <cell r="E147">
            <v>0</v>
          </cell>
          <cell r="F147">
            <v>24</v>
          </cell>
          <cell r="G147">
            <v>0</v>
          </cell>
          <cell r="H147">
            <v>0</v>
          </cell>
          <cell r="I147">
            <v>0</v>
          </cell>
          <cell r="J147">
            <v>0</v>
          </cell>
        </row>
        <row r="148">
          <cell r="B148" t="str">
            <v>PF0489</v>
          </cell>
          <cell r="C148" t="str">
            <v>P’TIT DELICE TROPICAL 19 CL</v>
          </cell>
          <cell r="D148">
            <v>4344</v>
          </cell>
          <cell r="E148">
            <v>181</v>
          </cell>
          <cell r="F148">
            <v>24</v>
          </cell>
          <cell r="G148">
            <v>0</v>
          </cell>
          <cell r="H148">
            <v>2400</v>
          </cell>
          <cell r="I148">
            <v>0</v>
          </cell>
          <cell r="J148">
            <v>1944</v>
          </cell>
        </row>
        <row r="149">
          <cell r="B149" t="str">
            <v>PF0490</v>
          </cell>
          <cell r="C149" t="str">
            <v>P’TIT DELICE POMME BANANE19 CL</v>
          </cell>
          <cell r="D149">
            <v>0</v>
          </cell>
          <cell r="E149">
            <v>0</v>
          </cell>
          <cell r="F149">
            <v>24</v>
          </cell>
          <cell r="G149">
            <v>0</v>
          </cell>
          <cell r="H149">
            <v>24</v>
          </cell>
          <cell r="I149">
            <v>0</v>
          </cell>
          <cell r="J149">
            <v>-24</v>
          </cell>
        </row>
        <row r="150">
          <cell r="B150" t="str">
            <v>PF0515</v>
          </cell>
          <cell r="C150" t="str">
            <v>P’TIT DELICE FRAISE FRAMB 19CL</v>
          </cell>
          <cell r="D150">
            <v>0</v>
          </cell>
          <cell r="E150">
            <v>0</v>
          </cell>
          <cell r="F150">
            <v>24</v>
          </cell>
          <cell r="G150">
            <v>0</v>
          </cell>
          <cell r="H150">
            <v>0</v>
          </cell>
          <cell r="I150">
            <v>0</v>
          </cell>
          <cell r="J150">
            <v>0</v>
          </cell>
        </row>
        <row r="151">
          <cell r="B151" t="str">
            <v>PF0412</v>
          </cell>
          <cell r="C151" t="str">
            <v>JUS ORANGE PF 20 CL</v>
          </cell>
          <cell r="D151">
            <v>0</v>
          </cell>
          <cell r="E151">
            <v>0</v>
          </cell>
          <cell r="F151">
            <v>24</v>
          </cell>
          <cell r="G151">
            <v>0</v>
          </cell>
          <cell r="H151">
            <v>0</v>
          </cell>
          <cell r="I151">
            <v>0</v>
          </cell>
          <cell r="J151">
            <v>0</v>
          </cell>
        </row>
        <row r="152">
          <cell r="B152" t="str">
            <v>PF0413</v>
          </cell>
          <cell r="C152" t="str">
            <v>JUS MULTIVITAMINE PF 20 CL</v>
          </cell>
          <cell r="D152">
            <v>5568</v>
          </cell>
          <cell r="E152">
            <v>232</v>
          </cell>
          <cell r="F152">
            <v>24</v>
          </cell>
          <cell r="G152">
            <v>0</v>
          </cell>
          <cell r="H152">
            <v>1968</v>
          </cell>
          <cell r="I152">
            <v>0</v>
          </cell>
          <cell r="J152">
            <v>3600</v>
          </cell>
        </row>
        <row r="153">
          <cell r="B153" t="str">
            <v>PF0414</v>
          </cell>
          <cell r="C153" t="str">
            <v>JUS MANGUE PF 20 CL</v>
          </cell>
          <cell r="D153">
            <v>0</v>
          </cell>
          <cell r="E153">
            <v>0</v>
          </cell>
          <cell r="F153">
            <v>24</v>
          </cell>
          <cell r="G153">
            <v>0</v>
          </cell>
          <cell r="H153">
            <v>0</v>
          </cell>
          <cell r="I153">
            <v>0</v>
          </cell>
          <cell r="J153">
            <v>0</v>
          </cell>
        </row>
        <row r="154">
          <cell r="B154" t="str">
            <v>PF0415</v>
          </cell>
          <cell r="C154" t="str">
            <v>JUS POIRE PF 20 CL</v>
          </cell>
          <cell r="D154">
            <v>0</v>
          </cell>
          <cell r="E154">
            <v>0</v>
          </cell>
          <cell r="F154">
            <v>24</v>
          </cell>
          <cell r="G154">
            <v>0</v>
          </cell>
          <cell r="H154">
            <v>0</v>
          </cell>
          <cell r="I154">
            <v>0</v>
          </cell>
          <cell r="J154">
            <v>0</v>
          </cell>
        </row>
        <row r="155">
          <cell r="B155" t="str">
            <v>PF0416</v>
          </cell>
          <cell r="C155" t="str">
            <v>JUS CONFORT REPAS PF 20 CL</v>
          </cell>
          <cell r="D155">
            <v>0</v>
          </cell>
          <cell r="E155">
            <v>0</v>
          </cell>
          <cell r="F155">
            <v>24</v>
          </cell>
          <cell r="G155">
            <v>0</v>
          </cell>
          <cell r="H155">
            <v>0</v>
          </cell>
          <cell r="I155">
            <v>0</v>
          </cell>
          <cell r="J155">
            <v>0</v>
          </cell>
        </row>
        <row r="156">
          <cell r="B156" t="str">
            <v>PF0595</v>
          </cell>
          <cell r="C156" t="str">
            <v>JUS FRUZZY BARBE A PAPA 19CL</v>
          </cell>
          <cell r="D156">
            <v>7104</v>
          </cell>
          <cell r="E156">
            <v>296</v>
          </cell>
          <cell r="F156">
            <v>24</v>
          </cell>
          <cell r="G156">
            <v>0</v>
          </cell>
          <cell r="H156">
            <v>1704</v>
          </cell>
          <cell r="I156">
            <v>0</v>
          </cell>
          <cell r="J156">
            <v>5400</v>
          </cell>
        </row>
        <row r="157">
          <cell r="B157" t="str">
            <v>PF0596</v>
          </cell>
          <cell r="C157" t="str">
            <v>JUS FRUZZY BONBON ACIDULE 19CL</v>
          </cell>
          <cell r="D157">
            <v>1536</v>
          </cell>
          <cell r="E157">
            <v>64</v>
          </cell>
          <cell r="F157">
            <v>24</v>
          </cell>
          <cell r="G157">
            <v>0</v>
          </cell>
          <cell r="H157">
            <v>504</v>
          </cell>
          <cell r="I157">
            <v>0</v>
          </cell>
          <cell r="J157">
            <v>1032</v>
          </cell>
        </row>
        <row r="158">
          <cell r="B158" t="str">
            <v>PF0597</v>
          </cell>
          <cell r="C158" t="str">
            <v>JUS FRUZZY BARBE A PAPA 12.5CL</v>
          </cell>
          <cell r="D158">
            <v>10920</v>
          </cell>
          <cell r="E158">
            <v>455</v>
          </cell>
          <cell r="F158">
            <v>24</v>
          </cell>
          <cell r="G158">
            <v>0</v>
          </cell>
          <cell r="H158">
            <v>2112</v>
          </cell>
          <cell r="I158">
            <v>0</v>
          </cell>
          <cell r="J158">
            <v>8808</v>
          </cell>
        </row>
        <row r="159">
          <cell r="B159" t="str">
            <v>PF0598</v>
          </cell>
          <cell r="C159" t="str">
            <v>JUS FRUZZY BONBON ACIDULE 12.5CL</v>
          </cell>
          <cell r="D159">
            <v>240</v>
          </cell>
          <cell r="E159">
            <v>10</v>
          </cell>
          <cell r="F159">
            <v>24</v>
          </cell>
          <cell r="G159">
            <v>0</v>
          </cell>
          <cell r="H159">
            <v>0</v>
          </cell>
          <cell r="I159">
            <v>0</v>
          </cell>
          <cell r="J159">
            <v>240</v>
          </cell>
        </row>
        <row r="160">
          <cell r="B160" t="str">
            <v>PF0535</v>
          </cell>
          <cell r="C160" t="str">
            <v>DAY UP CHOCOLAT 1/2 L</v>
          </cell>
          <cell r="D160">
            <v>2730</v>
          </cell>
          <cell r="E160">
            <v>455</v>
          </cell>
          <cell r="F160">
            <v>6</v>
          </cell>
          <cell r="G160">
            <v>0</v>
          </cell>
          <cell r="H160">
            <v>510</v>
          </cell>
          <cell r="I160">
            <v>25</v>
          </cell>
          <cell r="J160">
            <v>2195</v>
          </cell>
        </row>
        <row r="161">
          <cell r="B161" t="str">
            <v>PF0577</v>
          </cell>
          <cell r="C161" t="str">
            <v>DELI'O POIRE 25 CL</v>
          </cell>
          <cell r="D161">
            <v>14508</v>
          </cell>
          <cell r="E161">
            <v>1209</v>
          </cell>
          <cell r="F161">
            <v>12</v>
          </cell>
          <cell r="G161">
            <v>0</v>
          </cell>
          <cell r="H161">
            <v>3636</v>
          </cell>
          <cell r="I161">
            <v>0</v>
          </cell>
          <cell r="J161">
            <v>10872</v>
          </cell>
        </row>
        <row r="162">
          <cell r="B162" t="str">
            <v>PF0578</v>
          </cell>
          <cell r="C162" t="str">
            <v>DELI'O MENTHE 25 CL</v>
          </cell>
          <cell r="D162">
            <v>14736</v>
          </cell>
          <cell r="E162">
            <v>1228</v>
          </cell>
          <cell r="F162">
            <v>12</v>
          </cell>
          <cell r="G162">
            <v>0</v>
          </cell>
          <cell r="H162">
            <v>4752</v>
          </cell>
          <cell r="I162">
            <v>0</v>
          </cell>
          <cell r="J162">
            <v>9984</v>
          </cell>
        </row>
        <row r="163">
          <cell r="B163" t="str">
            <v>PF0585</v>
          </cell>
          <cell r="C163" t="str">
            <v>DELI'O POMME 25 CL</v>
          </cell>
          <cell r="D163">
            <v>20784</v>
          </cell>
          <cell r="E163">
            <v>1732</v>
          </cell>
          <cell r="F163">
            <v>12</v>
          </cell>
          <cell r="G163">
            <v>0</v>
          </cell>
          <cell r="H163">
            <v>4320</v>
          </cell>
          <cell r="I163">
            <v>0</v>
          </cell>
          <cell r="J163">
            <v>16464</v>
          </cell>
        </row>
        <row r="164">
          <cell r="B164" t="str">
            <v>PF0586</v>
          </cell>
          <cell r="C164" t="str">
            <v>DELI'O PECHE 25 CL</v>
          </cell>
          <cell r="D164">
            <v>11700</v>
          </cell>
          <cell r="E164">
            <v>975</v>
          </cell>
          <cell r="F164">
            <v>12</v>
          </cell>
          <cell r="G164">
            <v>0</v>
          </cell>
          <cell r="H164">
            <v>648</v>
          </cell>
          <cell r="I164">
            <v>0</v>
          </cell>
          <cell r="J164">
            <v>11052</v>
          </cell>
        </row>
        <row r="165">
          <cell r="B165" t="str">
            <v>PF0303</v>
          </cell>
          <cell r="C165" t="str">
            <v>CIDRE MEDDEB 0,5 L</v>
          </cell>
          <cell r="D165">
            <v>0</v>
          </cell>
          <cell r="E165">
            <v>0</v>
          </cell>
          <cell r="F165">
            <v>12</v>
          </cell>
          <cell r="G165">
            <v>0</v>
          </cell>
          <cell r="H165">
            <v>0</v>
          </cell>
          <cell r="I165">
            <v>0</v>
          </cell>
          <cell r="J165">
            <v>0</v>
          </cell>
        </row>
        <row r="166">
          <cell r="B166" t="str">
            <v>PF0561</v>
          </cell>
          <cell r="C166" t="str">
            <v>PUNCH CIDRE 1 L</v>
          </cell>
          <cell r="D166">
            <v>0</v>
          </cell>
          <cell r="E166">
            <v>0</v>
          </cell>
          <cell r="F166">
            <v>6</v>
          </cell>
          <cell r="G166">
            <v>0</v>
          </cell>
          <cell r="H166">
            <v>0</v>
          </cell>
          <cell r="I166">
            <v>0</v>
          </cell>
          <cell r="J166">
            <v>0</v>
          </cell>
        </row>
        <row r="167">
          <cell r="B167" t="str">
            <v>PF0555</v>
          </cell>
          <cell r="C167" t="str">
            <v>PUNCH CIDRE 1.5 L</v>
          </cell>
          <cell r="D167">
            <v>498</v>
          </cell>
          <cell r="E167">
            <v>83</v>
          </cell>
          <cell r="F167">
            <v>6</v>
          </cell>
          <cell r="G167">
            <v>0</v>
          </cell>
          <cell r="H167">
            <v>276</v>
          </cell>
          <cell r="I167">
            <v>0</v>
          </cell>
          <cell r="J167">
            <v>222</v>
          </cell>
        </row>
        <row r="168">
          <cell r="B168" t="str">
            <v>PF0564</v>
          </cell>
          <cell r="C168" t="str">
            <v>PUNCH ORANGE 0,5 L</v>
          </cell>
          <cell r="D168">
            <v>804</v>
          </cell>
          <cell r="E168">
            <v>67</v>
          </cell>
          <cell r="F168">
            <v>12</v>
          </cell>
          <cell r="G168">
            <v>0</v>
          </cell>
          <cell r="H168">
            <v>324</v>
          </cell>
          <cell r="I168">
            <v>0</v>
          </cell>
          <cell r="J168">
            <v>480</v>
          </cell>
        </row>
        <row r="169">
          <cell r="B169" t="str">
            <v>PF0389</v>
          </cell>
          <cell r="C169" t="str">
            <v>FRUITE CITRON 0,5 L</v>
          </cell>
          <cell r="D169">
            <v>0</v>
          </cell>
          <cell r="E169">
            <v>0</v>
          </cell>
          <cell r="F169">
            <v>12</v>
          </cell>
          <cell r="G169">
            <v>0</v>
          </cell>
          <cell r="H169">
            <v>0</v>
          </cell>
          <cell r="I169">
            <v>0</v>
          </cell>
          <cell r="J169">
            <v>0</v>
          </cell>
        </row>
        <row r="170">
          <cell r="B170" t="str">
            <v>PF0565</v>
          </cell>
          <cell r="C170" t="str">
            <v>PUNCH POMME 0,5 L</v>
          </cell>
          <cell r="D170">
            <v>552</v>
          </cell>
          <cell r="E170">
            <v>46</v>
          </cell>
          <cell r="F170">
            <v>12</v>
          </cell>
          <cell r="G170">
            <v>0</v>
          </cell>
          <cell r="H170">
            <v>216</v>
          </cell>
          <cell r="I170">
            <v>0</v>
          </cell>
          <cell r="J170">
            <v>336</v>
          </cell>
        </row>
        <row r="171">
          <cell r="B171" t="str">
            <v>PF0563</v>
          </cell>
          <cell r="C171" t="str">
            <v>PUNCH ORANGE 1L</v>
          </cell>
          <cell r="D171">
            <v>144</v>
          </cell>
          <cell r="E171">
            <v>24</v>
          </cell>
          <cell r="F171">
            <v>6</v>
          </cell>
          <cell r="G171">
            <v>0</v>
          </cell>
          <cell r="H171">
            <v>66</v>
          </cell>
          <cell r="I171">
            <v>0</v>
          </cell>
          <cell r="J171">
            <v>78</v>
          </cell>
        </row>
        <row r="172">
          <cell r="B172" t="str">
            <v>PF0383</v>
          </cell>
          <cell r="C172" t="str">
            <v>FRUITE CITRON 1L</v>
          </cell>
          <cell r="D172">
            <v>0</v>
          </cell>
          <cell r="E172">
            <v>0</v>
          </cell>
          <cell r="F172">
            <v>6</v>
          </cell>
          <cell r="G172">
            <v>0</v>
          </cell>
          <cell r="H172">
            <v>0</v>
          </cell>
          <cell r="I172">
            <v>0</v>
          </cell>
          <cell r="J172">
            <v>0</v>
          </cell>
        </row>
        <row r="173">
          <cell r="B173" t="str">
            <v>PF0556</v>
          </cell>
          <cell r="C173" t="str">
            <v>PUNCH POMME 1 L</v>
          </cell>
          <cell r="D173">
            <v>450</v>
          </cell>
          <cell r="E173">
            <v>75</v>
          </cell>
          <cell r="F173">
            <v>6</v>
          </cell>
          <cell r="G173">
            <v>0</v>
          </cell>
          <cell r="H173">
            <v>162</v>
          </cell>
          <cell r="I173">
            <v>0</v>
          </cell>
          <cell r="J173">
            <v>288</v>
          </cell>
        </row>
        <row r="174">
          <cell r="B174" t="str">
            <v>PF0544</v>
          </cell>
          <cell r="C174" t="str">
            <v>PUNCH ORANGE 1,5 L</v>
          </cell>
          <cell r="D174">
            <v>456</v>
          </cell>
          <cell r="E174">
            <v>76</v>
          </cell>
          <cell r="F174">
            <v>6</v>
          </cell>
          <cell r="G174">
            <v>0</v>
          </cell>
          <cell r="H174">
            <v>222</v>
          </cell>
          <cell r="I174">
            <v>2</v>
          </cell>
          <cell r="J174">
            <v>232</v>
          </cell>
        </row>
        <row r="175">
          <cell r="B175" t="str">
            <v>PF0386</v>
          </cell>
          <cell r="C175" t="str">
            <v>FRUITE CITRON 1,5 L</v>
          </cell>
          <cell r="D175">
            <v>0</v>
          </cell>
          <cell r="E175">
            <v>0</v>
          </cell>
          <cell r="F175">
            <v>6</v>
          </cell>
          <cell r="G175">
            <v>0</v>
          </cell>
          <cell r="H175">
            <v>6</v>
          </cell>
          <cell r="I175">
            <v>0</v>
          </cell>
          <cell r="J175">
            <v>-6</v>
          </cell>
        </row>
        <row r="176">
          <cell r="B176" t="str">
            <v>PF0545</v>
          </cell>
          <cell r="C176" t="str">
            <v>PUNCH POMME 1,5 L</v>
          </cell>
          <cell r="D176">
            <v>516</v>
          </cell>
          <cell r="E176">
            <v>86</v>
          </cell>
          <cell r="F176">
            <v>6</v>
          </cell>
          <cell r="G176">
            <v>0</v>
          </cell>
          <cell r="H176">
            <v>180</v>
          </cell>
          <cell r="I176">
            <v>0</v>
          </cell>
          <cell r="J176">
            <v>336</v>
          </cell>
        </row>
        <row r="177">
          <cell r="B177" t="str">
            <v>PF0396</v>
          </cell>
          <cell r="C177" t="str">
            <v>FRUITE PULPE 0,5 L</v>
          </cell>
          <cell r="D177">
            <v>0</v>
          </cell>
          <cell r="E177">
            <v>0</v>
          </cell>
          <cell r="F177">
            <v>12</v>
          </cell>
          <cell r="G177">
            <v>0</v>
          </cell>
          <cell r="H177">
            <v>0</v>
          </cell>
          <cell r="I177">
            <v>0</v>
          </cell>
          <cell r="J177">
            <v>0</v>
          </cell>
        </row>
        <row r="178">
          <cell r="B178" t="str">
            <v>PF0397</v>
          </cell>
          <cell r="C178" t="str">
            <v>FRUITE PULPE 1L</v>
          </cell>
          <cell r="D178">
            <v>0</v>
          </cell>
          <cell r="E178">
            <v>0</v>
          </cell>
          <cell r="F178">
            <v>6</v>
          </cell>
          <cell r="G178">
            <v>0</v>
          </cell>
          <cell r="H178">
            <v>0</v>
          </cell>
          <cell r="I178">
            <v>0</v>
          </cell>
          <cell r="J178">
            <v>0</v>
          </cell>
        </row>
        <row r="179">
          <cell r="B179" t="str">
            <v>PF0546</v>
          </cell>
          <cell r="C179" t="str">
            <v>PUNCH PULPE 1,5 L</v>
          </cell>
          <cell r="D179">
            <v>0</v>
          </cell>
          <cell r="E179">
            <v>0</v>
          </cell>
          <cell r="F179">
            <v>6</v>
          </cell>
          <cell r="G179">
            <v>0</v>
          </cell>
          <cell r="H179">
            <v>0</v>
          </cell>
          <cell r="I179">
            <v>0</v>
          </cell>
          <cell r="J179">
            <v>0</v>
          </cell>
        </row>
        <row r="180">
          <cell r="B180" t="str">
            <v>PF0398</v>
          </cell>
          <cell r="C180" t="str">
            <v>FRUITE PULPE 1,5 L</v>
          </cell>
          <cell r="D180">
            <v>0</v>
          </cell>
          <cell r="E180">
            <v>0</v>
          </cell>
          <cell r="F180">
            <v>6</v>
          </cell>
          <cell r="G180">
            <v>0</v>
          </cell>
          <cell r="H180">
            <v>0</v>
          </cell>
          <cell r="I180">
            <v>0</v>
          </cell>
          <cell r="J180">
            <v>0</v>
          </cell>
        </row>
        <row r="181">
          <cell r="B181" t="str">
            <v>PF0411</v>
          </cell>
          <cell r="C181" t="str">
            <v>JUS ORANGE 100% 1L</v>
          </cell>
          <cell r="D181">
            <v>0</v>
          </cell>
          <cell r="E181">
            <v>0</v>
          </cell>
          <cell r="F181">
            <v>6</v>
          </cell>
          <cell r="G181">
            <v>0</v>
          </cell>
          <cell r="H181">
            <v>0</v>
          </cell>
          <cell r="I181">
            <v>0</v>
          </cell>
          <cell r="J181">
            <v>0</v>
          </cell>
        </row>
        <row r="182">
          <cell r="B182" t="str">
            <v>PF0499</v>
          </cell>
          <cell r="C182" t="str">
            <v>FROMAGE FONDU 48P PROMO</v>
          </cell>
          <cell r="D182">
            <v>60</v>
          </cell>
          <cell r="E182">
            <v>10</v>
          </cell>
          <cell r="F182">
            <v>6</v>
          </cell>
          <cell r="G182">
            <v>0</v>
          </cell>
          <cell r="H182">
            <v>0</v>
          </cell>
          <cell r="I182">
            <v>0</v>
          </cell>
          <cell r="J182">
            <v>60</v>
          </cell>
        </row>
        <row r="183">
          <cell r="B183" t="str">
            <v>PF0278</v>
          </cell>
          <cell r="C183" t="str">
            <v>FERME NATURE SUCRE 110</v>
          </cell>
          <cell r="D183">
            <v>0</v>
          </cell>
          <cell r="E183">
            <v>0</v>
          </cell>
          <cell r="F183">
            <v>48</v>
          </cell>
          <cell r="G183">
            <v>0</v>
          </cell>
          <cell r="H183">
            <v>0</v>
          </cell>
          <cell r="I183">
            <v>0</v>
          </cell>
          <cell r="J183">
            <v>0</v>
          </cell>
        </row>
        <row r="184">
          <cell r="B184" t="str">
            <v>PF0135</v>
          </cell>
          <cell r="C184" t="str">
            <v>DELICE FERME FRAISE CITRON 110</v>
          </cell>
          <cell r="D184">
            <v>0</v>
          </cell>
          <cell r="E184">
            <v>0</v>
          </cell>
          <cell r="F184">
            <v>48</v>
          </cell>
          <cell r="G184">
            <v>0</v>
          </cell>
          <cell r="H184">
            <v>0</v>
          </cell>
          <cell r="I184">
            <v>0</v>
          </cell>
          <cell r="J184">
            <v>0</v>
          </cell>
        </row>
        <row r="185">
          <cell r="B185" t="str">
            <v>PF0457</v>
          </cell>
          <cell r="C185" t="str">
            <v>DELICE FERME MELON 110</v>
          </cell>
          <cell r="D185">
            <v>0</v>
          </cell>
          <cell r="E185">
            <v>0</v>
          </cell>
          <cell r="F185">
            <v>48</v>
          </cell>
          <cell r="G185">
            <v>0</v>
          </cell>
          <cell r="H185">
            <v>0</v>
          </cell>
          <cell r="I185">
            <v>0</v>
          </cell>
          <cell r="J185">
            <v>0</v>
          </cell>
        </row>
        <row r="186">
          <cell r="B186" t="str">
            <v>PF0248</v>
          </cell>
          <cell r="C186" t="str">
            <v>DANINO BANANE 50</v>
          </cell>
          <cell r="D186">
            <v>0</v>
          </cell>
          <cell r="E186">
            <v>0</v>
          </cell>
          <cell r="F186">
            <v>72</v>
          </cell>
          <cell r="G186">
            <v>0</v>
          </cell>
          <cell r="H186">
            <v>0</v>
          </cell>
          <cell r="I186">
            <v>0</v>
          </cell>
          <cell r="J186">
            <v>0</v>
          </cell>
        </row>
        <row r="187">
          <cell r="B187" t="str">
            <v>PF0279</v>
          </cell>
          <cell r="C187" t="str">
            <v>DANINO VANILLE 50</v>
          </cell>
          <cell r="D187">
            <v>0</v>
          </cell>
          <cell r="E187">
            <v>0</v>
          </cell>
          <cell r="F187">
            <v>72</v>
          </cell>
          <cell r="G187">
            <v>0</v>
          </cell>
          <cell r="H187">
            <v>0</v>
          </cell>
          <cell r="I187">
            <v>0</v>
          </cell>
          <cell r="J187">
            <v>0</v>
          </cell>
        </row>
        <row r="188">
          <cell r="B188" t="str">
            <v>PF0141</v>
          </cell>
          <cell r="C188" t="str">
            <v>DANETTE CHOCO/CARAMEL 100</v>
          </cell>
          <cell r="D188">
            <v>0</v>
          </cell>
          <cell r="E188">
            <v>0</v>
          </cell>
          <cell r="F188">
            <v>48</v>
          </cell>
          <cell r="G188">
            <v>0</v>
          </cell>
          <cell r="H188">
            <v>0</v>
          </cell>
          <cell r="I188">
            <v>0</v>
          </cell>
          <cell r="J188">
            <v>0</v>
          </cell>
        </row>
        <row r="189">
          <cell r="B189" t="str">
            <v>PF0267</v>
          </cell>
          <cell r="C189" t="str">
            <v>DANETTE ASSIDET ZGOUGOU 100</v>
          </cell>
          <cell r="D189">
            <v>0</v>
          </cell>
          <cell r="E189">
            <v>0</v>
          </cell>
          <cell r="F189">
            <v>48</v>
          </cell>
          <cell r="G189">
            <v>0</v>
          </cell>
          <cell r="H189">
            <v>0</v>
          </cell>
          <cell r="I189">
            <v>0</v>
          </cell>
          <cell r="J189">
            <v>0</v>
          </cell>
        </row>
        <row r="190">
          <cell r="B190" t="str">
            <v>PF0268</v>
          </cell>
          <cell r="C190" t="str">
            <v>DANETTE SAVEUR CAFE 100</v>
          </cell>
          <cell r="D190">
            <v>0</v>
          </cell>
          <cell r="E190">
            <v>0</v>
          </cell>
          <cell r="F190">
            <v>48</v>
          </cell>
          <cell r="G190">
            <v>0</v>
          </cell>
          <cell r="H190">
            <v>0</v>
          </cell>
          <cell r="I190">
            <v>0</v>
          </cell>
          <cell r="J190">
            <v>0</v>
          </cell>
        </row>
        <row r="191">
          <cell r="B191" t="str">
            <v>PF0337</v>
          </cell>
          <cell r="C191" t="str">
            <v>DANETTE CARAMEL 100</v>
          </cell>
          <cell r="D191">
            <v>0</v>
          </cell>
          <cell r="E191">
            <v>0</v>
          </cell>
          <cell r="F191">
            <v>48</v>
          </cell>
          <cell r="G191">
            <v>0</v>
          </cell>
          <cell r="H191">
            <v>0</v>
          </cell>
          <cell r="I191">
            <v>0</v>
          </cell>
          <cell r="J191">
            <v>0</v>
          </cell>
        </row>
        <row r="192">
          <cell r="B192" t="str">
            <v>PF0365</v>
          </cell>
          <cell r="C192" t="str">
            <v>DANETTE CHOCOLAT NOISETTE 100</v>
          </cell>
          <cell r="D192">
            <v>0</v>
          </cell>
          <cell r="E192">
            <v>0</v>
          </cell>
          <cell r="F192">
            <v>48</v>
          </cell>
          <cell r="G192">
            <v>0</v>
          </cell>
          <cell r="H192">
            <v>0</v>
          </cell>
          <cell r="I192">
            <v>0</v>
          </cell>
          <cell r="J192">
            <v>0</v>
          </cell>
        </row>
        <row r="193">
          <cell r="B193" t="str">
            <v>PF0423</v>
          </cell>
          <cell r="C193" t="str">
            <v>DANETTE CHOCOLAT BANANE100</v>
          </cell>
          <cell r="D193">
            <v>0</v>
          </cell>
          <cell r="E193">
            <v>0</v>
          </cell>
          <cell r="F193">
            <v>48</v>
          </cell>
          <cell r="G193">
            <v>0</v>
          </cell>
          <cell r="H193">
            <v>0</v>
          </cell>
          <cell r="I193">
            <v>0</v>
          </cell>
          <cell r="J193">
            <v>0</v>
          </cell>
        </row>
        <row r="194">
          <cell r="B194" t="str">
            <v>PF0467</v>
          </cell>
          <cell r="C194" t="str">
            <v>DANETTE TIRAMISU 100</v>
          </cell>
          <cell r="D194">
            <v>0</v>
          </cell>
          <cell r="E194">
            <v>0</v>
          </cell>
          <cell r="F194">
            <v>48</v>
          </cell>
          <cell r="G194">
            <v>0</v>
          </cell>
          <cell r="H194">
            <v>0</v>
          </cell>
          <cell r="I194">
            <v>0</v>
          </cell>
          <cell r="J194">
            <v>0</v>
          </cell>
        </row>
        <row r="195">
          <cell r="B195" t="str">
            <v>PF0485</v>
          </cell>
          <cell r="C195" t="str">
            <v>DANETTE PANNA COTTA CHOCOLA 95</v>
          </cell>
          <cell r="D195">
            <v>0</v>
          </cell>
          <cell r="E195">
            <v>0</v>
          </cell>
          <cell r="F195">
            <v>32</v>
          </cell>
          <cell r="G195">
            <v>0</v>
          </cell>
          <cell r="H195">
            <v>0</v>
          </cell>
          <cell r="I195">
            <v>0</v>
          </cell>
          <cell r="J195">
            <v>0</v>
          </cell>
        </row>
        <row r="196">
          <cell r="B196" t="str">
            <v>PF0437</v>
          </cell>
          <cell r="C196" t="str">
            <v>DANINO A BOIRE FRAISE</v>
          </cell>
          <cell r="D196">
            <v>0</v>
          </cell>
          <cell r="E196">
            <v>0</v>
          </cell>
          <cell r="F196">
            <v>54</v>
          </cell>
          <cell r="G196">
            <v>0</v>
          </cell>
          <cell r="H196">
            <v>0</v>
          </cell>
          <cell r="I196">
            <v>0</v>
          </cell>
          <cell r="J196">
            <v>0</v>
          </cell>
        </row>
        <row r="197">
          <cell r="B197" t="str">
            <v>PF0512</v>
          </cell>
          <cell r="C197" t="str">
            <v>MPACK*6 DANUP FRAISE / VANILLE</v>
          </cell>
          <cell r="D197">
            <v>0</v>
          </cell>
          <cell r="E197">
            <v>0</v>
          </cell>
          <cell r="F197">
            <v>6</v>
          </cell>
          <cell r="G197">
            <v>0</v>
          </cell>
          <cell r="H197">
            <v>0</v>
          </cell>
          <cell r="I197">
            <v>0</v>
          </cell>
          <cell r="J197">
            <v>0</v>
          </cell>
        </row>
        <row r="198">
          <cell r="B198" t="str">
            <v>PF0136</v>
          </cell>
          <cell r="C198" t="str">
            <v>DANUP ICE CITRON 170</v>
          </cell>
          <cell r="D198">
            <v>0</v>
          </cell>
          <cell r="E198">
            <v>0</v>
          </cell>
          <cell r="F198">
            <v>48</v>
          </cell>
          <cell r="G198">
            <v>0</v>
          </cell>
          <cell r="H198">
            <v>0</v>
          </cell>
          <cell r="I198">
            <v>0</v>
          </cell>
          <cell r="J198">
            <v>0</v>
          </cell>
        </row>
        <row r="199">
          <cell r="B199" t="str">
            <v>PF0428</v>
          </cell>
          <cell r="C199" t="str">
            <v>DANUP FRAISE CITRON 170</v>
          </cell>
          <cell r="D199">
            <v>0</v>
          </cell>
          <cell r="E199">
            <v>0</v>
          </cell>
          <cell r="F199">
            <v>48</v>
          </cell>
          <cell r="G199">
            <v>0</v>
          </cell>
          <cell r="H199">
            <v>0</v>
          </cell>
          <cell r="I199">
            <v>0</v>
          </cell>
          <cell r="J199">
            <v>0</v>
          </cell>
        </row>
        <row r="200">
          <cell r="B200" t="str">
            <v>PF0498</v>
          </cell>
          <cell r="C200" t="str">
            <v>DANUP COOKIES 170 GR</v>
          </cell>
          <cell r="D200">
            <v>0</v>
          </cell>
          <cell r="E200">
            <v>0</v>
          </cell>
          <cell r="F200">
            <v>48</v>
          </cell>
          <cell r="G200">
            <v>0</v>
          </cell>
          <cell r="H200">
            <v>0</v>
          </cell>
          <cell r="I200">
            <v>0</v>
          </cell>
          <cell r="J200">
            <v>0</v>
          </cell>
        </row>
        <row r="201">
          <cell r="B201" t="str">
            <v>PF0517</v>
          </cell>
          <cell r="C201" t="str">
            <v>DELICE A BOIRE FRAISE 160 GR</v>
          </cell>
          <cell r="D201">
            <v>0</v>
          </cell>
          <cell r="E201">
            <v>0</v>
          </cell>
          <cell r="F201">
            <v>24</v>
          </cell>
          <cell r="G201">
            <v>0</v>
          </cell>
          <cell r="H201">
            <v>0</v>
          </cell>
          <cell r="I201">
            <v>0</v>
          </cell>
          <cell r="J201">
            <v>0</v>
          </cell>
        </row>
        <row r="202">
          <cell r="B202" t="str">
            <v>PF0493</v>
          </cell>
          <cell r="C202" t="str">
            <v>DELICE A BOIRE FRAISE 165 GR</v>
          </cell>
          <cell r="D202">
            <v>0</v>
          </cell>
          <cell r="E202">
            <v>0</v>
          </cell>
          <cell r="F202">
            <v>24</v>
          </cell>
          <cell r="G202">
            <v>0</v>
          </cell>
          <cell r="H202">
            <v>0</v>
          </cell>
          <cell r="I202">
            <v>0</v>
          </cell>
          <cell r="J202">
            <v>0</v>
          </cell>
        </row>
        <row r="203">
          <cell r="B203" t="str">
            <v>PF0527</v>
          </cell>
          <cell r="C203" t="str">
            <v>MAMZOUJ BISCUIT CITRON 70</v>
          </cell>
          <cell r="D203">
            <v>0</v>
          </cell>
          <cell r="E203">
            <v>0</v>
          </cell>
          <cell r="F203">
            <v>72</v>
          </cell>
          <cell r="G203">
            <v>0</v>
          </cell>
          <cell r="H203">
            <v>0</v>
          </cell>
          <cell r="I203">
            <v>0</v>
          </cell>
          <cell r="J203">
            <v>0</v>
          </cell>
        </row>
        <row r="204">
          <cell r="B204" t="str">
            <v>PF0083</v>
          </cell>
          <cell r="C204" t="str">
            <v>MAMZOUJ VANILLE 80</v>
          </cell>
          <cell r="D204">
            <v>0</v>
          </cell>
          <cell r="E204">
            <v>0</v>
          </cell>
          <cell r="F204">
            <v>72</v>
          </cell>
          <cell r="G204">
            <v>0</v>
          </cell>
          <cell r="H204">
            <v>0</v>
          </cell>
          <cell r="I204">
            <v>0</v>
          </cell>
          <cell r="J204">
            <v>0</v>
          </cell>
        </row>
        <row r="205">
          <cell r="B205" t="str">
            <v>PF0084</v>
          </cell>
          <cell r="C205" t="str">
            <v>MAMZOUJ FRAISE 80</v>
          </cell>
          <cell r="D205">
            <v>0</v>
          </cell>
          <cell r="E205">
            <v>0</v>
          </cell>
          <cell r="F205">
            <v>72</v>
          </cell>
          <cell r="G205">
            <v>0</v>
          </cell>
          <cell r="H205">
            <v>0</v>
          </cell>
          <cell r="I205">
            <v>0</v>
          </cell>
          <cell r="J205">
            <v>0</v>
          </cell>
        </row>
        <row r="206">
          <cell r="B206" t="str">
            <v>PF0314</v>
          </cell>
          <cell r="C206" t="str">
            <v>MAMZOUJ FRAISE BISCUIT 80</v>
          </cell>
          <cell r="D206">
            <v>0</v>
          </cell>
          <cell r="E206">
            <v>0</v>
          </cell>
          <cell r="F206">
            <v>72</v>
          </cell>
          <cell r="G206">
            <v>0</v>
          </cell>
          <cell r="H206">
            <v>0</v>
          </cell>
          <cell r="I206">
            <v>0</v>
          </cell>
          <cell r="J206">
            <v>0</v>
          </cell>
        </row>
        <row r="207">
          <cell r="B207" t="str">
            <v>PF0456</v>
          </cell>
          <cell r="C207" t="str">
            <v>MAMZOUJ VANILLE BISCUIT 80</v>
          </cell>
          <cell r="D207">
            <v>0</v>
          </cell>
          <cell r="E207">
            <v>0</v>
          </cell>
          <cell r="F207">
            <v>72</v>
          </cell>
          <cell r="G207">
            <v>0</v>
          </cell>
          <cell r="H207">
            <v>0</v>
          </cell>
          <cell r="I207">
            <v>0</v>
          </cell>
          <cell r="J207">
            <v>0</v>
          </cell>
        </row>
        <row r="208">
          <cell r="B208" t="str">
            <v>PF0325</v>
          </cell>
          <cell r="C208" t="str">
            <v>BRASSE TARTE AU CITRON 80</v>
          </cell>
          <cell r="D208">
            <v>0</v>
          </cell>
          <cell r="E208">
            <v>0</v>
          </cell>
          <cell r="F208">
            <v>72</v>
          </cell>
          <cell r="G208">
            <v>0</v>
          </cell>
          <cell r="H208">
            <v>0</v>
          </cell>
          <cell r="I208">
            <v>0</v>
          </cell>
          <cell r="J208">
            <v>0</v>
          </cell>
        </row>
        <row r="209">
          <cell r="B209" t="str">
            <v>PF0507</v>
          </cell>
          <cell r="C209" t="str">
            <v>MAMZOUJ BISCUIT CITRON 80</v>
          </cell>
          <cell r="D209">
            <v>0</v>
          </cell>
          <cell r="E209">
            <v>0</v>
          </cell>
          <cell r="F209">
            <v>72</v>
          </cell>
          <cell r="G209">
            <v>0</v>
          </cell>
          <cell r="H209">
            <v>0</v>
          </cell>
          <cell r="I209">
            <v>0</v>
          </cell>
          <cell r="J209">
            <v>0</v>
          </cell>
        </row>
        <row r="210">
          <cell r="B210" t="str">
            <v>PF0128</v>
          </cell>
          <cell r="C210" t="str">
            <v>MAMZOUJ PECHE ABRICOT 80</v>
          </cell>
          <cell r="D210">
            <v>0</v>
          </cell>
          <cell r="E210">
            <v>0</v>
          </cell>
          <cell r="F210">
            <v>72</v>
          </cell>
          <cell r="G210">
            <v>0</v>
          </cell>
          <cell r="H210">
            <v>0</v>
          </cell>
          <cell r="I210">
            <v>0</v>
          </cell>
          <cell r="J210">
            <v>0</v>
          </cell>
        </row>
        <row r="211">
          <cell r="B211" t="str">
            <v>PF0455</v>
          </cell>
          <cell r="C211" t="str">
            <v>MAMZOUJ MANGUE 80</v>
          </cell>
          <cell r="D211">
            <v>0</v>
          </cell>
          <cell r="E211">
            <v>0</v>
          </cell>
          <cell r="F211">
            <v>72</v>
          </cell>
          <cell r="G211">
            <v>0</v>
          </cell>
          <cell r="H211">
            <v>0</v>
          </cell>
          <cell r="I211">
            <v>0</v>
          </cell>
          <cell r="J211">
            <v>0</v>
          </cell>
        </row>
        <row r="212">
          <cell r="B212" t="str">
            <v>PF0363</v>
          </cell>
          <cell r="C212" t="str">
            <v>MPACK*12 MAMZOUJ FRAIS/VANILLE</v>
          </cell>
          <cell r="D212">
            <v>0</v>
          </cell>
          <cell r="E212">
            <v>0</v>
          </cell>
          <cell r="F212">
            <v>4</v>
          </cell>
          <cell r="G212">
            <v>0</v>
          </cell>
          <cell r="H212">
            <v>0</v>
          </cell>
          <cell r="I212">
            <v>0</v>
          </cell>
          <cell r="J212">
            <v>0</v>
          </cell>
        </row>
        <row r="213">
          <cell r="B213" t="str">
            <v>PF0508</v>
          </cell>
          <cell r="C213" t="str">
            <v>MPACK*12 MAMZOUJ VAN / FR.BISC</v>
          </cell>
          <cell r="D213">
            <v>0</v>
          </cell>
          <cell r="E213">
            <v>0</v>
          </cell>
          <cell r="F213">
            <v>4</v>
          </cell>
          <cell r="G213">
            <v>0</v>
          </cell>
          <cell r="H213">
            <v>0</v>
          </cell>
          <cell r="I213">
            <v>0</v>
          </cell>
          <cell r="J213">
            <v>0</v>
          </cell>
        </row>
        <row r="214">
          <cell r="B214" t="str">
            <v>PF0532</v>
          </cell>
          <cell r="C214" t="str">
            <v>DELICE A BOIRE VANILLE 160 GR</v>
          </cell>
          <cell r="D214">
            <v>0</v>
          </cell>
          <cell r="E214">
            <v>0</v>
          </cell>
          <cell r="F214">
            <v>24</v>
          </cell>
          <cell r="G214">
            <v>0</v>
          </cell>
          <cell r="H214">
            <v>0</v>
          </cell>
          <cell r="I214">
            <v>0</v>
          </cell>
          <cell r="J214">
            <v>0</v>
          </cell>
        </row>
        <row r="215">
          <cell r="B215" t="str">
            <v>PF0510</v>
          </cell>
          <cell r="C215" t="str">
            <v>DANAO EXOTIQUE 200ML</v>
          </cell>
          <cell r="D215">
            <v>0</v>
          </cell>
          <cell r="E215">
            <v>0</v>
          </cell>
          <cell r="F215">
            <v>35</v>
          </cell>
          <cell r="G215">
            <v>0</v>
          </cell>
          <cell r="H215">
            <v>0</v>
          </cell>
          <cell r="I215">
            <v>0</v>
          </cell>
          <cell r="J215">
            <v>0</v>
          </cell>
        </row>
        <row r="216">
          <cell r="B216" t="str">
            <v>PF0321</v>
          </cell>
          <cell r="C216" t="str">
            <v>FERME YAWMY  VANILLE 80</v>
          </cell>
          <cell r="D216">
            <v>0</v>
          </cell>
          <cell r="E216">
            <v>0</v>
          </cell>
          <cell r="F216">
            <v>72</v>
          </cell>
          <cell r="G216">
            <v>0</v>
          </cell>
          <cell r="H216">
            <v>0</v>
          </cell>
          <cell r="I216">
            <v>0</v>
          </cell>
          <cell r="J216">
            <v>0</v>
          </cell>
        </row>
        <row r="217">
          <cell r="B217" t="str">
            <v>PF0322</v>
          </cell>
          <cell r="C217" t="str">
            <v>FERME YAWMY FRAISE 80</v>
          </cell>
          <cell r="D217">
            <v>0</v>
          </cell>
          <cell r="E217">
            <v>0</v>
          </cell>
          <cell r="F217">
            <v>72</v>
          </cell>
          <cell r="G217">
            <v>0</v>
          </cell>
          <cell r="H217">
            <v>0</v>
          </cell>
          <cell r="I217">
            <v>0</v>
          </cell>
          <cell r="J217">
            <v>0</v>
          </cell>
        </row>
        <row r="218">
          <cell r="B218" t="str">
            <v>PF0270</v>
          </cell>
          <cell r="C218" t="str">
            <v>DANAO PECHE/ABRICOT 200ML</v>
          </cell>
          <cell r="D218">
            <v>0</v>
          </cell>
          <cell r="E218">
            <v>0</v>
          </cell>
          <cell r="F218">
            <v>35</v>
          </cell>
          <cell r="G218">
            <v>0</v>
          </cell>
          <cell r="H218">
            <v>0</v>
          </cell>
          <cell r="I218">
            <v>0</v>
          </cell>
          <cell r="J218">
            <v>0</v>
          </cell>
        </row>
        <row r="219">
          <cell r="B219" t="str">
            <v>PF0469</v>
          </cell>
          <cell r="C219" t="str">
            <v>DANAO CITRON 200ML</v>
          </cell>
          <cell r="D219">
            <v>0</v>
          </cell>
          <cell r="E219">
            <v>0</v>
          </cell>
          <cell r="F219">
            <v>35</v>
          </cell>
          <cell r="G219">
            <v>0</v>
          </cell>
          <cell r="H219">
            <v>0</v>
          </cell>
          <cell r="I219">
            <v>0</v>
          </cell>
          <cell r="J219">
            <v>0</v>
          </cell>
        </row>
        <row r="220">
          <cell r="B220" t="str">
            <v>PF0480</v>
          </cell>
          <cell r="C220" t="str">
            <v>DANAO EXOTIQUE 200ML</v>
          </cell>
          <cell r="D220">
            <v>0</v>
          </cell>
          <cell r="E220">
            <v>0</v>
          </cell>
          <cell r="F220">
            <v>35</v>
          </cell>
          <cell r="G220">
            <v>0</v>
          </cell>
          <cell r="H220">
            <v>0</v>
          </cell>
          <cell r="I220">
            <v>0</v>
          </cell>
          <cell r="J220">
            <v>0</v>
          </cell>
        </row>
        <row r="221">
          <cell r="B221" t="str">
            <v>PF0217</v>
          </cell>
          <cell r="C221" t="str">
            <v>ACTIVIA ARO MIEL 110</v>
          </cell>
          <cell r="D221">
            <v>0</v>
          </cell>
          <cell r="E221">
            <v>0</v>
          </cell>
          <cell r="F221">
            <v>48</v>
          </cell>
          <cell r="G221">
            <v>0</v>
          </cell>
          <cell r="H221">
            <v>0</v>
          </cell>
          <cell r="I221">
            <v>0</v>
          </cell>
          <cell r="J221">
            <v>0</v>
          </cell>
        </row>
        <row r="222">
          <cell r="B222" t="str">
            <v>PF0366</v>
          </cell>
          <cell r="C222" t="str">
            <v>ACTIVIA CITRON 110</v>
          </cell>
          <cell r="D222">
            <v>0</v>
          </cell>
          <cell r="E222">
            <v>0</v>
          </cell>
          <cell r="F222">
            <v>48</v>
          </cell>
          <cell r="G222">
            <v>0</v>
          </cell>
          <cell r="H222">
            <v>0</v>
          </cell>
          <cell r="I222">
            <v>0</v>
          </cell>
          <cell r="J222">
            <v>0</v>
          </cell>
        </row>
        <row r="223">
          <cell r="B223" t="str">
            <v>PF0358</v>
          </cell>
          <cell r="C223" t="str">
            <v>ACTIVIA AUX FRUITS FDB 110</v>
          </cell>
          <cell r="D223">
            <v>0</v>
          </cell>
          <cell r="E223">
            <v>0</v>
          </cell>
          <cell r="F223">
            <v>48</v>
          </cell>
          <cell r="G223">
            <v>0</v>
          </cell>
          <cell r="H223">
            <v>0</v>
          </cell>
          <cell r="I223">
            <v>0</v>
          </cell>
          <cell r="J223">
            <v>0</v>
          </cell>
        </row>
        <row r="224">
          <cell r="B224" t="str">
            <v>PF0459</v>
          </cell>
          <cell r="C224" t="str">
            <v>ACTIVIA AUX FRUITS NOIX 110</v>
          </cell>
          <cell r="D224">
            <v>0</v>
          </cell>
          <cell r="E224">
            <v>0</v>
          </cell>
          <cell r="F224">
            <v>48</v>
          </cell>
          <cell r="G224">
            <v>0</v>
          </cell>
          <cell r="H224">
            <v>0</v>
          </cell>
          <cell r="I224">
            <v>0</v>
          </cell>
          <cell r="J224">
            <v>0</v>
          </cell>
        </row>
        <row r="225">
          <cell r="B225" t="str">
            <v>PF0265</v>
          </cell>
          <cell r="C225" t="str">
            <v>ACTIVIA AUX FRUITS FIGUE 110</v>
          </cell>
          <cell r="D225">
            <v>0</v>
          </cell>
          <cell r="E225">
            <v>0</v>
          </cell>
          <cell r="F225">
            <v>48</v>
          </cell>
          <cell r="G225">
            <v>0</v>
          </cell>
          <cell r="H225">
            <v>0</v>
          </cell>
          <cell r="I225">
            <v>0</v>
          </cell>
          <cell r="J225">
            <v>0</v>
          </cell>
        </row>
        <row r="226">
          <cell r="B226" t="str">
            <v>PF0266</v>
          </cell>
          <cell r="C226" t="str">
            <v>ACTIVIA AUX FRUITS POMME 110</v>
          </cell>
          <cell r="D226">
            <v>0</v>
          </cell>
          <cell r="E226">
            <v>0</v>
          </cell>
          <cell r="F226">
            <v>48</v>
          </cell>
          <cell r="G226">
            <v>0</v>
          </cell>
          <cell r="H226">
            <v>0</v>
          </cell>
          <cell r="I226">
            <v>0</v>
          </cell>
          <cell r="J226">
            <v>0</v>
          </cell>
        </row>
        <row r="227">
          <cell r="B227" t="str">
            <v>PF0315</v>
          </cell>
          <cell r="C227" t="str">
            <v>ACTIVIA AUX FRUITS DATTES  110</v>
          </cell>
          <cell r="D227">
            <v>0</v>
          </cell>
          <cell r="E227">
            <v>0</v>
          </cell>
          <cell r="F227">
            <v>48</v>
          </cell>
          <cell r="G227">
            <v>0</v>
          </cell>
          <cell r="H227">
            <v>0</v>
          </cell>
          <cell r="I227">
            <v>0</v>
          </cell>
          <cell r="J227">
            <v>0</v>
          </cell>
        </row>
        <row r="228">
          <cell r="B228" t="str">
            <v>PF0346</v>
          </cell>
          <cell r="C228" t="str">
            <v>ACTIVIA  AUX FRUITS POIRE 110</v>
          </cell>
          <cell r="D228">
            <v>0</v>
          </cell>
          <cell r="E228">
            <v>0</v>
          </cell>
          <cell r="F228">
            <v>48</v>
          </cell>
          <cell r="G228">
            <v>0</v>
          </cell>
          <cell r="H228">
            <v>0</v>
          </cell>
          <cell r="I228">
            <v>0</v>
          </cell>
          <cell r="J228">
            <v>0</v>
          </cell>
        </row>
        <row r="229">
          <cell r="B229" t="str">
            <v>PF0424</v>
          </cell>
          <cell r="C229" t="str">
            <v>ACTIVIA AUX FRUITS MANGUE110</v>
          </cell>
          <cell r="D229">
            <v>0</v>
          </cell>
          <cell r="E229">
            <v>0</v>
          </cell>
          <cell r="F229">
            <v>48</v>
          </cell>
          <cell r="G229">
            <v>0</v>
          </cell>
          <cell r="H229">
            <v>0</v>
          </cell>
          <cell r="I229">
            <v>0</v>
          </cell>
          <cell r="J229">
            <v>0</v>
          </cell>
        </row>
        <row r="230">
          <cell r="B230" t="str">
            <v>PF0460</v>
          </cell>
          <cell r="C230" t="str">
            <v>ACTIVIA 0% AUX FRUITS FRAISE</v>
          </cell>
          <cell r="D230">
            <v>0</v>
          </cell>
          <cell r="E230">
            <v>0</v>
          </cell>
          <cell r="F230">
            <v>48</v>
          </cell>
          <cell r="G230">
            <v>0</v>
          </cell>
          <cell r="H230">
            <v>0</v>
          </cell>
          <cell r="I230">
            <v>0</v>
          </cell>
          <cell r="J230">
            <v>0</v>
          </cell>
        </row>
        <row r="231">
          <cell r="B231" t="str">
            <v>PF0466</v>
          </cell>
          <cell r="C231" t="str">
            <v>MPACK*6 DANAO PECHE ABRICOT</v>
          </cell>
          <cell r="D231">
            <v>0</v>
          </cell>
          <cell r="E231">
            <v>0</v>
          </cell>
          <cell r="F231">
            <v>5</v>
          </cell>
          <cell r="G231">
            <v>0</v>
          </cell>
          <cell r="H231">
            <v>0</v>
          </cell>
          <cell r="I231">
            <v>0</v>
          </cell>
          <cell r="J231">
            <v>0</v>
          </cell>
        </row>
        <row r="232">
          <cell r="B232" t="str">
            <v>PF0349</v>
          </cell>
          <cell r="C232" t="str">
            <v>BEURRE EN SCEAU DELICE 2,5 KG</v>
          </cell>
          <cell r="D232">
            <v>0</v>
          </cell>
          <cell r="E232">
            <v>0</v>
          </cell>
          <cell r="F232">
            <v>2.5</v>
          </cell>
          <cell r="G232">
            <v>0</v>
          </cell>
          <cell r="H232">
            <v>0</v>
          </cell>
          <cell r="I232">
            <v>0</v>
          </cell>
          <cell r="J232">
            <v>0</v>
          </cell>
        </row>
        <row r="233">
          <cell r="B233" t="str">
            <v>PF0357</v>
          </cell>
          <cell r="C233" t="str">
            <v>TRESOR DE LAIT SAUMON</v>
          </cell>
          <cell r="D233">
            <v>0</v>
          </cell>
          <cell r="E233">
            <v>0</v>
          </cell>
          <cell r="F233">
            <v>18</v>
          </cell>
          <cell r="G233">
            <v>0</v>
          </cell>
          <cell r="H233">
            <v>0</v>
          </cell>
          <cell r="I233">
            <v>0</v>
          </cell>
          <cell r="J233">
            <v>0</v>
          </cell>
        </row>
        <row r="234">
          <cell r="B234" t="str">
            <v>PF0378</v>
          </cell>
          <cell r="C234" t="str">
            <v>MILKANA GOUTTA 180 GR</v>
          </cell>
          <cell r="D234">
            <v>0</v>
          </cell>
          <cell r="E234">
            <v>0</v>
          </cell>
          <cell r="F234">
            <v>18</v>
          </cell>
          <cell r="G234">
            <v>0</v>
          </cell>
          <cell r="H234">
            <v>0</v>
          </cell>
          <cell r="I234">
            <v>0</v>
          </cell>
          <cell r="J234">
            <v>0</v>
          </cell>
        </row>
        <row r="235">
          <cell r="B235" t="str">
            <v>PF0487</v>
          </cell>
          <cell r="C235" t="str">
            <v>MILKANA GOUTTA 250 GR</v>
          </cell>
          <cell r="D235">
            <v>0</v>
          </cell>
          <cell r="E235">
            <v>0</v>
          </cell>
          <cell r="F235">
            <v>11</v>
          </cell>
          <cell r="G235">
            <v>0</v>
          </cell>
          <cell r="H235">
            <v>0</v>
          </cell>
          <cell r="I235">
            <v>0</v>
          </cell>
          <cell r="J235">
            <v>0</v>
          </cell>
        </row>
        <row r="236">
          <cell r="B236" t="str">
            <v>PF0470</v>
          </cell>
          <cell r="C236" t="str">
            <v>TWIST TROPICAL</v>
          </cell>
          <cell r="D236">
            <v>0</v>
          </cell>
          <cell r="E236">
            <v>0</v>
          </cell>
          <cell r="F236">
            <v>24</v>
          </cell>
          <cell r="G236">
            <v>0</v>
          </cell>
          <cell r="H236">
            <v>0</v>
          </cell>
          <cell r="I236">
            <v>0</v>
          </cell>
          <cell r="J236">
            <v>0</v>
          </cell>
        </row>
        <row r="237">
          <cell r="B237" t="str">
            <v>PF0380</v>
          </cell>
          <cell r="C237" t="str">
            <v>TWIST FRAISE</v>
          </cell>
          <cell r="D237">
            <v>0</v>
          </cell>
          <cell r="E237">
            <v>0</v>
          </cell>
          <cell r="F237">
            <v>24</v>
          </cell>
          <cell r="G237">
            <v>0</v>
          </cell>
          <cell r="H237">
            <v>0</v>
          </cell>
          <cell r="I237">
            <v>0</v>
          </cell>
          <cell r="J237">
            <v>0</v>
          </cell>
        </row>
        <row r="238">
          <cell r="B238" t="str">
            <v>PF0330</v>
          </cell>
          <cell r="C238" t="str">
            <v>KIDZ</v>
          </cell>
          <cell r="D238">
            <v>0</v>
          </cell>
          <cell r="E238">
            <v>0</v>
          </cell>
          <cell r="F238">
            <v>26</v>
          </cell>
          <cell r="G238">
            <v>0</v>
          </cell>
          <cell r="H238">
            <v>0</v>
          </cell>
          <cell r="I238">
            <v>0</v>
          </cell>
          <cell r="J238">
            <v>0</v>
          </cell>
        </row>
        <row r="239">
          <cell r="B239" t="str">
            <v>PF0350</v>
          </cell>
          <cell r="C239" t="str">
            <v>MILKANA KIDZ EMMENTAL</v>
          </cell>
          <cell r="D239">
            <v>0</v>
          </cell>
          <cell r="E239">
            <v>0</v>
          </cell>
          <cell r="F239">
            <v>26</v>
          </cell>
          <cell r="G239">
            <v>0</v>
          </cell>
          <cell r="H239">
            <v>0</v>
          </cell>
          <cell r="I239">
            <v>0</v>
          </cell>
          <cell r="J239">
            <v>0</v>
          </cell>
        </row>
        <row r="240">
          <cell r="B240" t="str">
            <v>PF0418</v>
          </cell>
          <cell r="C240" t="str">
            <v>MILKANA KIDZ CHOCOLAT</v>
          </cell>
          <cell r="D240">
            <v>0</v>
          </cell>
          <cell r="E240">
            <v>0</v>
          </cell>
          <cell r="F240">
            <v>26</v>
          </cell>
          <cell r="G240">
            <v>0</v>
          </cell>
          <cell r="H240">
            <v>0</v>
          </cell>
          <cell r="I240">
            <v>0</v>
          </cell>
          <cell r="J240">
            <v>0</v>
          </cell>
        </row>
        <row r="241">
          <cell r="B241" t="str">
            <v>PF0370</v>
          </cell>
          <cell r="C241" t="str">
            <v>TRESOR DE LAIT SAUMON 80 GR</v>
          </cell>
          <cell r="D241">
            <v>0</v>
          </cell>
          <cell r="E241">
            <v>0</v>
          </cell>
          <cell r="F241">
            <v>27</v>
          </cell>
          <cell r="G241">
            <v>0</v>
          </cell>
          <cell r="H241">
            <v>0</v>
          </cell>
          <cell r="I241">
            <v>0</v>
          </cell>
          <cell r="J241">
            <v>0</v>
          </cell>
        </row>
        <row r="242">
          <cell r="B242" t="str">
            <v>PF0367</v>
          </cell>
          <cell r="C242" t="str">
            <v>TRESOR DE LAIT 80 GR</v>
          </cell>
          <cell r="D242">
            <v>0</v>
          </cell>
          <cell r="E242">
            <v>0</v>
          </cell>
          <cell r="F242">
            <v>27</v>
          </cell>
          <cell r="G242">
            <v>0</v>
          </cell>
          <cell r="H242">
            <v>0</v>
          </cell>
          <cell r="I242">
            <v>0</v>
          </cell>
          <cell r="J242">
            <v>0</v>
          </cell>
        </row>
        <row r="243">
          <cell r="B243" t="str">
            <v>PF0368</v>
          </cell>
          <cell r="C243" t="str">
            <v>TRESOR DE LAIT A F HERBE 80 GR</v>
          </cell>
          <cell r="D243">
            <v>0</v>
          </cell>
          <cell r="E243">
            <v>0</v>
          </cell>
          <cell r="F243">
            <v>27</v>
          </cell>
          <cell r="G243">
            <v>0</v>
          </cell>
          <cell r="H243">
            <v>0</v>
          </cell>
          <cell r="I243">
            <v>0</v>
          </cell>
          <cell r="J243">
            <v>0</v>
          </cell>
        </row>
        <row r="244">
          <cell r="B244" t="str">
            <v>PF0369</v>
          </cell>
          <cell r="C244" t="str">
            <v>TRESOR DE LAIT POIVRE 80 GR</v>
          </cell>
          <cell r="D244">
            <v>0</v>
          </cell>
          <cell r="E244">
            <v>0</v>
          </cell>
          <cell r="F244">
            <v>27</v>
          </cell>
          <cell r="G244">
            <v>0</v>
          </cell>
          <cell r="H244">
            <v>0</v>
          </cell>
          <cell r="I244">
            <v>0</v>
          </cell>
          <cell r="J244">
            <v>0</v>
          </cell>
        </row>
        <row r="245">
          <cell r="B245" t="str">
            <v>PF0438</v>
          </cell>
          <cell r="C245" t="str">
            <v>RAPE GOURMAND PF</v>
          </cell>
          <cell r="D245">
            <v>0</v>
          </cell>
          <cell r="E245">
            <v>0</v>
          </cell>
          <cell r="F245">
            <v>20</v>
          </cell>
          <cell r="G245">
            <v>0</v>
          </cell>
          <cell r="H245">
            <v>0</v>
          </cell>
          <cell r="I245">
            <v>0</v>
          </cell>
          <cell r="J245">
            <v>0</v>
          </cell>
        </row>
        <row r="246">
          <cell r="B246" t="str">
            <v>PF0440</v>
          </cell>
          <cell r="C246" t="str">
            <v>RAPE FONDANT PF</v>
          </cell>
          <cell r="D246">
            <v>0</v>
          </cell>
          <cell r="E246">
            <v>0</v>
          </cell>
          <cell r="F246">
            <v>20</v>
          </cell>
          <cell r="G246">
            <v>0</v>
          </cell>
          <cell r="H246">
            <v>0</v>
          </cell>
          <cell r="I246">
            <v>0</v>
          </cell>
          <cell r="J246">
            <v>0</v>
          </cell>
        </row>
        <row r="247">
          <cell r="B247" t="str">
            <v>PF0102</v>
          </cell>
          <cell r="C247" t="str">
            <v>JOCKEY VANILLE 90</v>
          </cell>
          <cell r="D247">
            <v>0</v>
          </cell>
          <cell r="E247">
            <v>0</v>
          </cell>
          <cell r="F247">
            <v>48</v>
          </cell>
          <cell r="G247">
            <v>0</v>
          </cell>
          <cell r="H247">
            <v>0</v>
          </cell>
          <cell r="I247">
            <v>0</v>
          </cell>
          <cell r="J247">
            <v>0</v>
          </cell>
        </row>
        <row r="248">
          <cell r="B248" t="str">
            <v>PF0479</v>
          </cell>
          <cell r="C248" t="str">
            <v>RAIEB DELICE150 Gr</v>
          </cell>
          <cell r="D248">
            <v>0</v>
          </cell>
          <cell r="E248">
            <v>0</v>
          </cell>
          <cell r="F248">
            <v>22</v>
          </cell>
          <cell r="G248">
            <v>0</v>
          </cell>
          <cell r="H248">
            <v>0</v>
          </cell>
          <cell r="I248">
            <v>0</v>
          </cell>
          <cell r="J248">
            <v>0</v>
          </cell>
        </row>
        <row r="249">
          <cell r="B249" t="str">
            <v>PF0477</v>
          </cell>
          <cell r="C249" t="str">
            <v>JUS ORANGE 100% PF 19 CL</v>
          </cell>
          <cell r="D249">
            <v>0</v>
          </cell>
          <cell r="E249">
            <v>0</v>
          </cell>
          <cell r="F249">
            <v>24</v>
          </cell>
          <cell r="G249">
            <v>0</v>
          </cell>
          <cell r="H249">
            <v>0</v>
          </cell>
          <cell r="I249">
            <v>0</v>
          </cell>
          <cell r="J249">
            <v>0</v>
          </cell>
        </row>
        <row r="250">
          <cell r="B250" t="str">
            <v>PF0500</v>
          </cell>
          <cell r="C250" t="str">
            <v>FROMAGE FONDU PAPRIKA 8 P</v>
          </cell>
          <cell r="D250">
            <v>0</v>
          </cell>
          <cell r="E250">
            <v>0</v>
          </cell>
          <cell r="F250">
            <v>36</v>
          </cell>
          <cell r="G250">
            <v>0</v>
          </cell>
          <cell r="H250">
            <v>0</v>
          </cell>
          <cell r="I250">
            <v>0</v>
          </cell>
          <cell r="J250">
            <v>0</v>
          </cell>
        </row>
        <row r="251">
          <cell r="B251" t="str">
            <v>PF0432</v>
          </cell>
          <cell r="C251" t="str">
            <v>TWIST FRAISE 165 GR</v>
          </cell>
          <cell r="D251">
            <v>0</v>
          </cell>
          <cell r="E251">
            <v>0</v>
          </cell>
          <cell r="F251">
            <v>34</v>
          </cell>
          <cell r="G251">
            <v>0</v>
          </cell>
          <cell r="H251">
            <v>0</v>
          </cell>
          <cell r="I251">
            <v>0</v>
          </cell>
          <cell r="J251">
            <v>0</v>
          </cell>
        </row>
        <row r="252">
          <cell r="B252" t="str">
            <v>PF0399</v>
          </cell>
          <cell r="C252" t="str">
            <v>LAIT UHT PAQUET SLIM</v>
          </cell>
          <cell r="D252">
            <v>0</v>
          </cell>
          <cell r="E252">
            <v>0</v>
          </cell>
          <cell r="F252">
            <v>6</v>
          </cell>
          <cell r="G252">
            <v>0</v>
          </cell>
          <cell r="H252">
            <v>0</v>
          </cell>
          <cell r="I252">
            <v>0</v>
          </cell>
          <cell r="J252">
            <v>0</v>
          </cell>
        </row>
        <row r="253">
          <cell r="B253" t="str">
            <v>PF0382</v>
          </cell>
          <cell r="C253" t="str">
            <v>FRUITE ORANGE 1L</v>
          </cell>
          <cell r="D253">
            <v>0</v>
          </cell>
          <cell r="E253">
            <v>0</v>
          </cell>
          <cell r="F253">
            <v>6</v>
          </cell>
          <cell r="G253">
            <v>0</v>
          </cell>
          <cell r="H253">
            <v>0</v>
          </cell>
          <cell r="I253">
            <v>0</v>
          </cell>
          <cell r="J253">
            <v>0</v>
          </cell>
        </row>
        <row r="254">
          <cell r="B254" t="str">
            <v>PF0384</v>
          </cell>
          <cell r="C254" t="str">
            <v>FRUITE POMME 1L</v>
          </cell>
          <cell r="D254">
            <v>0</v>
          </cell>
          <cell r="E254">
            <v>0</v>
          </cell>
          <cell r="F254">
            <v>6</v>
          </cell>
          <cell r="G254">
            <v>0</v>
          </cell>
          <cell r="H254">
            <v>0</v>
          </cell>
          <cell r="I254">
            <v>0</v>
          </cell>
          <cell r="J254">
            <v>0</v>
          </cell>
        </row>
        <row r="255">
          <cell r="B255" t="str">
            <v>PF0385</v>
          </cell>
          <cell r="C255" t="str">
            <v>FRUITE ORANGE 1,5 L</v>
          </cell>
          <cell r="D255">
            <v>0</v>
          </cell>
          <cell r="E255">
            <v>0</v>
          </cell>
          <cell r="F255">
            <v>6</v>
          </cell>
          <cell r="G255">
            <v>0</v>
          </cell>
          <cell r="H255">
            <v>0</v>
          </cell>
          <cell r="I255">
            <v>0</v>
          </cell>
          <cell r="J255">
            <v>0</v>
          </cell>
        </row>
        <row r="256">
          <cell r="B256" t="str">
            <v>PF0387</v>
          </cell>
          <cell r="C256" t="str">
            <v>FRUITE POMME 1,5 L</v>
          </cell>
          <cell r="D256">
            <v>0</v>
          </cell>
          <cell r="E256">
            <v>0</v>
          </cell>
          <cell r="F256">
            <v>6</v>
          </cell>
          <cell r="G256">
            <v>0</v>
          </cell>
          <cell r="H256">
            <v>0</v>
          </cell>
          <cell r="I256">
            <v>0</v>
          </cell>
          <cell r="J256">
            <v>0</v>
          </cell>
        </row>
        <row r="257">
          <cell r="B257" t="str">
            <v>PF0304</v>
          </cell>
          <cell r="C257" t="str">
            <v>CIDRE MEDDEB 1 L</v>
          </cell>
          <cell r="D257">
            <v>0</v>
          </cell>
          <cell r="E257">
            <v>0</v>
          </cell>
          <cell r="F257">
            <v>6</v>
          </cell>
          <cell r="G257">
            <v>0</v>
          </cell>
          <cell r="H257">
            <v>0</v>
          </cell>
          <cell r="I257">
            <v>0</v>
          </cell>
          <cell r="J257">
            <v>0</v>
          </cell>
        </row>
        <row r="258">
          <cell r="B258" t="str">
            <v>PF0305</v>
          </cell>
          <cell r="C258" t="str">
            <v>CIDRE MEDDEB 1,5 L</v>
          </cell>
          <cell r="D258">
            <v>0</v>
          </cell>
          <cell r="E258">
            <v>0</v>
          </cell>
          <cell r="F258">
            <v>6</v>
          </cell>
          <cell r="G258">
            <v>0</v>
          </cell>
          <cell r="H258">
            <v>0</v>
          </cell>
          <cell r="I258">
            <v>0</v>
          </cell>
          <cell r="J258">
            <v>0</v>
          </cell>
        </row>
        <row r="259">
          <cell r="B259" t="str">
            <v>PF0388</v>
          </cell>
          <cell r="C259" t="str">
            <v>FRUITE ORANGE 0,5 L</v>
          </cell>
          <cell r="D259">
            <v>0</v>
          </cell>
          <cell r="E259">
            <v>0</v>
          </cell>
          <cell r="F259">
            <v>12</v>
          </cell>
          <cell r="G259">
            <v>0</v>
          </cell>
          <cell r="H259">
            <v>0</v>
          </cell>
          <cell r="I259">
            <v>0</v>
          </cell>
          <cell r="J259">
            <v>0</v>
          </cell>
        </row>
        <row r="260">
          <cell r="B260" t="str">
            <v>MK0009</v>
          </cell>
          <cell r="C260" t="str">
            <v>CARTE A GRATTER</v>
          </cell>
          <cell r="D260">
            <v>0</v>
          </cell>
          <cell r="E260">
            <v>0</v>
          </cell>
          <cell r="F260">
            <v>1</v>
          </cell>
          <cell r="G260">
            <v>0</v>
          </cell>
          <cell r="H260">
            <v>0</v>
          </cell>
          <cell r="I260">
            <v>0</v>
          </cell>
          <cell r="J260">
            <v>0</v>
          </cell>
        </row>
        <row r="261">
          <cell r="B261" t="str">
            <v>MK0010</v>
          </cell>
          <cell r="C261" t="str">
            <v>T-SHIRT CARTE A GRATTER</v>
          </cell>
          <cell r="D261">
            <v>0</v>
          </cell>
          <cell r="E261">
            <v>0</v>
          </cell>
          <cell r="F261">
            <v>1</v>
          </cell>
          <cell r="G261">
            <v>0</v>
          </cell>
          <cell r="H261">
            <v>0</v>
          </cell>
          <cell r="I261">
            <v>0</v>
          </cell>
          <cell r="J261">
            <v>0</v>
          </cell>
        </row>
        <row r="262">
          <cell r="C262" t="str">
            <v>KIT DANETTE A GLACER</v>
          </cell>
          <cell r="D262">
            <v>0</v>
          </cell>
          <cell r="E262">
            <v>0</v>
          </cell>
          <cell r="F262">
            <v>1</v>
          </cell>
          <cell r="G262">
            <v>0</v>
          </cell>
          <cell r="H262">
            <v>0</v>
          </cell>
          <cell r="I262">
            <v>0</v>
          </cell>
          <cell r="J262">
            <v>0</v>
          </cell>
        </row>
        <row r="263">
          <cell r="C263" t="str">
            <v>CARTON PRESENTOIR DG</v>
          </cell>
          <cell r="D263">
            <v>0</v>
          </cell>
          <cell r="E263">
            <v>0</v>
          </cell>
          <cell r="F263">
            <v>1</v>
          </cell>
          <cell r="G263">
            <v>0</v>
          </cell>
          <cell r="H263">
            <v>0</v>
          </cell>
          <cell r="I263">
            <v>0</v>
          </cell>
          <cell r="J263">
            <v>0</v>
          </cell>
        </row>
        <row r="264">
          <cell r="B264" t="str">
            <v>PF0061</v>
          </cell>
          <cell r="C264" t="str">
            <v>DANETTE FLAN CARAMEL 90</v>
          </cell>
          <cell r="D264">
            <v>0</v>
          </cell>
          <cell r="E264">
            <v>0</v>
          </cell>
          <cell r="F264">
            <v>1</v>
          </cell>
          <cell r="G264">
            <v>0</v>
          </cell>
          <cell r="H264">
            <v>0</v>
          </cell>
          <cell r="I264">
            <v>0</v>
          </cell>
          <cell r="J264">
            <v>0</v>
          </cell>
        </row>
        <row r="265">
          <cell r="B265" t="str">
            <v>PF0137</v>
          </cell>
          <cell r="C265" t="str">
            <v>DANUP GF ICE CITRON 280</v>
          </cell>
          <cell r="D265">
            <v>0</v>
          </cell>
          <cell r="E265">
            <v>0</v>
          </cell>
          <cell r="F265">
            <v>1</v>
          </cell>
          <cell r="G265">
            <v>0</v>
          </cell>
          <cell r="H265">
            <v>0</v>
          </cell>
          <cell r="I265">
            <v>0</v>
          </cell>
          <cell r="J265">
            <v>0</v>
          </cell>
        </row>
        <row r="266">
          <cell r="B266" t="str">
            <v>PF0157</v>
          </cell>
          <cell r="C266" t="str">
            <v>DANUP ANANAS/COCO 170</v>
          </cell>
          <cell r="D266">
            <v>0</v>
          </cell>
          <cell r="E266">
            <v>0</v>
          </cell>
          <cell r="F266">
            <v>1</v>
          </cell>
          <cell r="G266">
            <v>0</v>
          </cell>
          <cell r="H266">
            <v>0</v>
          </cell>
          <cell r="I266">
            <v>0</v>
          </cell>
          <cell r="J266">
            <v>0</v>
          </cell>
        </row>
        <row r="267">
          <cell r="B267" t="str">
            <v>PF0158</v>
          </cell>
          <cell r="C267" t="str">
            <v>DANUP FRAISE 280</v>
          </cell>
          <cell r="D267">
            <v>0</v>
          </cell>
          <cell r="E267">
            <v>0</v>
          </cell>
          <cell r="F267">
            <v>1</v>
          </cell>
          <cell r="G267">
            <v>0</v>
          </cell>
          <cell r="H267">
            <v>0</v>
          </cell>
          <cell r="I267">
            <v>0</v>
          </cell>
          <cell r="J267">
            <v>0</v>
          </cell>
        </row>
        <row r="268">
          <cell r="B268" t="str">
            <v>PF0159</v>
          </cell>
          <cell r="C268" t="str">
            <v>DANUP VANILLE 280</v>
          </cell>
          <cell r="D268">
            <v>0</v>
          </cell>
          <cell r="E268">
            <v>0</v>
          </cell>
          <cell r="F268">
            <v>1</v>
          </cell>
          <cell r="G268">
            <v>0</v>
          </cell>
          <cell r="H268">
            <v>0</v>
          </cell>
          <cell r="I268">
            <v>0</v>
          </cell>
          <cell r="J268">
            <v>0</v>
          </cell>
        </row>
        <row r="269">
          <cell r="B269" t="str">
            <v>PF0171</v>
          </cell>
          <cell r="C269" t="str">
            <v>RAIEB LAINO</v>
          </cell>
          <cell r="D269">
            <v>0</v>
          </cell>
          <cell r="E269">
            <v>0</v>
          </cell>
          <cell r="F269">
            <v>1</v>
          </cell>
          <cell r="G269">
            <v>0</v>
          </cell>
          <cell r="H269">
            <v>0</v>
          </cell>
          <cell r="I269">
            <v>0</v>
          </cell>
          <cell r="J269">
            <v>0</v>
          </cell>
        </row>
        <row r="270">
          <cell r="B270" t="str">
            <v>PF0177</v>
          </cell>
          <cell r="C270" t="str">
            <v>BRASSE VANILLE 110</v>
          </cell>
          <cell r="D270">
            <v>0</v>
          </cell>
          <cell r="E270">
            <v>0</v>
          </cell>
          <cell r="F270">
            <v>1</v>
          </cell>
          <cell r="G270">
            <v>0</v>
          </cell>
          <cell r="H270">
            <v>0</v>
          </cell>
          <cell r="I270">
            <v>0</v>
          </cell>
          <cell r="J270">
            <v>0</v>
          </cell>
        </row>
        <row r="271">
          <cell r="B271" t="str">
            <v>PF0178</v>
          </cell>
          <cell r="C271" t="str">
            <v>BRASSE FRAISE 110</v>
          </cell>
          <cell r="D271">
            <v>0</v>
          </cell>
          <cell r="E271">
            <v>0</v>
          </cell>
          <cell r="F271">
            <v>1</v>
          </cell>
          <cell r="G271">
            <v>0</v>
          </cell>
          <cell r="H271">
            <v>0</v>
          </cell>
          <cell r="I271">
            <v>0</v>
          </cell>
          <cell r="J271">
            <v>0</v>
          </cell>
        </row>
        <row r="272">
          <cell r="B272" t="str">
            <v>PF0211</v>
          </cell>
          <cell r="C272" t="str">
            <v>BRASSE FRAISE/ BISCUIT 110</v>
          </cell>
          <cell r="D272">
            <v>0</v>
          </cell>
          <cell r="E272">
            <v>0</v>
          </cell>
          <cell r="F272">
            <v>1</v>
          </cell>
          <cell r="G272">
            <v>0</v>
          </cell>
          <cell r="H272">
            <v>0</v>
          </cell>
          <cell r="I272">
            <v>0</v>
          </cell>
          <cell r="J272">
            <v>0</v>
          </cell>
        </row>
        <row r="273">
          <cell r="B273" t="str">
            <v>PF0213</v>
          </cell>
          <cell r="C273" t="str">
            <v>DANETTE A GLACER*4 CHOCOLAT</v>
          </cell>
          <cell r="D273">
            <v>0</v>
          </cell>
          <cell r="E273">
            <v>0</v>
          </cell>
          <cell r="F273">
            <v>1</v>
          </cell>
          <cell r="G273">
            <v>0</v>
          </cell>
          <cell r="H273">
            <v>0</v>
          </cell>
          <cell r="I273">
            <v>0</v>
          </cell>
          <cell r="J273">
            <v>0</v>
          </cell>
        </row>
        <row r="274">
          <cell r="B274" t="str">
            <v>PF0214</v>
          </cell>
          <cell r="C274" t="str">
            <v>DANETTE A GLACER*4 VANILLE</v>
          </cell>
          <cell r="D274">
            <v>0</v>
          </cell>
          <cell r="E274">
            <v>0</v>
          </cell>
          <cell r="F274">
            <v>1</v>
          </cell>
          <cell r="G274">
            <v>0</v>
          </cell>
          <cell r="H274">
            <v>0</v>
          </cell>
          <cell r="I274">
            <v>0</v>
          </cell>
          <cell r="J274">
            <v>0</v>
          </cell>
        </row>
        <row r="275">
          <cell r="B275" t="str">
            <v>PF0215</v>
          </cell>
          <cell r="C275" t="str">
            <v>DANETTE A GLACER*4 BISCUIT</v>
          </cell>
          <cell r="D275">
            <v>0</v>
          </cell>
          <cell r="E275">
            <v>0</v>
          </cell>
          <cell r="F275">
            <v>1</v>
          </cell>
          <cell r="G275">
            <v>0</v>
          </cell>
          <cell r="H275">
            <v>0</v>
          </cell>
          <cell r="I275">
            <v>0</v>
          </cell>
          <cell r="J275">
            <v>0</v>
          </cell>
        </row>
        <row r="276">
          <cell r="B276" t="str">
            <v>PF0216</v>
          </cell>
          <cell r="C276" t="str">
            <v>BEURRE CRATUITE (CARTON 5KG)</v>
          </cell>
          <cell r="D276">
            <v>0</v>
          </cell>
          <cell r="E276">
            <v>0</v>
          </cell>
          <cell r="F276">
            <v>1</v>
          </cell>
          <cell r="G276">
            <v>0</v>
          </cell>
          <cell r="H276">
            <v>0</v>
          </cell>
          <cell r="I276">
            <v>0</v>
          </cell>
          <cell r="J276">
            <v>0</v>
          </cell>
        </row>
        <row r="277">
          <cell r="B277" t="str">
            <v>PF0219</v>
          </cell>
          <cell r="C277" t="str">
            <v>BEURRE EN VRAC LAINO</v>
          </cell>
          <cell r="D277">
            <v>0</v>
          </cell>
          <cell r="E277">
            <v>0</v>
          </cell>
          <cell r="F277">
            <v>1</v>
          </cell>
          <cell r="G277">
            <v>0</v>
          </cell>
          <cell r="H277">
            <v>0</v>
          </cell>
          <cell r="I277">
            <v>0</v>
          </cell>
          <cell r="J277">
            <v>0</v>
          </cell>
        </row>
        <row r="278">
          <cell r="B278" t="str">
            <v>PF0224</v>
          </cell>
          <cell r="C278" t="str">
            <v>LBEN DELICE 1L</v>
          </cell>
          <cell r="D278">
            <v>0</v>
          </cell>
          <cell r="E278">
            <v>0</v>
          </cell>
          <cell r="F278">
            <v>1</v>
          </cell>
          <cell r="G278">
            <v>0</v>
          </cell>
          <cell r="H278">
            <v>0</v>
          </cell>
          <cell r="I278">
            <v>0</v>
          </cell>
          <cell r="J278">
            <v>0</v>
          </cell>
        </row>
        <row r="279">
          <cell r="B279" t="str">
            <v>PF0226</v>
          </cell>
          <cell r="C279" t="str">
            <v>LBEN DELICE AROM FRAISE BANANE</v>
          </cell>
          <cell r="D279">
            <v>0</v>
          </cell>
          <cell r="E279">
            <v>0</v>
          </cell>
          <cell r="F279">
            <v>1</v>
          </cell>
          <cell r="G279">
            <v>0</v>
          </cell>
          <cell r="H279">
            <v>0</v>
          </cell>
          <cell r="I279">
            <v>0</v>
          </cell>
          <cell r="J279">
            <v>0</v>
          </cell>
        </row>
        <row r="280">
          <cell r="B280" t="str">
            <v>PF0233</v>
          </cell>
          <cell r="C280" t="str">
            <v>LBEN LAINO NV</v>
          </cell>
          <cell r="D280">
            <v>0</v>
          </cell>
          <cell r="E280">
            <v>0</v>
          </cell>
          <cell r="F280">
            <v>1</v>
          </cell>
          <cell r="G280">
            <v>0</v>
          </cell>
          <cell r="H280">
            <v>0</v>
          </cell>
          <cell r="I280">
            <v>0</v>
          </cell>
          <cell r="J280">
            <v>0</v>
          </cell>
        </row>
        <row r="281">
          <cell r="B281" t="str">
            <v>PF0234</v>
          </cell>
          <cell r="C281" t="str">
            <v>LBEN DELICE ARO PECHE ABRICOT</v>
          </cell>
          <cell r="D281">
            <v>0</v>
          </cell>
          <cell r="E281">
            <v>0</v>
          </cell>
          <cell r="F281">
            <v>1</v>
          </cell>
          <cell r="G281">
            <v>0</v>
          </cell>
          <cell r="H281">
            <v>0</v>
          </cell>
          <cell r="I281">
            <v>0</v>
          </cell>
          <cell r="J281">
            <v>0</v>
          </cell>
        </row>
        <row r="282">
          <cell r="B282" t="str">
            <v>PF0243</v>
          </cell>
          <cell r="C282" t="str">
            <v>BEURRE EN SCEAU LAINO 2,5 KG</v>
          </cell>
          <cell r="D282">
            <v>0</v>
          </cell>
          <cell r="E282">
            <v>0</v>
          </cell>
          <cell r="F282">
            <v>1</v>
          </cell>
          <cell r="G282">
            <v>0</v>
          </cell>
          <cell r="H282">
            <v>0</v>
          </cell>
          <cell r="I282">
            <v>0</v>
          </cell>
          <cell r="J282">
            <v>0</v>
          </cell>
        </row>
        <row r="283">
          <cell r="B283" t="str">
            <v>PF0252</v>
          </cell>
          <cell r="C283" t="str">
            <v>BEURRE PLAQUETTE 100G LAINO NV</v>
          </cell>
          <cell r="D283">
            <v>0</v>
          </cell>
          <cell r="E283">
            <v>0</v>
          </cell>
          <cell r="F283">
            <v>1</v>
          </cell>
          <cell r="G283">
            <v>0</v>
          </cell>
          <cell r="H283">
            <v>0</v>
          </cell>
          <cell r="I283">
            <v>0</v>
          </cell>
          <cell r="J283">
            <v>0</v>
          </cell>
        </row>
        <row r="284">
          <cell r="B284" t="str">
            <v>PF0253</v>
          </cell>
          <cell r="C284" t="str">
            <v>BEURRE PLAQUETTE 200G LAINO NV</v>
          </cell>
          <cell r="D284">
            <v>0</v>
          </cell>
          <cell r="E284">
            <v>0</v>
          </cell>
          <cell r="F284">
            <v>1</v>
          </cell>
          <cell r="G284">
            <v>0</v>
          </cell>
          <cell r="H284">
            <v>0</v>
          </cell>
          <cell r="I284">
            <v>0</v>
          </cell>
          <cell r="J284">
            <v>0</v>
          </cell>
        </row>
        <row r="285">
          <cell r="B285" t="str">
            <v>PF0256</v>
          </cell>
          <cell r="C285" t="str">
            <v>BRASSE TARTE AU CITRON 110</v>
          </cell>
          <cell r="D285">
            <v>0</v>
          </cell>
          <cell r="E285">
            <v>0</v>
          </cell>
          <cell r="F285">
            <v>1</v>
          </cell>
          <cell r="G285">
            <v>0</v>
          </cell>
          <cell r="H285">
            <v>0</v>
          </cell>
          <cell r="I285">
            <v>0</v>
          </cell>
          <cell r="J285">
            <v>0</v>
          </cell>
        </row>
        <row r="286">
          <cell r="B286" t="str">
            <v>PF0272</v>
          </cell>
          <cell r="C286" t="str">
            <v>LBEN DELICE ARO FRAIS/ BAN NV</v>
          </cell>
          <cell r="D286">
            <v>0</v>
          </cell>
          <cell r="E286">
            <v>0</v>
          </cell>
          <cell r="F286">
            <v>1</v>
          </cell>
          <cell r="G286">
            <v>0</v>
          </cell>
          <cell r="H286">
            <v>0</v>
          </cell>
          <cell r="I286">
            <v>0</v>
          </cell>
          <cell r="J286">
            <v>0</v>
          </cell>
        </row>
        <row r="287">
          <cell r="B287" t="str">
            <v>PF0273</v>
          </cell>
          <cell r="C287" t="str">
            <v>LBEN DELICE AROM PECH/ ABR NV</v>
          </cell>
          <cell r="D287">
            <v>0</v>
          </cell>
          <cell r="E287">
            <v>0</v>
          </cell>
          <cell r="F287">
            <v>1</v>
          </cell>
          <cell r="G287">
            <v>0</v>
          </cell>
          <cell r="H287">
            <v>0</v>
          </cell>
          <cell r="I287">
            <v>0</v>
          </cell>
          <cell r="J287">
            <v>0</v>
          </cell>
        </row>
        <row r="288">
          <cell r="B288" t="str">
            <v>PF0282</v>
          </cell>
          <cell r="C288" t="str">
            <v>LBEN DELICE AROM MANGUE</v>
          </cell>
          <cell r="D288">
            <v>0</v>
          </cell>
          <cell r="E288">
            <v>0</v>
          </cell>
          <cell r="F288">
            <v>1</v>
          </cell>
          <cell r="G288">
            <v>0</v>
          </cell>
          <cell r="H288">
            <v>0</v>
          </cell>
          <cell r="I288">
            <v>0</v>
          </cell>
          <cell r="J288">
            <v>0</v>
          </cell>
        </row>
        <row r="289">
          <cell r="B289" t="str">
            <v>PF0285</v>
          </cell>
          <cell r="C289" t="str">
            <v>DANETTE A GLACER*4 PRALINE</v>
          </cell>
          <cell r="D289">
            <v>0</v>
          </cell>
          <cell r="E289">
            <v>0</v>
          </cell>
          <cell r="F289">
            <v>1</v>
          </cell>
          <cell r="G289">
            <v>0</v>
          </cell>
          <cell r="H289">
            <v>0</v>
          </cell>
          <cell r="I289">
            <v>0</v>
          </cell>
          <cell r="J289">
            <v>0</v>
          </cell>
        </row>
        <row r="290">
          <cell r="B290" t="str">
            <v>PF0290</v>
          </cell>
          <cell r="C290" t="str">
            <v>DANUP CEREALES 170</v>
          </cell>
          <cell r="D290">
            <v>0</v>
          </cell>
          <cell r="E290">
            <v>0</v>
          </cell>
          <cell r="F290">
            <v>1</v>
          </cell>
          <cell r="G290">
            <v>0</v>
          </cell>
          <cell r="H290">
            <v>0</v>
          </cell>
          <cell r="I290">
            <v>0</v>
          </cell>
          <cell r="J290">
            <v>0</v>
          </cell>
        </row>
        <row r="291">
          <cell r="B291" t="str">
            <v>PF0294</v>
          </cell>
          <cell r="C291" t="str">
            <v>BRASSE VANILLE CARAMEL  110</v>
          </cell>
          <cell r="D291">
            <v>0</v>
          </cell>
          <cell r="E291">
            <v>0</v>
          </cell>
          <cell r="F291">
            <v>1</v>
          </cell>
          <cell r="G291">
            <v>0</v>
          </cell>
          <cell r="H291">
            <v>0</v>
          </cell>
          <cell r="I291">
            <v>0</v>
          </cell>
          <cell r="J291">
            <v>0</v>
          </cell>
        </row>
        <row r="292">
          <cell r="B292" t="str">
            <v>PF0296</v>
          </cell>
          <cell r="C292" t="str">
            <v>FERME MINI VANILLE 80</v>
          </cell>
          <cell r="D292">
            <v>0</v>
          </cell>
          <cell r="E292">
            <v>0</v>
          </cell>
          <cell r="F292">
            <v>1</v>
          </cell>
          <cell r="G292">
            <v>0</v>
          </cell>
          <cell r="H292">
            <v>0</v>
          </cell>
          <cell r="I292">
            <v>0</v>
          </cell>
          <cell r="J292">
            <v>0</v>
          </cell>
        </row>
        <row r="293">
          <cell r="B293" t="str">
            <v>PF0297</v>
          </cell>
          <cell r="C293" t="str">
            <v>FERME MINI FRAISE 80</v>
          </cell>
          <cell r="D293">
            <v>0</v>
          </cell>
          <cell r="E293">
            <v>0</v>
          </cell>
          <cell r="F293">
            <v>1</v>
          </cell>
          <cell r="G293">
            <v>0</v>
          </cell>
          <cell r="H293">
            <v>0</v>
          </cell>
          <cell r="I293">
            <v>0</v>
          </cell>
          <cell r="J293">
            <v>0</v>
          </cell>
        </row>
        <row r="294">
          <cell r="B294" t="str">
            <v>PF0298</v>
          </cell>
          <cell r="C294" t="str">
            <v>DANUP TROPICAL MIX 280</v>
          </cell>
          <cell r="D294">
            <v>0</v>
          </cell>
          <cell r="E294">
            <v>0</v>
          </cell>
          <cell r="F294">
            <v>1</v>
          </cell>
          <cell r="G294">
            <v>0</v>
          </cell>
          <cell r="H294">
            <v>0</v>
          </cell>
          <cell r="I294">
            <v>0</v>
          </cell>
          <cell r="J294">
            <v>0</v>
          </cell>
        </row>
        <row r="295">
          <cell r="B295" t="str">
            <v>PF0302</v>
          </cell>
          <cell r="C295" t="str">
            <v>DANETTE A GLACER*4 CHO/CARAMEL</v>
          </cell>
          <cell r="D295">
            <v>0</v>
          </cell>
          <cell r="E295">
            <v>0</v>
          </cell>
          <cell r="F295">
            <v>1</v>
          </cell>
          <cell r="G295">
            <v>0</v>
          </cell>
          <cell r="H295">
            <v>0</v>
          </cell>
          <cell r="I295">
            <v>0</v>
          </cell>
          <cell r="J295">
            <v>0</v>
          </cell>
        </row>
        <row r="296">
          <cell r="B296" t="str">
            <v>PF0316</v>
          </cell>
          <cell r="C296" t="str">
            <v>TARTARE AF 80 gr</v>
          </cell>
          <cell r="D296">
            <v>0</v>
          </cell>
          <cell r="E296">
            <v>0</v>
          </cell>
          <cell r="F296">
            <v>1</v>
          </cell>
          <cell r="G296">
            <v>0</v>
          </cell>
          <cell r="H296">
            <v>0</v>
          </cell>
          <cell r="I296">
            <v>0</v>
          </cell>
          <cell r="J296">
            <v>0</v>
          </cell>
        </row>
        <row r="297">
          <cell r="B297" t="str">
            <v>PF0317</v>
          </cell>
          <cell r="C297" t="str">
            <v>ST AGUR 125 gr</v>
          </cell>
          <cell r="D297">
            <v>0</v>
          </cell>
          <cell r="E297">
            <v>0</v>
          </cell>
          <cell r="F297">
            <v>1</v>
          </cell>
          <cell r="G297">
            <v>0</v>
          </cell>
          <cell r="H297">
            <v>0</v>
          </cell>
          <cell r="I297">
            <v>0</v>
          </cell>
          <cell r="J297">
            <v>0</v>
          </cell>
        </row>
        <row r="298">
          <cell r="B298" t="str">
            <v>PF0318</v>
          </cell>
          <cell r="C298" t="str">
            <v>CHAVROUX 150 gr</v>
          </cell>
          <cell r="D298">
            <v>0</v>
          </cell>
          <cell r="E298">
            <v>0</v>
          </cell>
          <cell r="F298">
            <v>1</v>
          </cell>
          <cell r="G298">
            <v>0</v>
          </cell>
          <cell r="H298">
            <v>0</v>
          </cell>
          <cell r="I298">
            <v>0</v>
          </cell>
          <cell r="J298">
            <v>0</v>
          </cell>
        </row>
        <row r="299">
          <cell r="B299" t="str">
            <v>PF0319</v>
          </cell>
          <cell r="C299" t="str">
            <v>CAPRICES DES DIEUX 200g</v>
          </cell>
          <cell r="D299">
            <v>0</v>
          </cell>
          <cell r="E299">
            <v>0</v>
          </cell>
          <cell r="F299">
            <v>1</v>
          </cell>
          <cell r="G299">
            <v>0</v>
          </cell>
          <cell r="H299">
            <v>0</v>
          </cell>
          <cell r="I299">
            <v>0</v>
          </cell>
          <cell r="J299">
            <v>0</v>
          </cell>
        </row>
        <row r="300">
          <cell r="B300" t="str">
            <v>PF0320</v>
          </cell>
          <cell r="C300" t="str">
            <v>COEUR DE LION 250g</v>
          </cell>
          <cell r="D300">
            <v>0</v>
          </cell>
          <cell r="E300">
            <v>0</v>
          </cell>
          <cell r="F300">
            <v>1</v>
          </cell>
          <cell r="G300">
            <v>0</v>
          </cell>
          <cell r="H300">
            <v>0</v>
          </cell>
          <cell r="I300">
            <v>0</v>
          </cell>
          <cell r="J300">
            <v>0</v>
          </cell>
        </row>
        <row r="301">
          <cell r="B301" t="str">
            <v>PF0324</v>
          </cell>
          <cell r="C301" t="str">
            <v>LBEN DELICE AROM AMANDE &amp; ZHAR</v>
          </cell>
          <cell r="D301">
            <v>0</v>
          </cell>
          <cell r="E301">
            <v>0</v>
          </cell>
          <cell r="F301">
            <v>1</v>
          </cell>
          <cell r="G301">
            <v>0</v>
          </cell>
          <cell r="H301">
            <v>0</v>
          </cell>
          <cell r="I301">
            <v>0</v>
          </cell>
          <cell r="J301">
            <v>0</v>
          </cell>
        </row>
        <row r="302">
          <cell r="B302" t="str">
            <v>PF0326</v>
          </cell>
          <cell r="C302" t="str">
            <v>PACK DANINO NATURE SUCRE</v>
          </cell>
          <cell r="D302">
            <v>0</v>
          </cell>
          <cell r="E302">
            <v>0</v>
          </cell>
          <cell r="F302">
            <v>1</v>
          </cell>
          <cell r="G302">
            <v>0</v>
          </cell>
          <cell r="H302">
            <v>0</v>
          </cell>
          <cell r="I302">
            <v>0</v>
          </cell>
          <cell r="J302">
            <v>0</v>
          </cell>
        </row>
        <row r="303">
          <cell r="B303" t="str">
            <v>PF0327</v>
          </cell>
          <cell r="C303" t="str">
            <v>PACK DANINO FRAISE</v>
          </cell>
          <cell r="D303">
            <v>0</v>
          </cell>
          <cell r="E303">
            <v>0</v>
          </cell>
          <cell r="F303">
            <v>1</v>
          </cell>
          <cell r="G303">
            <v>0</v>
          </cell>
          <cell r="H303">
            <v>0</v>
          </cell>
          <cell r="I303">
            <v>0</v>
          </cell>
          <cell r="J303">
            <v>0</v>
          </cell>
        </row>
        <row r="304">
          <cell r="B304" t="str">
            <v>PF0328</v>
          </cell>
          <cell r="C304" t="str">
            <v>PACK DANINO VANILLE</v>
          </cell>
          <cell r="D304">
            <v>0</v>
          </cell>
          <cell r="E304">
            <v>0</v>
          </cell>
          <cell r="F304">
            <v>1</v>
          </cell>
          <cell r="G304">
            <v>0</v>
          </cell>
          <cell r="H304">
            <v>0</v>
          </cell>
          <cell r="I304">
            <v>0</v>
          </cell>
          <cell r="J304">
            <v>0</v>
          </cell>
        </row>
        <row r="305">
          <cell r="B305" t="str">
            <v>PF0339</v>
          </cell>
          <cell r="C305" t="str">
            <v>DANUP GF PECHE MELBA 280</v>
          </cell>
          <cell r="D305">
            <v>0</v>
          </cell>
          <cell r="E305">
            <v>0</v>
          </cell>
          <cell r="F305">
            <v>1</v>
          </cell>
          <cell r="G305">
            <v>0</v>
          </cell>
          <cell r="H305">
            <v>0</v>
          </cell>
          <cell r="I305">
            <v>0</v>
          </cell>
          <cell r="J305">
            <v>0</v>
          </cell>
        </row>
        <row r="306">
          <cell r="B306" t="str">
            <v>PF0341</v>
          </cell>
          <cell r="C306" t="str">
            <v>BEURRE PLAQ 100G LAINO PROMO</v>
          </cell>
          <cell r="D306">
            <v>0</v>
          </cell>
          <cell r="E306">
            <v>0</v>
          </cell>
          <cell r="F306">
            <v>1</v>
          </cell>
          <cell r="G306">
            <v>0</v>
          </cell>
          <cell r="H306">
            <v>0</v>
          </cell>
          <cell r="I306">
            <v>0</v>
          </cell>
          <cell r="J306">
            <v>0</v>
          </cell>
        </row>
        <row r="307">
          <cell r="B307" t="str">
            <v>PF0336</v>
          </cell>
          <cell r="C307" t="str">
            <v>BEURRE PLAQ 200G LAINO PROMO</v>
          </cell>
          <cell r="D307">
            <v>0</v>
          </cell>
          <cell r="E307">
            <v>0</v>
          </cell>
          <cell r="F307">
            <v>1</v>
          </cell>
          <cell r="G307">
            <v>0</v>
          </cell>
          <cell r="H307">
            <v>0</v>
          </cell>
          <cell r="I307">
            <v>0</v>
          </cell>
          <cell r="J307">
            <v>0</v>
          </cell>
        </row>
        <row r="308">
          <cell r="B308" t="str">
            <v>PF0340</v>
          </cell>
          <cell r="C308" t="str">
            <v>DANETTE A GLACER*4 CARAMEL</v>
          </cell>
          <cell r="D308">
            <v>0</v>
          </cell>
          <cell r="E308">
            <v>0</v>
          </cell>
          <cell r="F308">
            <v>1</v>
          </cell>
          <cell r="G308">
            <v>0</v>
          </cell>
          <cell r="H308">
            <v>0</v>
          </cell>
          <cell r="I308">
            <v>0</v>
          </cell>
          <cell r="J308">
            <v>0</v>
          </cell>
        </row>
        <row r="309">
          <cell r="B309" t="str">
            <v>PF0204</v>
          </cell>
          <cell r="C309" t="str">
            <v>CREME FRAICHE LAINO</v>
          </cell>
          <cell r="D309">
            <v>0</v>
          </cell>
          <cell r="E309">
            <v>0</v>
          </cell>
          <cell r="F309">
            <v>24</v>
          </cell>
          <cell r="G309">
            <v>0</v>
          </cell>
          <cell r="H309">
            <v>0</v>
          </cell>
          <cell r="I309">
            <v>0</v>
          </cell>
          <cell r="J309">
            <v>0</v>
          </cell>
        </row>
        <row r="310">
          <cell r="B310" t="str">
            <v>PF0293</v>
          </cell>
          <cell r="C310" t="str">
            <v>CREME FRAÎCHE POT DELICE</v>
          </cell>
          <cell r="D310">
            <v>0</v>
          </cell>
          <cell r="E310">
            <v>0</v>
          </cell>
          <cell r="F310">
            <v>24</v>
          </cell>
          <cell r="G310">
            <v>0</v>
          </cell>
          <cell r="H310">
            <v>0</v>
          </cell>
          <cell r="I310">
            <v>0</v>
          </cell>
          <cell r="J310">
            <v>0</v>
          </cell>
        </row>
        <row r="311">
          <cell r="B311" t="str">
            <v>PF0381</v>
          </cell>
          <cell r="C311" t="str">
            <v>DELIMIX FRAISE BANANE</v>
          </cell>
          <cell r="D311">
            <v>0</v>
          </cell>
          <cell r="E311">
            <v>0</v>
          </cell>
          <cell r="F311">
            <v>24</v>
          </cell>
          <cell r="G311">
            <v>0</v>
          </cell>
          <cell r="H311">
            <v>0</v>
          </cell>
          <cell r="I311">
            <v>0</v>
          </cell>
          <cell r="J311">
            <v>0</v>
          </cell>
        </row>
        <row r="312">
          <cell r="B312" t="str">
            <v>PF0404</v>
          </cell>
          <cell r="C312" t="str">
            <v>DELIMIX PECHE ABRICOT</v>
          </cell>
          <cell r="D312">
            <v>0</v>
          </cell>
          <cell r="E312">
            <v>0</v>
          </cell>
          <cell r="F312">
            <v>24</v>
          </cell>
          <cell r="G312">
            <v>0</v>
          </cell>
          <cell r="H312">
            <v>0</v>
          </cell>
          <cell r="I312">
            <v>0</v>
          </cell>
          <cell r="J312">
            <v>0</v>
          </cell>
        </row>
        <row r="313">
          <cell r="B313" t="str">
            <v>PF0309</v>
          </cell>
          <cell r="C313" t="str">
            <v>ACTIVIA A BOIRE VANILLE 170</v>
          </cell>
          <cell r="D313">
            <v>0</v>
          </cell>
          <cell r="E313">
            <v>0</v>
          </cell>
          <cell r="F313">
            <v>42</v>
          </cell>
          <cell r="G313">
            <v>0</v>
          </cell>
          <cell r="H313">
            <v>0</v>
          </cell>
          <cell r="I313">
            <v>0</v>
          </cell>
          <cell r="J313">
            <v>0</v>
          </cell>
        </row>
        <row r="314">
          <cell r="B314" t="str">
            <v>EM0151</v>
          </cell>
          <cell r="C314" t="str">
            <v>CAISSE VERTE 60 POTS</v>
          </cell>
          <cell r="D314">
            <v>0</v>
          </cell>
          <cell r="E314">
            <v>0</v>
          </cell>
          <cell r="F314">
            <v>1</v>
          </cell>
          <cell r="G314">
            <v>0</v>
          </cell>
          <cell r="H314">
            <v>0</v>
          </cell>
          <cell r="I314">
            <v>0</v>
          </cell>
          <cell r="J314">
            <v>0</v>
          </cell>
        </row>
        <row r="315">
          <cell r="B315" t="str">
            <v>EM0200</v>
          </cell>
          <cell r="C315" t="str">
            <v>CAISSE BLEUE DANONE</v>
          </cell>
          <cell r="D315">
            <v>0</v>
          </cell>
          <cell r="E315">
            <v>0</v>
          </cell>
          <cell r="F315">
            <v>1</v>
          </cell>
          <cell r="G315">
            <v>0</v>
          </cell>
          <cell r="H315">
            <v>0</v>
          </cell>
          <cell r="I315">
            <v>0</v>
          </cell>
          <cell r="J315">
            <v>0</v>
          </cell>
        </row>
        <row r="316">
          <cell r="B316" t="str">
            <v>LOC</v>
          </cell>
          <cell r="C316" t="str">
            <v>LOCATION CAMION</v>
          </cell>
          <cell r="D316">
            <v>0</v>
          </cell>
          <cell r="E316">
            <v>0</v>
          </cell>
          <cell r="F316">
            <v>1</v>
          </cell>
          <cell r="G316">
            <v>0</v>
          </cell>
          <cell r="H316">
            <v>0</v>
          </cell>
          <cell r="I316">
            <v>0</v>
          </cell>
          <cell r="J316">
            <v>0</v>
          </cell>
        </row>
        <row r="317">
          <cell r="B317" t="str">
            <v>TF</v>
          </cell>
          <cell r="C317" t="str">
            <v>TIMBRE FISCAL (LOI 93-53)</v>
          </cell>
          <cell r="D317">
            <v>0</v>
          </cell>
          <cell r="E317">
            <v>0</v>
          </cell>
          <cell r="F317">
            <v>1</v>
          </cell>
          <cell r="G317">
            <v>0</v>
          </cell>
          <cell r="H317">
            <v>0</v>
          </cell>
          <cell r="I317">
            <v>0</v>
          </cell>
          <cell r="J317">
            <v>0</v>
          </cell>
        </row>
        <row r="318">
          <cell r="B318" t="str">
            <v>CA003</v>
          </cell>
          <cell r="C318" t="str">
            <v>CARNET BON DE LIVRAISON GF</v>
          </cell>
          <cell r="D318">
            <v>0</v>
          </cell>
          <cell r="E318">
            <v>0</v>
          </cell>
          <cell r="F318">
            <v>1</v>
          </cell>
          <cell r="G318">
            <v>0</v>
          </cell>
          <cell r="H318">
            <v>0</v>
          </cell>
          <cell r="I318">
            <v>0</v>
          </cell>
          <cell r="J318">
            <v>0</v>
          </cell>
        </row>
        <row r="319">
          <cell r="B319" t="str">
            <v>CA004</v>
          </cell>
          <cell r="C319" t="str">
            <v>CARNET FACTURE GF</v>
          </cell>
          <cell r="D319">
            <v>0</v>
          </cell>
          <cell r="E319">
            <v>0</v>
          </cell>
          <cell r="F319">
            <v>1</v>
          </cell>
          <cell r="G319">
            <v>0</v>
          </cell>
          <cell r="H319">
            <v>0</v>
          </cell>
          <cell r="I319">
            <v>0</v>
          </cell>
          <cell r="J319">
            <v>0</v>
          </cell>
        </row>
        <row r="320">
          <cell r="B320" t="str">
            <v>CA004</v>
          </cell>
          <cell r="C320" t="str">
            <v>CARNET FACTURE GF</v>
          </cell>
          <cell r="D320">
            <v>0</v>
          </cell>
          <cell r="E320">
            <v>0</v>
          </cell>
          <cell r="F320">
            <v>1</v>
          </cell>
          <cell r="G320">
            <v>0</v>
          </cell>
          <cell r="H320">
            <v>0</v>
          </cell>
          <cell r="I320">
            <v>0</v>
          </cell>
          <cell r="J320">
            <v>0</v>
          </cell>
        </row>
        <row r="321">
          <cell r="B321" t="str">
            <v>PF0334</v>
          </cell>
          <cell r="C321" t="str">
            <v>FROMAGE COEUR DE CUISINE</v>
          </cell>
          <cell r="D321">
            <v>0</v>
          </cell>
          <cell r="E321">
            <v>0</v>
          </cell>
          <cell r="F321">
            <v>24</v>
          </cell>
          <cell r="G321">
            <v>0</v>
          </cell>
          <cell r="H321">
            <v>0</v>
          </cell>
          <cell r="I321">
            <v>0</v>
          </cell>
          <cell r="J321">
            <v>0</v>
          </cell>
        </row>
        <row r="322">
          <cell r="B322" t="str">
            <v>MK0016</v>
          </cell>
          <cell r="C322" t="str">
            <v>COLLECTOR DANINO</v>
          </cell>
          <cell r="D322">
            <v>0</v>
          </cell>
          <cell r="E322">
            <v>0</v>
          </cell>
          <cell r="F322">
            <v>1</v>
          </cell>
          <cell r="G322">
            <v>0</v>
          </cell>
          <cell r="H322">
            <v>0</v>
          </cell>
          <cell r="I322">
            <v>0</v>
          </cell>
          <cell r="J322">
            <v>0</v>
          </cell>
        </row>
        <row r="323">
          <cell r="B323" t="str">
            <v>MK0025</v>
          </cell>
          <cell r="C323" t="str">
            <v>ALBUM  DANINO AU MARCHE</v>
          </cell>
          <cell r="D323">
            <v>0</v>
          </cell>
          <cell r="E323">
            <v>0</v>
          </cell>
          <cell r="F323">
            <v>1</v>
          </cell>
          <cell r="G323">
            <v>0</v>
          </cell>
          <cell r="H323">
            <v>0</v>
          </cell>
          <cell r="I323">
            <v>0</v>
          </cell>
          <cell r="J323">
            <v>0</v>
          </cell>
        </row>
        <row r="324">
          <cell r="B324" t="str">
            <v>PF0352</v>
          </cell>
          <cell r="C324" t="str">
            <v>MILKANA PTIT NATURE 8P</v>
          </cell>
          <cell r="D324">
            <v>0</v>
          </cell>
          <cell r="E324">
            <v>0</v>
          </cell>
          <cell r="F324">
            <v>18</v>
          </cell>
          <cell r="G324">
            <v>0</v>
          </cell>
          <cell r="H324">
            <v>0</v>
          </cell>
          <cell r="I324">
            <v>0</v>
          </cell>
          <cell r="J324">
            <v>0</v>
          </cell>
        </row>
        <row r="325">
          <cell r="B325" t="str">
            <v>MK0027</v>
          </cell>
          <cell r="C325" t="str">
            <v>ALBUM  COUPE DU MONDE</v>
          </cell>
          <cell r="D325">
            <v>0</v>
          </cell>
          <cell r="E325">
            <v>0</v>
          </cell>
          <cell r="F325">
            <v>1</v>
          </cell>
          <cell r="G325">
            <v>0</v>
          </cell>
          <cell r="H325">
            <v>0</v>
          </cell>
          <cell r="I325">
            <v>0</v>
          </cell>
          <cell r="J325">
            <v>0</v>
          </cell>
        </row>
        <row r="326">
          <cell r="B326" t="str">
            <v>PF0343</v>
          </cell>
          <cell r="C326" t="str">
            <v>ACTIVIA 0% AUX FRUITS ANANAS</v>
          </cell>
          <cell r="D326">
            <v>0</v>
          </cell>
          <cell r="E326">
            <v>0</v>
          </cell>
          <cell r="F326">
            <v>48</v>
          </cell>
          <cell r="G326">
            <v>0</v>
          </cell>
          <cell r="H326">
            <v>0</v>
          </cell>
          <cell r="I326">
            <v>0</v>
          </cell>
          <cell r="J326">
            <v>0</v>
          </cell>
        </row>
        <row r="327">
          <cell r="B327" t="str">
            <v>PF0344</v>
          </cell>
          <cell r="C327" t="str">
            <v>DANINO KBAIER FRAISE 80</v>
          </cell>
          <cell r="D327">
            <v>0</v>
          </cell>
          <cell r="E327">
            <v>0</v>
          </cell>
          <cell r="F327">
            <v>48</v>
          </cell>
          <cell r="G327">
            <v>0</v>
          </cell>
          <cell r="H327">
            <v>0</v>
          </cell>
          <cell r="I327">
            <v>0</v>
          </cell>
          <cell r="J327">
            <v>0</v>
          </cell>
        </row>
        <row r="328">
          <cell r="B328" t="str">
            <v>PF0351</v>
          </cell>
          <cell r="C328" t="str">
            <v>LBEN DELICE 300 GR</v>
          </cell>
          <cell r="D328">
            <v>0</v>
          </cell>
          <cell r="E328">
            <v>0</v>
          </cell>
          <cell r="F328">
            <v>30</v>
          </cell>
          <cell r="G328">
            <v>0</v>
          </cell>
          <cell r="H328">
            <v>0</v>
          </cell>
          <cell r="I328">
            <v>0</v>
          </cell>
          <cell r="J328">
            <v>0</v>
          </cell>
        </row>
        <row r="329">
          <cell r="B329" t="str">
            <v>MK0021</v>
          </cell>
          <cell r="C329" t="str">
            <v>BON DE REDUCTION ACTIVIA AROM</v>
          </cell>
          <cell r="D329">
            <v>0</v>
          </cell>
          <cell r="E329">
            <v>0</v>
          </cell>
          <cell r="F329">
            <v>1</v>
          </cell>
          <cell r="G329">
            <v>0</v>
          </cell>
          <cell r="H329">
            <v>0</v>
          </cell>
          <cell r="I329">
            <v>0</v>
          </cell>
          <cell r="J329">
            <v>0</v>
          </cell>
        </row>
        <row r="330">
          <cell r="B330" t="str">
            <v>MK0013</v>
          </cell>
          <cell r="C330" t="str">
            <v>BON DE REDUCTION AROMATISE</v>
          </cell>
          <cell r="D330">
            <v>0</v>
          </cell>
          <cell r="E330">
            <v>0</v>
          </cell>
          <cell r="F330">
            <v>1</v>
          </cell>
          <cell r="G330">
            <v>0</v>
          </cell>
          <cell r="H330">
            <v>0</v>
          </cell>
          <cell r="I330">
            <v>0</v>
          </cell>
          <cell r="J330">
            <v>0</v>
          </cell>
        </row>
        <row r="331">
          <cell r="C331" t="str">
            <v>DANUP FRAISE CITRON 270 GR</v>
          </cell>
          <cell r="D331">
            <v>0</v>
          </cell>
          <cell r="E331">
            <v>0</v>
          </cell>
          <cell r="F331">
            <v>30</v>
          </cell>
          <cell r="G331">
            <v>0</v>
          </cell>
          <cell r="H331">
            <v>0</v>
          </cell>
          <cell r="I331">
            <v>0</v>
          </cell>
          <cell r="J331">
            <v>0</v>
          </cell>
        </row>
        <row r="332">
          <cell r="B332" t="str">
            <v>EM0524</v>
          </cell>
          <cell r="C332" t="str">
            <v>PALETTE EN BOIS EUROPALETTE</v>
          </cell>
          <cell r="D332">
            <v>0</v>
          </cell>
          <cell r="E332">
            <v>0</v>
          </cell>
          <cell r="F332">
            <v>1</v>
          </cell>
          <cell r="G332">
            <v>0</v>
          </cell>
          <cell r="H332">
            <v>0</v>
          </cell>
          <cell r="I332">
            <v>0</v>
          </cell>
          <cell r="J332">
            <v>0</v>
          </cell>
        </row>
        <row r="333">
          <cell r="B333" t="str">
            <v>PF0353</v>
          </cell>
          <cell r="C333" t="str">
            <v>MILKANA PTIT NATURE TC</v>
          </cell>
          <cell r="D333">
            <v>0</v>
          </cell>
          <cell r="E333">
            <v>0</v>
          </cell>
          <cell r="F333">
            <v>45</v>
          </cell>
          <cell r="G333">
            <v>0</v>
          </cell>
          <cell r="H333">
            <v>0</v>
          </cell>
          <cell r="I333">
            <v>0</v>
          </cell>
          <cell r="J333">
            <v>0</v>
          </cell>
        </row>
        <row r="334">
          <cell r="B334" t="str">
            <v>PF0379</v>
          </cell>
          <cell r="C334" t="str">
            <v>TWIST FRUITS VERTS ALOE VERA</v>
          </cell>
          <cell r="D334">
            <v>0</v>
          </cell>
          <cell r="E334">
            <v>0</v>
          </cell>
          <cell r="F334">
            <v>24</v>
          </cell>
          <cell r="G334">
            <v>0</v>
          </cell>
          <cell r="H334">
            <v>0</v>
          </cell>
          <cell r="I334">
            <v>0</v>
          </cell>
          <cell r="J334">
            <v>0</v>
          </cell>
        </row>
        <row r="335">
          <cell r="B335" t="str">
            <v>PF0406</v>
          </cell>
          <cell r="C335" t="str">
            <v>TWIST PECHE VANILLE</v>
          </cell>
          <cell r="D335">
            <v>0</v>
          </cell>
          <cell r="E335">
            <v>0</v>
          </cell>
          <cell r="F335">
            <v>24</v>
          </cell>
          <cell r="G335">
            <v>0</v>
          </cell>
          <cell r="H335">
            <v>0</v>
          </cell>
          <cell r="I335">
            <v>0</v>
          </cell>
          <cell r="J335">
            <v>0</v>
          </cell>
        </row>
        <row r="336">
          <cell r="B336" t="str">
            <v>PF0410</v>
          </cell>
          <cell r="C336" t="str">
            <v>TWIST CITRON BISCUIT</v>
          </cell>
          <cell r="D336">
            <v>0</v>
          </cell>
          <cell r="E336">
            <v>0</v>
          </cell>
          <cell r="F336">
            <v>24</v>
          </cell>
          <cell r="G336">
            <v>0</v>
          </cell>
          <cell r="H336">
            <v>0</v>
          </cell>
          <cell r="I336">
            <v>0</v>
          </cell>
          <cell r="J336">
            <v>0</v>
          </cell>
        </row>
        <row r="337">
          <cell r="B337" t="str">
            <v>PF0402</v>
          </cell>
          <cell r="C337" t="str">
            <v>LBEN DELICE LOT</v>
          </cell>
          <cell r="D337">
            <v>0</v>
          </cell>
          <cell r="E337">
            <v>0</v>
          </cell>
          <cell r="F337">
            <v>10</v>
          </cell>
          <cell r="G337">
            <v>0</v>
          </cell>
          <cell r="H337">
            <v>0</v>
          </cell>
          <cell r="I337">
            <v>0</v>
          </cell>
          <cell r="J337">
            <v>0</v>
          </cell>
        </row>
        <row r="338">
          <cell r="B338" t="str">
            <v>PF0403</v>
          </cell>
          <cell r="C338" t="str">
            <v>RAIEB DELICE LOT</v>
          </cell>
          <cell r="D338">
            <v>0</v>
          </cell>
          <cell r="E338">
            <v>0</v>
          </cell>
          <cell r="F338">
            <v>10</v>
          </cell>
          <cell r="G338">
            <v>0</v>
          </cell>
          <cell r="H338">
            <v>0</v>
          </cell>
          <cell r="I338">
            <v>0</v>
          </cell>
          <cell r="J338">
            <v>0</v>
          </cell>
        </row>
        <row r="339">
          <cell r="B339" t="str">
            <v>PF0355</v>
          </cell>
          <cell r="C339" t="str">
            <v>DELIMIX GRENADE</v>
          </cell>
          <cell r="D339">
            <v>0</v>
          </cell>
          <cell r="E339">
            <v>0</v>
          </cell>
          <cell r="F339">
            <v>24</v>
          </cell>
          <cell r="G339">
            <v>0</v>
          </cell>
          <cell r="H339">
            <v>0</v>
          </cell>
          <cell r="I339">
            <v>0</v>
          </cell>
          <cell r="J339">
            <v>0</v>
          </cell>
        </row>
        <row r="340">
          <cell r="B340" t="str">
            <v>PF0354</v>
          </cell>
          <cell r="C340" t="str">
            <v>DELIMIX CASSIS</v>
          </cell>
          <cell r="D340">
            <v>0</v>
          </cell>
          <cell r="E340">
            <v>0</v>
          </cell>
          <cell r="F340">
            <v>24</v>
          </cell>
          <cell r="G340">
            <v>0</v>
          </cell>
          <cell r="H340">
            <v>0</v>
          </cell>
          <cell r="I340">
            <v>0</v>
          </cell>
          <cell r="J340">
            <v>0</v>
          </cell>
        </row>
        <row r="341">
          <cell r="B341" t="str">
            <v>PF0417</v>
          </cell>
          <cell r="C341" t="str">
            <v>DANETTE CHOCOLAT AU LAIT 70</v>
          </cell>
          <cell r="D341">
            <v>0</v>
          </cell>
          <cell r="E341">
            <v>0</v>
          </cell>
          <cell r="F341">
            <v>48</v>
          </cell>
          <cell r="G341">
            <v>0</v>
          </cell>
          <cell r="H341">
            <v>0</v>
          </cell>
          <cell r="I341">
            <v>0</v>
          </cell>
          <cell r="J341">
            <v>0</v>
          </cell>
        </row>
        <row r="342">
          <cell r="B342" t="str">
            <v>PF0463</v>
          </cell>
          <cell r="C342" t="str">
            <v>DANETTE TARTE CITRON 70</v>
          </cell>
          <cell r="D342">
            <v>0</v>
          </cell>
          <cell r="E342">
            <v>0</v>
          </cell>
          <cell r="F342">
            <v>48</v>
          </cell>
          <cell r="G342">
            <v>0</v>
          </cell>
          <cell r="H342">
            <v>0</v>
          </cell>
          <cell r="I342">
            <v>0</v>
          </cell>
          <cell r="J342">
            <v>0</v>
          </cell>
        </row>
        <row r="343">
          <cell r="B343" t="str">
            <v>PF0462</v>
          </cell>
          <cell r="C343" t="str">
            <v>DANETTE CHOCOLAT BANANE 70</v>
          </cell>
          <cell r="D343">
            <v>0</v>
          </cell>
          <cell r="E343">
            <v>0</v>
          </cell>
          <cell r="F343">
            <v>48</v>
          </cell>
          <cell r="G343">
            <v>0</v>
          </cell>
          <cell r="H343">
            <v>0</v>
          </cell>
          <cell r="I343">
            <v>0</v>
          </cell>
          <cell r="J343">
            <v>0</v>
          </cell>
        </row>
        <row r="344">
          <cell r="B344" t="str">
            <v>PF0409</v>
          </cell>
          <cell r="C344" t="str">
            <v>TWIST PECHE VANILLE 0%</v>
          </cell>
          <cell r="D344">
            <v>0</v>
          </cell>
          <cell r="E344">
            <v>0</v>
          </cell>
          <cell r="F344">
            <v>24</v>
          </cell>
          <cell r="G344">
            <v>0</v>
          </cell>
          <cell r="H344">
            <v>0</v>
          </cell>
          <cell r="I344">
            <v>0</v>
          </cell>
          <cell r="J344">
            <v>0</v>
          </cell>
        </row>
        <row r="345">
          <cell r="B345" t="str">
            <v>PF0435</v>
          </cell>
          <cell r="C345" t="str">
            <v>MPACK*6 MAMZOUJ TOM &amp; JERRY</v>
          </cell>
          <cell r="D345">
            <v>0</v>
          </cell>
          <cell r="E345">
            <v>0</v>
          </cell>
          <cell r="F345">
            <v>8</v>
          </cell>
          <cell r="G345">
            <v>0</v>
          </cell>
          <cell r="H345">
            <v>0</v>
          </cell>
          <cell r="I345">
            <v>0</v>
          </cell>
          <cell r="J345">
            <v>0</v>
          </cell>
        </row>
        <row r="346">
          <cell r="B346" t="str">
            <v>PF0447</v>
          </cell>
          <cell r="C346" t="str">
            <v>FROMAGE CHEESY 8 P</v>
          </cell>
          <cell r="D346">
            <v>0</v>
          </cell>
          <cell r="E346">
            <v>0</v>
          </cell>
          <cell r="F346">
            <v>36</v>
          </cell>
          <cell r="G346">
            <v>0</v>
          </cell>
          <cell r="H346">
            <v>0</v>
          </cell>
          <cell r="I346">
            <v>0</v>
          </cell>
          <cell r="J346">
            <v>0</v>
          </cell>
        </row>
        <row r="347">
          <cell r="B347" t="str">
            <v>PF0448</v>
          </cell>
          <cell r="C347" t="str">
            <v>FROMAGE CHEESY 16 P</v>
          </cell>
          <cell r="D347">
            <v>0</v>
          </cell>
          <cell r="E347">
            <v>0</v>
          </cell>
          <cell r="F347">
            <v>18</v>
          </cell>
          <cell r="G347">
            <v>0</v>
          </cell>
          <cell r="H347">
            <v>0</v>
          </cell>
          <cell r="I347">
            <v>0</v>
          </cell>
          <cell r="J347">
            <v>0</v>
          </cell>
        </row>
        <row r="348">
          <cell r="B348" t="str">
            <v>PF0449</v>
          </cell>
          <cell r="C348" t="str">
            <v>FROMAGE CHEESY 24 P</v>
          </cell>
          <cell r="D348">
            <v>0</v>
          </cell>
          <cell r="E348">
            <v>0</v>
          </cell>
          <cell r="F348">
            <v>12</v>
          </cell>
          <cell r="G348">
            <v>0</v>
          </cell>
          <cell r="H348">
            <v>0</v>
          </cell>
          <cell r="I348">
            <v>0</v>
          </cell>
          <cell r="J348">
            <v>0</v>
          </cell>
        </row>
        <row r="349">
          <cell r="B349" t="str">
            <v>PF0450</v>
          </cell>
          <cell r="C349" t="str">
            <v>FROMAGE CHEESY 48 P</v>
          </cell>
          <cell r="D349">
            <v>0</v>
          </cell>
          <cell r="E349">
            <v>0</v>
          </cell>
          <cell r="F349">
            <v>6</v>
          </cell>
          <cell r="G349">
            <v>0</v>
          </cell>
          <cell r="H349">
            <v>0</v>
          </cell>
          <cell r="I349">
            <v>0</v>
          </cell>
          <cell r="J349">
            <v>0</v>
          </cell>
        </row>
        <row r="350">
          <cell r="B350" t="str">
            <v>PF0451</v>
          </cell>
          <cell r="C350" t="str">
            <v>FROMAGE CHEESY 80 P</v>
          </cell>
          <cell r="D350">
            <v>0</v>
          </cell>
          <cell r="E350">
            <v>0</v>
          </cell>
          <cell r="F350">
            <v>6</v>
          </cell>
          <cell r="G350">
            <v>0</v>
          </cell>
          <cell r="H350">
            <v>0</v>
          </cell>
          <cell r="I350">
            <v>0</v>
          </cell>
          <cell r="J350">
            <v>0</v>
          </cell>
        </row>
        <row r="351">
          <cell r="B351" t="str">
            <v>PF0347</v>
          </cell>
          <cell r="C351" t="str">
            <v>MILKANA PTIT NATURE 4P</v>
          </cell>
          <cell r="D351">
            <v>0</v>
          </cell>
          <cell r="E351">
            <v>0</v>
          </cell>
          <cell r="F351">
            <v>30</v>
          </cell>
          <cell r="G351">
            <v>0</v>
          </cell>
          <cell r="H351">
            <v>0</v>
          </cell>
          <cell r="I351">
            <v>0</v>
          </cell>
          <cell r="J351">
            <v>0</v>
          </cell>
        </row>
        <row r="352">
          <cell r="B352" t="str">
            <v>EM0849</v>
          </cell>
          <cell r="C352" t="str">
            <v>PALETTE GROUPE DELICE</v>
          </cell>
          <cell r="D352">
            <v>0</v>
          </cell>
          <cell r="E352">
            <v>0</v>
          </cell>
          <cell r="F352">
            <v>1</v>
          </cell>
          <cell r="G352">
            <v>0</v>
          </cell>
          <cell r="H352">
            <v>0</v>
          </cell>
          <cell r="I352">
            <v>0</v>
          </cell>
          <cell r="J352">
            <v>0</v>
          </cell>
        </row>
        <row r="353">
          <cell r="B353" t="str">
            <v>PF0567</v>
          </cell>
          <cell r="C353" t="str">
            <v>PUNCH CITRON 1L</v>
          </cell>
          <cell r="D353">
            <v>0</v>
          </cell>
          <cell r="E353">
            <v>0</v>
          </cell>
          <cell r="F353">
            <v>6</v>
          </cell>
          <cell r="G353">
            <v>0</v>
          </cell>
          <cell r="H353">
            <v>0</v>
          </cell>
          <cell r="I353">
            <v>0</v>
          </cell>
          <cell r="J353">
            <v>0</v>
          </cell>
        </row>
        <row r="354">
          <cell r="B354" t="str">
            <v>PF0568</v>
          </cell>
          <cell r="C354" t="str">
            <v>PUNCH CITRON 0,5 L</v>
          </cell>
          <cell r="D354">
            <v>0</v>
          </cell>
          <cell r="E354">
            <v>0</v>
          </cell>
          <cell r="F354">
            <v>12</v>
          </cell>
          <cell r="G354">
            <v>0</v>
          </cell>
          <cell r="H354">
            <v>0</v>
          </cell>
          <cell r="I354">
            <v>0</v>
          </cell>
          <cell r="J354">
            <v>0</v>
          </cell>
        </row>
        <row r="355">
          <cell r="B355" t="str">
            <v>PF0562</v>
          </cell>
          <cell r="C355" t="str">
            <v>PUNCH CIDRE 0,5 L</v>
          </cell>
          <cell r="D355">
            <v>0</v>
          </cell>
          <cell r="E355">
            <v>0</v>
          </cell>
          <cell r="F355">
            <v>12</v>
          </cell>
          <cell r="G355">
            <v>0</v>
          </cell>
          <cell r="H355">
            <v>0</v>
          </cell>
          <cell r="I355">
            <v>0</v>
          </cell>
          <cell r="J355">
            <v>0</v>
          </cell>
        </row>
        <row r="356">
          <cell r="B356" t="str">
            <v>PF0570</v>
          </cell>
          <cell r="C356" t="str">
            <v>PUNCH PULPE 0,5 L</v>
          </cell>
          <cell r="D356">
            <v>0</v>
          </cell>
          <cell r="E356">
            <v>0</v>
          </cell>
          <cell r="F356">
            <v>12</v>
          </cell>
          <cell r="G356">
            <v>0</v>
          </cell>
          <cell r="H356">
            <v>0</v>
          </cell>
          <cell r="I356">
            <v>0</v>
          </cell>
          <cell r="J356">
            <v>0</v>
          </cell>
        </row>
        <row r="357">
          <cell r="B357" t="str">
            <v>PF0569</v>
          </cell>
          <cell r="C357" t="str">
            <v>PUNCH PULPE 1L</v>
          </cell>
          <cell r="D357">
            <v>0</v>
          </cell>
          <cell r="E357">
            <v>0</v>
          </cell>
          <cell r="F357">
            <v>6</v>
          </cell>
          <cell r="G357">
            <v>0</v>
          </cell>
          <cell r="H357">
            <v>0</v>
          </cell>
          <cell r="I357">
            <v>0</v>
          </cell>
          <cell r="J357">
            <v>0</v>
          </cell>
        </row>
        <row r="358">
          <cell r="B358" t="str">
            <v>PF0390</v>
          </cell>
          <cell r="C358" t="str">
            <v>FRUITE POMME 0,5 L</v>
          </cell>
          <cell r="D358">
            <v>0</v>
          </cell>
          <cell r="E358">
            <v>0</v>
          </cell>
          <cell r="F358">
            <v>12</v>
          </cell>
          <cell r="G358">
            <v>0</v>
          </cell>
          <cell r="H358">
            <v>0</v>
          </cell>
          <cell r="I358">
            <v>0</v>
          </cell>
          <cell r="J358">
            <v>0</v>
          </cell>
        </row>
        <row r="359">
          <cell r="B359" t="str">
            <v>PF0540</v>
          </cell>
          <cell r="C359" t="str">
            <v>FROMAGE CARRE 6 P</v>
          </cell>
          <cell r="D359">
            <v>0</v>
          </cell>
          <cell r="E359">
            <v>0</v>
          </cell>
          <cell r="F359">
            <v>1</v>
          </cell>
          <cell r="G359">
            <v>0</v>
          </cell>
          <cell r="H359">
            <v>0</v>
          </cell>
          <cell r="I359">
            <v>0</v>
          </cell>
          <cell r="J359">
            <v>0</v>
          </cell>
        </row>
        <row r="360">
          <cell r="B360" t="str">
            <v>PF0541</v>
          </cell>
          <cell r="C360" t="str">
            <v>FROMAGE CARRE 8 P</v>
          </cell>
          <cell r="D360">
            <v>0</v>
          </cell>
          <cell r="E360">
            <v>0</v>
          </cell>
          <cell r="F360">
            <v>1</v>
          </cell>
          <cell r="G360">
            <v>0</v>
          </cell>
          <cell r="H360">
            <v>0</v>
          </cell>
          <cell r="I360">
            <v>0</v>
          </cell>
          <cell r="J360">
            <v>0</v>
          </cell>
        </row>
        <row r="361">
          <cell r="B361" t="str">
            <v>PF0542</v>
          </cell>
          <cell r="C361" t="str">
            <v>FROMAGE CARRE 12 P</v>
          </cell>
          <cell r="D361">
            <v>0</v>
          </cell>
          <cell r="E361">
            <v>0</v>
          </cell>
          <cell r="F361">
            <v>1</v>
          </cell>
          <cell r="G361">
            <v>0</v>
          </cell>
          <cell r="H361">
            <v>0</v>
          </cell>
          <cell r="I361">
            <v>0</v>
          </cell>
          <cell r="J361">
            <v>0</v>
          </cell>
        </row>
        <row r="362">
          <cell r="B362" t="str">
            <v>PF0543</v>
          </cell>
          <cell r="C362" t="str">
            <v>FROMAGE CARRE 24 P</v>
          </cell>
          <cell r="D362">
            <v>0</v>
          </cell>
          <cell r="E362">
            <v>0</v>
          </cell>
          <cell r="F362">
            <v>1</v>
          </cell>
          <cell r="G362">
            <v>0</v>
          </cell>
          <cell r="H362">
            <v>0</v>
          </cell>
          <cell r="I362">
            <v>0</v>
          </cell>
          <cell r="J362">
            <v>0</v>
          </cell>
        </row>
        <row r="363">
          <cell r="D363">
            <v>1966511</v>
          </cell>
          <cell r="E363">
            <v>143094</v>
          </cell>
          <cell r="G363">
            <v>1</v>
          </cell>
          <cell r="H363">
            <v>396853</v>
          </cell>
          <cell r="I363">
            <v>25357</v>
          </cell>
          <cell r="J363">
            <v>1544301</v>
          </cell>
        </row>
      </sheetData>
    </sheetDataSet>
  </externalBook>
</externalLink>
</file>

<file path=xl/externalLinks/externalLink9.xml><?xml version="1.0" encoding="utf-8"?>
<externalLink xmlns="http://schemas.openxmlformats.org/spreadsheetml/2006/main">
  <externalBook xmlns:r="http://schemas.openxmlformats.org/officeDocument/2006/relationships" r:id="rId1">
    <sheetNames>
      <sheetName val="A"/>
    </sheetNames>
    <sheetDataSet>
      <sheetData sheetId="0" refreshError="1">
        <row r="2">
          <cell r="C2">
            <v>0</v>
          </cell>
          <cell r="D2">
            <v>0</v>
          </cell>
          <cell r="E2">
            <v>0</v>
          </cell>
          <cell r="F2">
            <v>0</v>
          </cell>
          <cell r="G2">
            <v>0</v>
          </cell>
          <cell r="H2">
            <v>0</v>
          </cell>
          <cell r="I2">
            <v>0</v>
          </cell>
        </row>
        <row r="3">
          <cell r="C3" t="str">
            <v>PF0009</v>
          </cell>
          <cell r="D3" t="str">
            <v>DELICE FERME BANANE 110</v>
          </cell>
          <cell r="E3">
            <v>0</v>
          </cell>
          <cell r="F3">
            <v>48</v>
          </cell>
          <cell r="G3" t="str">
            <v>CAISSE BLEUE</v>
          </cell>
          <cell r="H3">
            <v>0</v>
          </cell>
          <cell r="I3">
            <v>0.32</v>
          </cell>
        </row>
        <row r="4">
          <cell r="C4" t="str">
            <v>PF0010</v>
          </cell>
          <cell r="D4" t="str">
            <v>DELICE FERME FRAISE 110</v>
          </cell>
          <cell r="E4">
            <v>0</v>
          </cell>
          <cell r="F4">
            <v>48</v>
          </cell>
          <cell r="G4" t="str">
            <v>CAISSE BLEUE</v>
          </cell>
          <cell r="H4">
            <v>0</v>
          </cell>
          <cell r="I4">
            <v>0.32</v>
          </cell>
        </row>
        <row r="5">
          <cell r="C5" t="str">
            <v>PF0011</v>
          </cell>
          <cell r="D5" t="str">
            <v>DELICE FERME VANILLE 110</v>
          </cell>
          <cell r="E5">
            <v>0</v>
          </cell>
          <cell r="F5">
            <v>48</v>
          </cell>
          <cell r="G5" t="str">
            <v>CAISSE BLEUE</v>
          </cell>
          <cell r="H5">
            <v>0</v>
          </cell>
          <cell r="I5">
            <v>0.32</v>
          </cell>
        </row>
        <row r="6">
          <cell r="C6" t="str">
            <v>PF0013</v>
          </cell>
          <cell r="D6" t="str">
            <v>DELICE FERME FDB 110</v>
          </cell>
          <cell r="E6">
            <v>0</v>
          </cell>
          <cell r="F6">
            <v>48</v>
          </cell>
          <cell r="G6" t="str">
            <v>CAISSE BLEUE</v>
          </cell>
          <cell r="H6">
            <v>0</v>
          </cell>
          <cell r="I6">
            <v>0.32</v>
          </cell>
        </row>
        <row r="7">
          <cell r="C7" t="str">
            <v>PF0193</v>
          </cell>
          <cell r="D7" t="str">
            <v>DELICE FERME POMME/VANILLE 110</v>
          </cell>
          <cell r="E7">
            <v>0</v>
          </cell>
          <cell r="F7">
            <v>48</v>
          </cell>
          <cell r="G7" t="str">
            <v>CAISSE BLEUE</v>
          </cell>
          <cell r="H7">
            <v>0</v>
          </cell>
          <cell r="I7">
            <v>0.32</v>
          </cell>
        </row>
        <row r="8">
          <cell r="C8" t="str">
            <v>PF0372</v>
          </cell>
          <cell r="D8" t="str">
            <v>DELICE FERME  EXOTIQUE 110</v>
          </cell>
          <cell r="E8">
            <v>0</v>
          </cell>
          <cell r="F8">
            <v>48</v>
          </cell>
          <cell r="G8" t="str">
            <v>CAISSE BLEUE</v>
          </cell>
          <cell r="H8">
            <v>0</v>
          </cell>
          <cell r="I8">
            <v>0.32</v>
          </cell>
        </row>
        <row r="9">
          <cell r="C9" t="str">
            <v>PF0014</v>
          </cell>
          <cell r="D9" t="str">
            <v>DELICE FERME ABRICOT 110</v>
          </cell>
          <cell r="E9">
            <v>0</v>
          </cell>
          <cell r="F9">
            <v>48</v>
          </cell>
          <cell r="G9" t="str">
            <v>CAISSE BLEUE</v>
          </cell>
          <cell r="H9">
            <v>0</v>
          </cell>
          <cell r="I9">
            <v>0.32</v>
          </cell>
        </row>
        <row r="10">
          <cell r="C10" t="str">
            <v>PF0012</v>
          </cell>
          <cell r="D10" t="str">
            <v>DELICE FERME NDC 110</v>
          </cell>
          <cell r="E10">
            <v>0</v>
          </cell>
          <cell r="F10">
            <v>48</v>
          </cell>
          <cell r="G10" t="str">
            <v>CAISSE BLEUE</v>
          </cell>
          <cell r="H10">
            <v>0</v>
          </cell>
          <cell r="I10">
            <v>0.32</v>
          </cell>
        </row>
        <row r="11">
          <cell r="C11" t="str">
            <v>PF0458</v>
          </cell>
          <cell r="D11" t="str">
            <v>DELICE FERME CITRON 110</v>
          </cell>
          <cell r="E11">
            <v>0</v>
          </cell>
          <cell r="F11">
            <v>48</v>
          </cell>
          <cell r="G11" t="str">
            <v>CAISSE BLEUE</v>
          </cell>
          <cell r="H11">
            <v>0</v>
          </cell>
          <cell r="I11">
            <v>0.32</v>
          </cell>
        </row>
        <row r="12">
          <cell r="C12" t="str">
            <v>PF0245</v>
          </cell>
          <cell r="D12" t="str">
            <v>DANINO NATURE SUCRE 50</v>
          </cell>
          <cell r="E12">
            <v>0</v>
          </cell>
          <cell r="F12">
            <v>72</v>
          </cell>
          <cell r="G12" t="str">
            <v>CAISSE BLEUE</v>
          </cell>
          <cell r="H12">
            <v>0</v>
          </cell>
          <cell r="I12">
            <v>0.33500000000000002</v>
          </cell>
        </row>
        <row r="13">
          <cell r="C13" t="str">
            <v>PF0246</v>
          </cell>
          <cell r="D13" t="str">
            <v>DANINO FRAISE 50</v>
          </cell>
          <cell r="E13">
            <v>0</v>
          </cell>
          <cell r="F13">
            <v>72</v>
          </cell>
          <cell r="G13" t="str">
            <v>CAISSE BLEUE</v>
          </cell>
          <cell r="H13">
            <v>0</v>
          </cell>
          <cell r="I13">
            <v>0.33500000000000002</v>
          </cell>
        </row>
        <row r="14">
          <cell r="C14" t="str">
            <v>PF0520</v>
          </cell>
          <cell r="D14" t="str">
            <v>DANINO BANANE / ABRICOT 50 GR</v>
          </cell>
          <cell r="E14">
            <v>0</v>
          </cell>
          <cell r="F14">
            <v>72</v>
          </cell>
          <cell r="G14" t="str">
            <v>CAISSE BLEUE</v>
          </cell>
          <cell r="H14">
            <v>0</v>
          </cell>
          <cell r="I14">
            <v>0.33500000000000002</v>
          </cell>
        </row>
        <row r="15">
          <cell r="C15" t="str">
            <v>PF0071</v>
          </cell>
          <cell r="D15" t="str">
            <v>DANETTE CHOCOLAT 100</v>
          </cell>
          <cell r="E15">
            <v>0</v>
          </cell>
          <cell r="F15">
            <v>48</v>
          </cell>
          <cell r="G15" t="str">
            <v>CAISSE DESSERT</v>
          </cell>
          <cell r="H15">
            <v>0</v>
          </cell>
          <cell r="I15">
            <v>0.46500000000000002</v>
          </cell>
        </row>
        <row r="16">
          <cell r="C16" t="str">
            <v>PF0073</v>
          </cell>
          <cell r="D16" t="str">
            <v>DANETTE VANILLE 100</v>
          </cell>
          <cell r="E16">
            <v>0</v>
          </cell>
          <cell r="F16">
            <v>48</v>
          </cell>
          <cell r="G16" t="str">
            <v>CAISSE DESSERT</v>
          </cell>
          <cell r="H16">
            <v>0</v>
          </cell>
          <cell r="I16">
            <v>0.46500000000000002</v>
          </cell>
        </row>
        <row r="17">
          <cell r="C17" t="str">
            <v>PF0074</v>
          </cell>
          <cell r="D17" t="str">
            <v>DANETTE PRALINE 100</v>
          </cell>
          <cell r="E17">
            <v>0</v>
          </cell>
          <cell r="F17">
            <v>48</v>
          </cell>
          <cell r="G17" t="str">
            <v>CAISSE DESSERT</v>
          </cell>
          <cell r="H17">
            <v>0</v>
          </cell>
          <cell r="I17">
            <v>0.46500000000000002</v>
          </cell>
        </row>
        <row r="18">
          <cell r="C18" t="str">
            <v>PF0505</v>
          </cell>
          <cell r="D18" t="str">
            <v>DANETTE MAHALBIA 100</v>
          </cell>
          <cell r="E18">
            <v>0</v>
          </cell>
          <cell r="F18">
            <v>48</v>
          </cell>
          <cell r="G18" t="str">
            <v>CAISSE DESSERT</v>
          </cell>
          <cell r="H18">
            <v>0</v>
          </cell>
          <cell r="I18">
            <v>0.46500000000000002</v>
          </cell>
        </row>
        <row r="19">
          <cell r="C19" t="str">
            <v>PF0506</v>
          </cell>
          <cell r="D19" t="str">
            <v>DANETTE PECAN TOFFEE 100</v>
          </cell>
          <cell r="E19">
            <v>0</v>
          </cell>
          <cell r="F19">
            <v>48</v>
          </cell>
          <cell r="G19" t="str">
            <v>CAISSE DESSERT</v>
          </cell>
          <cell r="H19">
            <v>0</v>
          </cell>
          <cell r="I19">
            <v>0.46500000000000002</v>
          </cell>
        </row>
        <row r="20">
          <cell r="C20" t="str">
            <v>PF0481</v>
          </cell>
          <cell r="D20" t="str">
            <v>DELICE CREAMY FRAISE 110</v>
          </cell>
          <cell r="E20">
            <v>0</v>
          </cell>
          <cell r="F20">
            <v>48</v>
          </cell>
          <cell r="G20" t="str">
            <v>CAISSE BLEUE</v>
          </cell>
          <cell r="H20">
            <v>0</v>
          </cell>
          <cell r="I20">
            <v>0.38</v>
          </cell>
        </row>
        <row r="21">
          <cell r="C21" t="str">
            <v>PF0482</v>
          </cell>
          <cell r="D21" t="str">
            <v>DELICE CREAMY ABRICOT 110</v>
          </cell>
          <cell r="E21">
            <v>0</v>
          </cell>
          <cell r="F21">
            <v>48</v>
          </cell>
          <cell r="G21" t="str">
            <v>CAISSE BLEUE</v>
          </cell>
          <cell r="H21">
            <v>0</v>
          </cell>
          <cell r="I21">
            <v>0.38</v>
          </cell>
        </row>
        <row r="22">
          <cell r="C22" t="str">
            <v>PF0484</v>
          </cell>
          <cell r="D22" t="str">
            <v>DANETTE PANNA COTTA FRAISE 95</v>
          </cell>
          <cell r="E22">
            <v>0</v>
          </cell>
          <cell r="F22">
            <v>32</v>
          </cell>
          <cell r="G22" t="str">
            <v>CAISSE DESSERT</v>
          </cell>
          <cell r="H22">
            <v>0</v>
          </cell>
          <cell r="I22">
            <v>0.56000000000000005</v>
          </cell>
        </row>
        <row r="23">
          <cell r="C23" t="str">
            <v>PF0300</v>
          </cell>
          <cell r="D23" t="str">
            <v>MPACK*12 DELICE FRAISE/VANILLE</v>
          </cell>
          <cell r="E23">
            <v>0</v>
          </cell>
          <cell r="F23">
            <v>4</v>
          </cell>
          <cell r="G23" t="str">
            <v>CAISSE BLEUE</v>
          </cell>
          <cell r="H23">
            <v>0</v>
          </cell>
          <cell r="I23">
            <v>3.7160000000000002</v>
          </cell>
        </row>
        <row r="24">
          <cell r="C24" t="str">
            <v>PF0434</v>
          </cell>
          <cell r="D24" t="str">
            <v>MPACK*12 DELICE FRAISE/BANANE</v>
          </cell>
          <cell r="E24">
            <v>0</v>
          </cell>
          <cell r="F24">
            <v>4</v>
          </cell>
          <cell r="G24" t="str">
            <v>CAISSE BLEUE</v>
          </cell>
          <cell r="H24">
            <v>0</v>
          </cell>
          <cell r="I24">
            <v>3.7160000000000002</v>
          </cell>
        </row>
        <row r="25">
          <cell r="C25" t="str">
            <v>PF0476</v>
          </cell>
          <cell r="D25" t="str">
            <v>MPACK*12 DELICE BANANE/VANILLE</v>
          </cell>
          <cell r="E25">
            <v>0</v>
          </cell>
          <cell r="F25">
            <v>4</v>
          </cell>
          <cell r="G25" t="str">
            <v>CAISSE BLEUE</v>
          </cell>
          <cell r="H25">
            <v>0</v>
          </cell>
          <cell r="I25">
            <v>3.7160000000000002</v>
          </cell>
        </row>
        <row r="26">
          <cell r="C26" t="str">
            <v>PF0301</v>
          </cell>
          <cell r="D26" t="str">
            <v>MPACK*8 DANETTE CHOCOLAT</v>
          </cell>
          <cell r="E26">
            <v>0</v>
          </cell>
          <cell r="F26">
            <v>4</v>
          </cell>
          <cell r="G26" t="str">
            <v>CAISSE DESSERT</v>
          </cell>
          <cell r="H26">
            <v>0</v>
          </cell>
          <cell r="I26">
            <v>3.5859999999999999</v>
          </cell>
        </row>
        <row r="27">
          <cell r="C27" t="str">
            <v>PF0361</v>
          </cell>
          <cell r="D27" t="str">
            <v>MPACK*8 DANETTE CHOCO/ PRALINE</v>
          </cell>
          <cell r="E27">
            <v>0</v>
          </cell>
          <cell r="F27">
            <v>4</v>
          </cell>
          <cell r="G27" t="str">
            <v>CAISSE DESSERT</v>
          </cell>
          <cell r="H27">
            <v>0</v>
          </cell>
          <cell r="I27">
            <v>3.5859999999999999</v>
          </cell>
        </row>
        <row r="28">
          <cell r="C28" t="str">
            <v>PF0497</v>
          </cell>
          <cell r="D28" t="str">
            <v>MPACK*8 DANETTE CHOCO/ VANILLE</v>
          </cell>
          <cell r="E28">
            <v>0</v>
          </cell>
          <cell r="F28">
            <v>4</v>
          </cell>
          <cell r="G28" t="str">
            <v>CAISSE DESSERT</v>
          </cell>
          <cell r="H28">
            <v>0</v>
          </cell>
          <cell r="I28">
            <v>3.5859999999999999</v>
          </cell>
        </row>
        <row r="29">
          <cell r="C29" t="str">
            <v>PF0533</v>
          </cell>
          <cell r="D29" t="str">
            <v>DANETTE LE LIEGEOIS 12 CL</v>
          </cell>
          <cell r="E29">
            <v>0</v>
          </cell>
          <cell r="F29">
            <v>32</v>
          </cell>
          <cell r="G29" t="str">
            <v>CAISSE DESSERT</v>
          </cell>
          <cell r="H29">
            <v>0</v>
          </cell>
          <cell r="I29">
            <v>0.56000000000000005</v>
          </cell>
        </row>
        <row r="30">
          <cell r="C30" t="str">
            <v>PF0486</v>
          </cell>
          <cell r="D30" t="str">
            <v>MPCK*12 CREAMY FRAISE/ABRICOT</v>
          </cell>
          <cell r="E30">
            <v>0</v>
          </cell>
          <cell r="F30">
            <v>4</v>
          </cell>
          <cell r="G30" t="str">
            <v>CAISSE BLEUE</v>
          </cell>
          <cell r="H30">
            <v>0</v>
          </cell>
          <cell r="I30">
            <v>4.4160000000000004</v>
          </cell>
        </row>
        <row r="31">
          <cell r="C31" t="str">
            <v>PF0464</v>
          </cell>
          <cell r="D31" t="str">
            <v>MPACK*6 DANUP FRAISE</v>
          </cell>
          <cell r="E31">
            <v>0</v>
          </cell>
          <cell r="F31">
            <v>6</v>
          </cell>
          <cell r="G31" t="str">
            <v>CAISSE BLEUE</v>
          </cell>
          <cell r="H31">
            <v>0</v>
          </cell>
          <cell r="I31">
            <v>3.48</v>
          </cell>
        </row>
        <row r="32">
          <cell r="C32" t="str">
            <v>PF0465</v>
          </cell>
          <cell r="D32" t="str">
            <v>MPACK*6 DANUP VANILLE</v>
          </cell>
          <cell r="E32">
            <v>0</v>
          </cell>
          <cell r="F32">
            <v>6</v>
          </cell>
          <cell r="G32" t="str">
            <v>CAISSE BLEUE</v>
          </cell>
          <cell r="H32">
            <v>0</v>
          </cell>
          <cell r="I32">
            <v>3.48</v>
          </cell>
        </row>
        <row r="33">
          <cell r="C33" t="str">
            <v>PF0155</v>
          </cell>
          <cell r="D33" t="str">
            <v>DANUP FRAISE 170</v>
          </cell>
          <cell r="E33">
            <v>0</v>
          </cell>
          <cell r="F33">
            <v>48</v>
          </cell>
          <cell r="G33" t="str">
            <v>CAISSE BLEUE</v>
          </cell>
          <cell r="H33">
            <v>0</v>
          </cell>
          <cell r="I33">
            <v>0.57999999999999996</v>
          </cell>
        </row>
        <row r="34">
          <cell r="C34" t="str">
            <v>PF0156</v>
          </cell>
          <cell r="D34" t="str">
            <v>DANUP VANILLE 170</v>
          </cell>
          <cell r="E34">
            <v>0</v>
          </cell>
          <cell r="F34">
            <v>48</v>
          </cell>
          <cell r="G34" t="str">
            <v>CAISSE BLEUE</v>
          </cell>
          <cell r="H34">
            <v>0</v>
          </cell>
          <cell r="I34">
            <v>0.57999999999999996</v>
          </cell>
        </row>
        <row r="35">
          <cell r="C35" t="str">
            <v>PF0310</v>
          </cell>
          <cell r="D35" t="str">
            <v>DANUP TROPICAL MIX 170</v>
          </cell>
          <cell r="E35">
            <v>0</v>
          </cell>
          <cell r="F35">
            <v>48</v>
          </cell>
          <cell r="G35" t="str">
            <v>CAISSE BLEUE</v>
          </cell>
          <cell r="H35">
            <v>0</v>
          </cell>
          <cell r="I35">
            <v>0.57999999999999996</v>
          </cell>
        </row>
        <row r="36">
          <cell r="C36" t="str">
            <v>PF0554</v>
          </cell>
          <cell r="D36" t="str">
            <v>DANUP MELON ANANAS 170 GR</v>
          </cell>
          <cell r="E36">
            <v>0</v>
          </cell>
          <cell r="F36">
            <v>48</v>
          </cell>
          <cell r="G36" t="str">
            <v>CAISSE BLEUE</v>
          </cell>
          <cell r="H36">
            <v>0</v>
          </cell>
          <cell r="I36">
            <v>0.57999999999999996</v>
          </cell>
        </row>
        <row r="37">
          <cell r="C37" t="str">
            <v>PF0548</v>
          </cell>
          <cell r="D37" t="str">
            <v>DANUP CAFE BANANE 170 GR</v>
          </cell>
          <cell r="E37">
            <v>0</v>
          </cell>
          <cell r="F37">
            <v>48</v>
          </cell>
          <cell r="G37" t="str">
            <v>CAISSE BLEUE</v>
          </cell>
          <cell r="H37">
            <v>0</v>
          </cell>
          <cell r="I37">
            <v>0.57999999999999996</v>
          </cell>
        </row>
        <row r="38">
          <cell r="C38" t="str">
            <v>PF0338</v>
          </cell>
          <cell r="D38" t="str">
            <v>DANUP PECHE MELBA 170</v>
          </cell>
          <cell r="E38">
            <v>0</v>
          </cell>
          <cell r="F38">
            <v>48</v>
          </cell>
          <cell r="G38" t="str">
            <v>CAISSE BLEUE</v>
          </cell>
          <cell r="H38">
            <v>0</v>
          </cell>
          <cell r="I38">
            <v>0.57999999999999996</v>
          </cell>
        </row>
        <row r="39">
          <cell r="C39" t="str">
            <v>PF0587</v>
          </cell>
          <cell r="D39" t="str">
            <v>DANUP CHEWING GUM 170G</v>
          </cell>
          <cell r="E39">
            <v>0</v>
          </cell>
          <cell r="F39">
            <v>48</v>
          </cell>
          <cell r="G39" t="str">
            <v>CAISSE BLEUE</v>
          </cell>
          <cell r="H39">
            <v>0</v>
          </cell>
          <cell r="I39">
            <v>0.57999999999999996</v>
          </cell>
        </row>
        <row r="40">
          <cell r="C40" t="str">
            <v>PF0373</v>
          </cell>
          <cell r="D40" t="str">
            <v>DANUP FRAISE 270</v>
          </cell>
          <cell r="E40">
            <v>0</v>
          </cell>
          <cell r="F40">
            <v>30</v>
          </cell>
          <cell r="G40" t="str">
            <v>CAISSE DESSERT</v>
          </cell>
          <cell r="H40">
            <v>0</v>
          </cell>
          <cell r="I40">
            <v>0.78</v>
          </cell>
        </row>
        <row r="41">
          <cell r="C41" t="str">
            <v>PF0374</v>
          </cell>
          <cell r="D41" t="str">
            <v>DANUP VANILLE 270</v>
          </cell>
          <cell r="E41">
            <v>0</v>
          </cell>
          <cell r="F41">
            <v>30</v>
          </cell>
          <cell r="G41" t="str">
            <v>CAISSE DESSERT</v>
          </cell>
          <cell r="H41">
            <v>0</v>
          </cell>
          <cell r="I41">
            <v>0.78</v>
          </cell>
        </row>
        <row r="42">
          <cell r="C42" t="str">
            <v>PF0375</v>
          </cell>
          <cell r="D42" t="str">
            <v>DANUP TROPICAL MIX 270</v>
          </cell>
          <cell r="E42">
            <v>0</v>
          </cell>
          <cell r="F42">
            <v>30</v>
          </cell>
          <cell r="G42" t="str">
            <v>CAISSE DESSERT</v>
          </cell>
          <cell r="H42">
            <v>0</v>
          </cell>
          <cell r="I42">
            <v>0.78</v>
          </cell>
        </row>
        <row r="43">
          <cell r="C43" t="str">
            <v>PF0376</v>
          </cell>
          <cell r="D43" t="str">
            <v>DANUP PECHE MELBA 270</v>
          </cell>
          <cell r="E43">
            <v>0</v>
          </cell>
          <cell r="F43">
            <v>30</v>
          </cell>
          <cell r="G43" t="str">
            <v>CAISSE DESSERT</v>
          </cell>
          <cell r="H43">
            <v>0</v>
          </cell>
          <cell r="I43">
            <v>0.78</v>
          </cell>
        </row>
        <row r="44">
          <cell r="C44" t="str">
            <v>PF0101</v>
          </cell>
          <cell r="D44" t="str">
            <v>JOCKEY NATURE SUCRE 90</v>
          </cell>
          <cell r="E44">
            <v>0</v>
          </cell>
          <cell r="F44">
            <v>48</v>
          </cell>
          <cell r="G44" t="str">
            <v>CAISSE DESSERT</v>
          </cell>
          <cell r="H44">
            <v>0</v>
          </cell>
          <cell r="I44">
            <v>0.57999999999999996</v>
          </cell>
        </row>
        <row r="45">
          <cell r="C45" t="str">
            <v>PF0537</v>
          </cell>
          <cell r="D45" t="str">
            <v>DELICE ET FRUITS FRAISE 110 GR</v>
          </cell>
          <cell r="E45">
            <v>0</v>
          </cell>
          <cell r="F45">
            <v>48</v>
          </cell>
          <cell r="G45" t="str">
            <v>CAISSE BLEUE</v>
          </cell>
          <cell r="H45">
            <v>0</v>
          </cell>
          <cell r="I45">
            <v>0.46</v>
          </cell>
        </row>
        <row r="46">
          <cell r="C46" t="str">
            <v>PF0538</v>
          </cell>
          <cell r="D46" t="str">
            <v>DELICE ET FRUITS PECHE 110 GR</v>
          </cell>
          <cell r="E46">
            <v>0</v>
          </cell>
          <cell r="F46">
            <v>48</v>
          </cell>
          <cell r="G46" t="str">
            <v>CAISSE BLEUE</v>
          </cell>
          <cell r="H46">
            <v>0</v>
          </cell>
          <cell r="I46">
            <v>0.46</v>
          </cell>
        </row>
        <row r="47">
          <cell r="C47" t="str">
            <v>PF0539</v>
          </cell>
          <cell r="D47" t="str">
            <v>DELICE ET FRUITS FDB 110 GR</v>
          </cell>
          <cell r="E47">
            <v>0</v>
          </cell>
          <cell r="F47">
            <v>48</v>
          </cell>
          <cell r="G47" t="str">
            <v>CAISSE BLEUE</v>
          </cell>
          <cell r="H47">
            <v>0</v>
          </cell>
          <cell r="I47">
            <v>0.46</v>
          </cell>
        </row>
        <row r="48">
          <cell r="C48" t="str">
            <v>PF0524</v>
          </cell>
          <cell r="D48" t="str">
            <v>MAMZOUJ VANILLE 70</v>
          </cell>
          <cell r="E48">
            <v>0</v>
          </cell>
          <cell r="F48">
            <v>72</v>
          </cell>
          <cell r="G48" t="str">
            <v>CAISSE BLEUE</v>
          </cell>
          <cell r="H48">
            <v>0</v>
          </cell>
          <cell r="I48">
            <v>0.22500000000000001</v>
          </cell>
        </row>
        <row r="49">
          <cell r="C49" t="str">
            <v>PF0525</v>
          </cell>
          <cell r="D49" t="str">
            <v>MAMZOUJ FRAISE 70</v>
          </cell>
          <cell r="E49">
            <v>0</v>
          </cell>
          <cell r="F49">
            <v>72</v>
          </cell>
          <cell r="G49" t="str">
            <v>CAISSE BLEUE</v>
          </cell>
          <cell r="H49">
            <v>0</v>
          </cell>
          <cell r="I49">
            <v>0.22500000000000001</v>
          </cell>
        </row>
        <row r="50">
          <cell r="C50" t="str">
            <v>PF0526</v>
          </cell>
          <cell r="D50" t="str">
            <v>MAMZOUJ FRAISE BISCUIT 70</v>
          </cell>
          <cell r="E50">
            <v>0</v>
          </cell>
          <cell r="F50">
            <v>72</v>
          </cell>
          <cell r="G50" t="str">
            <v>CAISSE BLEUE</v>
          </cell>
          <cell r="H50">
            <v>0</v>
          </cell>
          <cell r="I50">
            <v>0.22500000000000001</v>
          </cell>
        </row>
        <row r="51">
          <cell r="C51" t="str">
            <v>PF0530</v>
          </cell>
          <cell r="D51" t="str">
            <v>MAMZOUJ VANILLE BISCUIT 70</v>
          </cell>
          <cell r="E51">
            <v>0</v>
          </cell>
          <cell r="F51">
            <v>72</v>
          </cell>
          <cell r="G51" t="str">
            <v>CAISSE BLEUE</v>
          </cell>
          <cell r="H51">
            <v>0</v>
          </cell>
          <cell r="I51">
            <v>0.22500000000000001</v>
          </cell>
        </row>
        <row r="52">
          <cell r="C52" t="str">
            <v>PF0534</v>
          </cell>
          <cell r="D52" t="str">
            <v>MAMZOUJ BUBBLE GUM 70 GR</v>
          </cell>
          <cell r="E52">
            <v>0</v>
          </cell>
          <cell r="F52">
            <v>72</v>
          </cell>
          <cell r="G52" t="str">
            <v>CAISSE BLEUE</v>
          </cell>
          <cell r="H52">
            <v>0</v>
          </cell>
          <cell r="I52">
            <v>0.22500000000000001</v>
          </cell>
        </row>
        <row r="53">
          <cell r="C53" t="str">
            <v>PF0590</v>
          </cell>
          <cell r="D53" t="str">
            <v>MAMZOUJ TARTE AUX CERISES 70GR</v>
          </cell>
          <cell r="E53">
            <v>0</v>
          </cell>
          <cell r="F53">
            <v>72</v>
          </cell>
          <cell r="G53" t="str">
            <v>CAISSE BLEUE</v>
          </cell>
          <cell r="H53">
            <v>0</v>
          </cell>
          <cell r="I53">
            <v>0.22500000000000001</v>
          </cell>
        </row>
        <row r="54">
          <cell r="C54" t="str">
            <v>PF0425</v>
          </cell>
          <cell r="D54" t="str">
            <v>ACTIVIA 0% NATURE 110</v>
          </cell>
          <cell r="E54">
            <v>0</v>
          </cell>
          <cell r="F54">
            <v>48</v>
          </cell>
          <cell r="G54" t="str">
            <v>CAISSE BLEUE</v>
          </cell>
          <cell r="H54">
            <v>0</v>
          </cell>
          <cell r="I54">
            <v>0.4</v>
          </cell>
        </row>
        <row r="55">
          <cell r="C55" t="str">
            <v>PF0582</v>
          </cell>
          <cell r="D55" t="str">
            <v>DELICE A BOIRE FRAISE 150 GR</v>
          </cell>
          <cell r="E55">
            <v>0</v>
          </cell>
          <cell r="F55">
            <v>24</v>
          </cell>
          <cell r="G55" t="str">
            <v>CAISSE BLEUE</v>
          </cell>
          <cell r="H55">
            <v>0</v>
          </cell>
          <cell r="I55">
            <v>0.36</v>
          </cell>
        </row>
        <row r="56">
          <cell r="C56" t="str">
            <v>PF0583</v>
          </cell>
          <cell r="D56" t="str">
            <v>DELICE A BOIRE VANILLE 150 GR</v>
          </cell>
          <cell r="E56">
            <v>0</v>
          </cell>
          <cell r="F56">
            <v>24</v>
          </cell>
          <cell r="G56" t="str">
            <v>CAISSE BLEUE</v>
          </cell>
          <cell r="H56">
            <v>0</v>
          </cell>
          <cell r="I56">
            <v>0.36</v>
          </cell>
        </row>
        <row r="57">
          <cell r="C57" t="str">
            <v>PF0584</v>
          </cell>
          <cell r="D57" t="str">
            <v>DELICE A BOIRE PANACHE 150 GR</v>
          </cell>
          <cell r="E57">
            <v>0</v>
          </cell>
          <cell r="F57">
            <v>24</v>
          </cell>
          <cell r="G57" t="str">
            <v>CAISSE BLEUE</v>
          </cell>
          <cell r="H57">
            <v>0</v>
          </cell>
          <cell r="I57">
            <v>0.36</v>
          </cell>
        </row>
        <row r="58">
          <cell r="C58" t="str">
            <v>PF0551</v>
          </cell>
          <cell r="D58" t="str">
            <v>DANAO ORANGE ANANAS 250 ML</v>
          </cell>
          <cell r="E58">
            <v>0</v>
          </cell>
          <cell r="F58">
            <v>34</v>
          </cell>
          <cell r="G58" t="str">
            <v>CAISSE DESSERT</v>
          </cell>
          <cell r="H58">
            <v>0</v>
          </cell>
          <cell r="I58">
            <v>0.755</v>
          </cell>
        </row>
        <row r="59">
          <cell r="C59" t="str">
            <v>PF0483</v>
          </cell>
          <cell r="D59" t="str">
            <v>DANETTE FLAN CARAMEL 95</v>
          </cell>
          <cell r="E59">
            <v>0</v>
          </cell>
          <cell r="F59">
            <v>32</v>
          </cell>
          <cell r="G59" t="str">
            <v>CAISSE DESSERT</v>
          </cell>
          <cell r="H59">
            <v>0</v>
          </cell>
          <cell r="I59">
            <v>0.46</v>
          </cell>
        </row>
        <row r="60">
          <cell r="C60" t="str">
            <v>PF0509</v>
          </cell>
          <cell r="D60" t="str">
            <v>DANAO PECHE/ABRICOT 200ML</v>
          </cell>
          <cell r="E60">
            <v>0</v>
          </cell>
          <cell r="F60">
            <v>35</v>
          </cell>
          <cell r="G60" t="str">
            <v>CAISSE BLEUE</v>
          </cell>
          <cell r="H60">
            <v>0</v>
          </cell>
          <cell r="I60">
            <v>0.625</v>
          </cell>
        </row>
        <row r="61">
          <cell r="C61" t="str">
            <v>PF0588</v>
          </cell>
          <cell r="D61" t="str">
            <v>DANAO POIRE PECHE 200ML</v>
          </cell>
          <cell r="E61">
            <v>0</v>
          </cell>
          <cell r="F61">
            <v>35</v>
          </cell>
          <cell r="G61" t="str">
            <v>CAISSE BLEUE</v>
          </cell>
          <cell r="H61">
            <v>0</v>
          </cell>
          <cell r="I61">
            <v>0.625</v>
          </cell>
        </row>
        <row r="62">
          <cell r="C62" t="str">
            <v>PF0181</v>
          </cell>
          <cell r="D62" t="str">
            <v>ACTIVIA NATURE 110</v>
          </cell>
          <cell r="E62">
            <v>0</v>
          </cell>
          <cell r="F62">
            <v>48</v>
          </cell>
          <cell r="G62" t="str">
            <v>CAISSE BLEUE</v>
          </cell>
          <cell r="H62">
            <v>0</v>
          </cell>
          <cell r="I62">
            <v>0.4</v>
          </cell>
        </row>
        <row r="63">
          <cell r="C63" t="str">
            <v>PF0206</v>
          </cell>
          <cell r="D63" t="str">
            <v>ACTIVIA ARO VANILLE 110</v>
          </cell>
          <cell r="E63">
            <v>0</v>
          </cell>
          <cell r="F63">
            <v>48</v>
          </cell>
          <cell r="G63" t="str">
            <v>CAISSE BLEUE</v>
          </cell>
          <cell r="H63">
            <v>0</v>
          </cell>
          <cell r="I63">
            <v>0.4</v>
          </cell>
        </row>
        <row r="64">
          <cell r="C64" t="str">
            <v>PF0263</v>
          </cell>
          <cell r="D64" t="str">
            <v>ACTIVIA AUX FRUITS FRAISE 110</v>
          </cell>
          <cell r="E64">
            <v>0</v>
          </cell>
          <cell r="F64">
            <v>48</v>
          </cell>
          <cell r="G64" t="str">
            <v>CAISSE BLEUE</v>
          </cell>
          <cell r="H64">
            <v>0</v>
          </cell>
          <cell r="I64">
            <v>0.48</v>
          </cell>
        </row>
        <row r="65">
          <cell r="C65" t="str">
            <v>PF0264</v>
          </cell>
          <cell r="D65" t="str">
            <v>ACTIVIA AUX FRUITS PECHE  110</v>
          </cell>
          <cell r="E65">
            <v>0</v>
          </cell>
          <cell r="F65">
            <v>48</v>
          </cell>
          <cell r="G65" t="str">
            <v>CAISSE BLEUE</v>
          </cell>
          <cell r="H65">
            <v>0</v>
          </cell>
          <cell r="I65">
            <v>0.48</v>
          </cell>
        </row>
        <row r="66">
          <cell r="C66" t="str">
            <v>PF0408</v>
          </cell>
          <cell r="D66" t="str">
            <v>MPACK *12 ACTIVIA VANILLE</v>
          </cell>
          <cell r="E66">
            <v>0</v>
          </cell>
          <cell r="F66">
            <v>4</v>
          </cell>
          <cell r="G66" t="str">
            <v>CAISSE BLEUE</v>
          </cell>
          <cell r="H66">
            <v>0</v>
          </cell>
          <cell r="I66">
            <v>4.6459999999999999</v>
          </cell>
        </row>
        <row r="67">
          <cell r="C67" t="str">
            <v>PF0407</v>
          </cell>
          <cell r="D67" t="str">
            <v>MPACK*12  ACTIVIA NATURE</v>
          </cell>
          <cell r="E67">
            <v>0</v>
          </cell>
          <cell r="F67">
            <v>4</v>
          </cell>
          <cell r="G67" t="str">
            <v>CAISSE BLEUE</v>
          </cell>
          <cell r="H67">
            <v>0</v>
          </cell>
          <cell r="I67">
            <v>4.6459999999999999</v>
          </cell>
        </row>
        <row r="68">
          <cell r="C68" t="str">
            <v>PF0362</v>
          </cell>
          <cell r="D68" t="str">
            <v>MPACK*12 DELICE NATURE</v>
          </cell>
          <cell r="E68">
            <v>0</v>
          </cell>
          <cell r="F68">
            <v>4</v>
          </cell>
          <cell r="G68" t="str">
            <v>CAISSE BLEUE</v>
          </cell>
          <cell r="H68">
            <v>0</v>
          </cell>
          <cell r="I68">
            <v>3.7160000000000002</v>
          </cell>
        </row>
        <row r="69">
          <cell r="C69" t="str">
            <v>PF0360</v>
          </cell>
          <cell r="D69" t="str">
            <v>MPACK*12 DANINO NATURE SUCRE</v>
          </cell>
          <cell r="E69">
            <v>0</v>
          </cell>
          <cell r="F69">
            <v>5</v>
          </cell>
          <cell r="G69" t="str">
            <v>CAISSE BLEUE</v>
          </cell>
          <cell r="H69">
            <v>0</v>
          </cell>
          <cell r="I69">
            <v>3.8839999999999999</v>
          </cell>
        </row>
        <row r="70">
          <cell r="C70" t="str">
            <v>PF0522</v>
          </cell>
          <cell r="D70" t="str">
            <v>MPACK DANINO N.SUCRE / FRAISE</v>
          </cell>
          <cell r="E70">
            <v>0</v>
          </cell>
          <cell r="F70">
            <v>5</v>
          </cell>
          <cell r="G70" t="str">
            <v>CAISSE BLEUE</v>
          </cell>
          <cell r="H70">
            <v>0</v>
          </cell>
          <cell r="I70">
            <v>3.8839999999999999</v>
          </cell>
        </row>
        <row r="71">
          <cell r="C71" t="str">
            <v>PF0528</v>
          </cell>
          <cell r="D71" t="str">
            <v>MPACK*12 MAMZOUJ FRAIS/VAN 70G</v>
          </cell>
          <cell r="E71">
            <v>0</v>
          </cell>
          <cell r="F71">
            <v>4</v>
          </cell>
          <cell r="G71" t="str">
            <v>CAISSE BLEUE</v>
          </cell>
          <cell r="H71">
            <v>0</v>
          </cell>
          <cell r="I71">
            <v>2.5870000000000002</v>
          </cell>
        </row>
        <row r="72">
          <cell r="C72" t="str">
            <v>PF0529</v>
          </cell>
          <cell r="D72" t="str">
            <v>MPACK*12 MAMZOUJ VAN/FR.BIS 70</v>
          </cell>
          <cell r="E72">
            <v>0</v>
          </cell>
          <cell r="F72">
            <v>4</v>
          </cell>
          <cell r="G72" t="str">
            <v>CAISSE BLEUE</v>
          </cell>
          <cell r="H72">
            <v>0</v>
          </cell>
          <cell r="I72">
            <v>2.5870000000000002</v>
          </cell>
        </row>
        <row r="73">
          <cell r="C73" t="str">
            <v>PF0359</v>
          </cell>
          <cell r="D73" t="str">
            <v>MPACK*12 ACTIVIA FRAISE/PECHE</v>
          </cell>
          <cell r="E73">
            <v>0</v>
          </cell>
          <cell r="F73">
            <v>4</v>
          </cell>
          <cell r="G73" t="str">
            <v>CAISSE BLEUE</v>
          </cell>
          <cell r="H73">
            <v>0</v>
          </cell>
          <cell r="I73">
            <v>5.5659999999999998</v>
          </cell>
        </row>
        <row r="74">
          <cell r="C74" t="str">
            <v>PF0511</v>
          </cell>
          <cell r="D74" t="str">
            <v>MPACK*6 DANAO PECHE ABRICOT</v>
          </cell>
          <cell r="E74">
            <v>0</v>
          </cell>
          <cell r="F74">
            <v>5</v>
          </cell>
          <cell r="G74" t="str">
            <v>CAISSE BLEUE</v>
          </cell>
          <cell r="H74">
            <v>0</v>
          </cell>
          <cell r="I74">
            <v>3.75</v>
          </cell>
        </row>
        <row r="75">
          <cell r="C75" t="str">
            <v>PF0222</v>
          </cell>
          <cell r="D75" t="str">
            <v>LBEN DELICE NV</v>
          </cell>
          <cell r="E75">
            <v>0</v>
          </cell>
          <cell r="F75">
            <v>15</v>
          </cell>
          <cell r="G75" t="str">
            <v>CAISSE BLEUE</v>
          </cell>
          <cell r="H75">
            <v>0</v>
          </cell>
          <cell r="I75">
            <v>0.85499999999999998</v>
          </cell>
        </row>
        <row r="76">
          <cell r="C76" t="str">
            <v>PF0223</v>
          </cell>
          <cell r="D76" t="str">
            <v>RAIEB DELICE NV</v>
          </cell>
          <cell r="E76">
            <v>0</v>
          </cell>
          <cell r="F76">
            <v>15</v>
          </cell>
          <cell r="G76" t="str">
            <v>CAISSE BLEUE</v>
          </cell>
          <cell r="H76">
            <v>0</v>
          </cell>
          <cell r="I76">
            <v>0.85499999999999998</v>
          </cell>
        </row>
        <row r="77">
          <cell r="C77" t="str">
            <v>PF0430</v>
          </cell>
          <cell r="D77" t="str">
            <v>LBEN DELICE SLIM</v>
          </cell>
          <cell r="E77">
            <v>0</v>
          </cell>
          <cell r="F77">
            <v>16</v>
          </cell>
          <cell r="G77" t="str">
            <v>CAISSE BLEUE</v>
          </cell>
          <cell r="H77">
            <v>0</v>
          </cell>
          <cell r="I77">
            <v>0.85499999999999998</v>
          </cell>
        </row>
        <row r="78">
          <cell r="C78" t="str">
            <v>PF0557</v>
          </cell>
          <cell r="D78" t="str">
            <v>POT RAIEB DELICE 350G</v>
          </cell>
          <cell r="E78">
            <v>0</v>
          </cell>
          <cell r="F78">
            <v>11</v>
          </cell>
          <cell r="G78" t="str">
            <v>CAISSE BLEUE</v>
          </cell>
          <cell r="H78">
            <v>0</v>
          </cell>
          <cell r="I78">
            <v>0.754</v>
          </cell>
        </row>
        <row r="79">
          <cell r="C79" t="str">
            <v>PF0478</v>
          </cell>
          <cell r="D79" t="str">
            <v>LBEN DELICE 240 GR</v>
          </cell>
          <cell r="E79">
            <v>0</v>
          </cell>
          <cell r="F79">
            <v>24</v>
          </cell>
          <cell r="G79" t="str">
            <v>CAISSE BLEUE</v>
          </cell>
          <cell r="H79">
            <v>0</v>
          </cell>
          <cell r="I79">
            <v>0.61</v>
          </cell>
        </row>
        <row r="80">
          <cell r="C80" t="str">
            <v>PF0433</v>
          </cell>
          <cell r="D80" t="str">
            <v>CREME FRAÎCHE NV POT DELICE</v>
          </cell>
          <cell r="E80">
            <v>0</v>
          </cell>
          <cell r="F80">
            <v>22</v>
          </cell>
          <cell r="G80" t="str">
            <v>CAISSE BLEUE</v>
          </cell>
          <cell r="H80">
            <v>0</v>
          </cell>
          <cell r="I80">
            <v>0.79600000000000004</v>
          </cell>
        </row>
        <row r="81">
          <cell r="C81" t="str">
            <v>PF0494</v>
          </cell>
          <cell r="D81" t="str">
            <v>CREME UHT DELICE 1L</v>
          </cell>
          <cell r="E81">
            <v>0</v>
          </cell>
          <cell r="F81">
            <v>6</v>
          </cell>
          <cell r="G81" t="str">
            <v>STICK</v>
          </cell>
          <cell r="H81">
            <v>0</v>
          </cell>
          <cell r="I81">
            <v>5.3019999999999996</v>
          </cell>
        </row>
        <row r="82">
          <cell r="C82" t="str">
            <v>PF0536</v>
          </cell>
          <cell r="D82" t="str">
            <v>LBEN BOUTEILLE 300G</v>
          </cell>
          <cell r="E82">
            <v>0</v>
          </cell>
          <cell r="F82">
            <v>20</v>
          </cell>
          <cell r="G82" t="str">
            <v>CAISSE BLEUE</v>
          </cell>
          <cell r="H82">
            <v>0</v>
          </cell>
          <cell r="I82">
            <v>0.66</v>
          </cell>
        </row>
        <row r="83">
          <cell r="C83" t="str">
            <v>PF0552</v>
          </cell>
          <cell r="D83" t="str">
            <v>LBEN 300G FLEUR D’ORANGER / AM</v>
          </cell>
          <cell r="E83">
            <v>0</v>
          </cell>
          <cell r="F83">
            <v>20</v>
          </cell>
          <cell r="G83" t="str">
            <v>CAISSE BLEUE</v>
          </cell>
          <cell r="H83">
            <v>0</v>
          </cell>
          <cell r="I83">
            <v>0.71</v>
          </cell>
        </row>
        <row r="84">
          <cell r="C84" t="str">
            <v>PF0553</v>
          </cell>
          <cell r="D84" t="str">
            <v>LBEN 300G LOUKOUM / PISTACHE</v>
          </cell>
          <cell r="E84">
            <v>0</v>
          </cell>
          <cell r="F84">
            <v>20</v>
          </cell>
          <cell r="G84" t="str">
            <v>CAISSE BLEUE</v>
          </cell>
          <cell r="H84">
            <v>0</v>
          </cell>
          <cell r="I84">
            <v>0.71</v>
          </cell>
        </row>
        <row r="85">
          <cell r="C85" t="str">
            <v>PF0593</v>
          </cell>
          <cell r="D85" t="str">
            <v>POK EXOTIQUE ICE CREAM 180ML</v>
          </cell>
          <cell r="E85">
            <v>0</v>
          </cell>
          <cell r="F85">
            <v>14</v>
          </cell>
          <cell r="G85" t="str">
            <v>CAISSE BLEUE</v>
          </cell>
          <cell r="H85">
            <v>0</v>
          </cell>
          <cell r="I85">
            <v>0.623</v>
          </cell>
        </row>
        <row r="86">
          <cell r="C86" t="str">
            <v>PF0329</v>
          </cell>
          <cell r="D86" t="str">
            <v>TRESOR DE LAIT</v>
          </cell>
          <cell r="E86">
            <v>0</v>
          </cell>
          <cell r="F86">
            <v>18</v>
          </cell>
          <cell r="G86" t="str">
            <v>CAISSE BLEUE</v>
          </cell>
          <cell r="H86">
            <v>0</v>
          </cell>
          <cell r="I86">
            <v>1.504</v>
          </cell>
        </row>
        <row r="87">
          <cell r="C87" t="str">
            <v>PF0471</v>
          </cell>
          <cell r="D87" t="str">
            <v>FROMAGE TARTINABLE</v>
          </cell>
          <cell r="E87">
            <v>0</v>
          </cell>
          <cell r="F87">
            <v>24</v>
          </cell>
          <cell r="G87" t="str">
            <v>CAISSE BLEUE</v>
          </cell>
          <cell r="H87">
            <v>0</v>
          </cell>
          <cell r="I87">
            <v>1.508</v>
          </cell>
        </row>
        <row r="88">
          <cell r="C88" t="str">
            <v>PF0342</v>
          </cell>
          <cell r="D88" t="str">
            <v>TRESOR DE LAIT AIL FINES HERBE</v>
          </cell>
          <cell r="E88">
            <v>0</v>
          </cell>
          <cell r="F88">
            <v>18</v>
          </cell>
          <cell r="G88" t="str">
            <v>CAISSE BLEUE</v>
          </cell>
          <cell r="H88">
            <v>0</v>
          </cell>
          <cell r="I88">
            <v>1.679</v>
          </cell>
        </row>
        <row r="89">
          <cell r="C89" t="str">
            <v>PF0348</v>
          </cell>
          <cell r="D89" t="str">
            <v>TRESOR DE LAIT POIVRE</v>
          </cell>
          <cell r="E89">
            <v>0</v>
          </cell>
          <cell r="F89">
            <v>18</v>
          </cell>
          <cell r="G89" t="str">
            <v>CAISSE BLEUE</v>
          </cell>
          <cell r="H89">
            <v>0</v>
          </cell>
          <cell r="I89">
            <v>1.679</v>
          </cell>
        </row>
        <row r="90">
          <cell r="C90" t="str">
            <v>PF0401</v>
          </cell>
          <cell r="D90" t="str">
            <v>TRESOR DE LAIT AFH LOT</v>
          </cell>
          <cell r="E90">
            <v>0</v>
          </cell>
          <cell r="F90">
            <v>9</v>
          </cell>
          <cell r="G90" t="str">
            <v>CAISSE BLEUE</v>
          </cell>
          <cell r="H90">
            <v>0</v>
          </cell>
          <cell r="I90">
            <v>2.5190000000000001</v>
          </cell>
        </row>
        <row r="91">
          <cell r="C91" t="str">
            <v>PF0400</v>
          </cell>
          <cell r="D91" t="str">
            <v>TRESOR DE LAIT NATURE LOT</v>
          </cell>
          <cell r="E91">
            <v>0</v>
          </cell>
          <cell r="F91">
            <v>9</v>
          </cell>
          <cell r="G91" t="str">
            <v>CAISSE BLEUE</v>
          </cell>
          <cell r="H91">
            <v>0</v>
          </cell>
          <cell r="I91">
            <v>2.2559999999999998</v>
          </cell>
        </row>
        <row r="92">
          <cell r="C92" t="str">
            <v>PF0571</v>
          </cell>
          <cell r="D92" t="str">
            <v>MILKANA GOUTTA 170 GR</v>
          </cell>
          <cell r="E92">
            <v>0</v>
          </cell>
          <cell r="F92">
            <v>18</v>
          </cell>
          <cell r="G92" t="str">
            <v>CAISSE BLEUE</v>
          </cell>
          <cell r="H92">
            <v>0</v>
          </cell>
          <cell r="I92">
            <v>1.6180000000000001</v>
          </cell>
        </row>
        <row r="93">
          <cell r="C93" t="str">
            <v>PF0468</v>
          </cell>
          <cell r="D93" t="str">
            <v>MILKANA GOUTTA 400 GR</v>
          </cell>
          <cell r="E93">
            <v>0</v>
          </cell>
          <cell r="F93">
            <v>11</v>
          </cell>
          <cell r="G93" t="str">
            <v>CAISSE BLEUE</v>
          </cell>
          <cell r="H93">
            <v>0</v>
          </cell>
          <cell r="I93">
            <v>2.5339999999999998</v>
          </cell>
        </row>
        <row r="94">
          <cell r="C94" t="str">
            <v>PF0572</v>
          </cell>
          <cell r="D94" t="str">
            <v>MILKANA GOUTTA 240 GR</v>
          </cell>
          <cell r="E94">
            <v>0</v>
          </cell>
          <cell r="F94">
            <v>11</v>
          </cell>
          <cell r="G94" t="str">
            <v>CAISSE BLEUE</v>
          </cell>
          <cell r="H94">
            <v>0</v>
          </cell>
          <cell r="I94">
            <v>2.1949999999999998</v>
          </cell>
        </row>
        <row r="95">
          <cell r="C95" t="str">
            <v>PF0573</v>
          </cell>
          <cell r="D95" t="str">
            <v>MILKANA GOUTTA 340 GR</v>
          </cell>
          <cell r="E95">
            <v>0</v>
          </cell>
          <cell r="F95">
            <v>11</v>
          </cell>
          <cell r="G95" t="str">
            <v>CAISSE BLEUE</v>
          </cell>
          <cell r="H95">
            <v>0</v>
          </cell>
          <cell r="I95">
            <v>2.9849999999999999</v>
          </cell>
        </row>
        <row r="96">
          <cell r="C96" t="str">
            <v>PF0419</v>
          </cell>
          <cell r="D96" t="str">
            <v>FROMAGE FONDU 8 P</v>
          </cell>
          <cell r="E96">
            <v>0</v>
          </cell>
          <cell r="F96">
            <v>36</v>
          </cell>
          <cell r="G96" t="str">
            <v>CARTON</v>
          </cell>
          <cell r="H96">
            <v>0</v>
          </cell>
          <cell r="I96">
            <v>1.591</v>
          </cell>
        </row>
        <row r="97">
          <cell r="C97" t="str">
            <v>PF0420</v>
          </cell>
          <cell r="D97" t="str">
            <v>FROMAGE FONDU 16 P</v>
          </cell>
          <cell r="E97">
            <v>0</v>
          </cell>
          <cell r="F97">
            <v>18</v>
          </cell>
          <cell r="G97" t="str">
            <v>CARTON</v>
          </cell>
          <cell r="H97">
            <v>0</v>
          </cell>
          <cell r="I97">
            <v>2.952</v>
          </cell>
        </row>
        <row r="98">
          <cell r="C98" t="str">
            <v>PF0422</v>
          </cell>
          <cell r="D98" t="str">
            <v>FROMAGE FONDU 24 P</v>
          </cell>
          <cell r="E98">
            <v>0</v>
          </cell>
          <cell r="F98">
            <v>12</v>
          </cell>
          <cell r="G98" t="str">
            <v>CARTON</v>
          </cell>
          <cell r="H98">
            <v>0</v>
          </cell>
          <cell r="I98">
            <v>4.0650000000000004</v>
          </cell>
        </row>
        <row r="99">
          <cell r="C99" t="str">
            <v>PF0421</v>
          </cell>
          <cell r="D99" t="str">
            <v>FROMAGE FONDU 48 P</v>
          </cell>
          <cell r="E99">
            <v>0</v>
          </cell>
          <cell r="F99">
            <v>6</v>
          </cell>
          <cell r="G99" t="str">
            <v>CARTON</v>
          </cell>
          <cell r="H99">
            <v>0</v>
          </cell>
          <cell r="I99">
            <v>7.4829999999999997</v>
          </cell>
        </row>
        <row r="100">
          <cell r="C100" t="str">
            <v>PF0579</v>
          </cell>
          <cell r="D100" t="str">
            <v>RAPE GOURMAND 120 GR</v>
          </cell>
          <cell r="E100">
            <v>0</v>
          </cell>
          <cell r="F100">
            <v>20</v>
          </cell>
          <cell r="G100" t="str">
            <v>CARTON</v>
          </cell>
          <cell r="H100">
            <v>0</v>
          </cell>
          <cell r="I100">
            <v>2.2050000000000001</v>
          </cell>
        </row>
        <row r="101">
          <cell r="C101" t="str">
            <v>PF0439</v>
          </cell>
          <cell r="D101" t="str">
            <v>RAPE GOURMAND GF</v>
          </cell>
          <cell r="E101">
            <v>0</v>
          </cell>
          <cell r="F101">
            <v>8</v>
          </cell>
          <cell r="G101" t="str">
            <v>CARTON</v>
          </cell>
          <cell r="H101">
            <v>0</v>
          </cell>
          <cell r="I101">
            <v>13</v>
          </cell>
        </row>
        <row r="102">
          <cell r="C102" t="str">
            <v>PF0581</v>
          </cell>
          <cell r="D102" t="str">
            <v>RAPE FONDANT 120 GR</v>
          </cell>
          <cell r="E102">
            <v>0</v>
          </cell>
          <cell r="F102">
            <v>20</v>
          </cell>
          <cell r="G102" t="str">
            <v>CARTON</v>
          </cell>
          <cell r="H102">
            <v>0</v>
          </cell>
          <cell r="I102">
            <v>1.575</v>
          </cell>
        </row>
        <row r="103">
          <cell r="C103" t="str">
            <v>PF0441</v>
          </cell>
          <cell r="D103" t="str">
            <v>RAPE FONDANT GF</v>
          </cell>
          <cell r="E103">
            <v>0</v>
          </cell>
          <cell r="F103">
            <v>8</v>
          </cell>
          <cell r="G103" t="str">
            <v>CARTON</v>
          </cell>
          <cell r="H103">
            <v>0</v>
          </cell>
          <cell r="I103">
            <v>8.1999999999999993</v>
          </cell>
        </row>
        <row r="104">
          <cell r="C104" t="str">
            <v>PF0521</v>
          </cell>
          <cell r="D104" t="str">
            <v>RAPE FONDANT GF PROMO</v>
          </cell>
          <cell r="E104">
            <v>0</v>
          </cell>
          <cell r="F104">
            <v>8</v>
          </cell>
          <cell r="G104" t="str">
            <v>CARTON</v>
          </cell>
          <cell r="H104">
            <v>0</v>
          </cell>
          <cell r="I104">
            <v>8.1999999999999993</v>
          </cell>
        </row>
        <row r="105">
          <cell r="C105" t="str">
            <v>PF0574</v>
          </cell>
          <cell r="D105" t="str">
            <v>RAPE FONDANT 1 KG SACHET 50</v>
          </cell>
          <cell r="E105">
            <v>0</v>
          </cell>
          <cell r="F105">
            <v>8</v>
          </cell>
          <cell r="G105" t="str">
            <v>CARTON</v>
          </cell>
          <cell r="H105">
            <v>0</v>
          </cell>
          <cell r="I105">
            <v>8.1999999999999993</v>
          </cell>
        </row>
        <row r="106">
          <cell r="C106" t="str">
            <v>PF0575</v>
          </cell>
          <cell r="D106" t="str">
            <v>RAPE FONDANT 1 KG SACHET100G</v>
          </cell>
          <cell r="E106">
            <v>0</v>
          </cell>
          <cell r="F106">
            <v>8</v>
          </cell>
          <cell r="G106" t="str">
            <v>CARTON</v>
          </cell>
          <cell r="H106">
            <v>0</v>
          </cell>
          <cell r="I106">
            <v>8.1999999999999993</v>
          </cell>
        </row>
        <row r="107">
          <cell r="C107" t="str">
            <v>PF0549</v>
          </cell>
          <cell r="D107" t="str">
            <v>RAPE FONDANT PROMO SACHET 50</v>
          </cell>
          <cell r="E107">
            <v>0</v>
          </cell>
          <cell r="F107">
            <v>8</v>
          </cell>
          <cell r="G107" t="str">
            <v>CARTON</v>
          </cell>
          <cell r="H107">
            <v>0</v>
          </cell>
          <cell r="I107">
            <v>8.1999999999999993</v>
          </cell>
        </row>
        <row r="108">
          <cell r="C108" t="str">
            <v>PF0550</v>
          </cell>
          <cell r="D108" t="str">
            <v>RAPE FONDANT PROMO SACHET100G</v>
          </cell>
          <cell r="E108">
            <v>0</v>
          </cell>
          <cell r="F108">
            <v>8</v>
          </cell>
          <cell r="G108" t="str">
            <v>CARTON</v>
          </cell>
          <cell r="H108">
            <v>0</v>
          </cell>
          <cell r="I108">
            <v>8.1999999999999993</v>
          </cell>
        </row>
        <row r="109">
          <cell r="C109" t="str">
            <v>PF0560</v>
          </cell>
          <cell r="D109" t="str">
            <v>RAPE PESTO 120G</v>
          </cell>
          <cell r="E109">
            <v>0</v>
          </cell>
          <cell r="F109">
            <v>20</v>
          </cell>
          <cell r="G109" t="str">
            <v>CARTON</v>
          </cell>
          <cell r="H109">
            <v>0</v>
          </cell>
          <cell r="I109">
            <v>2.2049479999999999</v>
          </cell>
        </row>
        <row r="110">
          <cell r="C110" t="str">
            <v>PF0501</v>
          </cell>
          <cell r="D110" t="str">
            <v>RAPE GOURMAND PF PROMO</v>
          </cell>
          <cell r="E110">
            <v>0</v>
          </cell>
          <cell r="F110">
            <v>10</v>
          </cell>
          <cell r="G110" t="str">
            <v>CARTON</v>
          </cell>
          <cell r="H110">
            <v>0</v>
          </cell>
          <cell r="I110">
            <v>3.95</v>
          </cell>
        </row>
        <row r="111">
          <cell r="C111" t="str">
            <v>PF0502</v>
          </cell>
          <cell r="D111" t="str">
            <v>RAPE FONDANT PF PROMO</v>
          </cell>
          <cell r="E111">
            <v>0</v>
          </cell>
          <cell r="F111">
            <v>10</v>
          </cell>
          <cell r="G111" t="str">
            <v>CARTON</v>
          </cell>
          <cell r="H111">
            <v>0</v>
          </cell>
          <cell r="I111">
            <v>2.835</v>
          </cell>
        </row>
        <row r="112">
          <cell r="C112" t="str">
            <v>PF0504</v>
          </cell>
          <cell r="D112" t="str">
            <v>RAPE GRUYERE GF 340G</v>
          </cell>
          <cell r="E112">
            <v>0</v>
          </cell>
          <cell r="F112">
            <v>10</v>
          </cell>
          <cell r="G112" t="str">
            <v>CARTON</v>
          </cell>
          <cell r="H112">
            <v>0</v>
          </cell>
          <cell r="I112">
            <v>5.7569999999999997</v>
          </cell>
        </row>
        <row r="113">
          <cell r="C113" t="str">
            <v>PF0503</v>
          </cell>
          <cell r="D113" t="str">
            <v>RAPE GRUYERE PF 120G</v>
          </cell>
          <cell r="E113">
            <v>0</v>
          </cell>
          <cell r="F113">
            <v>20</v>
          </cell>
          <cell r="G113" t="str">
            <v>CARTON</v>
          </cell>
          <cell r="H113">
            <v>0</v>
          </cell>
          <cell r="I113">
            <v>2.2050000000000001</v>
          </cell>
        </row>
        <row r="114">
          <cell r="C114" t="str">
            <v>PF0514</v>
          </cell>
          <cell r="D114" t="str">
            <v>RAPE GRUYERE PROMO 680G</v>
          </cell>
          <cell r="E114">
            <v>0</v>
          </cell>
          <cell r="F114">
            <v>5</v>
          </cell>
          <cell r="G114" t="str">
            <v>CARTON</v>
          </cell>
          <cell r="H114">
            <v>0</v>
          </cell>
          <cell r="I114">
            <v>10.25</v>
          </cell>
        </row>
        <row r="115">
          <cell r="C115" t="str">
            <v>PF0513</v>
          </cell>
          <cell r="D115" t="str">
            <v>RAPE GRUYERE PROMO 240G</v>
          </cell>
          <cell r="E115">
            <v>0</v>
          </cell>
          <cell r="F115">
            <v>10</v>
          </cell>
          <cell r="G115" t="str">
            <v>CARTON</v>
          </cell>
          <cell r="H115">
            <v>0</v>
          </cell>
          <cell r="I115">
            <v>3.95</v>
          </cell>
        </row>
        <row r="116">
          <cell r="C116" t="str">
            <v>PF0042</v>
          </cell>
          <cell r="D116" t="str">
            <v>BEURRE PLAQUETTE 200G</v>
          </cell>
          <cell r="E116">
            <v>0</v>
          </cell>
          <cell r="F116">
            <v>4</v>
          </cell>
          <cell r="G116" t="str">
            <v>CARTON</v>
          </cell>
          <cell r="H116">
            <v>0</v>
          </cell>
          <cell r="I116">
            <v>10.029999999999999</v>
          </cell>
        </row>
        <row r="117">
          <cell r="C117" t="str">
            <v>PF0043</v>
          </cell>
          <cell r="D117" t="str">
            <v>BEURRE EN VRAC (CARTON 5KG)</v>
          </cell>
          <cell r="E117">
            <v>0</v>
          </cell>
          <cell r="F117">
            <v>5</v>
          </cell>
          <cell r="G117" t="str">
            <v>CARTON</v>
          </cell>
          <cell r="H117">
            <v>0</v>
          </cell>
          <cell r="I117">
            <v>9.6999999999999993</v>
          </cell>
        </row>
        <row r="118">
          <cell r="C118" t="str">
            <v>PF0077</v>
          </cell>
          <cell r="D118" t="str">
            <v>BEURRE PLAQUETTE 100G</v>
          </cell>
          <cell r="E118">
            <v>0</v>
          </cell>
          <cell r="F118">
            <v>5</v>
          </cell>
          <cell r="G118" t="str">
            <v>CARTON</v>
          </cell>
          <cell r="H118">
            <v>0</v>
          </cell>
          <cell r="I118">
            <v>10.45</v>
          </cell>
        </row>
        <row r="119">
          <cell r="C119" t="str">
            <v>EM0393</v>
          </cell>
          <cell r="D119" t="str">
            <v>CAISSE BLEUE DANONE</v>
          </cell>
          <cell r="E119">
            <v>0</v>
          </cell>
          <cell r="F119">
            <v>1</v>
          </cell>
          <cell r="G119" t="str">
            <v>VRAC</v>
          </cell>
          <cell r="H119">
            <v>0</v>
          </cell>
          <cell r="I119">
            <v>0</v>
          </cell>
        </row>
        <row r="120">
          <cell r="C120" t="str">
            <v>EM0850</v>
          </cell>
          <cell r="D120" t="str">
            <v>CAISSE DESSERT</v>
          </cell>
          <cell r="E120">
            <v>0</v>
          </cell>
          <cell r="F120">
            <v>1</v>
          </cell>
          <cell r="G120" t="str">
            <v>VRAC</v>
          </cell>
          <cell r="H120">
            <v>0</v>
          </cell>
          <cell r="I120">
            <v>0</v>
          </cell>
        </row>
        <row r="121">
          <cell r="C121" t="str">
            <v>PF0038</v>
          </cell>
          <cell r="D121" t="str">
            <v>LAIT UHT PAQUET</v>
          </cell>
          <cell r="E121">
            <v>0</v>
          </cell>
          <cell r="F121">
            <v>6</v>
          </cell>
          <cell r="G121" t="str">
            <v>STICK</v>
          </cell>
          <cell r="H121">
            <v>0</v>
          </cell>
          <cell r="I121">
            <v>1.0960000000000001</v>
          </cell>
        </row>
        <row r="122">
          <cell r="C122" t="str">
            <v>PF0142</v>
          </cell>
          <cell r="D122" t="str">
            <v>LAIT ENTIER</v>
          </cell>
          <cell r="E122">
            <v>0</v>
          </cell>
          <cell r="F122">
            <v>6</v>
          </cell>
          <cell r="G122" t="str">
            <v>STICK</v>
          </cell>
          <cell r="H122">
            <v>0</v>
          </cell>
          <cell r="I122">
            <v>1.45</v>
          </cell>
        </row>
        <row r="123">
          <cell r="C123" t="str">
            <v>PF0143</v>
          </cell>
          <cell r="D123" t="str">
            <v>LAIT ECREME DELICE</v>
          </cell>
          <cell r="E123">
            <v>0</v>
          </cell>
          <cell r="F123">
            <v>6</v>
          </cell>
          <cell r="G123" t="str">
            <v>STICK</v>
          </cell>
          <cell r="H123">
            <v>0</v>
          </cell>
          <cell r="I123">
            <v>1.35</v>
          </cell>
        </row>
        <row r="124">
          <cell r="C124" t="str">
            <v>PF0218</v>
          </cell>
          <cell r="D124" t="str">
            <v>LAIT ENRICHI DELISSO</v>
          </cell>
          <cell r="E124">
            <v>0</v>
          </cell>
          <cell r="F124">
            <v>6</v>
          </cell>
          <cell r="G124" t="str">
            <v>STICK</v>
          </cell>
          <cell r="H124">
            <v>0</v>
          </cell>
          <cell r="I124">
            <v>1.55</v>
          </cell>
        </row>
        <row r="125">
          <cell r="C125" t="str">
            <v>PF0431</v>
          </cell>
          <cell r="D125" t="str">
            <v>LAIT UHT PAQUET 1/2 L</v>
          </cell>
          <cell r="E125">
            <v>0</v>
          </cell>
          <cell r="F125">
            <v>6</v>
          </cell>
          <cell r="G125" t="str">
            <v>STICK</v>
          </cell>
          <cell r="H125">
            <v>0</v>
          </cell>
          <cell r="I125">
            <v>0.74</v>
          </cell>
        </row>
        <row r="126">
          <cell r="C126" t="str">
            <v>PF0331</v>
          </cell>
          <cell r="D126" t="str">
            <v>DELISSO GOUTER CHOCO COCOBAT</v>
          </cell>
          <cell r="E126">
            <v>0</v>
          </cell>
          <cell r="F126">
            <v>24</v>
          </cell>
          <cell r="G126" t="str">
            <v>STICK</v>
          </cell>
          <cell r="H126">
            <v>0</v>
          </cell>
          <cell r="I126">
            <v>0.57999999999999996</v>
          </cell>
        </row>
        <row r="127">
          <cell r="C127" t="str">
            <v>PF0332</v>
          </cell>
          <cell r="D127" t="str">
            <v>DELISSO GOUTER FRAISE FLOPY</v>
          </cell>
          <cell r="E127">
            <v>0</v>
          </cell>
          <cell r="F127">
            <v>24</v>
          </cell>
          <cell r="G127" t="str">
            <v>STICK</v>
          </cell>
          <cell r="H127">
            <v>0</v>
          </cell>
          <cell r="I127">
            <v>0.57999999999999996</v>
          </cell>
        </row>
        <row r="128">
          <cell r="C128" t="str">
            <v>PF0531</v>
          </cell>
          <cell r="D128" t="str">
            <v>DELISSO GOUTER VANILLE</v>
          </cell>
          <cell r="E128">
            <v>0</v>
          </cell>
          <cell r="F128">
            <v>24</v>
          </cell>
          <cell r="G128" t="str">
            <v>STICK</v>
          </cell>
          <cell r="H128">
            <v>0</v>
          </cell>
          <cell r="I128">
            <v>0.57999999999999996</v>
          </cell>
        </row>
        <row r="129">
          <cell r="C129" t="str">
            <v>PF0589</v>
          </cell>
          <cell r="D129" t="str">
            <v>DELISSO GOUTER BANANE</v>
          </cell>
          <cell r="E129">
            <v>0</v>
          </cell>
          <cell r="F129">
            <v>24</v>
          </cell>
          <cell r="G129" t="str">
            <v>STICK</v>
          </cell>
          <cell r="H129">
            <v>0</v>
          </cell>
          <cell r="I129">
            <v>0.57999999999999996</v>
          </cell>
        </row>
        <row r="130">
          <cell r="C130" t="str">
            <v>PF0192</v>
          </cell>
          <cell r="D130" t="str">
            <v>JUS ORANGE 1L NV</v>
          </cell>
          <cell r="E130">
            <v>0</v>
          </cell>
          <cell r="F130">
            <v>6</v>
          </cell>
          <cell r="G130" t="str">
            <v>STICK</v>
          </cell>
          <cell r="H130">
            <v>0</v>
          </cell>
          <cell r="I130">
            <v>2.2650000000000001</v>
          </cell>
        </row>
        <row r="131">
          <cell r="C131" t="str">
            <v>PF0227</v>
          </cell>
          <cell r="D131" t="str">
            <v>JUS MULTIVITAMINE 1L</v>
          </cell>
          <cell r="E131">
            <v>0</v>
          </cell>
          <cell r="F131">
            <v>6</v>
          </cell>
          <cell r="G131" t="str">
            <v>STICK</v>
          </cell>
          <cell r="H131">
            <v>0</v>
          </cell>
          <cell r="I131">
            <v>2.2650000000000001</v>
          </cell>
        </row>
        <row r="132">
          <cell r="C132" t="str">
            <v>PF0189</v>
          </cell>
          <cell r="D132" t="str">
            <v>JUS MANGUE 1L</v>
          </cell>
          <cell r="E132">
            <v>0</v>
          </cell>
          <cell r="F132">
            <v>6</v>
          </cell>
          <cell r="G132" t="str">
            <v>STICK</v>
          </cell>
          <cell r="H132">
            <v>0</v>
          </cell>
          <cell r="I132">
            <v>2.2650000000000001</v>
          </cell>
        </row>
        <row r="133">
          <cell r="C133" t="str">
            <v>PF0288</v>
          </cell>
          <cell r="D133" t="str">
            <v>JUS POIRE  1L</v>
          </cell>
          <cell r="E133">
            <v>0</v>
          </cell>
          <cell r="F133">
            <v>6</v>
          </cell>
          <cell r="G133" t="str">
            <v>STICK</v>
          </cell>
          <cell r="H133">
            <v>0</v>
          </cell>
          <cell r="I133">
            <v>2.2650000000000001</v>
          </cell>
        </row>
        <row r="134">
          <cell r="C134" t="str">
            <v>PF0289</v>
          </cell>
          <cell r="D134" t="str">
            <v>JUS PECHE  1L</v>
          </cell>
          <cell r="E134">
            <v>0</v>
          </cell>
          <cell r="F134">
            <v>6</v>
          </cell>
          <cell r="G134" t="str">
            <v>STICK</v>
          </cell>
          <cell r="H134">
            <v>0</v>
          </cell>
          <cell r="I134">
            <v>2.2650000000000001</v>
          </cell>
        </row>
        <row r="135">
          <cell r="C135" t="str">
            <v>PF0308</v>
          </cell>
          <cell r="D135" t="str">
            <v>JUS TIME RELAX 1L</v>
          </cell>
          <cell r="E135">
            <v>0</v>
          </cell>
          <cell r="F135">
            <v>6</v>
          </cell>
          <cell r="G135" t="str">
            <v>STICK</v>
          </cell>
          <cell r="H135">
            <v>0</v>
          </cell>
          <cell r="I135">
            <v>2.2650000000000001</v>
          </cell>
        </row>
        <row r="136">
          <cell r="C136" t="str">
            <v>PF0313</v>
          </cell>
          <cell r="D136" t="str">
            <v>JUS CONFORT REPAS 1L</v>
          </cell>
          <cell r="E136">
            <v>0</v>
          </cell>
          <cell r="F136">
            <v>6</v>
          </cell>
          <cell r="G136" t="str">
            <v>STICK</v>
          </cell>
          <cell r="H136">
            <v>0</v>
          </cell>
          <cell r="I136">
            <v>2.2650000000000001</v>
          </cell>
        </row>
        <row r="137">
          <cell r="C137" t="str">
            <v>PF0452</v>
          </cell>
          <cell r="D137" t="str">
            <v>JUS LEMONADA 1L</v>
          </cell>
          <cell r="E137">
            <v>0</v>
          </cell>
          <cell r="F137">
            <v>6</v>
          </cell>
          <cell r="G137" t="str">
            <v>STICK</v>
          </cell>
          <cell r="H137">
            <v>0</v>
          </cell>
          <cell r="I137">
            <v>2.2650000000000001</v>
          </cell>
        </row>
        <row r="138">
          <cell r="C138" t="str">
            <v>PF0518</v>
          </cell>
          <cell r="D138" t="str">
            <v>JUS MOJITO 1L</v>
          </cell>
          <cell r="E138">
            <v>0</v>
          </cell>
          <cell r="F138">
            <v>6</v>
          </cell>
          <cell r="G138" t="str">
            <v>STICK</v>
          </cell>
          <cell r="H138">
            <v>0</v>
          </cell>
          <cell r="I138">
            <v>2.2650000000000001</v>
          </cell>
        </row>
        <row r="139">
          <cell r="C139" t="str">
            <v>PF0519</v>
          </cell>
          <cell r="D139" t="str">
            <v>JUS RAISIN 1L</v>
          </cell>
          <cell r="E139">
            <v>0</v>
          </cell>
          <cell r="F139">
            <v>6</v>
          </cell>
          <cell r="G139" t="str">
            <v>STICK</v>
          </cell>
          <cell r="H139">
            <v>0</v>
          </cell>
          <cell r="I139">
            <v>2.2650000000000001</v>
          </cell>
        </row>
        <row r="140">
          <cell r="C140" t="str">
            <v>PF0523</v>
          </cell>
          <cell r="D140" t="str">
            <v>JUS POMME POIRE BANANE 1L</v>
          </cell>
          <cell r="E140">
            <v>0</v>
          </cell>
          <cell r="F140">
            <v>6</v>
          </cell>
          <cell r="G140" t="str">
            <v>STICK</v>
          </cell>
          <cell r="H140">
            <v>0</v>
          </cell>
          <cell r="I140">
            <v>2.2650000000000001</v>
          </cell>
        </row>
        <row r="141">
          <cell r="C141" t="str">
            <v>PF0495</v>
          </cell>
          <cell r="D141" t="str">
            <v>P’TIT DELICE ORANGE 12.5CL</v>
          </cell>
          <cell r="E141">
            <v>0</v>
          </cell>
          <cell r="F141">
            <v>24</v>
          </cell>
          <cell r="G141" t="str">
            <v>STICK</v>
          </cell>
          <cell r="H141">
            <v>0</v>
          </cell>
          <cell r="I141">
            <v>0.36899999999999999</v>
          </cell>
        </row>
        <row r="142">
          <cell r="C142" t="str">
            <v>PF0496</v>
          </cell>
          <cell r="D142" t="str">
            <v>P’TIT DELICE TROPICAL 12.5CL</v>
          </cell>
          <cell r="E142">
            <v>0</v>
          </cell>
          <cell r="F142">
            <v>24</v>
          </cell>
          <cell r="G142" t="str">
            <v>STICK</v>
          </cell>
          <cell r="H142">
            <v>0</v>
          </cell>
          <cell r="I142">
            <v>0.36899999999999999</v>
          </cell>
        </row>
        <row r="143">
          <cell r="C143" t="str">
            <v>PF0516</v>
          </cell>
          <cell r="D143" t="str">
            <v>P’TIT DELICE FRAISE FRAM12.5CL</v>
          </cell>
          <cell r="E143">
            <v>0</v>
          </cell>
          <cell r="F143">
            <v>24</v>
          </cell>
          <cell r="G143" t="str">
            <v>STICK</v>
          </cell>
          <cell r="H143">
            <v>0</v>
          </cell>
          <cell r="I143">
            <v>0.36899999999999999</v>
          </cell>
        </row>
        <row r="144">
          <cell r="C144" t="str">
            <v>PF0491</v>
          </cell>
          <cell r="D144" t="str">
            <v>LOT P’TIT DELICE ORANGE 125ML</v>
          </cell>
          <cell r="E144">
            <v>0</v>
          </cell>
          <cell r="F144">
            <v>8</v>
          </cell>
          <cell r="G144" t="str">
            <v>STICK</v>
          </cell>
          <cell r="H144">
            <v>0</v>
          </cell>
          <cell r="I144">
            <v>0.9</v>
          </cell>
        </row>
        <row r="145">
          <cell r="C145" t="str">
            <v>PF0492</v>
          </cell>
          <cell r="D145" t="str">
            <v>LOT P’TITDELICE TROPICAL 125ML</v>
          </cell>
          <cell r="E145">
            <v>0</v>
          </cell>
          <cell r="F145">
            <v>8</v>
          </cell>
          <cell r="G145" t="str">
            <v>STICK</v>
          </cell>
          <cell r="H145">
            <v>0</v>
          </cell>
          <cell r="I145">
            <v>0.9</v>
          </cell>
        </row>
        <row r="146">
          <cell r="C146" t="str">
            <v>PF0547</v>
          </cell>
          <cell r="D146" t="str">
            <v>LOT P’TIT DELICE FR FRAMBO12.5</v>
          </cell>
          <cell r="E146">
            <v>0</v>
          </cell>
          <cell r="F146">
            <v>8</v>
          </cell>
          <cell r="G146" t="str">
            <v>STICK</v>
          </cell>
          <cell r="H146">
            <v>0</v>
          </cell>
          <cell r="I146">
            <v>0.9</v>
          </cell>
        </row>
        <row r="147">
          <cell r="C147" t="str">
            <v>PF0488</v>
          </cell>
          <cell r="D147" t="str">
            <v>P’TIT DELICE ORANGE 19CL</v>
          </cell>
          <cell r="E147">
            <v>0</v>
          </cell>
          <cell r="F147">
            <v>24</v>
          </cell>
          <cell r="G147" t="str">
            <v>STICK</v>
          </cell>
          <cell r="H147">
            <v>0</v>
          </cell>
          <cell r="I147">
            <v>0.5</v>
          </cell>
        </row>
        <row r="148">
          <cell r="C148" t="str">
            <v>PF0489</v>
          </cell>
          <cell r="D148" t="str">
            <v>P’TIT DELICE TROPICAL 19 CL</v>
          </cell>
          <cell r="E148">
            <v>0</v>
          </cell>
          <cell r="F148">
            <v>24</v>
          </cell>
          <cell r="G148" t="str">
            <v>STICK</v>
          </cell>
          <cell r="H148">
            <v>0</v>
          </cell>
          <cell r="I148">
            <v>0.5</v>
          </cell>
        </row>
        <row r="149">
          <cell r="C149" t="str">
            <v>PF0490</v>
          </cell>
          <cell r="D149" t="str">
            <v>P’TIT DELICE POMME BANANE19 CL</v>
          </cell>
          <cell r="E149">
            <v>0</v>
          </cell>
          <cell r="F149">
            <v>24</v>
          </cell>
          <cell r="G149" t="str">
            <v>STICK</v>
          </cell>
          <cell r="H149">
            <v>0</v>
          </cell>
          <cell r="I149">
            <v>0.5</v>
          </cell>
        </row>
        <row r="150">
          <cell r="C150" t="str">
            <v>PF0515</v>
          </cell>
          <cell r="D150" t="str">
            <v>P’TIT DELICE FRAISE FRAMB 19CL</v>
          </cell>
          <cell r="E150">
            <v>0</v>
          </cell>
          <cell r="F150">
            <v>24</v>
          </cell>
          <cell r="G150" t="str">
            <v>STICK</v>
          </cell>
          <cell r="H150">
            <v>0</v>
          </cell>
          <cell r="I150">
            <v>0.5</v>
          </cell>
        </row>
        <row r="151">
          <cell r="C151" t="str">
            <v>PF0412</v>
          </cell>
          <cell r="D151" t="str">
            <v>JUS ORANGE PF 20 CL</v>
          </cell>
          <cell r="E151">
            <v>0</v>
          </cell>
          <cell r="F151">
            <v>24</v>
          </cell>
          <cell r="G151" t="str">
            <v>STICK</v>
          </cell>
          <cell r="H151">
            <v>0</v>
          </cell>
          <cell r="I151">
            <v>0.63</v>
          </cell>
        </row>
        <row r="152">
          <cell r="C152" t="str">
            <v>PF0413</v>
          </cell>
          <cell r="D152" t="str">
            <v>JUS MULTIVITAMINE PF 20 CL</v>
          </cell>
          <cell r="E152">
            <v>0</v>
          </cell>
          <cell r="F152">
            <v>24</v>
          </cell>
          <cell r="G152" t="str">
            <v>STICK</v>
          </cell>
          <cell r="H152">
            <v>0</v>
          </cell>
          <cell r="I152">
            <v>0.63</v>
          </cell>
        </row>
        <row r="153">
          <cell r="C153" t="str">
            <v>PF0414</v>
          </cell>
          <cell r="D153" t="str">
            <v>JUS MANGUE PF 20 CL</v>
          </cell>
          <cell r="E153">
            <v>0</v>
          </cell>
          <cell r="F153">
            <v>24</v>
          </cell>
          <cell r="G153" t="str">
            <v>STICK</v>
          </cell>
          <cell r="H153">
            <v>0</v>
          </cell>
          <cell r="I153">
            <v>0.63</v>
          </cell>
        </row>
        <row r="154">
          <cell r="C154" t="str">
            <v>PF0415</v>
          </cell>
          <cell r="D154" t="str">
            <v>JUS POIRE PF 20 CL</v>
          </cell>
          <cell r="E154">
            <v>0</v>
          </cell>
          <cell r="F154">
            <v>24</v>
          </cell>
          <cell r="G154" t="str">
            <v>STICK</v>
          </cell>
          <cell r="H154">
            <v>0</v>
          </cell>
          <cell r="I154">
            <v>0.63</v>
          </cell>
        </row>
        <row r="155">
          <cell r="C155" t="str">
            <v>PF0416</v>
          </cell>
          <cell r="D155" t="str">
            <v>JUS CONFORT REPAS PF 20 CL</v>
          </cell>
          <cell r="E155">
            <v>0</v>
          </cell>
          <cell r="F155">
            <v>24</v>
          </cell>
          <cell r="G155" t="str">
            <v>STICK</v>
          </cell>
          <cell r="H155">
            <v>0</v>
          </cell>
          <cell r="I155">
            <v>0.63</v>
          </cell>
        </row>
        <row r="156">
          <cell r="C156" t="str">
            <v>PF0595</v>
          </cell>
          <cell r="D156" t="str">
            <v>JUS FRUZZY BARBE A PAPA 19CL</v>
          </cell>
          <cell r="E156">
            <v>0</v>
          </cell>
          <cell r="F156">
            <v>24</v>
          </cell>
          <cell r="G156" t="str">
            <v>STICK</v>
          </cell>
          <cell r="H156">
            <v>0</v>
          </cell>
          <cell r="I156">
            <v>0.55000000000000004</v>
          </cell>
        </row>
        <row r="157">
          <cell r="C157" t="str">
            <v>PF0596</v>
          </cell>
          <cell r="D157" t="str">
            <v>JUS FRUZZY BONBON ACIDULE 19CL</v>
          </cell>
          <cell r="E157">
            <v>0</v>
          </cell>
          <cell r="F157">
            <v>24</v>
          </cell>
          <cell r="G157" t="str">
            <v>STICK</v>
          </cell>
          <cell r="H157">
            <v>0</v>
          </cell>
          <cell r="I157">
            <v>0.55000000000000004</v>
          </cell>
        </row>
        <row r="158">
          <cell r="C158" t="str">
            <v>PF0597</v>
          </cell>
          <cell r="D158" t="str">
            <v>JUS FRUZZY BARBE A PAPA 12.5CL</v>
          </cell>
          <cell r="E158">
            <v>0</v>
          </cell>
          <cell r="F158">
            <v>24</v>
          </cell>
          <cell r="G158" t="str">
            <v>STICK</v>
          </cell>
          <cell r="H158">
            <v>0</v>
          </cell>
          <cell r="I158">
            <v>0.36899999999999999</v>
          </cell>
        </row>
        <row r="159">
          <cell r="C159" t="str">
            <v>PF0598</v>
          </cell>
          <cell r="D159" t="str">
            <v>JUS FRUZZY BONBON ACIDULE 12.5CL</v>
          </cell>
          <cell r="E159">
            <v>0</v>
          </cell>
          <cell r="F159">
            <v>24</v>
          </cell>
          <cell r="G159" t="str">
            <v>STICK</v>
          </cell>
          <cell r="H159">
            <v>0</v>
          </cell>
          <cell r="I159">
            <v>0.36899999999999999</v>
          </cell>
        </row>
        <row r="160">
          <cell r="C160" t="str">
            <v>PF0535</v>
          </cell>
          <cell r="D160" t="str">
            <v>DAY UP CHOCOLAT 1/2 L</v>
          </cell>
          <cell r="E160">
            <v>0</v>
          </cell>
          <cell r="F160">
            <v>6</v>
          </cell>
          <cell r="G160" t="str">
            <v>STICK</v>
          </cell>
          <cell r="H160">
            <v>0</v>
          </cell>
          <cell r="I160">
            <v>1.0329999999999999</v>
          </cell>
        </row>
        <row r="161">
          <cell r="C161" t="str">
            <v>PF0577</v>
          </cell>
          <cell r="D161" t="str">
            <v>DELI'O POIRE 25 CL</v>
          </cell>
          <cell r="E161">
            <v>0</v>
          </cell>
          <cell r="F161">
            <v>12</v>
          </cell>
          <cell r="G161" t="str">
            <v>STICK</v>
          </cell>
          <cell r="H161">
            <v>0</v>
          </cell>
          <cell r="I161">
            <v>0.48</v>
          </cell>
        </row>
        <row r="162">
          <cell r="C162" t="str">
            <v>PF0578</v>
          </cell>
          <cell r="D162" t="str">
            <v>DELI'O MENTHE 25 CL</v>
          </cell>
          <cell r="E162">
            <v>0</v>
          </cell>
          <cell r="F162">
            <v>12</v>
          </cell>
          <cell r="G162" t="str">
            <v>STICK</v>
          </cell>
          <cell r="H162">
            <v>0</v>
          </cell>
          <cell r="I162">
            <v>0.48</v>
          </cell>
        </row>
        <row r="163">
          <cell r="C163" t="str">
            <v>PF0585</v>
          </cell>
          <cell r="D163" t="str">
            <v>DELI'O POMME 25 CL</v>
          </cell>
          <cell r="E163">
            <v>0</v>
          </cell>
          <cell r="F163">
            <v>12</v>
          </cell>
          <cell r="G163" t="str">
            <v>STICK</v>
          </cell>
          <cell r="H163">
            <v>0</v>
          </cell>
          <cell r="I163">
            <v>0.48</v>
          </cell>
        </row>
        <row r="164">
          <cell r="C164" t="str">
            <v>PF0586</v>
          </cell>
          <cell r="D164" t="str">
            <v>DELI'O PECHE 25 CL</v>
          </cell>
          <cell r="E164">
            <v>0</v>
          </cell>
          <cell r="F164">
            <v>12</v>
          </cell>
          <cell r="G164" t="str">
            <v>STICK</v>
          </cell>
          <cell r="H164">
            <v>0</v>
          </cell>
          <cell r="I164">
            <v>0.48</v>
          </cell>
        </row>
        <row r="165">
          <cell r="C165" t="str">
            <v>PF0303</v>
          </cell>
          <cell r="D165" t="str">
            <v>CIDRE MEDDEB 0,5 L</v>
          </cell>
          <cell r="E165">
            <v>0</v>
          </cell>
          <cell r="F165">
            <v>12</v>
          </cell>
          <cell r="G165" t="str">
            <v>STICK</v>
          </cell>
          <cell r="H165">
            <v>0</v>
          </cell>
          <cell r="I165">
            <v>0.79300000000000004</v>
          </cell>
        </row>
        <row r="166">
          <cell r="C166" t="str">
            <v>PF0561</v>
          </cell>
          <cell r="D166" t="str">
            <v>PUNCH CIDRE 1 L</v>
          </cell>
          <cell r="E166">
            <v>0</v>
          </cell>
          <cell r="F166">
            <v>6</v>
          </cell>
          <cell r="G166" t="str">
            <v>STICK</v>
          </cell>
          <cell r="H166">
            <v>0</v>
          </cell>
          <cell r="I166">
            <v>1.3819999999999999</v>
          </cell>
        </row>
        <row r="167">
          <cell r="C167" t="str">
            <v>PF0555</v>
          </cell>
          <cell r="D167" t="str">
            <v>PUNCH CIDRE 1.5 L</v>
          </cell>
          <cell r="E167">
            <v>0</v>
          </cell>
          <cell r="F167">
            <v>6</v>
          </cell>
          <cell r="G167" t="str">
            <v>STICK</v>
          </cell>
          <cell r="H167">
            <v>0</v>
          </cell>
          <cell r="I167">
            <v>1.778</v>
          </cell>
        </row>
        <row r="168">
          <cell r="C168" t="str">
            <v>PF0564</v>
          </cell>
          <cell r="D168" t="str">
            <v>PUNCH ORANGE 0,5 L</v>
          </cell>
          <cell r="E168">
            <v>0</v>
          </cell>
          <cell r="F168">
            <v>12</v>
          </cell>
          <cell r="G168" t="str">
            <v>STICK</v>
          </cell>
          <cell r="H168">
            <v>0</v>
          </cell>
          <cell r="I168">
            <v>0.79300000000000004</v>
          </cell>
        </row>
        <row r="169">
          <cell r="C169" t="str">
            <v>PF0389</v>
          </cell>
          <cell r="D169" t="str">
            <v>FRUITE CITRON 0,5 L</v>
          </cell>
          <cell r="E169">
            <v>0</v>
          </cell>
          <cell r="F169">
            <v>12</v>
          </cell>
          <cell r="G169" t="str">
            <v>STICK</v>
          </cell>
          <cell r="H169">
            <v>0</v>
          </cell>
          <cell r="I169">
            <v>0.79300000000000004</v>
          </cell>
        </row>
        <row r="170">
          <cell r="C170" t="str">
            <v>PF0565</v>
          </cell>
          <cell r="D170" t="str">
            <v>PUNCH POMME 0,5 L</v>
          </cell>
          <cell r="E170">
            <v>0</v>
          </cell>
          <cell r="F170">
            <v>12</v>
          </cell>
          <cell r="G170" t="str">
            <v>STICK</v>
          </cell>
          <cell r="H170">
            <v>0</v>
          </cell>
          <cell r="I170">
            <v>0.79300000000000004</v>
          </cell>
        </row>
        <row r="171">
          <cell r="C171" t="str">
            <v>PF0563</v>
          </cell>
          <cell r="D171" t="str">
            <v>PUNCH ORANGE 1L</v>
          </cell>
          <cell r="E171">
            <v>0</v>
          </cell>
          <cell r="F171">
            <v>6</v>
          </cell>
          <cell r="G171" t="str">
            <v>STICK</v>
          </cell>
          <cell r="H171">
            <v>0</v>
          </cell>
          <cell r="I171">
            <v>1.3819999999999999</v>
          </cell>
        </row>
        <row r="172">
          <cell r="C172" t="str">
            <v>PF0383</v>
          </cell>
          <cell r="D172" t="str">
            <v>FRUITE CITRON 1L</v>
          </cell>
          <cell r="E172">
            <v>0</v>
          </cell>
          <cell r="F172">
            <v>6</v>
          </cell>
          <cell r="G172" t="str">
            <v>STICK</v>
          </cell>
          <cell r="H172">
            <v>0</v>
          </cell>
          <cell r="I172">
            <v>1.3819999999999999</v>
          </cell>
        </row>
        <row r="173">
          <cell r="C173" t="str">
            <v>PF0556</v>
          </cell>
          <cell r="D173" t="str">
            <v>PUNCH POMME 1 L</v>
          </cell>
          <cell r="E173">
            <v>0</v>
          </cell>
          <cell r="F173">
            <v>6</v>
          </cell>
          <cell r="G173" t="str">
            <v>STICK</v>
          </cell>
          <cell r="H173">
            <v>0</v>
          </cell>
          <cell r="I173">
            <v>1.3819999999999999</v>
          </cell>
        </row>
        <row r="174">
          <cell r="C174" t="str">
            <v>PF0544</v>
          </cell>
          <cell r="D174" t="str">
            <v>PUNCH ORANGE 1,5 L</v>
          </cell>
          <cell r="E174">
            <v>0</v>
          </cell>
          <cell r="F174">
            <v>6</v>
          </cell>
          <cell r="G174" t="str">
            <v>STICK</v>
          </cell>
          <cell r="H174">
            <v>0</v>
          </cell>
          <cell r="I174">
            <v>1.778</v>
          </cell>
        </row>
        <row r="175">
          <cell r="C175" t="str">
            <v>PF0386</v>
          </cell>
          <cell r="D175" t="str">
            <v>FRUITE CITRON 1,5 L</v>
          </cell>
          <cell r="E175">
            <v>0</v>
          </cell>
          <cell r="F175">
            <v>6</v>
          </cell>
          <cell r="G175" t="str">
            <v>STICK</v>
          </cell>
          <cell r="H175">
            <v>0</v>
          </cell>
          <cell r="I175">
            <v>1.778</v>
          </cell>
        </row>
        <row r="176">
          <cell r="C176" t="str">
            <v>PF0545</v>
          </cell>
          <cell r="D176" t="str">
            <v>PUNCH POMME 1,5 L</v>
          </cell>
          <cell r="E176">
            <v>0</v>
          </cell>
          <cell r="F176">
            <v>6</v>
          </cell>
          <cell r="G176" t="str">
            <v>STICK</v>
          </cell>
          <cell r="H176">
            <v>0</v>
          </cell>
          <cell r="I176">
            <v>1.778</v>
          </cell>
        </row>
        <row r="177">
          <cell r="C177" t="str">
            <v>PF0396</v>
          </cell>
          <cell r="D177" t="str">
            <v>FRUITE PULPE 0,5 L</v>
          </cell>
          <cell r="E177">
            <v>0</v>
          </cell>
          <cell r="F177">
            <v>12</v>
          </cell>
          <cell r="G177" t="str">
            <v>STICK</v>
          </cell>
          <cell r="H177">
            <v>0</v>
          </cell>
          <cell r="I177">
            <v>0.95299999999999996</v>
          </cell>
        </row>
        <row r="178">
          <cell r="C178" t="str">
            <v>PF0397</v>
          </cell>
          <cell r="D178" t="str">
            <v>FRUITE PULPE 1L</v>
          </cell>
          <cell r="E178">
            <v>0</v>
          </cell>
          <cell r="F178">
            <v>6</v>
          </cell>
          <cell r="G178" t="str">
            <v>STICK</v>
          </cell>
          <cell r="H178">
            <v>0</v>
          </cell>
          <cell r="I178">
            <v>1.5880000000000001</v>
          </cell>
        </row>
        <row r="179">
          <cell r="C179" t="str">
            <v>PF0546</v>
          </cell>
          <cell r="D179" t="str">
            <v>PUNCH PULPE 1,5 L</v>
          </cell>
          <cell r="E179">
            <v>0</v>
          </cell>
          <cell r="F179">
            <v>6</v>
          </cell>
          <cell r="G179" t="str">
            <v>STICK</v>
          </cell>
          <cell r="H179">
            <v>0</v>
          </cell>
          <cell r="I179">
            <v>1.9870000000000001</v>
          </cell>
        </row>
        <row r="180">
          <cell r="C180" t="str">
            <v>PF0398</v>
          </cell>
          <cell r="D180" t="str">
            <v>FRUITE PULPE 1,5 L</v>
          </cell>
          <cell r="E180">
            <v>0</v>
          </cell>
          <cell r="F180">
            <v>6</v>
          </cell>
          <cell r="G180" t="str">
            <v>STICK</v>
          </cell>
          <cell r="H180">
            <v>0</v>
          </cell>
          <cell r="I180">
            <v>1.9870000000000001</v>
          </cell>
        </row>
        <row r="181">
          <cell r="C181" t="str">
            <v>PF0411</v>
          </cell>
          <cell r="D181" t="str">
            <v>JUS ORANGE 100% 1L</v>
          </cell>
          <cell r="E181">
            <v>0</v>
          </cell>
          <cell r="F181">
            <v>6</v>
          </cell>
          <cell r="G181" t="str">
            <v>STICK</v>
          </cell>
          <cell r="H181">
            <v>0</v>
          </cell>
          <cell r="I181">
            <v>3.25</v>
          </cell>
        </row>
        <row r="182">
          <cell r="C182" t="str">
            <v>PF0499</v>
          </cell>
          <cell r="D182" t="str">
            <v>FROMAGE FONDU 48P PROMO</v>
          </cell>
          <cell r="E182">
            <v>0</v>
          </cell>
          <cell r="F182">
            <v>6</v>
          </cell>
          <cell r="G182" t="str">
            <v>CARTON</v>
          </cell>
          <cell r="H182">
            <v>0</v>
          </cell>
          <cell r="I182">
            <v>5.6180000000000003</v>
          </cell>
        </row>
        <row r="183">
          <cell r="C183" t="str">
            <v>PF0278</v>
          </cell>
          <cell r="D183" t="str">
            <v>FERME NATURE SUCRE 110</v>
          </cell>
          <cell r="E183">
            <v>0</v>
          </cell>
          <cell r="F183">
            <v>48</v>
          </cell>
          <cell r="G183" t="str">
            <v>CAISSE BLEUE</v>
          </cell>
          <cell r="H183">
            <v>0</v>
          </cell>
          <cell r="I183">
            <v>0.32</v>
          </cell>
        </row>
        <row r="184">
          <cell r="C184" t="str">
            <v>PF0135</v>
          </cell>
          <cell r="D184" t="str">
            <v>DELICE FERME FRAISE CITRON 110</v>
          </cell>
          <cell r="E184">
            <v>0</v>
          </cell>
          <cell r="F184">
            <v>48</v>
          </cell>
          <cell r="G184" t="str">
            <v>CAISSE BLEUE</v>
          </cell>
          <cell r="H184">
            <v>0</v>
          </cell>
          <cell r="I184">
            <v>0.32</v>
          </cell>
        </row>
        <row r="185">
          <cell r="C185" t="str">
            <v>PF0457</v>
          </cell>
          <cell r="D185" t="str">
            <v>DELICE FERME MELON 110</v>
          </cell>
          <cell r="E185">
            <v>0</v>
          </cell>
          <cell r="F185">
            <v>48</v>
          </cell>
          <cell r="G185" t="str">
            <v>CAISSE BLEUE</v>
          </cell>
          <cell r="H185">
            <v>0</v>
          </cell>
          <cell r="I185">
            <v>0.32</v>
          </cell>
        </row>
        <row r="186">
          <cell r="C186" t="str">
            <v>PF0248</v>
          </cell>
          <cell r="D186" t="str">
            <v>DANINO BANANE 50</v>
          </cell>
          <cell r="E186">
            <v>0</v>
          </cell>
          <cell r="F186">
            <v>72</v>
          </cell>
          <cell r="G186" t="str">
            <v>CAISSE BLEUE</v>
          </cell>
          <cell r="H186">
            <v>0</v>
          </cell>
          <cell r="I186">
            <v>0.33500000000000002</v>
          </cell>
        </row>
        <row r="187">
          <cell r="C187" t="str">
            <v>PF0279</v>
          </cell>
          <cell r="D187" t="str">
            <v>DANINO VANILLE 50</v>
          </cell>
          <cell r="E187">
            <v>0</v>
          </cell>
          <cell r="F187">
            <v>72</v>
          </cell>
          <cell r="G187" t="str">
            <v>CAISSE BLEUE</v>
          </cell>
          <cell r="H187">
            <v>0</v>
          </cell>
          <cell r="I187">
            <v>0.33500000000000002</v>
          </cell>
        </row>
        <row r="188">
          <cell r="C188" t="str">
            <v>PF0141</v>
          </cell>
          <cell r="D188" t="str">
            <v>DANETTE CHOCO/CARAMEL 100</v>
          </cell>
          <cell r="E188">
            <v>0</v>
          </cell>
          <cell r="F188">
            <v>48</v>
          </cell>
          <cell r="G188" t="str">
            <v>CAISSE DESSERT</v>
          </cell>
          <cell r="H188">
            <v>0</v>
          </cell>
          <cell r="I188">
            <v>0.46500000000000002</v>
          </cell>
        </row>
        <row r="189">
          <cell r="C189" t="str">
            <v>PF0267</v>
          </cell>
          <cell r="D189" t="str">
            <v>DANETTE ASSIDET ZGOUGOU 100</v>
          </cell>
          <cell r="E189">
            <v>0</v>
          </cell>
          <cell r="F189">
            <v>48</v>
          </cell>
          <cell r="G189" t="str">
            <v>CAISSE DESSERT</v>
          </cell>
          <cell r="H189">
            <v>0</v>
          </cell>
          <cell r="I189">
            <v>0.46500000000000002</v>
          </cell>
        </row>
        <row r="190">
          <cell r="C190" t="str">
            <v>PF0268</v>
          </cell>
          <cell r="D190" t="str">
            <v>DANETTE SAVEUR CAFE 100</v>
          </cell>
          <cell r="E190">
            <v>0</v>
          </cell>
          <cell r="F190">
            <v>48</v>
          </cell>
          <cell r="G190" t="str">
            <v>CAISSE DESSERT</v>
          </cell>
          <cell r="H190">
            <v>0</v>
          </cell>
          <cell r="I190">
            <v>0.46500000000000002</v>
          </cell>
        </row>
        <row r="191">
          <cell r="C191" t="str">
            <v>PF0337</v>
          </cell>
          <cell r="D191" t="str">
            <v>DANETTE CARAMEL 100</v>
          </cell>
          <cell r="E191">
            <v>0</v>
          </cell>
          <cell r="F191">
            <v>48</v>
          </cell>
          <cell r="G191" t="str">
            <v>CAISSE DESSERT</v>
          </cell>
          <cell r="H191">
            <v>0</v>
          </cell>
          <cell r="I191">
            <v>0.46500000000000002</v>
          </cell>
        </row>
        <row r="192">
          <cell r="C192" t="str">
            <v>PF0365</v>
          </cell>
          <cell r="D192" t="str">
            <v>DANETTE CHOCOLAT NOISETTE 100</v>
          </cell>
          <cell r="E192">
            <v>0</v>
          </cell>
          <cell r="F192">
            <v>48</v>
          </cell>
          <cell r="G192" t="str">
            <v>CAISSE DESSERT</v>
          </cell>
          <cell r="H192">
            <v>0</v>
          </cell>
          <cell r="I192">
            <v>0.46500000000000002</v>
          </cell>
        </row>
        <row r="193">
          <cell r="C193" t="str">
            <v>PF0423</v>
          </cell>
          <cell r="D193" t="str">
            <v>DANETTE CHOCOLAT BANANE100</v>
          </cell>
          <cell r="E193">
            <v>0</v>
          </cell>
          <cell r="F193">
            <v>48</v>
          </cell>
          <cell r="G193" t="str">
            <v>CAISSE DESSERT</v>
          </cell>
          <cell r="H193">
            <v>0</v>
          </cell>
          <cell r="I193">
            <v>0.46500000000000002</v>
          </cell>
        </row>
        <row r="194">
          <cell r="C194" t="str">
            <v>PF0467</v>
          </cell>
          <cell r="D194" t="str">
            <v>DANETTE TIRAMISU 100</v>
          </cell>
          <cell r="E194">
            <v>0</v>
          </cell>
          <cell r="F194">
            <v>48</v>
          </cell>
          <cell r="G194" t="str">
            <v>CAISSE DESSERT</v>
          </cell>
          <cell r="H194">
            <v>0</v>
          </cell>
          <cell r="I194">
            <v>0.46500000000000002</v>
          </cell>
        </row>
        <row r="195">
          <cell r="C195" t="str">
            <v>PF0485</v>
          </cell>
          <cell r="D195" t="str">
            <v>DANETTE PANNA COTTA CHOCOLA 95</v>
          </cell>
          <cell r="E195">
            <v>0</v>
          </cell>
          <cell r="F195">
            <v>32</v>
          </cell>
          <cell r="G195" t="str">
            <v>CAISSE DESSERT</v>
          </cell>
          <cell r="H195">
            <v>0</v>
          </cell>
          <cell r="I195">
            <v>0.56000000000000005</v>
          </cell>
        </row>
        <row r="196">
          <cell r="C196" t="str">
            <v>PF0437</v>
          </cell>
          <cell r="D196" t="str">
            <v>DANINO A BOIRE FRAISE</v>
          </cell>
          <cell r="E196">
            <v>0</v>
          </cell>
          <cell r="F196">
            <v>54</v>
          </cell>
          <cell r="G196" t="str">
            <v>CAISSE BLEUE</v>
          </cell>
          <cell r="H196">
            <v>0</v>
          </cell>
          <cell r="I196">
            <v>0.42499999999999999</v>
          </cell>
        </row>
        <row r="197">
          <cell r="C197" t="str">
            <v>PF0512</v>
          </cell>
          <cell r="D197" t="str">
            <v>MPACK*6 DANUP FRAISE / VANILLE</v>
          </cell>
          <cell r="E197">
            <v>0</v>
          </cell>
          <cell r="F197">
            <v>6</v>
          </cell>
          <cell r="G197" t="str">
            <v>CAISSE BLEUE</v>
          </cell>
          <cell r="H197">
            <v>0</v>
          </cell>
          <cell r="I197">
            <v>3.48</v>
          </cell>
        </row>
        <row r="198">
          <cell r="C198" t="str">
            <v>PF0136</v>
          </cell>
          <cell r="D198" t="str">
            <v>DANUP ICE CITRON 170</v>
          </cell>
          <cell r="E198">
            <v>0</v>
          </cell>
          <cell r="F198">
            <v>48</v>
          </cell>
          <cell r="G198" t="str">
            <v>CAISSE BLEUE</v>
          </cell>
          <cell r="H198">
            <v>0</v>
          </cell>
          <cell r="I198">
            <v>0.57999999999999996</v>
          </cell>
        </row>
        <row r="199">
          <cell r="C199" t="str">
            <v>PF0428</v>
          </cell>
          <cell r="D199" t="str">
            <v>DANUP FRAISE CITRON 170</v>
          </cell>
          <cell r="E199">
            <v>0</v>
          </cell>
          <cell r="F199">
            <v>48</v>
          </cell>
          <cell r="G199" t="str">
            <v>CAISSE BLEUE</v>
          </cell>
          <cell r="H199">
            <v>0</v>
          </cell>
          <cell r="I199">
            <v>0.57999999999999996</v>
          </cell>
        </row>
        <row r="200">
          <cell r="C200" t="str">
            <v>PF0498</v>
          </cell>
          <cell r="D200" t="str">
            <v>DANUP COOKIES 170 GR</v>
          </cell>
          <cell r="E200">
            <v>0</v>
          </cell>
          <cell r="F200">
            <v>48</v>
          </cell>
          <cell r="G200" t="str">
            <v>CAISSE BLEUE</v>
          </cell>
          <cell r="H200">
            <v>0</v>
          </cell>
          <cell r="I200">
            <v>0.57999999999999996</v>
          </cell>
        </row>
        <row r="201">
          <cell r="C201" t="str">
            <v>PF0517</v>
          </cell>
          <cell r="D201" t="str">
            <v>DELICE A BOIRE FRAISE 160 GR</v>
          </cell>
          <cell r="E201">
            <v>0</v>
          </cell>
          <cell r="F201">
            <v>24</v>
          </cell>
          <cell r="G201" t="str">
            <v>CAISSE BLEUE</v>
          </cell>
          <cell r="H201">
            <v>0</v>
          </cell>
          <cell r="I201">
            <v>0.36</v>
          </cell>
        </row>
        <row r="202">
          <cell r="C202" t="str">
            <v>PF0493</v>
          </cell>
          <cell r="D202" t="str">
            <v>DELICE A BOIRE FRAISE 165 GR</v>
          </cell>
          <cell r="E202">
            <v>0</v>
          </cell>
          <cell r="F202">
            <v>24</v>
          </cell>
          <cell r="G202" t="str">
            <v>CAISSE BLEUE</v>
          </cell>
          <cell r="H202">
            <v>0</v>
          </cell>
          <cell r="I202">
            <v>0.36</v>
          </cell>
        </row>
        <row r="203">
          <cell r="C203" t="str">
            <v>PF0527</v>
          </cell>
          <cell r="D203" t="str">
            <v>MAMZOUJ BISCUIT CITRON 70</v>
          </cell>
          <cell r="E203">
            <v>0</v>
          </cell>
          <cell r="F203">
            <v>72</v>
          </cell>
          <cell r="G203" t="str">
            <v>CAISSE BLEUE</v>
          </cell>
          <cell r="H203">
            <v>0</v>
          </cell>
          <cell r="I203">
            <v>0.22500000000000001</v>
          </cell>
        </row>
        <row r="204">
          <cell r="C204" t="str">
            <v>PF0083</v>
          </cell>
          <cell r="D204" t="str">
            <v>MAMZOUJ VANILLE 80</v>
          </cell>
          <cell r="E204">
            <v>0</v>
          </cell>
          <cell r="F204">
            <v>72</v>
          </cell>
          <cell r="G204" t="str">
            <v>CAISSE BLEUE</v>
          </cell>
          <cell r="H204">
            <v>0</v>
          </cell>
          <cell r="I204">
            <v>0.245</v>
          </cell>
        </row>
        <row r="205">
          <cell r="C205" t="str">
            <v>PF0084</v>
          </cell>
          <cell r="D205" t="str">
            <v>MAMZOUJ FRAISE 80</v>
          </cell>
          <cell r="E205">
            <v>0</v>
          </cell>
          <cell r="F205">
            <v>72</v>
          </cell>
          <cell r="G205" t="str">
            <v>CAISSE BLEUE</v>
          </cell>
          <cell r="H205">
            <v>0</v>
          </cell>
          <cell r="I205">
            <v>0.245</v>
          </cell>
        </row>
        <row r="206">
          <cell r="C206" t="str">
            <v>PF0314</v>
          </cell>
          <cell r="D206" t="str">
            <v>MAMZOUJ FRAISE BISCUIT 80</v>
          </cell>
          <cell r="E206">
            <v>0</v>
          </cell>
          <cell r="F206">
            <v>72</v>
          </cell>
          <cell r="G206" t="str">
            <v>CAISSE BLEUE</v>
          </cell>
          <cell r="H206">
            <v>0</v>
          </cell>
          <cell r="I206">
            <v>0.245</v>
          </cell>
        </row>
        <row r="207">
          <cell r="C207" t="str">
            <v>PF0456</v>
          </cell>
          <cell r="D207" t="str">
            <v>MAMZOUJ VANILLE BISCUIT 80</v>
          </cell>
          <cell r="E207">
            <v>0</v>
          </cell>
          <cell r="F207">
            <v>72</v>
          </cell>
          <cell r="G207" t="str">
            <v>CAISSE BLEUE</v>
          </cell>
          <cell r="H207">
            <v>0</v>
          </cell>
          <cell r="I207">
            <v>0.245</v>
          </cell>
        </row>
        <row r="208">
          <cell r="C208" t="str">
            <v>PF0325</v>
          </cell>
          <cell r="D208" t="str">
            <v>BRASSE TARTE AU CITRON 80</v>
          </cell>
          <cell r="E208">
            <v>0</v>
          </cell>
          <cell r="F208">
            <v>72</v>
          </cell>
          <cell r="G208" t="str">
            <v>CAISSE BLEUE</v>
          </cell>
          <cell r="H208">
            <v>0</v>
          </cell>
          <cell r="I208">
            <v>0.245</v>
          </cell>
        </row>
        <row r="209">
          <cell r="C209" t="str">
            <v>PF0507</v>
          </cell>
          <cell r="D209" t="str">
            <v>MAMZOUJ BISCUIT CITRON 80</v>
          </cell>
          <cell r="E209">
            <v>0</v>
          </cell>
          <cell r="F209">
            <v>72</v>
          </cell>
          <cell r="G209" t="str">
            <v>CAISSE BLEUE</v>
          </cell>
          <cell r="H209">
            <v>0</v>
          </cell>
          <cell r="I209">
            <v>0.245</v>
          </cell>
        </row>
        <row r="210">
          <cell r="C210" t="str">
            <v>PF0128</v>
          </cell>
          <cell r="D210" t="str">
            <v>MAMZOUJ PECHE ABRICOT 80</v>
          </cell>
          <cell r="E210">
            <v>0</v>
          </cell>
          <cell r="F210">
            <v>72</v>
          </cell>
          <cell r="G210" t="str">
            <v>CAISSE BLEUE</v>
          </cell>
          <cell r="H210">
            <v>0</v>
          </cell>
          <cell r="I210">
            <v>0.245</v>
          </cell>
        </row>
        <row r="211">
          <cell r="C211" t="str">
            <v>PF0455</v>
          </cell>
          <cell r="D211" t="str">
            <v>MAMZOUJ MANGUE 80</v>
          </cell>
          <cell r="E211">
            <v>0</v>
          </cell>
          <cell r="F211">
            <v>72</v>
          </cell>
          <cell r="G211" t="str">
            <v>CAISSE BLEUE</v>
          </cell>
          <cell r="H211">
            <v>0</v>
          </cell>
          <cell r="I211">
            <v>0.245</v>
          </cell>
        </row>
        <row r="212">
          <cell r="C212" t="str">
            <v>PF0363</v>
          </cell>
          <cell r="D212" t="str">
            <v>MPACK*12 MAMZOUJ FRAIS/VANILLE</v>
          </cell>
          <cell r="E212">
            <v>0</v>
          </cell>
          <cell r="F212">
            <v>4</v>
          </cell>
          <cell r="G212" t="str">
            <v>CAISSE BLEUE</v>
          </cell>
          <cell r="H212">
            <v>0</v>
          </cell>
          <cell r="I212">
            <v>2.827</v>
          </cell>
        </row>
        <row r="213">
          <cell r="C213" t="str">
            <v>PF0508</v>
          </cell>
          <cell r="D213" t="str">
            <v>MPACK*12 MAMZOUJ VAN / FR.BISC</v>
          </cell>
          <cell r="E213">
            <v>0</v>
          </cell>
          <cell r="F213">
            <v>4</v>
          </cell>
          <cell r="G213" t="str">
            <v>CAISSE BLEUE</v>
          </cell>
          <cell r="H213">
            <v>0</v>
          </cell>
          <cell r="I213">
            <v>2.827</v>
          </cell>
        </row>
        <row r="214">
          <cell r="C214" t="str">
            <v>PF0532</v>
          </cell>
          <cell r="D214" t="str">
            <v>DELICE A BOIRE VANILLE 160 GR</v>
          </cell>
          <cell r="E214">
            <v>0</v>
          </cell>
          <cell r="F214">
            <v>24</v>
          </cell>
          <cell r="G214" t="str">
            <v>CAISSE BLEUE</v>
          </cell>
          <cell r="H214">
            <v>0</v>
          </cell>
          <cell r="I214">
            <v>0.36</v>
          </cell>
        </row>
        <row r="215">
          <cell r="C215" t="str">
            <v>PF0510</v>
          </cell>
          <cell r="D215" t="str">
            <v>DANAO EXOTIQUE 200ML</v>
          </cell>
          <cell r="E215">
            <v>0</v>
          </cell>
          <cell r="F215">
            <v>35</v>
          </cell>
          <cell r="G215" t="str">
            <v>CAISSE BLEUE</v>
          </cell>
          <cell r="H215">
            <v>0</v>
          </cell>
          <cell r="I215">
            <v>0.625</v>
          </cell>
        </row>
        <row r="216">
          <cell r="C216" t="str">
            <v>PF0321</v>
          </cell>
          <cell r="D216" t="str">
            <v>FERME YAWMY  VANILLE 80</v>
          </cell>
          <cell r="E216">
            <v>0</v>
          </cell>
          <cell r="F216">
            <v>72</v>
          </cell>
          <cell r="G216" t="str">
            <v>CAISSE BLEUE</v>
          </cell>
          <cell r="H216">
            <v>0</v>
          </cell>
          <cell r="I216">
            <v>0.17499999999999999</v>
          </cell>
        </row>
        <row r="217">
          <cell r="C217" t="str">
            <v>PF0322</v>
          </cell>
          <cell r="D217" t="str">
            <v>FERME YAWMY FRAISE 80</v>
          </cell>
          <cell r="E217">
            <v>0</v>
          </cell>
          <cell r="F217">
            <v>72</v>
          </cell>
          <cell r="G217" t="str">
            <v>CAISSE BLEUE</v>
          </cell>
          <cell r="H217">
            <v>0</v>
          </cell>
          <cell r="I217">
            <v>0.17499999999999999</v>
          </cell>
        </row>
        <row r="218">
          <cell r="C218" t="str">
            <v>PF0270</v>
          </cell>
          <cell r="D218" t="str">
            <v>DANAO PECHE/ABRICOT 200ML</v>
          </cell>
          <cell r="E218">
            <v>0</v>
          </cell>
          <cell r="F218">
            <v>35</v>
          </cell>
          <cell r="G218" t="str">
            <v>CAISSE BLEUE</v>
          </cell>
          <cell r="H218">
            <v>0</v>
          </cell>
          <cell r="I218">
            <v>0.625</v>
          </cell>
        </row>
        <row r="219">
          <cell r="C219" t="str">
            <v>PF0469</v>
          </cell>
          <cell r="D219" t="str">
            <v>DANAO CITRON 200ML</v>
          </cell>
          <cell r="E219">
            <v>0</v>
          </cell>
          <cell r="F219">
            <v>35</v>
          </cell>
          <cell r="G219" t="str">
            <v>CAISSE BLEUE</v>
          </cell>
          <cell r="H219">
            <v>0</v>
          </cell>
          <cell r="I219">
            <v>0.625</v>
          </cell>
        </row>
        <row r="220">
          <cell r="C220" t="str">
            <v>PF0480</v>
          </cell>
          <cell r="D220" t="str">
            <v>DANAO EXOTIQUE 200ML</v>
          </cell>
          <cell r="E220">
            <v>0</v>
          </cell>
          <cell r="F220">
            <v>35</v>
          </cell>
          <cell r="G220" t="str">
            <v>CAISSE BLEUE</v>
          </cell>
          <cell r="H220">
            <v>0</v>
          </cell>
          <cell r="I220">
            <v>0.625</v>
          </cell>
        </row>
        <row r="221">
          <cell r="C221" t="str">
            <v>PF0217</v>
          </cell>
          <cell r="D221" t="str">
            <v>ACTIVIA ARO MIEL 110</v>
          </cell>
          <cell r="E221">
            <v>0</v>
          </cell>
          <cell r="F221">
            <v>48</v>
          </cell>
          <cell r="G221" t="str">
            <v>CAISSE BLEUE</v>
          </cell>
          <cell r="H221">
            <v>0</v>
          </cell>
          <cell r="I221">
            <v>0.4</v>
          </cell>
        </row>
        <row r="222">
          <cell r="C222" t="str">
            <v>PF0366</v>
          </cell>
          <cell r="D222" t="str">
            <v>ACTIVIA CITRON 110</v>
          </cell>
          <cell r="E222">
            <v>0</v>
          </cell>
          <cell r="F222">
            <v>48</v>
          </cell>
          <cell r="G222" t="str">
            <v>CAISSE BLEUE</v>
          </cell>
          <cell r="H222">
            <v>0</v>
          </cell>
          <cell r="I222">
            <v>0.4</v>
          </cell>
        </row>
        <row r="223">
          <cell r="C223" t="str">
            <v>PF0358</v>
          </cell>
          <cell r="D223" t="str">
            <v>ACTIVIA AUX FRUITS FDB 110</v>
          </cell>
          <cell r="E223">
            <v>0</v>
          </cell>
          <cell r="F223">
            <v>48</v>
          </cell>
          <cell r="G223" t="str">
            <v>CAISSE BLEUE</v>
          </cell>
          <cell r="H223">
            <v>0</v>
          </cell>
          <cell r="I223">
            <v>0.48</v>
          </cell>
        </row>
        <row r="224">
          <cell r="C224" t="str">
            <v>PF0459</v>
          </cell>
          <cell r="D224" t="str">
            <v>ACTIVIA AUX FRUITS NOIX 110</v>
          </cell>
          <cell r="E224">
            <v>0</v>
          </cell>
          <cell r="F224">
            <v>48</v>
          </cell>
          <cell r="G224" t="str">
            <v>CAISSE BLEUE</v>
          </cell>
          <cell r="H224">
            <v>0</v>
          </cell>
          <cell r="I224">
            <v>0.48</v>
          </cell>
        </row>
        <row r="225">
          <cell r="C225" t="str">
            <v>PF0265</v>
          </cell>
          <cell r="D225" t="str">
            <v>ACTIVIA AUX FRUITS FIGUE 110</v>
          </cell>
          <cell r="E225">
            <v>0</v>
          </cell>
          <cell r="F225">
            <v>48</v>
          </cell>
          <cell r="G225" t="str">
            <v>CAISSE BLEUE</v>
          </cell>
          <cell r="H225">
            <v>0</v>
          </cell>
          <cell r="I225">
            <v>0.48</v>
          </cell>
        </row>
        <row r="226">
          <cell r="C226" t="str">
            <v>PF0266</v>
          </cell>
          <cell r="D226" t="str">
            <v>ACTIVIA AUX FRUITS POMME 110</v>
          </cell>
          <cell r="E226">
            <v>0</v>
          </cell>
          <cell r="F226">
            <v>48</v>
          </cell>
          <cell r="G226" t="str">
            <v>CAISSE BLEUE</v>
          </cell>
          <cell r="H226">
            <v>0</v>
          </cell>
          <cell r="I226">
            <v>0.48</v>
          </cell>
        </row>
        <row r="227">
          <cell r="C227" t="str">
            <v>PF0315</v>
          </cell>
          <cell r="D227" t="str">
            <v>ACTIVIA AUX FRUITS DATTES  110</v>
          </cell>
          <cell r="E227">
            <v>0</v>
          </cell>
          <cell r="F227">
            <v>48</v>
          </cell>
          <cell r="G227" t="str">
            <v>CAISSE BLEUE</v>
          </cell>
          <cell r="H227">
            <v>0</v>
          </cell>
          <cell r="I227">
            <v>0.48</v>
          </cell>
        </row>
        <row r="228">
          <cell r="C228" t="str">
            <v>PF0346</v>
          </cell>
          <cell r="D228" t="str">
            <v>ACTIVIA  AUX FRUITS POIRE 110</v>
          </cell>
          <cell r="E228">
            <v>0</v>
          </cell>
          <cell r="F228">
            <v>48</v>
          </cell>
          <cell r="G228" t="str">
            <v>CAISSE BLEUE</v>
          </cell>
          <cell r="H228">
            <v>0</v>
          </cell>
          <cell r="I228">
            <v>0.48</v>
          </cell>
        </row>
        <row r="229">
          <cell r="C229" t="str">
            <v>PF0424</v>
          </cell>
          <cell r="D229" t="str">
            <v>ACTIVIA AUX FRUITS MANGUE110</v>
          </cell>
          <cell r="E229">
            <v>0</v>
          </cell>
          <cell r="F229">
            <v>48</v>
          </cell>
          <cell r="G229" t="str">
            <v>CAISSE BLEUE</v>
          </cell>
          <cell r="H229">
            <v>0</v>
          </cell>
          <cell r="I229">
            <v>0.48</v>
          </cell>
        </row>
        <row r="230">
          <cell r="C230" t="str">
            <v>PF0460</v>
          </cell>
          <cell r="D230" t="str">
            <v>ACTIVIA 0% AUX FRUITS FRAISE</v>
          </cell>
          <cell r="E230">
            <v>0</v>
          </cell>
          <cell r="F230">
            <v>48</v>
          </cell>
          <cell r="G230" t="str">
            <v>CAISSE BLEUE</v>
          </cell>
          <cell r="H230">
            <v>0</v>
          </cell>
          <cell r="I230">
            <v>0.48</v>
          </cell>
        </row>
        <row r="231">
          <cell r="C231" t="str">
            <v>PF0466</v>
          </cell>
          <cell r="D231" t="str">
            <v>MPACK*6 DANAO PECHE ABRICOT</v>
          </cell>
          <cell r="E231">
            <v>0</v>
          </cell>
          <cell r="F231">
            <v>5</v>
          </cell>
          <cell r="G231" t="str">
            <v>CAISSE BLEUE</v>
          </cell>
          <cell r="H231">
            <v>0</v>
          </cell>
          <cell r="I231">
            <v>3.75</v>
          </cell>
        </row>
        <row r="232">
          <cell r="C232" t="str">
            <v>PF0349</v>
          </cell>
          <cell r="D232" t="str">
            <v>BEURRE EN SCEAU DELICE 2,5 KG</v>
          </cell>
          <cell r="E232">
            <v>0</v>
          </cell>
          <cell r="F232">
            <v>2.5</v>
          </cell>
          <cell r="G232" t="str">
            <v>SEAUX</v>
          </cell>
          <cell r="H232">
            <v>0</v>
          </cell>
          <cell r="I232">
            <v>5.8</v>
          </cell>
        </row>
        <row r="233">
          <cell r="C233" t="str">
            <v>PF0357</v>
          </cell>
          <cell r="D233" t="str">
            <v>TRESOR DE LAIT SAUMON</v>
          </cell>
          <cell r="E233">
            <v>0</v>
          </cell>
          <cell r="F233">
            <v>18</v>
          </cell>
          <cell r="G233" t="str">
            <v>CAISSE BLEUE</v>
          </cell>
          <cell r="H233">
            <v>0</v>
          </cell>
          <cell r="I233">
            <v>1.829</v>
          </cell>
        </row>
        <row r="234">
          <cell r="C234" t="str">
            <v>PF0378</v>
          </cell>
          <cell r="D234" t="str">
            <v>MILKANA GOUTTA 180 GR</v>
          </cell>
          <cell r="E234">
            <v>0</v>
          </cell>
          <cell r="F234">
            <v>18</v>
          </cell>
          <cell r="G234" t="str">
            <v>CAISSE BLEUE</v>
          </cell>
          <cell r="H234">
            <v>0</v>
          </cell>
          <cell r="I234">
            <v>1.518</v>
          </cell>
        </row>
        <row r="235">
          <cell r="C235" t="str">
            <v>PF0487</v>
          </cell>
          <cell r="D235" t="str">
            <v>MILKANA GOUTTA 250 GR</v>
          </cell>
          <cell r="E235">
            <v>0</v>
          </cell>
          <cell r="F235">
            <v>11</v>
          </cell>
          <cell r="G235" t="str">
            <v>CAISSE BLEUE</v>
          </cell>
          <cell r="H235">
            <v>0</v>
          </cell>
          <cell r="I235">
            <v>1.92</v>
          </cell>
        </row>
        <row r="236">
          <cell r="C236" t="str">
            <v>PF0470</v>
          </cell>
          <cell r="D236" t="str">
            <v>TWIST TROPICAL</v>
          </cell>
          <cell r="E236">
            <v>0</v>
          </cell>
          <cell r="F236">
            <v>24</v>
          </cell>
          <cell r="G236" t="str">
            <v>CAISSE BLEUE</v>
          </cell>
          <cell r="H236">
            <v>0</v>
          </cell>
          <cell r="I236">
            <v>0.69499999999999995</v>
          </cell>
        </row>
        <row r="237">
          <cell r="C237" t="str">
            <v>PF0380</v>
          </cell>
          <cell r="D237" t="str">
            <v>TWIST FRAISE</v>
          </cell>
          <cell r="E237">
            <v>0</v>
          </cell>
          <cell r="F237">
            <v>24</v>
          </cell>
          <cell r="G237" t="str">
            <v>CAISSE BLEUE</v>
          </cell>
          <cell r="H237">
            <v>0</v>
          </cell>
          <cell r="I237">
            <v>0.69499999999999995</v>
          </cell>
        </row>
        <row r="238">
          <cell r="C238" t="str">
            <v>PF0330</v>
          </cell>
          <cell r="D238" t="str">
            <v>KIDZ</v>
          </cell>
          <cell r="E238">
            <v>0</v>
          </cell>
          <cell r="F238">
            <v>26</v>
          </cell>
          <cell r="G238" t="str">
            <v>CARTON</v>
          </cell>
          <cell r="H238">
            <v>0</v>
          </cell>
          <cell r="I238">
            <v>0.9</v>
          </cell>
        </row>
        <row r="239">
          <cell r="C239" t="str">
            <v>PF0350</v>
          </cell>
          <cell r="D239" t="str">
            <v>MILKANA KIDZ EMMENTAL</v>
          </cell>
          <cell r="E239">
            <v>0</v>
          </cell>
          <cell r="F239">
            <v>26</v>
          </cell>
          <cell r="G239" t="str">
            <v>CARTON</v>
          </cell>
          <cell r="H239">
            <v>0</v>
          </cell>
          <cell r="I239">
            <v>0.9</v>
          </cell>
        </row>
        <row r="240">
          <cell r="C240" t="str">
            <v>PF0418</v>
          </cell>
          <cell r="D240" t="str">
            <v>MILKANA KIDZ CHOCOLAT</v>
          </cell>
          <cell r="E240">
            <v>0</v>
          </cell>
          <cell r="F240">
            <v>26</v>
          </cell>
          <cell r="G240" t="str">
            <v>CARTON</v>
          </cell>
          <cell r="H240">
            <v>0</v>
          </cell>
          <cell r="I240">
            <v>0.9</v>
          </cell>
        </row>
        <row r="241">
          <cell r="C241" t="str">
            <v>PF0370</v>
          </cell>
          <cell r="D241" t="str">
            <v>TRESOR DE LAIT SAUMON 80 GR</v>
          </cell>
          <cell r="E241">
            <v>0</v>
          </cell>
          <cell r="F241">
            <v>27</v>
          </cell>
          <cell r="G241" t="str">
            <v>CAISSE BLEUE</v>
          </cell>
          <cell r="H241">
            <v>0</v>
          </cell>
          <cell r="I241">
            <v>1.0680000000000001</v>
          </cell>
        </row>
        <row r="242">
          <cell r="C242" t="str">
            <v>PF0367</v>
          </cell>
          <cell r="D242" t="str">
            <v>TRESOR DE LAIT 80 GR</v>
          </cell>
          <cell r="E242">
            <v>0</v>
          </cell>
          <cell r="F242">
            <v>27</v>
          </cell>
          <cell r="G242" t="str">
            <v>CAISSE BLEUE</v>
          </cell>
          <cell r="H242">
            <v>0</v>
          </cell>
          <cell r="I242">
            <v>0.97399999999999998</v>
          </cell>
        </row>
        <row r="243">
          <cell r="C243" t="str">
            <v>PF0368</v>
          </cell>
          <cell r="D243" t="str">
            <v>TRESOR DE LAIT A F HERBE 80 GR</v>
          </cell>
          <cell r="E243">
            <v>0</v>
          </cell>
          <cell r="F243">
            <v>27</v>
          </cell>
          <cell r="G243" t="str">
            <v>CAISSE BLEUE</v>
          </cell>
          <cell r="H243">
            <v>0</v>
          </cell>
          <cell r="I243">
            <v>0.97399999999999998</v>
          </cell>
        </row>
        <row r="244">
          <cell r="C244" t="str">
            <v>PF0369</v>
          </cell>
          <cell r="D244" t="str">
            <v>TRESOR DE LAIT POIVRE 80 GR</v>
          </cell>
          <cell r="E244">
            <v>0</v>
          </cell>
          <cell r="F244">
            <v>27</v>
          </cell>
          <cell r="G244" t="str">
            <v>CAISSE BLEUE</v>
          </cell>
          <cell r="H244">
            <v>0</v>
          </cell>
          <cell r="I244">
            <v>0.97399999999999998</v>
          </cell>
        </row>
        <row r="245">
          <cell r="C245" t="str">
            <v>PF0438</v>
          </cell>
          <cell r="D245" t="str">
            <v>RAPE GOURMAND PF</v>
          </cell>
          <cell r="E245">
            <v>0</v>
          </cell>
          <cell r="F245">
            <v>20</v>
          </cell>
          <cell r="G245" t="str">
            <v>CARTON</v>
          </cell>
          <cell r="H245">
            <v>0</v>
          </cell>
          <cell r="I245">
            <v>2.2050000000000001</v>
          </cell>
        </row>
        <row r="246">
          <cell r="C246" t="str">
            <v>PF0440</v>
          </cell>
          <cell r="D246" t="str">
            <v>RAPE FONDANT PF</v>
          </cell>
          <cell r="E246">
            <v>0</v>
          </cell>
          <cell r="F246">
            <v>20</v>
          </cell>
          <cell r="G246" t="str">
            <v>CARTON</v>
          </cell>
          <cell r="H246">
            <v>0</v>
          </cell>
          <cell r="I246">
            <v>1.575</v>
          </cell>
        </row>
        <row r="247">
          <cell r="C247" t="str">
            <v>PF0102</v>
          </cell>
          <cell r="D247" t="str">
            <v>JOCKEY VANILLE 90</v>
          </cell>
          <cell r="E247">
            <v>0</v>
          </cell>
          <cell r="F247">
            <v>48</v>
          </cell>
          <cell r="G247" t="str">
            <v>CAISSE DESSERT</v>
          </cell>
          <cell r="H247">
            <v>0</v>
          </cell>
          <cell r="I247">
            <v>0.57999999999999996</v>
          </cell>
        </row>
        <row r="248">
          <cell r="C248" t="str">
            <v>PF0479</v>
          </cell>
          <cell r="D248" t="str">
            <v>RAIEB DELICE150 GR</v>
          </cell>
          <cell r="E248">
            <v>0</v>
          </cell>
          <cell r="F248">
            <v>22</v>
          </cell>
          <cell r="G248" t="str">
            <v>CAISSE BLEUE</v>
          </cell>
          <cell r="H248">
            <v>0</v>
          </cell>
          <cell r="I248">
            <v>0.50700000000000001</v>
          </cell>
        </row>
        <row r="249">
          <cell r="C249" t="str">
            <v>PF0477</v>
          </cell>
          <cell r="D249" t="str">
            <v>JUS ORANGE 100% PF 19 CL</v>
          </cell>
          <cell r="E249">
            <v>0</v>
          </cell>
          <cell r="F249">
            <v>24</v>
          </cell>
          <cell r="G249" t="str">
            <v>STICK</v>
          </cell>
          <cell r="H249">
            <v>0</v>
          </cell>
          <cell r="I249">
            <v>0.82</v>
          </cell>
        </row>
        <row r="250">
          <cell r="C250" t="str">
            <v>PF0500</v>
          </cell>
          <cell r="D250" t="str">
            <v>FROMAGE FONDU PAPRIKA 8 P</v>
          </cell>
          <cell r="E250">
            <v>0</v>
          </cell>
          <cell r="F250">
            <v>36</v>
          </cell>
          <cell r="G250" t="str">
            <v>CARTON</v>
          </cell>
          <cell r="H250">
            <v>0</v>
          </cell>
          <cell r="I250">
            <v>1.3520000000000001</v>
          </cell>
        </row>
        <row r="251">
          <cell r="C251" t="str">
            <v>PF0432</v>
          </cell>
          <cell r="D251" t="str">
            <v>TWIST FRAISE 165 GR</v>
          </cell>
          <cell r="E251">
            <v>0</v>
          </cell>
          <cell r="F251">
            <v>34</v>
          </cell>
          <cell r="G251" t="str">
            <v>CAISSE BLEUE</v>
          </cell>
          <cell r="H251">
            <v>0</v>
          </cell>
          <cell r="I251">
            <v>0.318</v>
          </cell>
        </row>
        <row r="252">
          <cell r="C252" t="str">
            <v>PF0399</v>
          </cell>
          <cell r="D252" t="str">
            <v>LAIT UHT PAQUET SLIM</v>
          </cell>
          <cell r="E252">
            <v>0</v>
          </cell>
          <cell r="F252">
            <v>6</v>
          </cell>
          <cell r="G252" t="str">
            <v>STICK</v>
          </cell>
          <cell r="H252">
            <v>0</v>
          </cell>
          <cell r="I252">
            <v>1.0960000000000001</v>
          </cell>
        </row>
        <row r="253">
          <cell r="C253" t="str">
            <v>PF0382</v>
          </cell>
          <cell r="D253" t="str">
            <v>FRUITE ORANGE 1L</v>
          </cell>
          <cell r="E253">
            <v>0</v>
          </cell>
          <cell r="F253">
            <v>6</v>
          </cell>
          <cell r="G253" t="str">
            <v>STICK</v>
          </cell>
          <cell r="H253">
            <v>0</v>
          </cell>
          <cell r="I253">
            <v>1.3819999999999999</v>
          </cell>
        </row>
        <row r="254">
          <cell r="C254" t="str">
            <v>PF0384</v>
          </cell>
          <cell r="D254" t="str">
            <v>FRUITE POMME 1L</v>
          </cell>
          <cell r="E254">
            <v>0</v>
          </cell>
          <cell r="F254">
            <v>6</v>
          </cell>
          <cell r="G254" t="str">
            <v>STICK</v>
          </cell>
          <cell r="H254">
            <v>0</v>
          </cell>
          <cell r="I254">
            <v>1.3819999999999999</v>
          </cell>
        </row>
        <row r="255">
          <cell r="C255" t="str">
            <v>PF0385</v>
          </cell>
          <cell r="D255" t="str">
            <v>FRUITE ORANGE 1,5 L</v>
          </cell>
          <cell r="E255">
            <v>0</v>
          </cell>
          <cell r="F255">
            <v>6</v>
          </cell>
          <cell r="G255" t="str">
            <v>STICK</v>
          </cell>
          <cell r="H255">
            <v>0</v>
          </cell>
          <cell r="I255">
            <v>1.778</v>
          </cell>
        </row>
        <row r="256">
          <cell r="C256" t="str">
            <v>PF0387</v>
          </cell>
          <cell r="D256" t="str">
            <v>FRUITE POMME 1,5 L</v>
          </cell>
          <cell r="E256">
            <v>0</v>
          </cell>
          <cell r="F256">
            <v>6</v>
          </cell>
          <cell r="G256" t="str">
            <v>STICK</v>
          </cell>
          <cell r="H256">
            <v>0</v>
          </cell>
          <cell r="I256">
            <v>1.778</v>
          </cell>
        </row>
        <row r="257">
          <cell r="C257" t="str">
            <v>PF0304</v>
          </cell>
          <cell r="D257" t="str">
            <v>CIDRE MEDDEB 1 L</v>
          </cell>
          <cell r="E257">
            <v>0</v>
          </cell>
          <cell r="F257">
            <v>6</v>
          </cell>
          <cell r="G257" t="str">
            <v>STICK</v>
          </cell>
          <cell r="H257">
            <v>0</v>
          </cell>
          <cell r="I257">
            <v>1.3819999999999999</v>
          </cell>
        </row>
        <row r="258">
          <cell r="C258" t="str">
            <v>PF0305</v>
          </cell>
          <cell r="D258" t="str">
            <v>CIDRE MEDDEB 1,5 L</v>
          </cell>
          <cell r="E258">
            <v>0</v>
          </cell>
          <cell r="F258">
            <v>6</v>
          </cell>
          <cell r="G258" t="str">
            <v>STICK</v>
          </cell>
          <cell r="H258">
            <v>0</v>
          </cell>
          <cell r="I258">
            <v>1.778</v>
          </cell>
        </row>
        <row r="259">
          <cell r="C259" t="str">
            <v>PF0388</v>
          </cell>
          <cell r="D259" t="str">
            <v>FRUITE ORANGE 0,5 L</v>
          </cell>
          <cell r="E259">
            <v>0</v>
          </cell>
          <cell r="F259">
            <v>12</v>
          </cell>
          <cell r="G259" t="str">
            <v>STICK</v>
          </cell>
          <cell r="H259">
            <v>0</v>
          </cell>
          <cell r="I259">
            <v>0.79300000000000004</v>
          </cell>
        </row>
        <row r="260">
          <cell r="C260" t="str">
            <v>MK0009</v>
          </cell>
          <cell r="D260" t="str">
            <v>CARTE A GRATTER</v>
          </cell>
          <cell r="E260">
            <v>0</v>
          </cell>
          <cell r="F260">
            <v>1</v>
          </cell>
          <cell r="G260" t="str">
            <v>VRAC</v>
          </cell>
          <cell r="H260">
            <v>0</v>
          </cell>
          <cell r="I260">
            <v>0</v>
          </cell>
        </row>
        <row r="261">
          <cell r="C261" t="str">
            <v>MK0010</v>
          </cell>
          <cell r="D261" t="str">
            <v>T-SHIRT CARTE A GRATTER</v>
          </cell>
          <cell r="E261">
            <v>0</v>
          </cell>
          <cell r="F261">
            <v>1</v>
          </cell>
          <cell r="G261" t="str">
            <v>VRAC</v>
          </cell>
          <cell r="H261">
            <v>0</v>
          </cell>
          <cell r="I261">
            <v>0</v>
          </cell>
        </row>
        <row r="262">
          <cell r="D262" t="str">
            <v>KIT DANETTE A GLACER</v>
          </cell>
          <cell r="E262">
            <v>0</v>
          </cell>
          <cell r="F262">
            <v>1</v>
          </cell>
          <cell r="G262" t="str">
            <v>VRAC</v>
          </cell>
          <cell r="H262">
            <v>0</v>
          </cell>
          <cell r="I262">
            <v>0</v>
          </cell>
        </row>
        <row r="263">
          <cell r="D263" t="str">
            <v>CARTON PRESENTOIR DG</v>
          </cell>
          <cell r="E263">
            <v>0</v>
          </cell>
          <cell r="F263">
            <v>1</v>
          </cell>
          <cell r="G263" t="str">
            <v>VRAC</v>
          </cell>
          <cell r="H263">
            <v>0</v>
          </cell>
          <cell r="I263">
            <v>0</v>
          </cell>
        </row>
        <row r="264">
          <cell r="C264" t="str">
            <v>PF0061</v>
          </cell>
          <cell r="D264" t="str">
            <v>DANETTE FLAN CARAMEL 90</v>
          </cell>
          <cell r="E264">
            <v>0</v>
          </cell>
          <cell r="F264">
            <v>1</v>
          </cell>
          <cell r="G264" t="str">
            <v>VRAC</v>
          </cell>
          <cell r="H264">
            <v>0</v>
          </cell>
          <cell r="I264">
            <v>0</v>
          </cell>
        </row>
        <row r="265">
          <cell r="C265" t="str">
            <v>PF0137</v>
          </cell>
          <cell r="D265" t="str">
            <v>DANUP GF ICE CITRON 280</v>
          </cell>
          <cell r="E265">
            <v>0</v>
          </cell>
          <cell r="F265">
            <v>1</v>
          </cell>
          <cell r="G265" t="str">
            <v>VRAC</v>
          </cell>
          <cell r="H265">
            <v>0</v>
          </cell>
          <cell r="I265">
            <v>0</v>
          </cell>
        </row>
        <row r="266">
          <cell r="C266" t="str">
            <v>PF0157</v>
          </cell>
          <cell r="D266" t="str">
            <v>DANUP ANANAS/COCO 170</v>
          </cell>
          <cell r="E266">
            <v>0</v>
          </cell>
          <cell r="F266">
            <v>1</v>
          </cell>
          <cell r="G266" t="str">
            <v>VRAC</v>
          </cell>
          <cell r="H266">
            <v>0</v>
          </cell>
          <cell r="I266">
            <v>0</v>
          </cell>
        </row>
        <row r="267">
          <cell r="C267" t="str">
            <v>PF0158</v>
          </cell>
          <cell r="D267" t="str">
            <v>DANUP FRAISE 280</v>
          </cell>
          <cell r="E267">
            <v>0</v>
          </cell>
          <cell r="F267">
            <v>1</v>
          </cell>
          <cell r="G267" t="str">
            <v>VRAC</v>
          </cell>
          <cell r="H267">
            <v>0</v>
          </cell>
          <cell r="I267">
            <v>0</v>
          </cell>
        </row>
        <row r="268">
          <cell r="C268" t="str">
            <v>PF0159</v>
          </cell>
          <cell r="D268" t="str">
            <v>DANUP VANILLE 280</v>
          </cell>
          <cell r="E268">
            <v>0</v>
          </cell>
          <cell r="F268">
            <v>1</v>
          </cell>
          <cell r="G268" t="str">
            <v>VRAC</v>
          </cell>
          <cell r="H268">
            <v>0</v>
          </cell>
          <cell r="I268">
            <v>0</v>
          </cell>
        </row>
        <row r="269">
          <cell r="C269" t="str">
            <v>PF0171</v>
          </cell>
          <cell r="D269" t="str">
            <v>RAIEB LAINO</v>
          </cell>
          <cell r="E269">
            <v>0</v>
          </cell>
          <cell r="F269">
            <v>1</v>
          </cell>
          <cell r="G269" t="str">
            <v>VRAC</v>
          </cell>
          <cell r="H269">
            <v>0</v>
          </cell>
          <cell r="I269">
            <v>0</v>
          </cell>
        </row>
        <row r="270">
          <cell r="C270" t="str">
            <v>PF0177</v>
          </cell>
          <cell r="D270" t="str">
            <v>BRASSE VANILLE 110</v>
          </cell>
          <cell r="E270">
            <v>0</v>
          </cell>
          <cell r="F270">
            <v>1</v>
          </cell>
          <cell r="G270" t="str">
            <v>VRAC</v>
          </cell>
          <cell r="H270">
            <v>0</v>
          </cell>
          <cell r="I270">
            <v>0</v>
          </cell>
        </row>
        <row r="271">
          <cell r="C271" t="str">
            <v>PF0178</v>
          </cell>
          <cell r="D271" t="str">
            <v>BRASSE FRAISE 110</v>
          </cell>
          <cell r="E271">
            <v>0</v>
          </cell>
          <cell r="F271">
            <v>1</v>
          </cell>
          <cell r="G271" t="str">
            <v>VRAC</v>
          </cell>
          <cell r="H271">
            <v>0</v>
          </cell>
          <cell r="I271">
            <v>0</v>
          </cell>
        </row>
        <row r="272">
          <cell r="C272" t="str">
            <v>PF0211</v>
          </cell>
          <cell r="D272" t="str">
            <v>BRASSE FRAISE/ BISCUIT 110</v>
          </cell>
          <cell r="E272">
            <v>0</v>
          </cell>
          <cell r="F272">
            <v>1</v>
          </cell>
          <cell r="G272" t="str">
            <v>VRAC</v>
          </cell>
          <cell r="H272">
            <v>0</v>
          </cell>
          <cell r="I272">
            <v>0</v>
          </cell>
        </row>
        <row r="273">
          <cell r="C273" t="str">
            <v>PF0213</v>
          </cell>
          <cell r="D273" t="str">
            <v>DANETTE A GLACER*4 CHOCOLAT</v>
          </cell>
          <cell r="E273">
            <v>0</v>
          </cell>
          <cell r="F273">
            <v>1</v>
          </cell>
          <cell r="G273" t="str">
            <v>VRAC</v>
          </cell>
          <cell r="H273">
            <v>0</v>
          </cell>
          <cell r="I273">
            <v>0</v>
          </cell>
        </row>
        <row r="274">
          <cell r="C274" t="str">
            <v>PF0214</v>
          </cell>
          <cell r="D274" t="str">
            <v>DANETTE A GLACER*4 VANILLE</v>
          </cell>
          <cell r="E274">
            <v>0</v>
          </cell>
          <cell r="F274">
            <v>1</v>
          </cell>
          <cell r="G274" t="str">
            <v>VRAC</v>
          </cell>
          <cell r="H274">
            <v>0</v>
          </cell>
          <cell r="I274">
            <v>0</v>
          </cell>
        </row>
        <row r="275">
          <cell r="C275" t="str">
            <v>PF0215</v>
          </cell>
          <cell r="D275" t="str">
            <v>DANETTE A GLACER*4 BISCUIT</v>
          </cell>
          <cell r="E275">
            <v>0</v>
          </cell>
          <cell r="F275">
            <v>1</v>
          </cell>
          <cell r="G275" t="str">
            <v>VRAC</v>
          </cell>
          <cell r="H275">
            <v>0</v>
          </cell>
          <cell r="I275">
            <v>0</v>
          </cell>
        </row>
        <row r="276">
          <cell r="C276" t="str">
            <v>PF0216</v>
          </cell>
          <cell r="D276" t="str">
            <v>BEURRE CRATUITE (CARTON 5KG)</v>
          </cell>
          <cell r="E276">
            <v>0</v>
          </cell>
          <cell r="F276">
            <v>1</v>
          </cell>
          <cell r="G276" t="str">
            <v>VRAC</v>
          </cell>
          <cell r="H276">
            <v>0</v>
          </cell>
          <cell r="I276">
            <v>0</v>
          </cell>
        </row>
        <row r="277">
          <cell r="C277" t="str">
            <v>PF0219</v>
          </cell>
          <cell r="D277" t="str">
            <v>BEURRE EN VRAC LAINO</v>
          </cell>
          <cell r="E277">
            <v>0</v>
          </cell>
          <cell r="F277">
            <v>1</v>
          </cell>
          <cell r="G277" t="str">
            <v>VRAC</v>
          </cell>
          <cell r="H277">
            <v>0</v>
          </cell>
          <cell r="I277">
            <v>0</v>
          </cell>
        </row>
        <row r="278">
          <cell r="C278" t="str">
            <v>PF0224</v>
          </cell>
          <cell r="D278" t="str">
            <v>LBEN DELICE 1L</v>
          </cell>
          <cell r="E278">
            <v>0</v>
          </cell>
          <cell r="F278">
            <v>1</v>
          </cell>
          <cell r="G278" t="str">
            <v>VRAC</v>
          </cell>
          <cell r="H278">
            <v>0</v>
          </cell>
          <cell r="I278">
            <v>0</v>
          </cell>
        </row>
        <row r="279">
          <cell r="C279" t="str">
            <v>PF0226</v>
          </cell>
          <cell r="D279" t="str">
            <v>LBEN DELICE AROM FRAISE BANANE</v>
          </cell>
          <cell r="E279">
            <v>0</v>
          </cell>
          <cell r="F279">
            <v>1</v>
          </cell>
          <cell r="G279" t="str">
            <v>VRAC</v>
          </cell>
          <cell r="H279">
            <v>0</v>
          </cell>
          <cell r="I279">
            <v>0</v>
          </cell>
        </row>
        <row r="280">
          <cell r="C280" t="str">
            <v>PF0233</v>
          </cell>
          <cell r="D280" t="str">
            <v>LBEN LAINO NV</v>
          </cell>
          <cell r="E280">
            <v>0</v>
          </cell>
          <cell r="F280">
            <v>1</v>
          </cell>
          <cell r="G280" t="str">
            <v>VRAC</v>
          </cell>
          <cell r="H280">
            <v>0</v>
          </cell>
          <cell r="I280">
            <v>0</v>
          </cell>
        </row>
        <row r="281">
          <cell r="C281" t="str">
            <v>PF0234</v>
          </cell>
          <cell r="D281" t="str">
            <v>LBEN DELICE ARO PECHE ABRICOT</v>
          </cell>
          <cell r="E281">
            <v>0</v>
          </cell>
          <cell r="F281">
            <v>1</v>
          </cell>
          <cell r="G281" t="str">
            <v>VRAC</v>
          </cell>
          <cell r="H281">
            <v>0</v>
          </cell>
          <cell r="I281">
            <v>0</v>
          </cell>
        </row>
        <row r="282">
          <cell r="C282" t="str">
            <v>PF0243</v>
          </cell>
          <cell r="D282" t="str">
            <v>BEURRE EN SCEAU LAINO 2,5 KG</v>
          </cell>
          <cell r="E282">
            <v>0</v>
          </cell>
          <cell r="F282">
            <v>1</v>
          </cell>
          <cell r="G282" t="str">
            <v>VRAC</v>
          </cell>
          <cell r="H282">
            <v>0</v>
          </cell>
          <cell r="I282">
            <v>0</v>
          </cell>
        </row>
        <row r="283">
          <cell r="C283" t="str">
            <v>PF0252</v>
          </cell>
          <cell r="D283" t="str">
            <v>BEURRE PLAQUETTE 100G LAINO NV</v>
          </cell>
          <cell r="E283">
            <v>0</v>
          </cell>
          <cell r="F283">
            <v>1</v>
          </cell>
          <cell r="G283" t="str">
            <v>VRAC</v>
          </cell>
          <cell r="H283">
            <v>0</v>
          </cell>
          <cell r="I283">
            <v>0</v>
          </cell>
        </row>
        <row r="284">
          <cell r="C284" t="str">
            <v>PF0253</v>
          </cell>
          <cell r="D284" t="str">
            <v>BEURRE PLAQUETTE 200G LAINO NV</v>
          </cell>
          <cell r="E284">
            <v>0</v>
          </cell>
          <cell r="F284">
            <v>1</v>
          </cell>
          <cell r="G284" t="str">
            <v>VRAC</v>
          </cell>
          <cell r="H284">
            <v>0</v>
          </cell>
          <cell r="I284">
            <v>0</v>
          </cell>
        </row>
        <row r="285">
          <cell r="C285" t="str">
            <v>PF0256</v>
          </cell>
          <cell r="D285" t="str">
            <v>BRASSE TARTE AU CITRON 110</v>
          </cell>
          <cell r="E285">
            <v>0</v>
          </cell>
          <cell r="F285">
            <v>1</v>
          </cell>
          <cell r="G285" t="str">
            <v>VRAC</v>
          </cell>
          <cell r="H285">
            <v>0</v>
          </cell>
          <cell r="I285">
            <v>0</v>
          </cell>
        </row>
        <row r="286">
          <cell r="C286" t="str">
            <v>PF0272</v>
          </cell>
          <cell r="D286" t="str">
            <v>LBEN DELICE ARO FRAIS/ BAN NV</v>
          </cell>
          <cell r="E286">
            <v>0</v>
          </cell>
          <cell r="F286">
            <v>1</v>
          </cell>
          <cell r="G286" t="str">
            <v>VRAC</v>
          </cell>
          <cell r="H286">
            <v>0</v>
          </cell>
          <cell r="I286">
            <v>0</v>
          </cell>
        </row>
        <row r="287">
          <cell r="C287" t="str">
            <v>PF0273</v>
          </cell>
          <cell r="D287" t="str">
            <v>LBEN DELICE AROM PECH/ ABR NV</v>
          </cell>
          <cell r="E287">
            <v>0</v>
          </cell>
          <cell r="F287">
            <v>1</v>
          </cell>
          <cell r="G287" t="str">
            <v>VRAC</v>
          </cell>
          <cell r="H287">
            <v>0</v>
          </cell>
          <cell r="I287">
            <v>0</v>
          </cell>
        </row>
        <row r="288">
          <cell r="C288" t="str">
            <v>PF0282</v>
          </cell>
          <cell r="D288" t="str">
            <v>LBEN DELICE AROM MANGUE</v>
          </cell>
          <cell r="E288">
            <v>0</v>
          </cell>
          <cell r="F288">
            <v>1</v>
          </cell>
          <cell r="G288" t="str">
            <v>VRAC</v>
          </cell>
          <cell r="H288">
            <v>0</v>
          </cell>
          <cell r="I288">
            <v>0</v>
          </cell>
        </row>
        <row r="289">
          <cell r="C289" t="str">
            <v>PF0285</v>
          </cell>
          <cell r="D289" t="str">
            <v>DANETTE A GLACER*4 PRALINE</v>
          </cell>
          <cell r="E289">
            <v>0</v>
          </cell>
          <cell r="F289">
            <v>1</v>
          </cell>
          <cell r="G289" t="str">
            <v>VRAC</v>
          </cell>
          <cell r="H289">
            <v>0</v>
          </cell>
          <cell r="I289">
            <v>0</v>
          </cell>
        </row>
        <row r="290">
          <cell r="C290" t="str">
            <v>PF0290</v>
          </cell>
          <cell r="D290" t="str">
            <v>DANUP CEREALES 170</v>
          </cell>
          <cell r="E290">
            <v>0</v>
          </cell>
          <cell r="F290">
            <v>1</v>
          </cell>
          <cell r="G290" t="str">
            <v>VRAC</v>
          </cell>
          <cell r="H290">
            <v>0</v>
          </cell>
          <cell r="I290">
            <v>0</v>
          </cell>
        </row>
        <row r="291">
          <cell r="C291" t="str">
            <v>PF0294</v>
          </cell>
          <cell r="D291" t="str">
            <v>BRASSE VANILLE CARAMEL  110</v>
          </cell>
          <cell r="E291">
            <v>0</v>
          </cell>
          <cell r="F291">
            <v>1</v>
          </cell>
          <cell r="G291" t="str">
            <v>VRAC</v>
          </cell>
          <cell r="H291">
            <v>0</v>
          </cell>
          <cell r="I291">
            <v>0</v>
          </cell>
        </row>
        <row r="292">
          <cell r="C292" t="str">
            <v>PF0296</v>
          </cell>
          <cell r="D292" t="str">
            <v>FERME MINI VANILLE 80</v>
          </cell>
          <cell r="E292">
            <v>0</v>
          </cell>
          <cell r="F292">
            <v>1</v>
          </cell>
          <cell r="G292" t="str">
            <v>VRAC</v>
          </cell>
          <cell r="H292">
            <v>0</v>
          </cell>
          <cell r="I292">
            <v>0</v>
          </cell>
        </row>
        <row r="293">
          <cell r="C293" t="str">
            <v>PF0297</v>
          </cell>
          <cell r="D293" t="str">
            <v>FERME MINI FRAISE 80</v>
          </cell>
          <cell r="E293">
            <v>0</v>
          </cell>
          <cell r="F293">
            <v>1</v>
          </cell>
          <cell r="G293" t="str">
            <v>VRAC</v>
          </cell>
          <cell r="H293">
            <v>0</v>
          </cell>
          <cell r="I293">
            <v>0</v>
          </cell>
        </row>
        <row r="294">
          <cell r="C294" t="str">
            <v>PF0298</v>
          </cell>
          <cell r="D294" t="str">
            <v>DANUP TROPICAL MIX 280</v>
          </cell>
          <cell r="E294">
            <v>0</v>
          </cell>
          <cell r="F294">
            <v>1</v>
          </cell>
          <cell r="G294" t="str">
            <v>VRAC</v>
          </cell>
          <cell r="H294">
            <v>0</v>
          </cell>
          <cell r="I294">
            <v>0</v>
          </cell>
        </row>
        <row r="295">
          <cell r="C295" t="str">
            <v>PF0302</v>
          </cell>
          <cell r="D295" t="str">
            <v>DANETTE A GLACER*4 CHO/CARAMEL</v>
          </cell>
          <cell r="E295">
            <v>0</v>
          </cell>
          <cell r="F295">
            <v>1</v>
          </cell>
          <cell r="G295" t="str">
            <v>VRAC</v>
          </cell>
          <cell r="H295">
            <v>0</v>
          </cell>
          <cell r="I295">
            <v>0</v>
          </cell>
        </row>
        <row r="296">
          <cell r="C296" t="str">
            <v>PF0316</v>
          </cell>
          <cell r="D296" t="str">
            <v>TARTARE AF 80 GR</v>
          </cell>
          <cell r="E296">
            <v>0</v>
          </cell>
          <cell r="F296">
            <v>1</v>
          </cell>
          <cell r="G296" t="str">
            <v>VRAC</v>
          </cell>
          <cell r="H296">
            <v>0</v>
          </cell>
          <cell r="I296">
            <v>0</v>
          </cell>
        </row>
        <row r="297">
          <cell r="C297" t="str">
            <v>PF0317</v>
          </cell>
          <cell r="D297" t="str">
            <v>ST AGUR 125 GR</v>
          </cell>
          <cell r="E297">
            <v>0</v>
          </cell>
          <cell r="F297">
            <v>1</v>
          </cell>
          <cell r="G297" t="str">
            <v>VRAC</v>
          </cell>
          <cell r="H297">
            <v>0</v>
          </cell>
          <cell r="I297">
            <v>0</v>
          </cell>
        </row>
        <row r="298">
          <cell r="C298" t="str">
            <v>PF0318</v>
          </cell>
          <cell r="D298" t="str">
            <v>CHAVROUX 150 GR</v>
          </cell>
          <cell r="E298">
            <v>0</v>
          </cell>
          <cell r="F298">
            <v>1</v>
          </cell>
          <cell r="G298" t="str">
            <v>VRAC</v>
          </cell>
          <cell r="H298">
            <v>0</v>
          </cell>
          <cell r="I298">
            <v>0</v>
          </cell>
        </row>
        <row r="299">
          <cell r="C299" t="str">
            <v>PF0319</v>
          </cell>
          <cell r="D299" t="str">
            <v>CAPRICES DES DIEUX 200G</v>
          </cell>
          <cell r="E299">
            <v>0</v>
          </cell>
          <cell r="F299">
            <v>1</v>
          </cell>
          <cell r="G299" t="str">
            <v>VRAC</v>
          </cell>
          <cell r="H299">
            <v>0</v>
          </cell>
          <cell r="I299">
            <v>0</v>
          </cell>
        </row>
        <row r="300">
          <cell r="C300" t="str">
            <v>PF0320</v>
          </cell>
          <cell r="D300" t="str">
            <v>COEUR DE LION 250G</v>
          </cell>
          <cell r="E300">
            <v>0</v>
          </cell>
          <cell r="F300">
            <v>1</v>
          </cell>
          <cell r="G300" t="str">
            <v>VRAC</v>
          </cell>
          <cell r="H300">
            <v>0</v>
          </cell>
          <cell r="I300">
            <v>0</v>
          </cell>
        </row>
        <row r="301">
          <cell r="C301" t="str">
            <v>PF0324</v>
          </cell>
          <cell r="D301" t="str">
            <v>LBEN DELICE AROM AMANDE &amp; ZHAR</v>
          </cell>
          <cell r="E301">
            <v>0</v>
          </cell>
          <cell r="F301">
            <v>1</v>
          </cell>
          <cell r="G301" t="str">
            <v>VRAC</v>
          </cell>
          <cell r="H301">
            <v>0</v>
          </cell>
          <cell r="I301">
            <v>0</v>
          </cell>
        </row>
        <row r="302">
          <cell r="C302" t="str">
            <v>PF0326</v>
          </cell>
          <cell r="D302" t="str">
            <v>PACK DANINO NATURE SUCRE</v>
          </cell>
          <cell r="E302">
            <v>0</v>
          </cell>
          <cell r="F302">
            <v>1</v>
          </cell>
          <cell r="G302" t="str">
            <v>VRAC</v>
          </cell>
          <cell r="H302">
            <v>0</v>
          </cell>
          <cell r="I302">
            <v>0</v>
          </cell>
        </row>
        <row r="303">
          <cell r="C303" t="str">
            <v>PF0327</v>
          </cell>
          <cell r="D303" t="str">
            <v>PACK DANINO FRAISE</v>
          </cell>
          <cell r="E303">
            <v>0</v>
          </cell>
          <cell r="F303">
            <v>1</v>
          </cell>
          <cell r="G303" t="str">
            <v>VRAC</v>
          </cell>
          <cell r="H303">
            <v>0</v>
          </cell>
          <cell r="I303">
            <v>0</v>
          </cell>
        </row>
        <row r="304">
          <cell r="C304" t="str">
            <v>PF0328</v>
          </cell>
          <cell r="D304" t="str">
            <v>PACK DANINO VANILLE</v>
          </cell>
          <cell r="E304">
            <v>0</v>
          </cell>
          <cell r="F304">
            <v>1</v>
          </cell>
          <cell r="G304" t="str">
            <v>VRAC</v>
          </cell>
          <cell r="H304">
            <v>0</v>
          </cell>
          <cell r="I304">
            <v>0</v>
          </cell>
        </row>
        <row r="305">
          <cell r="C305" t="str">
            <v>PF0339</v>
          </cell>
          <cell r="D305" t="str">
            <v>DANUP GF PECHE MELBA 280</v>
          </cell>
          <cell r="E305">
            <v>0</v>
          </cell>
          <cell r="F305">
            <v>1</v>
          </cell>
          <cell r="G305" t="str">
            <v>VRAC</v>
          </cell>
          <cell r="H305">
            <v>0</v>
          </cell>
          <cell r="I305">
            <v>0</v>
          </cell>
        </row>
        <row r="306">
          <cell r="C306" t="str">
            <v>PF0341</v>
          </cell>
          <cell r="D306" t="str">
            <v>BEURRE PLAQ 100G LAINO PROMO</v>
          </cell>
          <cell r="E306">
            <v>0</v>
          </cell>
          <cell r="F306">
            <v>1</v>
          </cell>
          <cell r="G306" t="str">
            <v>VRAC</v>
          </cell>
          <cell r="H306">
            <v>0</v>
          </cell>
          <cell r="I306">
            <v>0</v>
          </cell>
        </row>
        <row r="307">
          <cell r="C307" t="str">
            <v>PF0336</v>
          </cell>
          <cell r="D307" t="str">
            <v>BEURRE PLAQ 200G LAINO PROMO</v>
          </cell>
          <cell r="E307">
            <v>0</v>
          </cell>
          <cell r="F307">
            <v>1</v>
          </cell>
          <cell r="G307" t="str">
            <v>VRAC</v>
          </cell>
          <cell r="H307">
            <v>0</v>
          </cell>
          <cell r="I307">
            <v>0</v>
          </cell>
        </row>
        <row r="308">
          <cell r="C308" t="str">
            <v>PF0340</v>
          </cell>
          <cell r="D308" t="str">
            <v>DANETTE A GLACER*4 CARAMEL</v>
          </cell>
          <cell r="E308">
            <v>0</v>
          </cell>
          <cell r="F308">
            <v>1</v>
          </cell>
          <cell r="G308" t="str">
            <v>VRAC</v>
          </cell>
          <cell r="H308">
            <v>0</v>
          </cell>
          <cell r="I308">
            <v>0</v>
          </cell>
        </row>
        <row r="309">
          <cell r="C309" t="str">
            <v>PF0204</v>
          </cell>
          <cell r="D309" t="str">
            <v>CREME FRAICHE LAINO</v>
          </cell>
          <cell r="E309">
            <v>0</v>
          </cell>
          <cell r="F309">
            <v>24</v>
          </cell>
          <cell r="G309" t="str">
            <v>CAISSE BLEUE</v>
          </cell>
          <cell r="H309">
            <v>0</v>
          </cell>
          <cell r="I309">
            <v>0.71</v>
          </cell>
        </row>
        <row r="310">
          <cell r="C310" t="str">
            <v>PF0293</v>
          </cell>
          <cell r="D310" t="str">
            <v>CREME FRAÎCHE POT DELICE</v>
          </cell>
          <cell r="E310">
            <v>0</v>
          </cell>
          <cell r="F310">
            <v>24</v>
          </cell>
          <cell r="G310" t="str">
            <v>CAISSE BLEUE</v>
          </cell>
          <cell r="H310">
            <v>0</v>
          </cell>
          <cell r="I310">
            <v>0.71</v>
          </cell>
        </row>
        <row r="311">
          <cell r="C311" t="str">
            <v>PF0381</v>
          </cell>
          <cell r="D311" t="str">
            <v>DELIMIX FRAISE BANANE</v>
          </cell>
          <cell r="E311">
            <v>0</v>
          </cell>
          <cell r="F311">
            <v>24</v>
          </cell>
          <cell r="G311" t="str">
            <v>CAISSE BLEUE</v>
          </cell>
          <cell r="H311">
            <v>0</v>
          </cell>
          <cell r="I311">
            <v>0.57999999999999996</v>
          </cell>
        </row>
        <row r="312">
          <cell r="C312" t="str">
            <v>PF0404</v>
          </cell>
          <cell r="D312" t="str">
            <v>DELIMIX PECHE ABRICOT</v>
          </cell>
          <cell r="E312">
            <v>0</v>
          </cell>
          <cell r="F312">
            <v>24</v>
          </cell>
          <cell r="G312" t="str">
            <v>CAISSE BLEUE</v>
          </cell>
          <cell r="H312">
            <v>0</v>
          </cell>
          <cell r="I312">
            <v>0.57999999999999996</v>
          </cell>
        </row>
        <row r="313">
          <cell r="C313" t="str">
            <v>PF0309</v>
          </cell>
          <cell r="D313" t="str">
            <v>ACTIVIA A BOIRE VANILLE 170</v>
          </cell>
          <cell r="E313">
            <v>0</v>
          </cell>
          <cell r="F313">
            <v>42</v>
          </cell>
          <cell r="G313" t="str">
            <v>CAISSE BLEUE</v>
          </cell>
          <cell r="H313">
            <v>0</v>
          </cell>
          <cell r="I313">
            <v>0.59</v>
          </cell>
        </row>
        <row r="314">
          <cell r="C314" t="str">
            <v>EM0151</v>
          </cell>
          <cell r="D314" t="str">
            <v>CAISSE VERTE 60 POTS</v>
          </cell>
          <cell r="E314">
            <v>0</v>
          </cell>
          <cell r="F314">
            <v>1</v>
          </cell>
          <cell r="G314" t="str">
            <v>VRAC</v>
          </cell>
          <cell r="H314">
            <v>0</v>
          </cell>
          <cell r="I314">
            <v>0</v>
          </cell>
        </row>
        <row r="315">
          <cell r="C315" t="str">
            <v>EM0200</v>
          </cell>
          <cell r="D315" t="str">
            <v>CAISSE BLEUE DANONE</v>
          </cell>
          <cell r="E315">
            <v>0</v>
          </cell>
          <cell r="F315">
            <v>1</v>
          </cell>
          <cell r="G315" t="str">
            <v>VRAC</v>
          </cell>
          <cell r="H315">
            <v>0</v>
          </cell>
          <cell r="I315">
            <v>0</v>
          </cell>
        </row>
        <row r="316">
          <cell r="C316" t="str">
            <v>LOC</v>
          </cell>
          <cell r="D316" t="str">
            <v>LOCATION CAMION</v>
          </cell>
          <cell r="E316">
            <v>0</v>
          </cell>
          <cell r="F316">
            <v>1</v>
          </cell>
          <cell r="G316" t="str">
            <v>VRAC</v>
          </cell>
          <cell r="H316">
            <v>0</v>
          </cell>
          <cell r="I316">
            <v>20</v>
          </cell>
        </row>
        <row r="317">
          <cell r="C317" t="str">
            <v>TF</v>
          </cell>
          <cell r="D317" t="str">
            <v>TIMBRE FISCAL (LOI 93-53)</v>
          </cell>
          <cell r="E317">
            <v>0</v>
          </cell>
          <cell r="F317">
            <v>1</v>
          </cell>
          <cell r="G317" t="str">
            <v>VRAC</v>
          </cell>
          <cell r="H317">
            <v>0</v>
          </cell>
          <cell r="I317">
            <v>0.3</v>
          </cell>
        </row>
        <row r="318">
          <cell r="C318" t="str">
            <v>CA003</v>
          </cell>
          <cell r="D318" t="str">
            <v>CARNET BON DE LIVRAISON GF</v>
          </cell>
          <cell r="E318">
            <v>0</v>
          </cell>
          <cell r="F318">
            <v>1</v>
          </cell>
          <cell r="G318" t="str">
            <v>VRAC</v>
          </cell>
          <cell r="H318">
            <v>0</v>
          </cell>
          <cell r="I318">
            <v>1.5</v>
          </cell>
        </row>
        <row r="319">
          <cell r="C319" t="str">
            <v>CA004</v>
          </cell>
          <cell r="D319" t="str">
            <v>CARNET FACTURE GF</v>
          </cell>
          <cell r="E319">
            <v>0</v>
          </cell>
          <cell r="F319">
            <v>1</v>
          </cell>
          <cell r="G319" t="str">
            <v>VRAC</v>
          </cell>
          <cell r="H319">
            <v>0</v>
          </cell>
          <cell r="I319">
            <v>1.5</v>
          </cell>
        </row>
        <row r="320">
          <cell r="C320" t="str">
            <v>CA004</v>
          </cell>
          <cell r="D320" t="str">
            <v>CARNET FACTURE GF</v>
          </cell>
          <cell r="E320">
            <v>0</v>
          </cell>
          <cell r="F320">
            <v>1</v>
          </cell>
          <cell r="G320" t="str">
            <v>VRAC</v>
          </cell>
          <cell r="H320">
            <v>0</v>
          </cell>
          <cell r="I320">
            <v>5.3659999999999997</v>
          </cell>
        </row>
        <row r="321">
          <cell r="C321" t="str">
            <v>PF0334</v>
          </cell>
          <cell r="D321" t="str">
            <v>FROMAGE COEUR DE CUISINE</v>
          </cell>
          <cell r="E321">
            <v>0</v>
          </cell>
          <cell r="F321">
            <v>24</v>
          </cell>
          <cell r="G321" t="str">
            <v>CAISSE BLEUE</v>
          </cell>
          <cell r="H321">
            <v>0</v>
          </cell>
          <cell r="I321">
            <v>1.746</v>
          </cell>
        </row>
        <row r="322">
          <cell r="C322" t="str">
            <v>MK0016</v>
          </cell>
          <cell r="D322" t="str">
            <v>COLLECTOR DANINO</v>
          </cell>
          <cell r="E322">
            <v>0</v>
          </cell>
          <cell r="F322">
            <v>50</v>
          </cell>
          <cell r="G322" t="str">
            <v>VRAC</v>
          </cell>
          <cell r="H322">
            <v>0</v>
          </cell>
          <cell r="I322">
            <v>0.17499999999999999</v>
          </cell>
        </row>
        <row r="323">
          <cell r="C323" t="str">
            <v>MK0025</v>
          </cell>
          <cell r="D323" t="str">
            <v>ALBUM  DANINO AU MARCHE</v>
          </cell>
          <cell r="E323">
            <v>0</v>
          </cell>
          <cell r="F323">
            <v>50</v>
          </cell>
          <cell r="G323" t="str">
            <v>VRAC</v>
          </cell>
          <cell r="H323">
            <v>0</v>
          </cell>
          <cell r="I323">
            <v>0.18</v>
          </cell>
        </row>
        <row r="324">
          <cell r="C324" t="str">
            <v>PF0352</v>
          </cell>
          <cell r="D324" t="str">
            <v>MILKANA PTIT NATURE 8P</v>
          </cell>
          <cell r="E324">
            <v>0</v>
          </cell>
          <cell r="F324">
            <v>18</v>
          </cell>
          <cell r="G324" t="str">
            <v>CAISSE BLEUE</v>
          </cell>
          <cell r="H324">
            <v>0</v>
          </cell>
          <cell r="I324">
            <v>1.5620000000000001</v>
          </cell>
        </row>
        <row r="325">
          <cell r="C325" t="str">
            <v>MK0027</v>
          </cell>
          <cell r="D325" t="str">
            <v>ALBUM  COUPE DU MONDE</v>
          </cell>
          <cell r="E325">
            <v>0</v>
          </cell>
          <cell r="F325">
            <v>25</v>
          </cell>
          <cell r="G325" t="str">
            <v>VRAC</v>
          </cell>
          <cell r="H325">
            <v>0</v>
          </cell>
          <cell r="I325">
            <v>0.26500000000000001</v>
          </cell>
        </row>
        <row r="326">
          <cell r="C326" t="str">
            <v>PF0343</v>
          </cell>
          <cell r="D326" t="str">
            <v>ACTIVIA 0% AUX FRUITS ANANAS</v>
          </cell>
          <cell r="E326">
            <v>0</v>
          </cell>
          <cell r="F326">
            <v>48</v>
          </cell>
          <cell r="G326" t="str">
            <v>CAISSE BLEUE</v>
          </cell>
          <cell r="H326">
            <v>0</v>
          </cell>
          <cell r="I326">
            <v>0.46</v>
          </cell>
        </row>
        <row r="327">
          <cell r="C327" t="str">
            <v>PF0344</v>
          </cell>
          <cell r="D327" t="str">
            <v>DANINO KBAIER FRAISE 80</v>
          </cell>
          <cell r="E327">
            <v>0</v>
          </cell>
          <cell r="F327">
            <v>48</v>
          </cell>
          <cell r="G327" t="str">
            <v>CAISSE BLEUE</v>
          </cell>
          <cell r="H327">
            <v>0</v>
          </cell>
          <cell r="I327">
            <v>0.41499999999999998</v>
          </cell>
        </row>
        <row r="328">
          <cell r="C328" t="str">
            <v>PF0351</v>
          </cell>
          <cell r="D328" t="str">
            <v>LBEN DELICE 300 GR</v>
          </cell>
          <cell r="E328">
            <v>0</v>
          </cell>
          <cell r="F328">
            <v>24</v>
          </cell>
          <cell r="G328" t="str">
            <v>CAISSE BLEUE</v>
          </cell>
          <cell r="H328">
            <v>0</v>
          </cell>
          <cell r="I328">
            <v>0.46</v>
          </cell>
        </row>
        <row r="329">
          <cell r="C329" t="str">
            <v>MK0021</v>
          </cell>
          <cell r="D329" t="str">
            <v>BON DE REDUCTION ACTIVIA AROM</v>
          </cell>
          <cell r="E329">
            <v>0</v>
          </cell>
          <cell r="F329">
            <v>48</v>
          </cell>
          <cell r="G329" t="str">
            <v>CAISSE BLEUE</v>
          </cell>
          <cell r="H329">
            <v>0</v>
          </cell>
          <cell r="I329">
            <v>0</v>
          </cell>
        </row>
        <row r="330">
          <cell r="C330" t="str">
            <v>MK0013</v>
          </cell>
          <cell r="D330" t="str">
            <v>BON DE REDUCTION AROMATISE</v>
          </cell>
          <cell r="E330">
            <v>0</v>
          </cell>
          <cell r="F330">
            <v>48</v>
          </cell>
          <cell r="G330" t="str">
            <v>CAISSE BLEUE</v>
          </cell>
          <cell r="H330">
            <v>0</v>
          </cell>
          <cell r="I330">
            <v>0.32</v>
          </cell>
        </row>
        <row r="331">
          <cell r="D331" t="str">
            <v>DANUP FRAISE CITRON 270 GR</v>
          </cell>
          <cell r="E331">
            <v>0</v>
          </cell>
          <cell r="F331">
            <v>30</v>
          </cell>
          <cell r="G331" t="str">
            <v>CAISSE DESSERT</v>
          </cell>
          <cell r="H331">
            <v>0</v>
          </cell>
          <cell r="I331">
            <v>0.78</v>
          </cell>
        </row>
        <row r="332">
          <cell r="C332" t="str">
            <v>EM0524</v>
          </cell>
          <cell r="D332" t="str">
            <v>PALETTE EN BOIS EUROPALETTE</v>
          </cell>
          <cell r="E332">
            <v>0</v>
          </cell>
          <cell r="F332">
            <v>1</v>
          </cell>
          <cell r="G332" t="str">
            <v>VRAC</v>
          </cell>
          <cell r="H332">
            <v>0</v>
          </cell>
          <cell r="I332">
            <v>0</v>
          </cell>
        </row>
        <row r="333">
          <cell r="C333" t="str">
            <v>PF0353</v>
          </cell>
          <cell r="D333" t="str">
            <v>MILKANA PTIT NATURE TC</v>
          </cell>
          <cell r="E333">
            <v>0</v>
          </cell>
          <cell r="F333">
            <v>30</v>
          </cell>
          <cell r="G333" t="str">
            <v>CAISSE BLEUE</v>
          </cell>
          <cell r="H333">
            <v>0</v>
          </cell>
          <cell r="I333">
            <v>0.56599999999999995</v>
          </cell>
        </row>
        <row r="334">
          <cell r="C334" t="str">
            <v>PF0379</v>
          </cell>
          <cell r="D334" t="str">
            <v>TWIST FRUITS VERTS ALOE VERA</v>
          </cell>
          <cell r="E334">
            <v>0</v>
          </cell>
          <cell r="F334">
            <v>24</v>
          </cell>
          <cell r="G334" t="str">
            <v>CAISSE BLEUE</v>
          </cell>
          <cell r="H334">
            <v>0</v>
          </cell>
          <cell r="I334">
            <v>0.69499999999999995</v>
          </cell>
        </row>
        <row r="335">
          <cell r="C335" t="str">
            <v>PF0406</v>
          </cell>
          <cell r="D335" t="str">
            <v>TWIST PECHE VANILLE</v>
          </cell>
          <cell r="E335">
            <v>0</v>
          </cell>
          <cell r="F335">
            <v>24</v>
          </cell>
          <cell r="G335" t="str">
            <v>CAISSE BLEUE</v>
          </cell>
          <cell r="H335">
            <v>0</v>
          </cell>
          <cell r="I335">
            <v>0.69499999999999995</v>
          </cell>
        </row>
        <row r="336">
          <cell r="C336" t="str">
            <v>PF0410</v>
          </cell>
          <cell r="D336" t="str">
            <v>TWIST CITRON BISCUIT</v>
          </cell>
          <cell r="E336">
            <v>0</v>
          </cell>
          <cell r="F336">
            <v>24</v>
          </cell>
          <cell r="G336" t="str">
            <v>CAISSE BLEUE</v>
          </cell>
          <cell r="H336">
            <v>0</v>
          </cell>
          <cell r="I336">
            <v>0.69499999999999995</v>
          </cell>
        </row>
        <row r="337">
          <cell r="C337" t="str">
            <v>PF0402</v>
          </cell>
          <cell r="D337" t="str">
            <v>LBEN DELICE LOT</v>
          </cell>
          <cell r="E337">
            <v>0</v>
          </cell>
          <cell r="F337">
            <v>10</v>
          </cell>
          <cell r="G337" t="str">
            <v>CAISSE VERTE</v>
          </cell>
          <cell r="H337">
            <v>0</v>
          </cell>
          <cell r="I337">
            <v>1.1200000000000001</v>
          </cell>
        </row>
        <row r="338">
          <cell r="C338" t="str">
            <v>PF0403</v>
          </cell>
          <cell r="D338" t="str">
            <v>RAIEB DELICE LOT</v>
          </cell>
          <cell r="E338">
            <v>0</v>
          </cell>
          <cell r="F338">
            <v>10</v>
          </cell>
          <cell r="G338" t="str">
            <v>CAISSE VERTE</v>
          </cell>
          <cell r="H338">
            <v>0</v>
          </cell>
          <cell r="I338">
            <v>1.1200000000000001</v>
          </cell>
        </row>
        <row r="339">
          <cell r="C339" t="str">
            <v>PF0355</v>
          </cell>
          <cell r="D339" t="str">
            <v>DELIMIX GRENADE</v>
          </cell>
          <cell r="E339">
            <v>0</v>
          </cell>
          <cell r="F339">
            <v>24</v>
          </cell>
          <cell r="G339" t="str">
            <v>CAISSE BLEUE</v>
          </cell>
          <cell r="H339">
            <v>0</v>
          </cell>
          <cell r="I339">
            <v>0.5</v>
          </cell>
        </row>
        <row r="340">
          <cell r="C340" t="str">
            <v>PF0354</v>
          </cell>
          <cell r="D340" t="str">
            <v>DELIMIX CASSIS</v>
          </cell>
          <cell r="E340">
            <v>0</v>
          </cell>
          <cell r="F340">
            <v>24</v>
          </cell>
          <cell r="G340" t="str">
            <v>CAISSE BLEUE</v>
          </cell>
          <cell r="H340">
            <v>0</v>
          </cell>
          <cell r="I340">
            <v>0.5</v>
          </cell>
        </row>
        <row r="341">
          <cell r="C341" t="str">
            <v>PF0417</v>
          </cell>
          <cell r="D341" t="str">
            <v>DANETTE CHOCOLAT AU LAIT 70</v>
          </cell>
          <cell r="E341">
            <v>0</v>
          </cell>
          <cell r="F341">
            <v>48</v>
          </cell>
          <cell r="G341" t="str">
            <v>CAISSE BLEUE</v>
          </cell>
          <cell r="H341">
            <v>0</v>
          </cell>
          <cell r="I341">
            <v>0.27500000000000002</v>
          </cell>
        </row>
        <row r="342">
          <cell r="C342" t="str">
            <v>PF0463</v>
          </cell>
          <cell r="D342" t="str">
            <v>DANETTE TARTE CITRON 70</v>
          </cell>
          <cell r="E342">
            <v>0</v>
          </cell>
          <cell r="F342">
            <v>48</v>
          </cell>
          <cell r="G342" t="str">
            <v>CAISSE BLEUE</v>
          </cell>
          <cell r="H342">
            <v>0</v>
          </cell>
          <cell r="I342">
            <v>0.27500000000000002</v>
          </cell>
        </row>
        <row r="343">
          <cell r="C343" t="str">
            <v>PF0462</v>
          </cell>
          <cell r="D343" t="str">
            <v>DANETTE CHOCOLAT BANANE 70</v>
          </cell>
          <cell r="E343">
            <v>0</v>
          </cell>
          <cell r="F343">
            <v>48</v>
          </cell>
          <cell r="G343" t="str">
            <v>CAISSE BLEUE</v>
          </cell>
          <cell r="H343">
            <v>0</v>
          </cell>
          <cell r="I343">
            <v>0.27500000000000002</v>
          </cell>
        </row>
        <row r="344">
          <cell r="C344" t="str">
            <v>PF0409</v>
          </cell>
          <cell r="D344" t="str">
            <v>TWIST PECHE VANILLE 0%</v>
          </cell>
          <cell r="E344">
            <v>0</v>
          </cell>
          <cell r="F344">
            <v>24</v>
          </cell>
          <cell r="G344" t="str">
            <v>CAISSE BLEUE</v>
          </cell>
          <cell r="H344">
            <v>0</v>
          </cell>
          <cell r="I344">
            <v>0.69499999999999995</v>
          </cell>
        </row>
        <row r="345">
          <cell r="C345" t="str">
            <v>PF0435</v>
          </cell>
          <cell r="D345" t="str">
            <v>MPACK*6 MAMZOUJ TOM &amp; JERRY</v>
          </cell>
          <cell r="E345">
            <v>0</v>
          </cell>
          <cell r="F345">
            <v>8</v>
          </cell>
          <cell r="G345" t="str">
            <v>CAISSE BLEUE</v>
          </cell>
          <cell r="H345">
            <v>0</v>
          </cell>
          <cell r="I345">
            <v>1.99</v>
          </cell>
        </row>
        <row r="346">
          <cell r="C346" t="str">
            <v>PF0447</v>
          </cell>
          <cell r="D346" t="str">
            <v>FROMAGE CHEESY 8 P</v>
          </cell>
          <cell r="E346">
            <v>0</v>
          </cell>
          <cell r="F346">
            <v>36</v>
          </cell>
          <cell r="G346" t="str">
            <v>CARTON</v>
          </cell>
          <cell r="H346">
            <v>0</v>
          </cell>
          <cell r="I346">
            <v>0.995</v>
          </cell>
        </row>
        <row r="347">
          <cell r="C347" t="str">
            <v>PF0448</v>
          </cell>
          <cell r="D347" t="str">
            <v>FROMAGE CHEESY 16 P</v>
          </cell>
          <cell r="E347">
            <v>0</v>
          </cell>
          <cell r="F347">
            <v>18</v>
          </cell>
          <cell r="G347" t="str">
            <v>CARTON</v>
          </cell>
          <cell r="H347">
            <v>0</v>
          </cell>
          <cell r="I347">
            <v>1.87</v>
          </cell>
        </row>
        <row r="348">
          <cell r="C348" t="str">
            <v>PF0449</v>
          </cell>
          <cell r="D348" t="str">
            <v>FROMAGE CHEESY 24 P</v>
          </cell>
          <cell r="E348">
            <v>0</v>
          </cell>
          <cell r="F348">
            <v>12</v>
          </cell>
          <cell r="G348" t="str">
            <v>CARTON</v>
          </cell>
          <cell r="H348">
            <v>0</v>
          </cell>
          <cell r="I348">
            <v>3.0049999999999999</v>
          </cell>
        </row>
        <row r="349">
          <cell r="C349" t="str">
            <v>PF0450</v>
          </cell>
          <cell r="D349" t="str">
            <v>FROMAGE CHEESY 48 P</v>
          </cell>
          <cell r="E349">
            <v>0</v>
          </cell>
          <cell r="F349">
            <v>6</v>
          </cell>
          <cell r="G349" t="str">
            <v>CARTON</v>
          </cell>
          <cell r="H349">
            <v>0</v>
          </cell>
          <cell r="I349">
            <v>4.9349999999999996</v>
          </cell>
        </row>
        <row r="350">
          <cell r="C350" t="str">
            <v>PF0451</v>
          </cell>
          <cell r="D350" t="str">
            <v>FROMAGE CHEESY 80 P</v>
          </cell>
          <cell r="E350">
            <v>0</v>
          </cell>
          <cell r="F350">
            <v>6</v>
          </cell>
          <cell r="G350" t="str">
            <v>CARTON</v>
          </cell>
          <cell r="H350">
            <v>0</v>
          </cell>
          <cell r="I350">
            <v>7.45</v>
          </cell>
        </row>
        <row r="351">
          <cell r="C351" t="str">
            <v>PF0347</v>
          </cell>
          <cell r="D351" t="str">
            <v>MILKANA PTIT NATURE 4P</v>
          </cell>
          <cell r="E351">
            <v>0</v>
          </cell>
          <cell r="F351">
            <v>30</v>
          </cell>
          <cell r="G351" t="str">
            <v>CAISSE BLEUE</v>
          </cell>
          <cell r="H351">
            <v>0</v>
          </cell>
          <cell r="I351">
            <v>1.08</v>
          </cell>
        </row>
        <row r="352">
          <cell r="C352" t="str">
            <v>EM0849</v>
          </cell>
          <cell r="D352" t="str">
            <v>PALETTE GROUPE DELICE</v>
          </cell>
          <cell r="E352">
            <v>0</v>
          </cell>
          <cell r="F352">
            <v>1</v>
          </cell>
          <cell r="G352" t="str">
            <v>VRAC</v>
          </cell>
          <cell r="H352">
            <v>0</v>
          </cell>
          <cell r="I352">
            <v>0</v>
          </cell>
        </row>
        <row r="353">
          <cell r="C353" t="str">
            <v>PF0567</v>
          </cell>
          <cell r="D353" t="str">
            <v>PUNCH CITRON 1L</v>
          </cell>
          <cell r="E353">
            <v>0</v>
          </cell>
          <cell r="F353">
            <v>6</v>
          </cell>
          <cell r="G353" t="str">
            <v>STICK</v>
          </cell>
          <cell r="H353">
            <v>0</v>
          </cell>
          <cell r="I353">
            <v>1.3819999999999999</v>
          </cell>
        </row>
        <row r="354">
          <cell r="C354" t="str">
            <v>PF0568</v>
          </cell>
          <cell r="D354" t="str">
            <v>PUNCH CITRON 0,5 L</v>
          </cell>
          <cell r="E354">
            <v>0</v>
          </cell>
          <cell r="F354">
            <v>12</v>
          </cell>
          <cell r="G354" t="str">
            <v>STICK</v>
          </cell>
          <cell r="H354">
            <v>0</v>
          </cell>
          <cell r="I354">
            <v>0.79300000000000004</v>
          </cell>
        </row>
        <row r="355">
          <cell r="C355" t="str">
            <v>PF0562</v>
          </cell>
          <cell r="D355" t="str">
            <v>PUNCH CIDRE 0,5 L</v>
          </cell>
          <cell r="E355">
            <v>0</v>
          </cell>
          <cell r="F355">
            <v>12</v>
          </cell>
          <cell r="G355" t="str">
            <v>STICK</v>
          </cell>
          <cell r="H355">
            <v>0</v>
          </cell>
          <cell r="I355">
            <v>0.79300000000000004</v>
          </cell>
        </row>
        <row r="356">
          <cell r="C356" t="str">
            <v>PF0570</v>
          </cell>
          <cell r="D356" t="str">
            <v>PUNCH PULPE 0,5 L</v>
          </cell>
          <cell r="E356">
            <v>0</v>
          </cell>
          <cell r="F356">
            <v>12</v>
          </cell>
          <cell r="G356" t="str">
            <v>STICK</v>
          </cell>
          <cell r="H356">
            <v>0</v>
          </cell>
          <cell r="I356">
            <v>0.95299999999999996</v>
          </cell>
        </row>
        <row r="357">
          <cell r="C357" t="str">
            <v>PF0569</v>
          </cell>
          <cell r="D357" t="str">
            <v>PUNCH PULPE 1L</v>
          </cell>
          <cell r="E357">
            <v>0</v>
          </cell>
          <cell r="F357">
            <v>6</v>
          </cell>
          <cell r="G357" t="str">
            <v>STICK</v>
          </cell>
          <cell r="H357">
            <v>0</v>
          </cell>
          <cell r="I357">
            <v>1.5880000000000001</v>
          </cell>
        </row>
        <row r="358">
          <cell r="C358" t="str">
            <v>PF0390</v>
          </cell>
          <cell r="D358" t="str">
            <v>FRUITE POMME 0,5 L</v>
          </cell>
          <cell r="E358">
            <v>0</v>
          </cell>
          <cell r="F358">
            <v>12</v>
          </cell>
          <cell r="G358" t="str">
            <v>STICK</v>
          </cell>
          <cell r="H358">
            <v>0</v>
          </cell>
          <cell r="I358">
            <v>0.79300000000000004</v>
          </cell>
        </row>
        <row r="359">
          <cell r="C359" t="str">
            <v>PF0540</v>
          </cell>
          <cell r="D359" t="str">
            <v>FROMAGE CARRE 6 P</v>
          </cell>
          <cell r="E359">
            <v>0</v>
          </cell>
          <cell r="F359">
            <v>36</v>
          </cell>
          <cell r="G359" t="str">
            <v>CARTON</v>
          </cell>
          <cell r="H359">
            <v>0</v>
          </cell>
          <cell r="I359">
            <v>0</v>
          </cell>
        </row>
        <row r="360">
          <cell r="C360" t="str">
            <v>PF0541</v>
          </cell>
          <cell r="D360" t="str">
            <v>FROMAGE CARRE 8 P</v>
          </cell>
          <cell r="E360">
            <v>0</v>
          </cell>
          <cell r="F360">
            <v>36</v>
          </cell>
          <cell r="G360" t="str">
            <v>CARTON</v>
          </cell>
          <cell r="H360">
            <v>0</v>
          </cell>
          <cell r="I360">
            <v>0</v>
          </cell>
        </row>
        <row r="361">
          <cell r="C361" t="str">
            <v>PF0542</v>
          </cell>
          <cell r="D361" t="str">
            <v>FROMAGE CARRE 12 P</v>
          </cell>
          <cell r="E361">
            <v>0</v>
          </cell>
          <cell r="F361">
            <v>36</v>
          </cell>
          <cell r="G361" t="str">
            <v>CARTON</v>
          </cell>
          <cell r="H361">
            <v>0</v>
          </cell>
          <cell r="I361">
            <v>0</v>
          </cell>
        </row>
        <row r="362">
          <cell r="C362" t="str">
            <v>PF0543</v>
          </cell>
          <cell r="D362" t="str">
            <v>FROMAGE CARRE 24 P</v>
          </cell>
          <cell r="E362">
            <v>0</v>
          </cell>
          <cell r="F362">
            <v>36</v>
          </cell>
          <cell r="G362" t="str">
            <v>CARTON</v>
          </cell>
          <cell r="H362">
            <v>0</v>
          </cell>
          <cell r="I362">
            <v>0</v>
          </cell>
        </row>
      </sheetData>
    </sheetDataSet>
  </externalBook>
</externalLink>
</file>

<file path=xl/externalLinks/externalLink10.xml><?xml version="1.0" encoding="utf-8"?>
<externalLink xmlns="http://schemas.openxmlformats.org/spreadsheetml/2006/main">
  <externalBook xmlns:r="http://schemas.openxmlformats.org/officeDocument/2006/relationships" r:id="rId1">
    <sheetNames>
      <sheetName val="A"/>
    </sheetNames>
    <sheetDataSet>
      <sheetData sheetId="0" refreshError="1">
        <row r="2">
          <cell r="B2">
            <v>0</v>
          </cell>
          <cell r="C2">
            <v>0</v>
          </cell>
          <cell r="D2">
            <v>0</v>
          </cell>
          <cell r="E2">
            <v>0</v>
          </cell>
          <cell r="F2">
            <v>0</v>
          </cell>
          <cell r="G2">
            <v>0</v>
          </cell>
          <cell r="H2">
            <v>0</v>
          </cell>
          <cell r="I2">
            <v>0</v>
          </cell>
        </row>
        <row r="3">
          <cell r="B3" t="str">
            <v>PF0278</v>
          </cell>
          <cell r="C3" t="str">
            <v>FERME NATURE SUCRE 110</v>
          </cell>
          <cell r="D3">
            <v>0</v>
          </cell>
          <cell r="E3">
            <v>0</v>
          </cell>
          <cell r="F3">
            <v>48</v>
          </cell>
          <cell r="G3">
            <v>0</v>
          </cell>
          <cell r="H3">
            <v>0</v>
          </cell>
          <cell r="I3">
            <v>0</v>
          </cell>
        </row>
        <row r="4">
          <cell r="B4" t="str">
            <v>PF0009</v>
          </cell>
          <cell r="C4" t="str">
            <v>FERME BANANE 110G</v>
          </cell>
          <cell r="D4">
            <v>12672</v>
          </cell>
          <cell r="E4">
            <v>264</v>
          </cell>
          <cell r="F4">
            <v>48</v>
          </cell>
          <cell r="G4">
            <v>0</v>
          </cell>
          <cell r="H4">
            <v>0</v>
          </cell>
          <cell r="I4">
            <v>0</v>
          </cell>
        </row>
        <row r="5">
          <cell r="B5" t="str">
            <v>PF0010</v>
          </cell>
          <cell r="C5" t="str">
            <v>FERME FRAISE 110G</v>
          </cell>
          <cell r="D5">
            <v>15840</v>
          </cell>
          <cell r="E5">
            <v>330</v>
          </cell>
          <cell r="F5">
            <v>48</v>
          </cell>
          <cell r="G5">
            <v>0</v>
          </cell>
          <cell r="H5">
            <v>0</v>
          </cell>
          <cell r="I5">
            <v>0</v>
          </cell>
        </row>
        <row r="6">
          <cell r="B6" t="str">
            <v>PF0011</v>
          </cell>
          <cell r="C6" t="str">
            <v>FERME VANILLE 110G</v>
          </cell>
          <cell r="D6">
            <v>13680</v>
          </cell>
          <cell r="E6">
            <v>285</v>
          </cell>
          <cell r="F6">
            <v>48</v>
          </cell>
          <cell r="G6">
            <v>0</v>
          </cell>
          <cell r="H6">
            <v>0</v>
          </cell>
          <cell r="I6">
            <v>0</v>
          </cell>
        </row>
        <row r="7">
          <cell r="B7" t="str">
            <v>PF0012</v>
          </cell>
          <cell r="C7" t="str">
            <v>FERME NDC 110G</v>
          </cell>
          <cell r="D7">
            <v>528</v>
          </cell>
          <cell r="E7">
            <v>11</v>
          </cell>
          <cell r="F7">
            <v>48</v>
          </cell>
          <cell r="G7">
            <v>0</v>
          </cell>
          <cell r="H7">
            <v>0</v>
          </cell>
          <cell r="I7">
            <v>0</v>
          </cell>
        </row>
        <row r="8">
          <cell r="B8" t="str">
            <v>PF0013</v>
          </cell>
          <cell r="C8" t="str">
            <v>FERME FDB 110G</v>
          </cell>
          <cell r="D8">
            <v>2304</v>
          </cell>
          <cell r="E8">
            <v>48</v>
          </cell>
          <cell r="F8">
            <v>48</v>
          </cell>
          <cell r="G8">
            <v>0</v>
          </cell>
          <cell r="H8">
            <v>0</v>
          </cell>
          <cell r="I8">
            <v>0</v>
          </cell>
        </row>
        <row r="9">
          <cell r="B9" t="str">
            <v>PF0135</v>
          </cell>
          <cell r="C9" t="str">
            <v>FERME FRAISE CITRON 110G</v>
          </cell>
          <cell r="D9">
            <v>0</v>
          </cell>
          <cell r="E9">
            <v>0</v>
          </cell>
          <cell r="F9">
            <v>48</v>
          </cell>
          <cell r="G9">
            <v>0</v>
          </cell>
          <cell r="H9">
            <v>0</v>
          </cell>
          <cell r="I9">
            <v>0</v>
          </cell>
        </row>
        <row r="10">
          <cell r="B10" t="str">
            <v>PF0193</v>
          </cell>
          <cell r="C10" t="str">
            <v>FERME POMME/VANILLE 110G</v>
          </cell>
          <cell r="D10">
            <v>1728</v>
          </cell>
          <cell r="E10">
            <v>36</v>
          </cell>
          <cell r="F10">
            <v>48</v>
          </cell>
          <cell r="G10">
            <v>0</v>
          </cell>
          <cell r="H10">
            <v>0</v>
          </cell>
          <cell r="I10">
            <v>0</v>
          </cell>
        </row>
        <row r="11">
          <cell r="B11" t="str">
            <v>PF0372</v>
          </cell>
          <cell r="C11" t="str">
            <v>FERME FRUITS EXOTIQUES</v>
          </cell>
          <cell r="D11">
            <v>1440</v>
          </cell>
          <cell r="E11">
            <v>30</v>
          </cell>
          <cell r="F11">
            <v>48</v>
          </cell>
          <cell r="G11">
            <v>0</v>
          </cell>
          <cell r="H11">
            <v>0</v>
          </cell>
          <cell r="I11">
            <v>0</v>
          </cell>
        </row>
        <row r="12">
          <cell r="B12" t="str">
            <v>PF0014</v>
          </cell>
          <cell r="C12" t="str">
            <v>FERME ABRICOT 110</v>
          </cell>
          <cell r="D12">
            <v>288</v>
          </cell>
          <cell r="E12">
            <v>6</v>
          </cell>
          <cell r="F12">
            <v>48</v>
          </cell>
          <cell r="G12">
            <v>0</v>
          </cell>
          <cell r="H12">
            <v>0</v>
          </cell>
          <cell r="I12">
            <v>0</v>
          </cell>
        </row>
        <row r="13">
          <cell r="B13" t="str">
            <v>MK0013</v>
          </cell>
          <cell r="C13" t="str">
            <v>BON DE REDUCTION AROMATISE</v>
          </cell>
          <cell r="D13">
            <v>0</v>
          </cell>
          <cell r="E13">
            <v>0</v>
          </cell>
          <cell r="F13">
            <v>48</v>
          </cell>
          <cell r="G13">
            <v>0</v>
          </cell>
          <cell r="H13">
            <v>0</v>
          </cell>
          <cell r="I13">
            <v>0</v>
          </cell>
        </row>
        <row r="14">
          <cell r="B14" t="str">
            <v>PF0457</v>
          </cell>
          <cell r="C14" t="str">
            <v>DELICE FERME MELON</v>
          </cell>
          <cell r="D14">
            <v>192</v>
          </cell>
          <cell r="E14">
            <v>4</v>
          </cell>
          <cell r="F14">
            <v>48</v>
          </cell>
          <cell r="G14">
            <v>0</v>
          </cell>
          <cell r="H14">
            <v>0</v>
          </cell>
          <cell r="I14">
            <v>0</v>
          </cell>
        </row>
        <row r="15">
          <cell r="B15" t="str">
            <v>PF0458</v>
          </cell>
          <cell r="C15" t="str">
            <v>DELICE FERME CITRON</v>
          </cell>
          <cell r="D15">
            <v>192</v>
          </cell>
          <cell r="E15">
            <v>4</v>
          </cell>
          <cell r="F15">
            <v>48</v>
          </cell>
          <cell r="G15">
            <v>0</v>
          </cell>
          <cell r="H15">
            <v>0</v>
          </cell>
          <cell r="I15">
            <v>0</v>
          </cell>
        </row>
        <row r="16">
          <cell r="B16" t="str">
            <v>PF0245</v>
          </cell>
          <cell r="C16" t="str">
            <v>DANINO NATURE SUCRE 50G</v>
          </cell>
          <cell r="D16">
            <v>6912</v>
          </cell>
          <cell r="E16">
            <v>96</v>
          </cell>
          <cell r="F16">
            <v>72</v>
          </cell>
          <cell r="G16">
            <v>0</v>
          </cell>
          <cell r="H16">
            <v>0</v>
          </cell>
          <cell r="I16">
            <v>0</v>
          </cell>
        </row>
        <row r="17">
          <cell r="B17" t="str">
            <v>PF0246</v>
          </cell>
          <cell r="C17" t="str">
            <v>DANINO FRAISE 50G</v>
          </cell>
          <cell r="D17">
            <v>792</v>
          </cell>
          <cell r="E17">
            <v>11</v>
          </cell>
          <cell r="F17">
            <v>72</v>
          </cell>
          <cell r="G17">
            <v>0</v>
          </cell>
          <cell r="H17">
            <v>0</v>
          </cell>
          <cell r="I17">
            <v>0</v>
          </cell>
        </row>
        <row r="18">
          <cell r="B18" t="str">
            <v>PF0248</v>
          </cell>
          <cell r="C18" t="str">
            <v>DANINO BANANE 50G</v>
          </cell>
          <cell r="D18">
            <v>0</v>
          </cell>
          <cell r="E18">
            <v>0</v>
          </cell>
          <cell r="F18">
            <v>72</v>
          </cell>
          <cell r="G18">
            <v>0</v>
          </cell>
          <cell r="H18">
            <v>0</v>
          </cell>
          <cell r="I18">
            <v>0</v>
          </cell>
        </row>
        <row r="19">
          <cell r="B19" t="str">
            <v>PF0279</v>
          </cell>
          <cell r="C19" t="str">
            <v>DANINO VANILLE 50</v>
          </cell>
          <cell r="D19">
            <v>0</v>
          </cell>
          <cell r="E19">
            <v>0</v>
          </cell>
          <cell r="F19">
            <v>72</v>
          </cell>
          <cell r="G19">
            <v>0</v>
          </cell>
          <cell r="H19">
            <v>0</v>
          </cell>
          <cell r="I19">
            <v>0</v>
          </cell>
        </row>
        <row r="20">
          <cell r="B20" t="str">
            <v>PF0071</v>
          </cell>
          <cell r="C20" t="str">
            <v>DANETTE CHOCOLAT 100G</v>
          </cell>
          <cell r="D20">
            <v>8896</v>
          </cell>
          <cell r="E20">
            <v>278</v>
          </cell>
          <cell r="F20">
            <v>32</v>
          </cell>
          <cell r="G20">
            <v>0</v>
          </cell>
          <cell r="H20">
            <v>0</v>
          </cell>
          <cell r="I20">
            <v>0</v>
          </cell>
        </row>
        <row r="21">
          <cell r="B21" t="str">
            <v>PF0073</v>
          </cell>
          <cell r="C21" t="str">
            <v>DANETTE VANILLE 100G</v>
          </cell>
          <cell r="D21">
            <v>0</v>
          </cell>
          <cell r="E21">
            <v>0</v>
          </cell>
          <cell r="F21">
            <v>32</v>
          </cell>
          <cell r="G21">
            <v>0</v>
          </cell>
          <cell r="H21">
            <v>0</v>
          </cell>
          <cell r="I21">
            <v>0</v>
          </cell>
        </row>
        <row r="22">
          <cell r="B22" t="str">
            <v>PF0074</v>
          </cell>
          <cell r="C22" t="str">
            <v>DANETTE PRALINE 100G</v>
          </cell>
          <cell r="D22">
            <v>0</v>
          </cell>
          <cell r="E22">
            <v>0</v>
          </cell>
          <cell r="F22">
            <v>32</v>
          </cell>
          <cell r="G22">
            <v>0</v>
          </cell>
          <cell r="H22">
            <v>0</v>
          </cell>
          <cell r="I22">
            <v>0</v>
          </cell>
        </row>
        <row r="23">
          <cell r="B23" t="str">
            <v>PF0141</v>
          </cell>
          <cell r="C23" t="str">
            <v>DANETTE CHOCO/CARAMEL 100G</v>
          </cell>
          <cell r="D23">
            <v>0</v>
          </cell>
          <cell r="E23">
            <v>0</v>
          </cell>
          <cell r="F23">
            <v>32</v>
          </cell>
          <cell r="G23">
            <v>0</v>
          </cell>
          <cell r="H23">
            <v>0</v>
          </cell>
          <cell r="I23">
            <v>0</v>
          </cell>
        </row>
        <row r="24">
          <cell r="B24" t="str">
            <v>PF0267</v>
          </cell>
          <cell r="C24" t="str">
            <v>DANETTE ASSIDET ZGOUGOU 100</v>
          </cell>
          <cell r="D24">
            <v>0</v>
          </cell>
          <cell r="E24">
            <v>0</v>
          </cell>
          <cell r="F24">
            <v>32</v>
          </cell>
          <cell r="G24">
            <v>0</v>
          </cell>
          <cell r="H24">
            <v>0</v>
          </cell>
          <cell r="I24">
            <v>0</v>
          </cell>
        </row>
        <row r="25">
          <cell r="B25" t="str">
            <v>PF0268</v>
          </cell>
          <cell r="C25" t="str">
            <v>DANETTE SAVEUR CAFE 100</v>
          </cell>
          <cell r="D25">
            <v>0</v>
          </cell>
          <cell r="E25">
            <v>0</v>
          </cell>
          <cell r="F25">
            <v>32</v>
          </cell>
          <cell r="G25">
            <v>0</v>
          </cell>
          <cell r="H25">
            <v>0</v>
          </cell>
          <cell r="I25">
            <v>0</v>
          </cell>
        </row>
        <row r="26">
          <cell r="B26" t="str">
            <v>PF0337</v>
          </cell>
          <cell r="C26" t="str">
            <v>DANETTE CARAMEL</v>
          </cell>
          <cell r="D26">
            <v>0</v>
          </cell>
          <cell r="E26">
            <v>0</v>
          </cell>
          <cell r="F26">
            <v>32</v>
          </cell>
          <cell r="G26">
            <v>0</v>
          </cell>
          <cell r="H26">
            <v>0</v>
          </cell>
          <cell r="I26">
            <v>0</v>
          </cell>
        </row>
        <row r="27">
          <cell r="B27" t="str">
            <v>PF0365</v>
          </cell>
          <cell r="C27" t="str">
            <v>DANETTE CHOCO/NOISETTE 100</v>
          </cell>
          <cell r="D27">
            <v>0</v>
          </cell>
          <cell r="E27">
            <v>0</v>
          </cell>
          <cell r="F27">
            <v>32</v>
          </cell>
          <cell r="G27">
            <v>0</v>
          </cell>
          <cell r="H27">
            <v>0</v>
          </cell>
          <cell r="I27">
            <v>0</v>
          </cell>
        </row>
        <row r="28">
          <cell r="B28" t="str">
            <v>PF0423</v>
          </cell>
          <cell r="C28" t="str">
            <v>DANETTE CHOCOLAT BANANE 100</v>
          </cell>
          <cell r="D28">
            <v>0</v>
          </cell>
          <cell r="E28">
            <v>0</v>
          </cell>
          <cell r="F28">
            <v>32</v>
          </cell>
          <cell r="G28">
            <v>0</v>
          </cell>
          <cell r="H28">
            <v>0</v>
          </cell>
          <cell r="I28">
            <v>0</v>
          </cell>
        </row>
        <row r="29">
          <cell r="B29" t="str">
            <v>PF0467</v>
          </cell>
          <cell r="C29" t="str">
            <v>DANETTE TIRAMISU 100</v>
          </cell>
          <cell r="D29">
            <v>0</v>
          </cell>
          <cell r="E29">
            <v>0</v>
          </cell>
          <cell r="F29">
            <v>32</v>
          </cell>
          <cell r="G29">
            <v>0</v>
          </cell>
          <cell r="H29">
            <v>0</v>
          </cell>
          <cell r="I29">
            <v>0</v>
          </cell>
        </row>
        <row r="30">
          <cell r="B30" t="str">
            <v>PF0136</v>
          </cell>
          <cell r="C30" t="str">
            <v>DANUP PF ICE CITRON 170G</v>
          </cell>
          <cell r="D30">
            <v>0</v>
          </cell>
          <cell r="E30">
            <v>0</v>
          </cell>
          <cell r="F30">
            <v>48</v>
          </cell>
          <cell r="G30">
            <v>0</v>
          </cell>
          <cell r="H30">
            <v>0</v>
          </cell>
          <cell r="I30">
            <v>0</v>
          </cell>
        </row>
        <row r="31">
          <cell r="B31" t="str">
            <v>PF0155</v>
          </cell>
          <cell r="C31" t="str">
            <v>DANUP FRAISE 170G</v>
          </cell>
          <cell r="D31">
            <v>0</v>
          </cell>
          <cell r="E31">
            <v>0</v>
          </cell>
          <cell r="F31">
            <v>48</v>
          </cell>
          <cell r="G31">
            <v>0</v>
          </cell>
          <cell r="H31">
            <v>0</v>
          </cell>
          <cell r="I31">
            <v>0</v>
          </cell>
        </row>
        <row r="32">
          <cell r="B32" t="str">
            <v>PF0156</v>
          </cell>
          <cell r="C32" t="str">
            <v>DANUP VANILLE 170G</v>
          </cell>
          <cell r="D32">
            <v>6000</v>
          </cell>
          <cell r="E32">
            <v>125</v>
          </cell>
          <cell r="F32">
            <v>48</v>
          </cell>
          <cell r="G32">
            <v>0</v>
          </cell>
          <cell r="H32">
            <v>0</v>
          </cell>
          <cell r="I32">
            <v>0</v>
          </cell>
        </row>
        <row r="33">
          <cell r="B33" t="str">
            <v>PF0310</v>
          </cell>
          <cell r="C33" t="str">
            <v>DANUP TROPICAL MIX 170</v>
          </cell>
          <cell r="D33">
            <v>3792</v>
          </cell>
          <cell r="E33">
            <v>79</v>
          </cell>
          <cell r="F33">
            <v>48</v>
          </cell>
          <cell r="G33">
            <v>0</v>
          </cell>
          <cell r="H33">
            <v>0</v>
          </cell>
          <cell r="I33">
            <v>0</v>
          </cell>
        </row>
        <row r="34">
          <cell r="B34" t="str">
            <v>PF0338</v>
          </cell>
          <cell r="C34" t="str">
            <v>DANUP PF PECHE MELBA 170</v>
          </cell>
          <cell r="D34">
            <v>2112</v>
          </cell>
          <cell r="E34">
            <v>44</v>
          </cell>
          <cell r="F34">
            <v>48</v>
          </cell>
          <cell r="G34">
            <v>0</v>
          </cell>
          <cell r="H34">
            <v>0</v>
          </cell>
          <cell r="I34">
            <v>0</v>
          </cell>
        </row>
        <row r="35">
          <cell r="B35" t="str">
            <v>PF0428</v>
          </cell>
          <cell r="C35" t="str">
            <v>DANUP GRANITE 170</v>
          </cell>
          <cell r="D35">
            <v>0</v>
          </cell>
          <cell r="E35">
            <v>0</v>
          </cell>
          <cell r="F35">
            <v>48</v>
          </cell>
          <cell r="G35">
            <v>0</v>
          </cell>
          <cell r="H35">
            <v>0</v>
          </cell>
          <cell r="I35">
            <v>0</v>
          </cell>
        </row>
        <row r="36">
          <cell r="B36" t="str">
            <v>PF0083</v>
          </cell>
          <cell r="C36" t="str">
            <v>BRASSE VANILLE 80G</v>
          </cell>
          <cell r="D36">
            <v>7128</v>
          </cell>
          <cell r="E36">
            <v>99</v>
          </cell>
          <cell r="F36">
            <v>72</v>
          </cell>
          <cell r="G36">
            <v>0</v>
          </cell>
          <cell r="H36">
            <v>0</v>
          </cell>
          <cell r="I36">
            <v>0</v>
          </cell>
        </row>
        <row r="37">
          <cell r="B37" t="str">
            <v>PF0084</v>
          </cell>
          <cell r="C37" t="str">
            <v>BRASSE FRAISE 80G</v>
          </cell>
          <cell r="D37">
            <v>5112</v>
          </cell>
          <cell r="E37">
            <v>71</v>
          </cell>
          <cell r="F37">
            <v>72</v>
          </cell>
          <cell r="G37">
            <v>0</v>
          </cell>
          <cell r="H37">
            <v>0</v>
          </cell>
          <cell r="I37">
            <v>0</v>
          </cell>
        </row>
        <row r="38">
          <cell r="B38" t="str">
            <v>PF0314</v>
          </cell>
          <cell r="C38" t="str">
            <v>BRASSE FRAISE BISCUIT 80</v>
          </cell>
          <cell r="D38">
            <v>1440</v>
          </cell>
          <cell r="E38">
            <v>20</v>
          </cell>
          <cell r="F38">
            <v>72</v>
          </cell>
          <cell r="G38">
            <v>0</v>
          </cell>
          <cell r="H38">
            <v>0</v>
          </cell>
          <cell r="I38">
            <v>0</v>
          </cell>
        </row>
        <row r="39">
          <cell r="B39" t="str">
            <v>PF0325</v>
          </cell>
          <cell r="C39" t="str">
            <v>BRASSE TARTE AU CITRON 80</v>
          </cell>
          <cell r="D39">
            <v>0</v>
          </cell>
          <cell r="E39">
            <v>0</v>
          </cell>
          <cell r="F39">
            <v>72</v>
          </cell>
          <cell r="G39">
            <v>0</v>
          </cell>
          <cell r="H39">
            <v>0</v>
          </cell>
          <cell r="I39">
            <v>0</v>
          </cell>
        </row>
        <row r="40">
          <cell r="B40" t="str">
            <v>PF0128</v>
          </cell>
          <cell r="C40" t="str">
            <v>BRASSE PECHE ABRICOT 80G</v>
          </cell>
          <cell r="D40">
            <v>936</v>
          </cell>
          <cell r="E40">
            <v>13</v>
          </cell>
          <cell r="F40">
            <v>72</v>
          </cell>
          <cell r="G40">
            <v>0</v>
          </cell>
          <cell r="H40">
            <v>0</v>
          </cell>
          <cell r="I40">
            <v>0</v>
          </cell>
        </row>
        <row r="41">
          <cell r="B41" t="str">
            <v>PF0455</v>
          </cell>
          <cell r="C41" t="str">
            <v>MAMZOUJ MANGUE 80</v>
          </cell>
          <cell r="D41">
            <v>720</v>
          </cell>
          <cell r="E41">
            <v>10</v>
          </cell>
          <cell r="F41">
            <v>72</v>
          </cell>
          <cell r="G41">
            <v>0</v>
          </cell>
          <cell r="H41">
            <v>0</v>
          </cell>
          <cell r="I41">
            <v>0</v>
          </cell>
        </row>
        <row r="42">
          <cell r="B42" t="str">
            <v>PF0456</v>
          </cell>
          <cell r="C42" t="str">
            <v>MAMZOUJ VANILLE BISCUIT 80</v>
          </cell>
          <cell r="D42">
            <v>0</v>
          </cell>
          <cell r="E42">
            <v>0</v>
          </cell>
          <cell r="F42">
            <v>72</v>
          </cell>
          <cell r="G42">
            <v>0</v>
          </cell>
          <cell r="H42">
            <v>0</v>
          </cell>
          <cell r="I42">
            <v>0</v>
          </cell>
        </row>
        <row r="43">
          <cell r="B43" t="str">
            <v>PF0321</v>
          </cell>
          <cell r="C43" t="str">
            <v>FERME YAWMY  VANILLE 80</v>
          </cell>
          <cell r="D43">
            <v>0</v>
          </cell>
          <cell r="E43">
            <v>0</v>
          </cell>
          <cell r="F43">
            <v>72</v>
          </cell>
          <cell r="G43">
            <v>0</v>
          </cell>
          <cell r="H43">
            <v>0</v>
          </cell>
          <cell r="I43">
            <v>0</v>
          </cell>
        </row>
        <row r="44">
          <cell r="B44" t="str">
            <v>PF0322</v>
          </cell>
          <cell r="C44" t="str">
            <v>FERME YAWMY FRAISE 80</v>
          </cell>
          <cell r="D44">
            <v>0</v>
          </cell>
          <cell r="E44">
            <v>0</v>
          </cell>
          <cell r="F44">
            <v>72</v>
          </cell>
          <cell r="G44">
            <v>0</v>
          </cell>
          <cell r="H44">
            <v>0</v>
          </cell>
          <cell r="I44">
            <v>0</v>
          </cell>
        </row>
        <row r="45">
          <cell r="B45" t="str">
            <v>PF0270</v>
          </cell>
          <cell r="C45" t="str">
            <v>DANAO PECHE/ABRICOT 200ML</v>
          </cell>
          <cell r="D45">
            <v>12355</v>
          </cell>
          <cell r="E45">
            <v>353</v>
          </cell>
          <cell r="F45">
            <v>35</v>
          </cell>
          <cell r="G45">
            <v>0</v>
          </cell>
          <cell r="H45">
            <v>0</v>
          </cell>
          <cell r="I45">
            <v>0</v>
          </cell>
        </row>
        <row r="46">
          <cell r="B46" t="str">
            <v>PF0469</v>
          </cell>
          <cell r="C46" t="str">
            <v>DANAO CITRON 200 ML</v>
          </cell>
          <cell r="D46">
            <v>0</v>
          </cell>
          <cell r="E46">
            <v>0</v>
          </cell>
          <cell r="F46">
            <v>35</v>
          </cell>
          <cell r="G46">
            <v>0</v>
          </cell>
          <cell r="H46">
            <v>0</v>
          </cell>
          <cell r="I46">
            <v>0</v>
          </cell>
        </row>
        <row r="47">
          <cell r="B47" t="str">
            <v>PF0181</v>
          </cell>
          <cell r="C47" t="str">
            <v>ACTIVIA NATURE 110G</v>
          </cell>
          <cell r="D47">
            <v>528</v>
          </cell>
          <cell r="E47">
            <v>11</v>
          </cell>
          <cell r="F47">
            <v>48</v>
          </cell>
          <cell r="G47">
            <v>0</v>
          </cell>
          <cell r="H47">
            <v>0</v>
          </cell>
          <cell r="I47">
            <v>0</v>
          </cell>
        </row>
        <row r="48">
          <cell r="B48" t="str">
            <v>PF0206</v>
          </cell>
          <cell r="C48" t="str">
            <v>ACTIVIA VANILLE 110G</v>
          </cell>
          <cell r="D48">
            <v>672</v>
          </cell>
          <cell r="E48">
            <v>14</v>
          </cell>
          <cell r="F48">
            <v>48</v>
          </cell>
          <cell r="G48">
            <v>0</v>
          </cell>
          <cell r="H48">
            <v>0</v>
          </cell>
          <cell r="I48">
            <v>0</v>
          </cell>
        </row>
        <row r="49">
          <cell r="B49" t="str">
            <v>PF0217</v>
          </cell>
          <cell r="C49" t="str">
            <v>ACTIVIA MIEL 110G</v>
          </cell>
          <cell r="D49">
            <v>0</v>
          </cell>
          <cell r="E49">
            <v>0</v>
          </cell>
          <cell r="F49">
            <v>48</v>
          </cell>
          <cell r="G49">
            <v>0</v>
          </cell>
          <cell r="H49">
            <v>0</v>
          </cell>
          <cell r="I49">
            <v>0</v>
          </cell>
        </row>
        <row r="50">
          <cell r="B50" t="str">
            <v>PF0366</v>
          </cell>
          <cell r="C50" t="str">
            <v>ACTIVIA AROMATISE CITRON</v>
          </cell>
          <cell r="D50">
            <v>0</v>
          </cell>
          <cell r="E50">
            <v>0</v>
          </cell>
          <cell r="F50">
            <v>48</v>
          </cell>
          <cell r="G50">
            <v>0</v>
          </cell>
          <cell r="H50">
            <v>0</v>
          </cell>
          <cell r="I50">
            <v>0</v>
          </cell>
        </row>
        <row r="51">
          <cell r="B51" t="str">
            <v>PF0263</v>
          </cell>
          <cell r="C51" t="str">
            <v>ACTIVIA AUX FRUITS FRAISE 110G</v>
          </cell>
          <cell r="D51">
            <v>768</v>
          </cell>
          <cell r="E51">
            <v>16</v>
          </cell>
          <cell r="F51">
            <v>48</v>
          </cell>
          <cell r="G51">
            <v>0</v>
          </cell>
          <cell r="H51">
            <v>0</v>
          </cell>
          <cell r="I51">
            <v>0</v>
          </cell>
        </row>
        <row r="52">
          <cell r="B52" t="str">
            <v>PF0264</v>
          </cell>
          <cell r="C52" t="str">
            <v>ACTIVIA AUX FRUITS PECHE  110G</v>
          </cell>
          <cell r="D52">
            <v>1008</v>
          </cell>
          <cell r="E52">
            <v>21</v>
          </cell>
          <cell r="F52">
            <v>48</v>
          </cell>
          <cell r="G52">
            <v>0</v>
          </cell>
          <cell r="H52">
            <v>0</v>
          </cell>
          <cell r="I52">
            <v>0</v>
          </cell>
        </row>
        <row r="53">
          <cell r="B53" t="str">
            <v>PF0265</v>
          </cell>
          <cell r="C53" t="str">
            <v>ACTIVIA AUX FRUITS FIGUE 110G</v>
          </cell>
          <cell r="D53">
            <v>0</v>
          </cell>
          <cell r="E53">
            <v>0</v>
          </cell>
          <cell r="F53">
            <v>48</v>
          </cell>
          <cell r="G53">
            <v>0</v>
          </cell>
          <cell r="H53">
            <v>0</v>
          </cell>
          <cell r="I53">
            <v>0</v>
          </cell>
        </row>
        <row r="54">
          <cell r="B54" t="str">
            <v>PF0266</v>
          </cell>
          <cell r="C54" t="str">
            <v>ACTIVIA AUX FRUITS POMME 110G</v>
          </cell>
          <cell r="D54">
            <v>0</v>
          </cell>
          <cell r="E54">
            <v>0</v>
          </cell>
          <cell r="F54">
            <v>48</v>
          </cell>
          <cell r="G54">
            <v>0</v>
          </cell>
          <cell r="H54">
            <v>0</v>
          </cell>
          <cell r="I54">
            <v>0</v>
          </cell>
        </row>
        <row r="55">
          <cell r="B55" t="str">
            <v>PF0315</v>
          </cell>
          <cell r="C55" t="str">
            <v>ACTIVIA AUX FRUITS DATTES  110</v>
          </cell>
          <cell r="D55">
            <v>0</v>
          </cell>
          <cell r="E55">
            <v>0</v>
          </cell>
          <cell r="F55">
            <v>48</v>
          </cell>
          <cell r="G55">
            <v>0</v>
          </cell>
          <cell r="H55">
            <v>0</v>
          </cell>
          <cell r="I55">
            <v>0</v>
          </cell>
        </row>
        <row r="56">
          <cell r="B56" t="str">
            <v>PF0346</v>
          </cell>
          <cell r="C56" t="str">
            <v>ACTIVIA AUX FRUITS POIRE</v>
          </cell>
          <cell r="D56">
            <v>0</v>
          </cell>
          <cell r="E56">
            <v>0</v>
          </cell>
          <cell r="F56">
            <v>48</v>
          </cell>
          <cell r="G56">
            <v>0</v>
          </cell>
          <cell r="H56">
            <v>0</v>
          </cell>
          <cell r="I56">
            <v>0</v>
          </cell>
        </row>
        <row r="57">
          <cell r="B57" t="str">
            <v>PF0358</v>
          </cell>
          <cell r="C57" t="str">
            <v>ACTIVIA AUX FRUITS FDB 110</v>
          </cell>
          <cell r="D57">
            <v>1104</v>
          </cell>
          <cell r="E57">
            <v>23</v>
          </cell>
          <cell r="F57">
            <v>48</v>
          </cell>
          <cell r="G57">
            <v>0</v>
          </cell>
          <cell r="H57">
            <v>0</v>
          </cell>
          <cell r="I57">
            <v>0</v>
          </cell>
        </row>
        <row r="58">
          <cell r="B58" t="str">
            <v>PF0424</v>
          </cell>
          <cell r="C58" t="str">
            <v>ACTIVIA AUX FRUITS MANGUE  110</v>
          </cell>
          <cell r="D58">
            <v>192</v>
          </cell>
          <cell r="E58">
            <v>4</v>
          </cell>
          <cell r="F58">
            <v>48</v>
          </cell>
          <cell r="G58">
            <v>0</v>
          </cell>
          <cell r="H58">
            <v>0</v>
          </cell>
          <cell r="I58">
            <v>0</v>
          </cell>
        </row>
        <row r="59">
          <cell r="B59" t="str">
            <v>PF0459</v>
          </cell>
          <cell r="C59" t="str">
            <v>ACTIVIA AU FRUITS NOIX 110</v>
          </cell>
          <cell r="D59">
            <v>768</v>
          </cell>
          <cell r="E59">
            <v>16</v>
          </cell>
          <cell r="F59">
            <v>48</v>
          </cell>
          <cell r="G59">
            <v>0</v>
          </cell>
          <cell r="H59">
            <v>0</v>
          </cell>
          <cell r="I59">
            <v>0</v>
          </cell>
        </row>
        <row r="60">
          <cell r="B60" t="str">
            <v>PF0460</v>
          </cell>
          <cell r="C60" t="str">
            <v>ACTIVIA 0% AU FRUITS FRAISE 110</v>
          </cell>
          <cell r="D60">
            <v>0</v>
          </cell>
          <cell r="E60">
            <v>0</v>
          </cell>
          <cell r="F60">
            <v>48</v>
          </cell>
          <cell r="G60">
            <v>0</v>
          </cell>
          <cell r="H60">
            <v>0</v>
          </cell>
          <cell r="I60">
            <v>0</v>
          </cell>
        </row>
        <row r="61">
          <cell r="B61" t="str">
            <v>PF0329</v>
          </cell>
          <cell r="C61" t="str">
            <v>TRESOR DE LAIT 140G</v>
          </cell>
          <cell r="D61">
            <v>108</v>
          </cell>
          <cell r="E61">
            <v>6</v>
          </cell>
          <cell r="F61">
            <v>18</v>
          </cell>
          <cell r="G61">
            <v>0</v>
          </cell>
          <cell r="H61">
            <v>0</v>
          </cell>
          <cell r="I61">
            <v>0</v>
          </cell>
        </row>
        <row r="62">
          <cell r="B62" t="str">
            <v>PF0077</v>
          </cell>
          <cell r="C62" t="str">
            <v>BEURRE PLAQUETTE 100G</v>
          </cell>
          <cell r="D62">
            <v>144</v>
          </cell>
          <cell r="E62">
            <v>48</v>
          </cell>
          <cell r="F62">
            <v>3</v>
          </cell>
          <cell r="G62">
            <v>0</v>
          </cell>
          <cell r="H62">
            <v>0</v>
          </cell>
          <cell r="I62">
            <v>0</v>
          </cell>
        </row>
        <row r="63">
          <cell r="B63" t="str">
            <v>PF0222</v>
          </cell>
          <cell r="C63" t="str">
            <v>LBEN DELICE NV</v>
          </cell>
          <cell r="D63">
            <v>1800</v>
          </cell>
          <cell r="E63">
            <v>120</v>
          </cell>
          <cell r="F63">
            <v>15</v>
          </cell>
          <cell r="G63">
            <v>0</v>
          </cell>
          <cell r="H63">
            <v>0</v>
          </cell>
          <cell r="I63">
            <v>0</v>
          </cell>
        </row>
        <row r="64">
          <cell r="B64" t="str">
            <v>PF0223</v>
          </cell>
          <cell r="C64" t="str">
            <v>RAIEB DELICE NV</v>
          </cell>
          <cell r="D64">
            <v>2100</v>
          </cell>
          <cell r="E64">
            <v>140</v>
          </cell>
          <cell r="F64">
            <v>15</v>
          </cell>
          <cell r="G64">
            <v>0</v>
          </cell>
          <cell r="H64">
            <v>0</v>
          </cell>
          <cell r="I64">
            <v>0</v>
          </cell>
        </row>
        <row r="65">
          <cell r="B65" t="str">
            <v>PF0349</v>
          </cell>
          <cell r="C65" t="str">
            <v>BEURRE EN SCEAU DELICE 2,5 KG</v>
          </cell>
          <cell r="D65">
            <v>0</v>
          </cell>
          <cell r="E65">
            <v>0</v>
          </cell>
          <cell r="F65">
            <v>2.5</v>
          </cell>
          <cell r="G65">
            <v>0</v>
          </cell>
          <cell r="H65">
            <v>0</v>
          </cell>
          <cell r="I65">
            <v>0</v>
          </cell>
        </row>
        <row r="66">
          <cell r="B66" t="str">
            <v>PF0330</v>
          </cell>
          <cell r="C66" t="str">
            <v>KIDZ</v>
          </cell>
          <cell r="D66">
            <v>208</v>
          </cell>
          <cell r="E66">
            <v>8</v>
          </cell>
          <cell r="F66">
            <v>26</v>
          </cell>
          <cell r="G66">
            <v>0</v>
          </cell>
          <cell r="H66">
            <v>0</v>
          </cell>
          <cell r="I66">
            <v>0</v>
          </cell>
        </row>
        <row r="67">
          <cell r="B67" t="str">
            <v>PF0350</v>
          </cell>
          <cell r="C67" t="str">
            <v>MILKANA KIDZ EMMENTAL</v>
          </cell>
          <cell r="D67">
            <v>0</v>
          </cell>
          <cell r="E67">
            <v>0</v>
          </cell>
          <cell r="F67">
            <v>26</v>
          </cell>
          <cell r="G67">
            <v>0</v>
          </cell>
          <cell r="H67">
            <v>0</v>
          </cell>
          <cell r="I67">
            <v>0</v>
          </cell>
        </row>
        <row r="68">
          <cell r="B68" t="str">
            <v>PF0418</v>
          </cell>
          <cell r="C68" t="str">
            <v>MILKANA KIDZ CHOCOLAT</v>
          </cell>
          <cell r="D68">
            <v>0</v>
          </cell>
          <cell r="E68">
            <v>0</v>
          </cell>
          <cell r="F68">
            <v>26</v>
          </cell>
          <cell r="G68">
            <v>0</v>
          </cell>
          <cell r="H68">
            <v>0</v>
          </cell>
          <cell r="I68">
            <v>0</v>
          </cell>
        </row>
        <row r="69">
          <cell r="B69" t="str">
            <v>PF0101</v>
          </cell>
          <cell r="C69" t="str">
            <v>JOCKEY NATURE SUCRE 90G</v>
          </cell>
          <cell r="D69">
            <v>0</v>
          </cell>
          <cell r="E69">
            <v>0</v>
          </cell>
          <cell r="F69">
            <v>48</v>
          </cell>
          <cell r="G69">
            <v>0</v>
          </cell>
          <cell r="H69">
            <v>0</v>
          </cell>
          <cell r="I69">
            <v>0</v>
          </cell>
        </row>
        <row r="70">
          <cell r="B70" t="str">
            <v>PF0102</v>
          </cell>
          <cell r="C70" t="str">
            <v>JOCKEY VANILLE 90</v>
          </cell>
          <cell r="D70">
            <v>0</v>
          </cell>
          <cell r="E70">
            <v>0</v>
          </cell>
          <cell r="F70">
            <v>48</v>
          </cell>
          <cell r="G70">
            <v>0</v>
          </cell>
          <cell r="H70">
            <v>0</v>
          </cell>
          <cell r="I70">
            <v>0</v>
          </cell>
        </row>
        <row r="71">
          <cell r="B71" t="str">
            <v>PF0042</v>
          </cell>
          <cell r="C71" t="str">
            <v>BEURRE PLAQUETTE 200G</v>
          </cell>
          <cell r="D71">
            <v>228</v>
          </cell>
          <cell r="E71">
            <v>57</v>
          </cell>
          <cell r="F71">
            <v>4</v>
          </cell>
          <cell r="G71">
            <v>0</v>
          </cell>
          <cell r="H71">
            <v>0</v>
          </cell>
          <cell r="I71">
            <v>0</v>
          </cell>
        </row>
        <row r="72">
          <cell r="B72" t="str">
            <v>PF0043</v>
          </cell>
          <cell r="C72" t="str">
            <v>BEURRE EN VRAC (CARTON 5KG)</v>
          </cell>
          <cell r="D72">
            <v>35</v>
          </cell>
          <cell r="E72">
            <v>7</v>
          </cell>
          <cell r="F72">
            <v>5</v>
          </cell>
          <cell r="G72">
            <v>0</v>
          </cell>
          <cell r="H72">
            <v>0</v>
          </cell>
          <cell r="I72">
            <v>0</v>
          </cell>
        </row>
        <row r="73">
          <cell r="B73" t="str">
            <v>MK0009</v>
          </cell>
          <cell r="C73" t="str">
            <v>CARTE A GRATTER</v>
          </cell>
          <cell r="D73">
            <v>0</v>
          </cell>
          <cell r="E73">
            <v>0</v>
          </cell>
          <cell r="F73">
            <v>1</v>
          </cell>
          <cell r="G73">
            <v>0</v>
          </cell>
          <cell r="H73">
            <v>0</v>
          </cell>
          <cell r="I73">
            <v>0</v>
          </cell>
        </row>
        <row r="74">
          <cell r="B74" t="str">
            <v>MK0010</v>
          </cell>
          <cell r="C74" t="str">
            <v>T-SHIRT CARTE A GRATTER</v>
          </cell>
          <cell r="D74">
            <v>0</v>
          </cell>
          <cell r="E74">
            <v>0</v>
          </cell>
          <cell r="F74">
            <v>1</v>
          </cell>
          <cell r="G74">
            <v>0</v>
          </cell>
          <cell r="H74">
            <v>0</v>
          </cell>
          <cell r="I74">
            <v>0</v>
          </cell>
        </row>
        <row r="75">
          <cell r="B75" t="str">
            <v>MK0017</v>
          </cell>
          <cell r="C75" t="str">
            <v>KIT DANETTE A GLACER</v>
          </cell>
          <cell r="D75">
            <v>0</v>
          </cell>
          <cell r="E75">
            <v>0</v>
          </cell>
          <cell r="F75">
            <v>1</v>
          </cell>
          <cell r="G75">
            <v>0</v>
          </cell>
          <cell r="H75">
            <v>0</v>
          </cell>
          <cell r="I75">
            <v>0</v>
          </cell>
        </row>
        <row r="76">
          <cell r="B76" t="str">
            <v>MK0018</v>
          </cell>
          <cell r="C76" t="str">
            <v>CARTON PRESENTOIR DG</v>
          </cell>
          <cell r="D76">
            <v>0</v>
          </cell>
          <cell r="E76">
            <v>0</v>
          </cell>
          <cell r="F76">
            <v>1</v>
          </cell>
          <cell r="G76">
            <v>0</v>
          </cell>
          <cell r="H76">
            <v>0</v>
          </cell>
          <cell r="I76">
            <v>0</v>
          </cell>
        </row>
        <row r="77">
          <cell r="B77" t="str">
            <v>PF0061</v>
          </cell>
          <cell r="C77" t="str">
            <v>DANETTE FLAN CARAMEL 90</v>
          </cell>
          <cell r="D77">
            <v>0</v>
          </cell>
          <cell r="E77">
            <v>0</v>
          </cell>
          <cell r="F77">
            <v>1</v>
          </cell>
          <cell r="G77">
            <v>0</v>
          </cell>
          <cell r="H77">
            <v>0</v>
          </cell>
          <cell r="I77">
            <v>0</v>
          </cell>
        </row>
        <row r="78">
          <cell r="B78" t="str">
            <v>PF0081</v>
          </cell>
          <cell r="C78" t="str">
            <v>JUS ORANGE 1L</v>
          </cell>
          <cell r="D78">
            <v>0</v>
          </cell>
          <cell r="E78">
            <v>0</v>
          </cell>
          <cell r="F78">
            <v>1</v>
          </cell>
          <cell r="G78">
            <v>0</v>
          </cell>
          <cell r="H78">
            <v>0</v>
          </cell>
          <cell r="I78">
            <v>0</v>
          </cell>
        </row>
        <row r="79">
          <cell r="B79" t="str">
            <v>PF0134</v>
          </cell>
          <cell r="C79" t="str">
            <v>LAIT BOUTEILLE LAINO 1L</v>
          </cell>
          <cell r="D79">
            <v>0</v>
          </cell>
          <cell r="E79">
            <v>0</v>
          </cell>
          <cell r="F79">
            <v>1</v>
          </cell>
          <cell r="G79">
            <v>0</v>
          </cell>
          <cell r="H79">
            <v>0</v>
          </cell>
          <cell r="I79">
            <v>0</v>
          </cell>
        </row>
        <row r="80">
          <cell r="B80" t="str">
            <v>PF0137</v>
          </cell>
          <cell r="C80" t="str">
            <v>DANUP GF ICE CITRON 280G</v>
          </cell>
          <cell r="D80">
            <v>0</v>
          </cell>
          <cell r="E80">
            <v>0</v>
          </cell>
          <cell r="F80">
            <v>1</v>
          </cell>
          <cell r="G80">
            <v>0</v>
          </cell>
          <cell r="H80">
            <v>0</v>
          </cell>
          <cell r="I80">
            <v>0</v>
          </cell>
        </row>
        <row r="81">
          <cell r="B81" t="str">
            <v>PF0157</v>
          </cell>
          <cell r="C81" t="str">
            <v>DANUP ANANAS/COCO 170G</v>
          </cell>
          <cell r="D81">
            <v>0</v>
          </cell>
          <cell r="E81">
            <v>0</v>
          </cell>
          <cell r="F81">
            <v>1</v>
          </cell>
          <cell r="G81">
            <v>0</v>
          </cell>
          <cell r="H81">
            <v>0</v>
          </cell>
          <cell r="I81">
            <v>0</v>
          </cell>
        </row>
        <row r="82">
          <cell r="B82" t="str">
            <v>PF0158</v>
          </cell>
          <cell r="C82" t="str">
            <v>DANUP FRAISE 280G</v>
          </cell>
          <cell r="D82">
            <v>0</v>
          </cell>
          <cell r="E82">
            <v>0</v>
          </cell>
          <cell r="F82">
            <v>1</v>
          </cell>
          <cell r="G82">
            <v>0</v>
          </cell>
          <cell r="H82">
            <v>0</v>
          </cell>
          <cell r="I82">
            <v>0</v>
          </cell>
        </row>
        <row r="83">
          <cell r="B83" t="str">
            <v>PF0159</v>
          </cell>
          <cell r="C83" t="str">
            <v>DANUP VANILLE 280G</v>
          </cell>
          <cell r="D83">
            <v>0</v>
          </cell>
          <cell r="E83">
            <v>0</v>
          </cell>
          <cell r="F83">
            <v>1</v>
          </cell>
          <cell r="G83">
            <v>0</v>
          </cell>
          <cell r="H83">
            <v>0</v>
          </cell>
          <cell r="I83">
            <v>0</v>
          </cell>
        </row>
        <row r="84">
          <cell r="B84" t="str">
            <v>PF0165</v>
          </cell>
          <cell r="C84" t="str">
            <v>LAIT UHT PAQUET LAINO</v>
          </cell>
          <cell r="D84">
            <v>0</v>
          </cell>
          <cell r="E84">
            <v>0</v>
          </cell>
          <cell r="F84">
            <v>1</v>
          </cell>
          <cell r="G84">
            <v>0</v>
          </cell>
          <cell r="H84">
            <v>0</v>
          </cell>
          <cell r="I84">
            <v>0</v>
          </cell>
        </row>
        <row r="85">
          <cell r="B85" t="str">
            <v>PF0171</v>
          </cell>
          <cell r="C85" t="str">
            <v>RAIEB LAINO</v>
          </cell>
          <cell r="D85">
            <v>0</v>
          </cell>
          <cell r="E85">
            <v>0</v>
          </cell>
          <cell r="F85">
            <v>1</v>
          </cell>
          <cell r="G85">
            <v>0</v>
          </cell>
          <cell r="H85">
            <v>0</v>
          </cell>
          <cell r="I85">
            <v>0</v>
          </cell>
        </row>
        <row r="86">
          <cell r="B86" t="str">
            <v>PF0177</v>
          </cell>
          <cell r="C86" t="str">
            <v>BRASSE VANILLE 110</v>
          </cell>
          <cell r="D86">
            <v>0</v>
          </cell>
          <cell r="E86">
            <v>0</v>
          </cell>
          <cell r="F86">
            <v>1</v>
          </cell>
          <cell r="G86">
            <v>0</v>
          </cell>
          <cell r="H86">
            <v>0</v>
          </cell>
          <cell r="I86">
            <v>0</v>
          </cell>
        </row>
        <row r="87">
          <cell r="B87" t="str">
            <v>PF0178</v>
          </cell>
          <cell r="C87" t="str">
            <v>BRASSE FRAISE 110</v>
          </cell>
          <cell r="D87">
            <v>0</v>
          </cell>
          <cell r="E87">
            <v>0</v>
          </cell>
          <cell r="F87">
            <v>1</v>
          </cell>
          <cell r="G87">
            <v>0</v>
          </cell>
          <cell r="H87">
            <v>0</v>
          </cell>
          <cell r="I87">
            <v>0</v>
          </cell>
        </row>
        <row r="88">
          <cell r="B88" t="str">
            <v>PF0194</v>
          </cell>
          <cell r="C88" t="str">
            <v>LAIT BOUTEILLE LAINO 1/2 L</v>
          </cell>
          <cell r="D88">
            <v>0</v>
          </cell>
          <cell r="E88">
            <v>0</v>
          </cell>
          <cell r="F88">
            <v>1</v>
          </cell>
          <cell r="G88">
            <v>0</v>
          </cell>
          <cell r="H88">
            <v>0</v>
          </cell>
          <cell r="I88">
            <v>0</v>
          </cell>
        </row>
        <row r="89">
          <cell r="B89" t="str">
            <v>PF0203</v>
          </cell>
          <cell r="C89" t="str">
            <v>LAIT ENTIER LAINO</v>
          </cell>
          <cell r="D89">
            <v>0</v>
          </cell>
          <cell r="E89">
            <v>0</v>
          </cell>
          <cell r="F89">
            <v>1</v>
          </cell>
          <cell r="G89">
            <v>0</v>
          </cell>
          <cell r="H89">
            <v>0</v>
          </cell>
          <cell r="I89">
            <v>0</v>
          </cell>
        </row>
        <row r="90">
          <cell r="B90" t="str">
            <v>PF0211</v>
          </cell>
          <cell r="C90" t="str">
            <v>BRASSE FRAISE/ BISCUIT 110</v>
          </cell>
          <cell r="D90">
            <v>0</v>
          </cell>
          <cell r="E90">
            <v>0</v>
          </cell>
          <cell r="F90">
            <v>1</v>
          </cell>
          <cell r="G90">
            <v>0</v>
          </cell>
          <cell r="H90">
            <v>0</v>
          </cell>
          <cell r="I90">
            <v>0</v>
          </cell>
        </row>
        <row r="91">
          <cell r="B91" t="str">
            <v>PF0213</v>
          </cell>
          <cell r="C91" t="str">
            <v>DANETTE A GLACER*4 CHOCOLAT</v>
          </cell>
          <cell r="D91">
            <v>0</v>
          </cell>
          <cell r="E91">
            <v>0</v>
          </cell>
          <cell r="F91">
            <v>1</v>
          </cell>
          <cell r="G91">
            <v>0</v>
          </cell>
          <cell r="H91">
            <v>0</v>
          </cell>
          <cell r="I91">
            <v>0</v>
          </cell>
        </row>
        <row r="92">
          <cell r="B92" t="str">
            <v>PF0214</v>
          </cell>
          <cell r="C92" t="str">
            <v>DANETTE A GLACER*4 VANILLE</v>
          </cell>
          <cell r="D92">
            <v>0</v>
          </cell>
          <cell r="E92">
            <v>0</v>
          </cell>
          <cell r="F92">
            <v>1</v>
          </cell>
          <cell r="G92">
            <v>0</v>
          </cell>
          <cell r="H92">
            <v>0</v>
          </cell>
          <cell r="I92">
            <v>0</v>
          </cell>
        </row>
        <row r="93">
          <cell r="B93" t="str">
            <v>PF0215</v>
          </cell>
          <cell r="C93" t="str">
            <v>DANETTE A GLACER*4 BISCUIT</v>
          </cell>
          <cell r="D93">
            <v>0</v>
          </cell>
          <cell r="E93">
            <v>0</v>
          </cell>
          <cell r="F93">
            <v>1</v>
          </cell>
          <cell r="G93">
            <v>0</v>
          </cell>
          <cell r="H93">
            <v>0</v>
          </cell>
          <cell r="I93">
            <v>0</v>
          </cell>
        </row>
        <row r="94">
          <cell r="B94" t="str">
            <v>PF0216</v>
          </cell>
          <cell r="C94" t="str">
            <v>BEURRE CRATUITE (CARTON 5KG)</v>
          </cell>
          <cell r="D94">
            <v>0</v>
          </cell>
          <cell r="E94">
            <v>0</v>
          </cell>
          <cell r="F94">
            <v>1</v>
          </cell>
          <cell r="G94">
            <v>0</v>
          </cell>
          <cell r="H94">
            <v>0</v>
          </cell>
          <cell r="I94">
            <v>0</v>
          </cell>
        </row>
        <row r="95">
          <cell r="B95" t="str">
            <v>PF0219</v>
          </cell>
          <cell r="C95" t="str">
            <v>BEURRE EN VRAC LAINO</v>
          </cell>
          <cell r="D95">
            <v>0</v>
          </cell>
          <cell r="E95">
            <v>0</v>
          </cell>
          <cell r="F95">
            <v>1</v>
          </cell>
          <cell r="G95">
            <v>0</v>
          </cell>
          <cell r="H95">
            <v>0</v>
          </cell>
          <cell r="I95">
            <v>0</v>
          </cell>
        </row>
        <row r="96">
          <cell r="B96" t="str">
            <v>PF0224</v>
          </cell>
          <cell r="C96" t="str">
            <v>LBEN DELICE 1L</v>
          </cell>
          <cell r="D96">
            <v>0</v>
          </cell>
          <cell r="E96">
            <v>0</v>
          </cell>
          <cell r="F96">
            <v>1</v>
          </cell>
          <cell r="G96">
            <v>0</v>
          </cell>
          <cell r="H96">
            <v>0</v>
          </cell>
          <cell r="I96">
            <v>0</v>
          </cell>
        </row>
        <row r="97">
          <cell r="B97" t="str">
            <v>PF0226</v>
          </cell>
          <cell r="C97" t="str">
            <v>LBEN DELICE AROM FRAISE BANANE</v>
          </cell>
          <cell r="D97">
            <v>0</v>
          </cell>
          <cell r="E97">
            <v>0</v>
          </cell>
          <cell r="F97">
            <v>1</v>
          </cell>
          <cell r="G97">
            <v>0</v>
          </cell>
          <cell r="H97">
            <v>0</v>
          </cell>
          <cell r="I97">
            <v>0</v>
          </cell>
        </row>
        <row r="98">
          <cell r="B98" t="str">
            <v>PF0228</v>
          </cell>
          <cell r="C98" t="str">
            <v>?BJ FRESH ORANGE 1L</v>
          </cell>
          <cell r="D98">
            <v>0</v>
          </cell>
          <cell r="E98">
            <v>0</v>
          </cell>
          <cell r="F98">
            <v>1</v>
          </cell>
          <cell r="G98">
            <v>0</v>
          </cell>
          <cell r="H98">
            <v>0</v>
          </cell>
          <cell r="I98">
            <v>0</v>
          </cell>
        </row>
        <row r="99">
          <cell r="B99" t="str">
            <v>PF0229</v>
          </cell>
          <cell r="C99" t="str">
            <v>?BJ FRESH CITRON 1L</v>
          </cell>
          <cell r="D99">
            <v>0</v>
          </cell>
          <cell r="E99">
            <v>0</v>
          </cell>
          <cell r="F99">
            <v>1</v>
          </cell>
          <cell r="G99">
            <v>0</v>
          </cell>
          <cell r="H99">
            <v>0</v>
          </cell>
          <cell r="I99">
            <v>0</v>
          </cell>
        </row>
        <row r="100">
          <cell r="B100" t="str">
            <v>PF0231</v>
          </cell>
          <cell r="C100" t="str">
            <v>?BJ FRESH PECHE ABRICOT 1L</v>
          </cell>
          <cell r="D100">
            <v>0</v>
          </cell>
          <cell r="E100">
            <v>0</v>
          </cell>
          <cell r="F100">
            <v>1</v>
          </cell>
          <cell r="G100">
            <v>0</v>
          </cell>
          <cell r="H100">
            <v>0</v>
          </cell>
          <cell r="I100">
            <v>0</v>
          </cell>
        </row>
        <row r="101">
          <cell r="B101" t="str">
            <v>PF0233</v>
          </cell>
          <cell r="C101" t="str">
            <v>LBEN LAINO NV</v>
          </cell>
          <cell r="D101">
            <v>0</v>
          </cell>
          <cell r="E101">
            <v>0</v>
          </cell>
          <cell r="F101">
            <v>1</v>
          </cell>
          <cell r="G101">
            <v>0</v>
          </cell>
          <cell r="H101">
            <v>0</v>
          </cell>
          <cell r="I101">
            <v>0</v>
          </cell>
        </row>
        <row r="102">
          <cell r="B102" t="str">
            <v>PF0234</v>
          </cell>
          <cell r="C102" t="str">
            <v>LBEN DELICE ARO PECHE ABRICOT</v>
          </cell>
          <cell r="D102">
            <v>0</v>
          </cell>
          <cell r="E102">
            <v>0</v>
          </cell>
          <cell r="F102">
            <v>1</v>
          </cell>
          <cell r="G102">
            <v>0</v>
          </cell>
          <cell r="H102">
            <v>0</v>
          </cell>
          <cell r="I102">
            <v>0</v>
          </cell>
        </row>
        <row r="103">
          <cell r="B103" t="str">
            <v>PF0243</v>
          </cell>
          <cell r="C103" t="str">
            <v>BEURRE EN SCEAU LAINO 2,5 KG</v>
          </cell>
          <cell r="D103">
            <v>0</v>
          </cell>
          <cell r="E103">
            <v>0</v>
          </cell>
          <cell r="F103">
            <v>1</v>
          </cell>
          <cell r="G103">
            <v>0</v>
          </cell>
          <cell r="H103">
            <v>0</v>
          </cell>
          <cell r="I103">
            <v>0</v>
          </cell>
        </row>
        <row r="104">
          <cell r="B104" t="str">
            <v>PF0244</v>
          </cell>
          <cell r="C104" t="str">
            <v>?BJ FRESH ORANGE 33CL</v>
          </cell>
          <cell r="D104">
            <v>0</v>
          </cell>
          <cell r="E104">
            <v>0</v>
          </cell>
          <cell r="F104">
            <v>1</v>
          </cell>
          <cell r="G104">
            <v>0</v>
          </cell>
          <cell r="H104">
            <v>0</v>
          </cell>
          <cell r="I104">
            <v>0</v>
          </cell>
        </row>
        <row r="105">
          <cell r="B105" t="str">
            <v>PF0252</v>
          </cell>
          <cell r="C105" t="str">
            <v>BEURRE PLAQUETTE 100G LAINO NV</v>
          </cell>
          <cell r="D105">
            <v>0</v>
          </cell>
          <cell r="E105">
            <v>0</v>
          </cell>
          <cell r="F105">
            <v>1</v>
          </cell>
          <cell r="G105">
            <v>0</v>
          </cell>
          <cell r="H105">
            <v>0</v>
          </cell>
          <cell r="I105">
            <v>0</v>
          </cell>
        </row>
        <row r="106">
          <cell r="B106" t="str">
            <v>PF0253</v>
          </cell>
          <cell r="C106" t="str">
            <v>BEURRE PLAQUETTE 200G LAINO NV</v>
          </cell>
          <cell r="D106">
            <v>0</v>
          </cell>
          <cell r="E106">
            <v>0</v>
          </cell>
          <cell r="F106">
            <v>1</v>
          </cell>
          <cell r="G106">
            <v>0</v>
          </cell>
          <cell r="H106">
            <v>0</v>
          </cell>
          <cell r="I106">
            <v>0</v>
          </cell>
        </row>
        <row r="107">
          <cell r="B107" t="str">
            <v>PF0254</v>
          </cell>
          <cell r="C107" t="str">
            <v>FRESH EN PAQUET ORANGE 1L</v>
          </cell>
          <cell r="D107">
            <v>0</v>
          </cell>
          <cell r="E107">
            <v>0</v>
          </cell>
          <cell r="F107">
            <v>1</v>
          </cell>
          <cell r="G107">
            <v>0</v>
          </cell>
          <cell r="H107">
            <v>0</v>
          </cell>
          <cell r="I107">
            <v>0</v>
          </cell>
        </row>
        <row r="108">
          <cell r="B108" t="str">
            <v>PF0255</v>
          </cell>
          <cell r="C108" t="str">
            <v>FRESH EN PAQUET CITRON 1L</v>
          </cell>
          <cell r="D108">
            <v>0</v>
          </cell>
          <cell r="E108">
            <v>0</v>
          </cell>
          <cell r="F108">
            <v>1</v>
          </cell>
          <cell r="G108">
            <v>0</v>
          </cell>
          <cell r="H108">
            <v>0</v>
          </cell>
          <cell r="I108">
            <v>0</v>
          </cell>
        </row>
        <row r="109">
          <cell r="B109" t="str">
            <v>PF0256</v>
          </cell>
          <cell r="C109" t="str">
            <v>BRASSE TARTE AU CITRON 110</v>
          </cell>
          <cell r="D109">
            <v>0</v>
          </cell>
          <cell r="E109">
            <v>0</v>
          </cell>
          <cell r="F109">
            <v>1</v>
          </cell>
          <cell r="G109">
            <v>0</v>
          </cell>
          <cell r="H109">
            <v>0</v>
          </cell>
          <cell r="I109">
            <v>0</v>
          </cell>
        </row>
        <row r="110">
          <cell r="B110" t="str">
            <v>PF0272</v>
          </cell>
          <cell r="C110" t="str">
            <v>LBEN DELICE ARO FRAIS/ BAN NV</v>
          </cell>
          <cell r="D110">
            <v>0</v>
          </cell>
          <cell r="E110">
            <v>0</v>
          </cell>
          <cell r="F110">
            <v>1</v>
          </cell>
          <cell r="G110">
            <v>0</v>
          </cell>
          <cell r="H110">
            <v>0</v>
          </cell>
          <cell r="I110">
            <v>0</v>
          </cell>
        </row>
        <row r="111">
          <cell r="B111" t="str">
            <v>PF0273</v>
          </cell>
          <cell r="C111" t="str">
            <v>LBEN DELICE AROM PECH/ ABR NV</v>
          </cell>
          <cell r="D111">
            <v>0</v>
          </cell>
          <cell r="E111">
            <v>0</v>
          </cell>
          <cell r="F111">
            <v>1</v>
          </cell>
          <cell r="G111">
            <v>0</v>
          </cell>
          <cell r="H111">
            <v>0</v>
          </cell>
          <cell r="I111">
            <v>0</v>
          </cell>
        </row>
        <row r="112">
          <cell r="B112" t="str">
            <v>PF0274</v>
          </cell>
          <cell r="C112" t="str">
            <v>DELISSO GOUTER FRAISE</v>
          </cell>
          <cell r="D112">
            <v>0</v>
          </cell>
          <cell r="E112">
            <v>0</v>
          </cell>
          <cell r="F112">
            <v>1</v>
          </cell>
          <cell r="G112">
            <v>0</v>
          </cell>
          <cell r="H112">
            <v>0</v>
          </cell>
          <cell r="I112">
            <v>0</v>
          </cell>
        </row>
        <row r="113">
          <cell r="B113" t="str">
            <v>PF0275</v>
          </cell>
          <cell r="C113" t="str">
            <v>DELISSO GOUTER CHOCOLAT</v>
          </cell>
          <cell r="D113">
            <v>0</v>
          </cell>
          <cell r="E113">
            <v>0</v>
          </cell>
          <cell r="F113">
            <v>1</v>
          </cell>
          <cell r="G113">
            <v>0</v>
          </cell>
          <cell r="H113">
            <v>0</v>
          </cell>
          <cell r="I113">
            <v>0</v>
          </cell>
        </row>
        <row r="114">
          <cell r="B114" t="str">
            <v>PF0277</v>
          </cell>
          <cell r="C114" t="str">
            <v>?BJ FRESH TROPICAL 1L</v>
          </cell>
          <cell r="D114">
            <v>0</v>
          </cell>
          <cell r="E114">
            <v>0</v>
          </cell>
          <cell r="F114">
            <v>1</v>
          </cell>
          <cell r="G114">
            <v>0</v>
          </cell>
          <cell r="H114">
            <v>0</v>
          </cell>
          <cell r="I114">
            <v>0</v>
          </cell>
        </row>
        <row r="115">
          <cell r="B115" t="str">
            <v>PF0282</v>
          </cell>
          <cell r="C115" t="str">
            <v>LBEN DELICE AROM MANGUE</v>
          </cell>
          <cell r="D115">
            <v>0</v>
          </cell>
          <cell r="E115">
            <v>0</v>
          </cell>
          <cell r="F115">
            <v>1</v>
          </cell>
          <cell r="G115">
            <v>0</v>
          </cell>
          <cell r="H115">
            <v>0</v>
          </cell>
          <cell r="I115">
            <v>0</v>
          </cell>
        </row>
        <row r="116">
          <cell r="B116" t="str">
            <v>PF0285</v>
          </cell>
          <cell r="C116" t="str">
            <v>DANETTE A GLACER*4 PRALINE</v>
          </cell>
          <cell r="D116">
            <v>0</v>
          </cell>
          <cell r="E116">
            <v>0</v>
          </cell>
          <cell r="F116">
            <v>1</v>
          </cell>
          <cell r="G116">
            <v>0</v>
          </cell>
          <cell r="H116">
            <v>0</v>
          </cell>
          <cell r="I116">
            <v>0</v>
          </cell>
        </row>
        <row r="117">
          <cell r="B117" t="str">
            <v>PF0290</v>
          </cell>
          <cell r="C117" t="str">
            <v>DANUP CEREALES 170</v>
          </cell>
          <cell r="D117">
            <v>0</v>
          </cell>
          <cell r="E117">
            <v>0</v>
          </cell>
          <cell r="F117">
            <v>1</v>
          </cell>
          <cell r="G117">
            <v>0</v>
          </cell>
          <cell r="H117">
            <v>0</v>
          </cell>
          <cell r="I117">
            <v>0</v>
          </cell>
        </row>
        <row r="118">
          <cell r="B118" t="str">
            <v>PF0294</v>
          </cell>
          <cell r="C118" t="str">
            <v>BRASSE VANILLE CARAMEL  110</v>
          </cell>
          <cell r="D118">
            <v>0</v>
          </cell>
          <cell r="E118">
            <v>0</v>
          </cell>
          <cell r="F118">
            <v>1</v>
          </cell>
          <cell r="G118">
            <v>0</v>
          </cell>
          <cell r="H118">
            <v>0</v>
          </cell>
          <cell r="I118">
            <v>0</v>
          </cell>
        </row>
        <row r="119">
          <cell r="B119" t="str">
            <v>PF0295</v>
          </cell>
          <cell r="C119" t="str">
            <v>LAIT BOUTEILLE LAINO 40 CL</v>
          </cell>
          <cell r="D119">
            <v>0</v>
          </cell>
          <cell r="E119">
            <v>0</v>
          </cell>
          <cell r="F119">
            <v>1</v>
          </cell>
          <cell r="G119">
            <v>0</v>
          </cell>
          <cell r="H119">
            <v>0</v>
          </cell>
          <cell r="I119">
            <v>0</v>
          </cell>
        </row>
        <row r="120">
          <cell r="B120" t="str">
            <v>PF0296</v>
          </cell>
          <cell r="C120" t="str">
            <v>FERME MINI VANILLE 80</v>
          </cell>
          <cell r="D120">
            <v>0</v>
          </cell>
          <cell r="E120">
            <v>0</v>
          </cell>
          <cell r="F120">
            <v>1</v>
          </cell>
          <cell r="G120">
            <v>0</v>
          </cell>
          <cell r="H120">
            <v>0</v>
          </cell>
          <cell r="I120">
            <v>0</v>
          </cell>
        </row>
        <row r="121">
          <cell r="B121" t="str">
            <v>PF0297</v>
          </cell>
          <cell r="C121" t="str">
            <v>FERME MINI FRAISE 80</v>
          </cell>
          <cell r="D121">
            <v>0</v>
          </cell>
          <cell r="E121">
            <v>0</v>
          </cell>
          <cell r="F121">
            <v>1</v>
          </cell>
          <cell r="G121">
            <v>0</v>
          </cell>
          <cell r="H121">
            <v>0</v>
          </cell>
          <cell r="I121">
            <v>0</v>
          </cell>
        </row>
        <row r="122">
          <cell r="B122" t="str">
            <v>PF0298</v>
          </cell>
          <cell r="C122" t="str">
            <v>DANUP TROPICAL MIX 280</v>
          </cell>
          <cell r="D122">
            <v>0</v>
          </cell>
          <cell r="E122">
            <v>0</v>
          </cell>
          <cell r="F122">
            <v>1</v>
          </cell>
          <cell r="G122">
            <v>0</v>
          </cell>
          <cell r="H122">
            <v>0</v>
          </cell>
          <cell r="I122">
            <v>0</v>
          </cell>
        </row>
        <row r="123">
          <cell r="B123" t="str">
            <v>PF0299</v>
          </cell>
          <cell r="C123" t="str">
            <v>JUS ABRICOT 1L</v>
          </cell>
          <cell r="D123">
            <v>0</v>
          </cell>
          <cell r="E123">
            <v>0</v>
          </cell>
          <cell r="F123">
            <v>1</v>
          </cell>
          <cell r="G123">
            <v>0</v>
          </cell>
          <cell r="H123">
            <v>0</v>
          </cell>
          <cell r="I123">
            <v>0</v>
          </cell>
        </row>
        <row r="124">
          <cell r="B124" t="str">
            <v>PF0302</v>
          </cell>
          <cell r="C124" t="str">
            <v>DANETTE A GLACER*4 CHO/CARAMEL</v>
          </cell>
          <cell r="D124">
            <v>0</v>
          </cell>
          <cell r="E124">
            <v>0</v>
          </cell>
          <cell r="F124">
            <v>1</v>
          </cell>
          <cell r="G124">
            <v>0</v>
          </cell>
          <cell r="H124">
            <v>0</v>
          </cell>
          <cell r="I124">
            <v>0</v>
          </cell>
        </row>
        <row r="125">
          <cell r="B125" t="str">
            <v>PF0316</v>
          </cell>
          <cell r="C125" t="str">
            <v>TARTARE AF 80 GR</v>
          </cell>
          <cell r="D125">
            <v>0</v>
          </cell>
          <cell r="E125">
            <v>0</v>
          </cell>
          <cell r="F125">
            <v>1</v>
          </cell>
          <cell r="G125">
            <v>0</v>
          </cell>
          <cell r="H125">
            <v>0</v>
          </cell>
          <cell r="I125">
            <v>0</v>
          </cell>
        </row>
        <row r="126">
          <cell r="B126" t="str">
            <v>PF0317</v>
          </cell>
          <cell r="C126" t="str">
            <v>ST AGUR 125 GR</v>
          </cell>
          <cell r="D126">
            <v>0</v>
          </cell>
          <cell r="E126">
            <v>0</v>
          </cell>
          <cell r="F126">
            <v>1</v>
          </cell>
          <cell r="G126">
            <v>0</v>
          </cell>
          <cell r="H126">
            <v>0</v>
          </cell>
          <cell r="I126">
            <v>0</v>
          </cell>
        </row>
        <row r="127">
          <cell r="B127" t="str">
            <v>PF0318</v>
          </cell>
          <cell r="C127" t="str">
            <v>CHAVROUX 150 GR</v>
          </cell>
          <cell r="D127">
            <v>0</v>
          </cell>
          <cell r="E127">
            <v>0</v>
          </cell>
          <cell r="F127">
            <v>1</v>
          </cell>
          <cell r="G127">
            <v>0</v>
          </cell>
          <cell r="H127">
            <v>0</v>
          </cell>
          <cell r="I127">
            <v>0</v>
          </cell>
        </row>
        <row r="128">
          <cell r="B128" t="str">
            <v>PF0319</v>
          </cell>
          <cell r="C128" t="str">
            <v>CAPRICES DES DIEUX 200G</v>
          </cell>
          <cell r="D128">
            <v>0</v>
          </cell>
          <cell r="E128">
            <v>0</v>
          </cell>
          <cell r="F128">
            <v>1</v>
          </cell>
          <cell r="G128">
            <v>0</v>
          </cell>
          <cell r="H128">
            <v>0</v>
          </cell>
          <cell r="I128">
            <v>0</v>
          </cell>
        </row>
        <row r="129">
          <cell r="B129" t="str">
            <v>PF0320</v>
          </cell>
          <cell r="C129" t="str">
            <v>COEUR DE LION 250G</v>
          </cell>
          <cell r="D129">
            <v>0</v>
          </cell>
          <cell r="E129">
            <v>0</v>
          </cell>
          <cell r="F129">
            <v>1</v>
          </cell>
          <cell r="G129">
            <v>0</v>
          </cell>
          <cell r="H129">
            <v>0</v>
          </cell>
          <cell r="I129">
            <v>0</v>
          </cell>
        </row>
        <row r="130">
          <cell r="B130" t="str">
            <v>PF0324</v>
          </cell>
          <cell r="C130" t="str">
            <v>LBEN DELICE AROM AMANDE &amp; ZHAR</v>
          </cell>
          <cell r="D130">
            <v>0</v>
          </cell>
          <cell r="E130">
            <v>0</v>
          </cell>
          <cell r="F130">
            <v>1</v>
          </cell>
          <cell r="G130">
            <v>0</v>
          </cell>
          <cell r="H130">
            <v>0</v>
          </cell>
          <cell r="I130">
            <v>0</v>
          </cell>
        </row>
        <row r="131">
          <cell r="B131" t="str">
            <v>PF0326</v>
          </cell>
          <cell r="C131" t="str">
            <v>PACK DANINO NATURE SUCRE</v>
          </cell>
          <cell r="D131">
            <v>0</v>
          </cell>
          <cell r="E131">
            <v>0</v>
          </cell>
          <cell r="F131">
            <v>1</v>
          </cell>
          <cell r="G131">
            <v>0</v>
          </cell>
          <cell r="H131">
            <v>0</v>
          </cell>
          <cell r="I131">
            <v>0</v>
          </cell>
        </row>
        <row r="132">
          <cell r="B132" t="str">
            <v>PF0327</v>
          </cell>
          <cell r="C132" t="str">
            <v>PACK DANINO FRAISE</v>
          </cell>
          <cell r="D132">
            <v>0</v>
          </cell>
          <cell r="E132">
            <v>0</v>
          </cell>
          <cell r="F132">
            <v>1</v>
          </cell>
          <cell r="G132">
            <v>0</v>
          </cell>
          <cell r="H132">
            <v>0</v>
          </cell>
          <cell r="I132">
            <v>0</v>
          </cell>
        </row>
        <row r="133">
          <cell r="B133" t="str">
            <v>PF0328</v>
          </cell>
          <cell r="C133" t="str">
            <v>PACK DANINO VANILLE</v>
          </cell>
          <cell r="D133">
            <v>0</v>
          </cell>
          <cell r="E133">
            <v>0</v>
          </cell>
          <cell r="F133">
            <v>1</v>
          </cell>
          <cell r="G133">
            <v>0</v>
          </cell>
          <cell r="H133">
            <v>0</v>
          </cell>
          <cell r="I133">
            <v>0</v>
          </cell>
        </row>
        <row r="134">
          <cell r="B134" t="str">
            <v>PF0191</v>
          </cell>
          <cell r="C134" t="str">
            <v>JUS ORANGE/BANANE 1L</v>
          </cell>
          <cell r="D134">
            <v>0</v>
          </cell>
          <cell r="E134">
            <v>0</v>
          </cell>
          <cell r="F134">
            <v>1</v>
          </cell>
          <cell r="G134">
            <v>0</v>
          </cell>
          <cell r="H134">
            <v>0</v>
          </cell>
          <cell r="I134">
            <v>0</v>
          </cell>
        </row>
        <row r="135">
          <cell r="B135" t="str">
            <v>PF0339</v>
          </cell>
          <cell r="C135" t="str">
            <v>DANUP GF PECHE MELBA 280</v>
          </cell>
          <cell r="D135">
            <v>0</v>
          </cell>
          <cell r="E135">
            <v>0</v>
          </cell>
          <cell r="F135">
            <v>1</v>
          </cell>
          <cell r="G135">
            <v>0</v>
          </cell>
          <cell r="H135">
            <v>0</v>
          </cell>
          <cell r="I135">
            <v>0</v>
          </cell>
        </row>
        <row r="136">
          <cell r="B136" t="str">
            <v>PF0341</v>
          </cell>
          <cell r="C136" t="str">
            <v>BEURRE PLAQ 100 G LAINO PROMO</v>
          </cell>
          <cell r="D136">
            <v>0</v>
          </cell>
          <cell r="E136">
            <v>0</v>
          </cell>
          <cell r="F136">
            <v>1</v>
          </cell>
          <cell r="G136">
            <v>0</v>
          </cell>
          <cell r="H136">
            <v>0</v>
          </cell>
          <cell r="I136">
            <v>0</v>
          </cell>
        </row>
        <row r="137">
          <cell r="B137" t="str">
            <v>PF0336</v>
          </cell>
          <cell r="C137" t="str">
            <v>BEURRE PLAQ 200 G LAINO PROMO</v>
          </cell>
          <cell r="D137">
            <v>0</v>
          </cell>
          <cell r="E137">
            <v>0</v>
          </cell>
          <cell r="F137">
            <v>1</v>
          </cell>
          <cell r="G137">
            <v>0</v>
          </cell>
          <cell r="H137">
            <v>0</v>
          </cell>
          <cell r="I137">
            <v>0</v>
          </cell>
        </row>
        <row r="138">
          <cell r="B138" t="str">
            <v>PF0340</v>
          </cell>
          <cell r="C138" t="str">
            <v>DANETTE A GLACER*4 CARAMEL</v>
          </cell>
          <cell r="D138">
            <v>0</v>
          </cell>
          <cell r="E138">
            <v>0</v>
          </cell>
          <cell r="F138">
            <v>1</v>
          </cell>
          <cell r="G138">
            <v>0</v>
          </cell>
          <cell r="H138">
            <v>0</v>
          </cell>
          <cell r="I138">
            <v>0</v>
          </cell>
        </row>
        <row r="139">
          <cell r="B139" t="str">
            <v>PF0038</v>
          </cell>
          <cell r="C139" t="str">
            <v>LAIT UHT PAQUET 1L</v>
          </cell>
          <cell r="D139">
            <v>29556</v>
          </cell>
          <cell r="E139">
            <v>4926</v>
          </cell>
          <cell r="F139">
            <v>6</v>
          </cell>
          <cell r="G139">
            <v>0</v>
          </cell>
          <cell r="H139">
            <v>0</v>
          </cell>
          <cell r="I139">
            <v>0</v>
          </cell>
        </row>
        <row r="140">
          <cell r="B140" t="str">
            <v>PF0399</v>
          </cell>
          <cell r="C140" t="str">
            <v>LAIT UHT PAQUET SLIM 1L</v>
          </cell>
          <cell r="D140">
            <v>0</v>
          </cell>
          <cell r="E140">
            <v>0</v>
          </cell>
          <cell r="F140">
            <v>6</v>
          </cell>
          <cell r="G140">
            <v>0</v>
          </cell>
          <cell r="H140">
            <v>0</v>
          </cell>
          <cell r="I140">
            <v>0</v>
          </cell>
        </row>
        <row r="141">
          <cell r="B141" t="str">
            <v>PF0142</v>
          </cell>
          <cell r="C141" t="str">
            <v>LAIT ENTIER 1L</v>
          </cell>
          <cell r="D141">
            <v>1320</v>
          </cell>
          <cell r="E141">
            <v>220</v>
          </cell>
          <cell r="F141">
            <v>6</v>
          </cell>
          <cell r="G141">
            <v>0</v>
          </cell>
          <cell r="H141">
            <v>0</v>
          </cell>
          <cell r="I141">
            <v>0</v>
          </cell>
        </row>
        <row r="142">
          <cell r="B142" t="str">
            <v>PF0143</v>
          </cell>
          <cell r="C142" t="str">
            <v>LAIT ECREME 0% 1L</v>
          </cell>
          <cell r="D142">
            <v>0</v>
          </cell>
          <cell r="E142">
            <v>0</v>
          </cell>
          <cell r="F142">
            <v>6</v>
          </cell>
          <cell r="G142">
            <v>0</v>
          </cell>
          <cell r="H142">
            <v>0</v>
          </cell>
          <cell r="I142">
            <v>0</v>
          </cell>
        </row>
        <row r="143">
          <cell r="B143" t="str">
            <v>PF0442</v>
          </cell>
          <cell r="C143" t="str">
            <v>LAIT ECREME 0% 1L</v>
          </cell>
          <cell r="D143">
            <v>330</v>
          </cell>
          <cell r="E143">
            <v>55</v>
          </cell>
          <cell r="F143">
            <v>6</v>
          </cell>
          <cell r="G143">
            <v>0</v>
          </cell>
          <cell r="H143">
            <v>0</v>
          </cell>
          <cell r="I143">
            <v>0</v>
          </cell>
        </row>
        <row r="144">
          <cell r="B144" t="str">
            <v>PF0218</v>
          </cell>
          <cell r="C144" t="str">
            <v>LAIT ENRICHI DELISSO 1L</v>
          </cell>
          <cell r="D144">
            <v>1440</v>
          </cell>
          <cell r="E144">
            <v>240</v>
          </cell>
          <cell r="F144">
            <v>6</v>
          </cell>
          <cell r="G144">
            <v>0</v>
          </cell>
          <cell r="H144">
            <v>0</v>
          </cell>
          <cell r="I144">
            <v>0</v>
          </cell>
        </row>
        <row r="145">
          <cell r="B145" t="str">
            <v>PF0323</v>
          </cell>
          <cell r="C145" t="str">
            <v>LAIT DELIVIE</v>
          </cell>
          <cell r="D145">
            <v>0</v>
          </cell>
          <cell r="E145">
            <v>0</v>
          </cell>
          <cell r="F145">
            <v>6</v>
          </cell>
          <cell r="G145">
            <v>0</v>
          </cell>
          <cell r="H145">
            <v>0</v>
          </cell>
          <cell r="I145">
            <v>0</v>
          </cell>
        </row>
        <row r="146">
          <cell r="B146" t="str">
            <v>PF0201</v>
          </cell>
          <cell r="C146" t="str">
            <v>BOISSON LACTEE 1/2 L CHOCOLAT</v>
          </cell>
          <cell r="D146">
            <v>0</v>
          </cell>
          <cell r="E146">
            <v>0</v>
          </cell>
          <cell r="F146">
            <v>6</v>
          </cell>
          <cell r="G146">
            <v>0</v>
          </cell>
          <cell r="H146">
            <v>0</v>
          </cell>
          <cell r="I146">
            <v>0</v>
          </cell>
        </row>
        <row r="147">
          <cell r="B147" t="str">
            <v>PF0202</v>
          </cell>
          <cell r="C147" t="str">
            <v>BOISSON LACTEE 1/2 L FRAISE</v>
          </cell>
          <cell r="D147">
            <v>0</v>
          </cell>
          <cell r="E147">
            <v>0</v>
          </cell>
          <cell r="F147">
            <v>6</v>
          </cell>
          <cell r="G147">
            <v>0</v>
          </cell>
          <cell r="H147">
            <v>0</v>
          </cell>
          <cell r="I147">
            <v>0</v>
          </cell>
        </row>
        <row r="148">
          <cell r="B148" t="str">
            <v>PF0204</v>
          </cell>
          <cell r="C148" t="str">
            <v>CREME FRAICHE LAINO</v>
          </cell>
          <cell r="D148">
            <v>0</v>
          </cell>
          <cell r="E148">
            <v>0</v>
          </cell>
          <cell r="F148">
            <v>24</v>
          </cell>
          <cell r="G148">
            <v>0</v>
          </cell>
          <cell r="H148">
            <v>0</v>
          </cell>
          <cell r="I148">
            <v>0</v>
          </cell>
        </row>
        <row r="149">
          <cell r="B149" t="str">
            <v>PF0293</v>
          </cell>
          <cell r="C149" t="str">
            <v>CREME FRAÎCHE POT DELICE</v>
          </cell>
          <cell r="D149">
            <v>0</v>
          </cell>
          <cell r="E149">
            <v>0</v>
          </cell>
          <cell r="F149">
            <v>24</v>
          </cell>
          <cell r="G149">
            <v>0</v>
          </cell>
          <cell r="H149">
            <v>0</v>
          </cell>
          <cell r="I149">
            <v>0</v>
          </cell>
        </row>
        <row r="150">
          <cell r="B150" t="str">
            <v>PF0381</v>
          </cell>
          <cell r="C150" t="str">
            <v>DELIMIX FRAISE BANANE</v>
          </cell>
          <cell r="D150">
            <v>0</v>
          </cell>
          <cell r="E150">
            <v>0</v>
          </cell>
          <cell r="F150">
            <v>24</v>
          </cell>
          <cell r="G150">
            <v>0</v>
          </cell>
          <cell r="H150">
            <v>0</v>
          </cell>
          <cell r="I150">
            <v>0</v>
          </cell>
        </row>
        <row r="151">
          <cell r="B151" t="str">
            <v>PF0404</v>
          </cell>
          <cell r="C151" t="str">
            <v>DELIMIX PECHE ABRICOT</v>
          </cell>
          <cell r="D151">
            <v>0</v>
          </cell>
          <cell r="E151">
            <v>0</v>
          </cell>
          <cell r="F151">
            <v>24</v>
          </cell>
          <cell r="G151">
            <v>0</v>
          </cell>
          <cell r="H151">
            <v>0</v>
          </cell>
          <cell r="I151">
            <v>0</v>
          </cell>
        </row>
        <row r="152">
          <cell r="B152" t="str">
            <v>PF0189</v>
          </cell>
          <cell r="C152" t="str">
            <v>JUS MANGUE 1L</v>
          </cell>
          <cell r="D152">
            <v>0</v>
          </cell>
          <cell r="E152">
            <v>0</v>
          </cell>
          <cell r="F152">
            <v>6</v>
          </cell>
          <cell r="G152">
            <v>0</v>
          </cell>
          <cell r="H152">
            <v>0</v>
          </cell>
          <cell r="I152">
            <v>0</v>
          </cell>
        </row>
        <row r="153">
          <cell r="B153" t="str">
            <v>PF0192</v>
          </cell>
          <cell r="C153" t="str">
            <v>JUS ORANGE 1L NV</v>
          </cell>
          <cell r="D153">
            <v>360</v>
          </cell>
          <cell r="E153">
            <v>60</v>
          </cell>
          <cell r="F153">
            <v>6</v>
          </cell>
          <cell r="G153">
            <v>0</v>
          </cell>
          <cell r="H153">
            <v>0</v>
          </cell>
          <cell r="I153">
            <v>0</v>
          </cell>
        </row>
        <row r="154">
          <cell r="B154" t="str">
            <v>PF0227</v>
          </cell>
          <cell r="C154" t="str">
            <v>JUS MULTIVITAMINE 1L</v>
          </cell>
          <cell r="D154">
            <v>120</v>
          </cell>
          <cell r="E154">
            <v>20</v>
          </cell>
          <cell r="F154">
            <v>6</v>
          </cell>
          <cell r="G154">
            <v>0</v>
          </cell>
          <cell r="H154">
            <v>0</v>
          </cell>
          <cell r="I154">
            <v>0</v>
          </cell>
        </row>
        <row r="155">
          <cell r="B155" t="str">
            <v>PF0281</v>
          </cell>
          <cell r="C155" t="str">
            <v>JUS REVEIL TONIC  1L</v>
          </cell>
          <cell r="D155">
            <v>0</v>
          </cell>
          <cell r="E155">
            <v>0</v>
          </cell>
          <cell r="F155">
            <v>6</v>
          </cell>
          <cell r="G155">
            <v>0</v>
          </cell>
          <cell r="H155">
            <v>0</v>
          </cell>
          <cell r="I155">
            <v>0</v>
          </cell>
        </row>
        <row r="156">
          <cell r="B156" t="str">
            <v>PF0288</v>
          </cell>
          <cell r="C156" t="str">
            <v>JUS POIRE  1L</v>
          </cell>
          <cell r="D156">
            <v>240</v>
          </cell>
          <cell r="E156">
            <v>40</v>
          </cell>
          <cell r="F156">
            <v>6</v>
          </cell>
          <cell r="G156">
            <v>0</v>
          </cell>
          <cell r="H156">
            <v>0</v>
          </cell>
          <cell r="I156">
            <v>0</v>
          </cell>
        </row>
        <row r="157">
          <cell r="B157" t="str">
            <v>PF0289</v>
          </cell>
          <cell r="C157" t="str">
            <v>JUS PECHE  1L</v>
          </cell>
          <cell r="D157">
            <v>270</v>
          </cell>
          <cell r="E157">
            <v>45</v>
          </cell>
          <cell r="F157">
            <v>6</v>
          </cell>
          <cell r="G157">
            <v>0</v>
          </cell>
          <cell r="H157">
            <v>0</v>
          </cell>
          <cell r="I157">
            <v>0</v>
          </cell>
        </row>
        <row r="158">
          <cell r="B158" t="str">
            <v>PF0308</v>
          </cell>
          <cell r="C158" t="str">
            <v>JUS TIME RELAX 1L</v>
          </cell>
          <cell r="D158">
            <v>252</v>
          </cell>
          <cell r="E158">
            <v>42</v>
          </cell>
          <cell r="F158">
            <v>6</v>
          </cell>
          <cell r="G158">
            <v>0</v>
          </cell>
          <cell r="H158">
            <v>0</v>
          </cell>
          <cell r="I158">
            <v>0</v>
          </cell>
        </row>
        <row r="159">
          <cell r="B159" t="str">
            <v>PF0313</v>
          </cell>
          <cell r="C159" t="str">
            <v>JUS CONFORT REPAS 1L</v>
          </cell>
          <cell r="D159">
            <v>228</v>
          </cell>
          <cell r="E159">
            <v>38</v>
          </cell>
          <cell r="F159">
            <v>6</v>
          </cell>
          <cell r="G159">
            <v>0</v>
          </cell>
          <cell r="H159">
            <v>0</v>
          </cell>
          <cell r="I159">
            <v>0</v>
          </cell>
        </row>
        <row r="160">
          <cell r="B160" t="str">
            <v>PF0452</v>
          </cell>
          <cell r="C160" t="str">
            <v>JUS LEMONADA 1L</v>
          </cell>
          <cell r="D160">
            <v>0</v>
          </cell>
          <cell r="E160">
            <v>0</v>
          </cell>
          <cell r="F160">
            <v>6</v>
          </cell>
          <cell r="G160">
            <v>0</v>
          </cell>
          <cell r="H160">
            <v>0</v>
          </cell>
          <cell r="I160">
            <v>0</v>
          </cell>
        </row>
        <row r="161">
          <cell r="B161" t="str">
            <v>PF0260</v>
          </cell>
          <cell r="C161" t="str">
            <v>JUS ORANGE PF 23 CL</v>
          </cell>
          <cell r="D161">
            <v>0</v>
          </cell>
          <cell r="E161">
            <v>0</v>
          </cell>
          <cell r="F161">
            <v>24</v>
          </cell>
          <cell r="G161">
            <v>0</v>
          </cell>
          <cell r="H161">
            <v>0</v>
          </cell>
          <cell r="I161">
            <v>0</v>
          </cell>
        </row>
        <row r="162">
          <cell r="B162" t="str">
            <v>PF0261</v>
          </cell>
          <cell r="C162" t="str">
            <v>JUS ORANGE BANANE PF 23 CL</v>
          </cell>
          <cell r="D162">
            <v>0</v>
          </cell>
          <cell r="E162">
            <v>0</v>
          </cell>
          <cell r="F162">
            <v>24</v>
          </cell>
          <cell r="G162">
            <v>0</v>
          </cell>
          <cell r="H162">
            <v>0</v>
          </cell>
          <cell r="I162">
            <v>0</v>
          </cell>
        </row>
        <row r="163">
          <cell r="B163" t="str">
            <v>PF0262</v>
          </cell>
          <cell r="C163" t="str">
            <v>JUS MULTIVITAMINE PF 23 CL</v>
          </cell>
          <cell r="D163">
            <v>0</v>
          </cell>
          <cell r="E163">
            <v>0</v>
          </cell>
          <cell r="F163">
            <v>24</v>
          </cell>
          <cell r="G163">
            <v>0</v>
          </cell>
          <cell r="H163">
            <v>0</v>
          </cell>
          <cell r="I163">
            <v>0</v>
          </cell>
        </row>
        <row r="164">
          <cell r="B164" t="str">
            <v>PF0280</v>
          </cell>
          <cell r="C164" t="str">
            <v>JUS MANGUE PF 23 CL</v>
          </cell>
          <cell r="D164">
            <v>0</v>
          </cell>
          <cell r="E164">
            <v>0</v>
          </cell>
          <cell r="F164">
            <v>24</v>
          </cell>
          <cell r="G164">
            <v>0</v>
          </cell>
          <cell r="H164">
            <v>0</v>
          </cell>
          <cell r="I164">
            <v>0</v>
          </cell>
        </row>
        <row r="165">
          <cell r="B165" t="str">
            <v>PF0291</v>
          </cell>
          <cell r="C165" t="str">
            <v>JUS POIRE PF 23 CL</v>
          </cell>
          <cell r="D165">
            <v>0</v>
          </cell>
          <cell r="E165">
            <v>0</v>
          </cell>
          <cell r="F165">
            <v>24</v>
          </cell>
          <cell r="G165">
            <v>0</v>
          </cell>
          <cell r="H165">
            <v>0</v>
          </cell>
          <cell r="I165">
            <v>0</v>
          </cell>
        </row>
        <row r="166">
          <cell r="B166" t="str">
            <v>PF0292</v>
          </cell>
          <cell r="C166" t="str">
            <v>JUS PECHE PF 23 CL</v>
          </cell>
          <cell r="D166">
            <v>0</v>
          </cell>
          <cell r="E166">
            <v>0</v>
          </cell>
          <cell r="F166">
            <v>24</v>
          </cell>
          <cell r="G166">
            <v>0</v>
          </cell>
          <cell r="H166">
            <v>0</v>
          </cell>
          <cell r="I166">
            <v>0</v>
          </cell>
        </row>
        <row r="167">
          <cell r="B167" t="str">
            <v>PF0311</v>
          </cell>
          <cell r="C167" t="str">
            <v>JUS FRUZZY ORANGE 19 CL</v>
          </cell>
          <cell r="D167">
            <v>0</v>
          </cell>
          <cell r="E167">
            <v>0</v>
          </cell>
          <cell r="F167">
            <v>24</v>
          </cell>
          <cell r="G167">
            <v>0</v>
          </cell>
          <cell r="H167">
            <v>0</v>
          </cell>
          <cell r="I167">
            <v>0</v>
          </cell>
        </row>
        <row r="168">
          <cell r="B168" t="str">
            <v>PF0312</v>
          </cell>
          <cell r="C168" t="str">
            <v>JUS FRUZZY TROPICAL 19 CL</v>
          </cell>
          <cell r="D168">
            <v>0</v>
          </cell>
          <cell r="E168">
            <v>0</v>
          </cell>
          <cell r="F168">
            <v>24</v>
          </cell>
          <cell r="G168">
            <v>0</v>
          </cell>
          <cell r="H168">
            <v>0</v>
          </cell>
          <cell r="I168">
            <v>0</v>
          </cell>
        </row>
        <row r="169">
          <cell r="B169" t="str">
            <v>PF0392</v>
          </cell>
          <cell r="C169" t="str">
            <v>JUS FRUZZY POMME BANANE 19 CL</v>
          </cell>
          <cell r="D169">
            <v>0</v>
          </cell>
          <cell r="E169">
            <v>0</v>
          </cell>
          <cell r="F169">
            <v>24</v>
          </cell>
          <cell r="G169">
            <v>0</v>
          </cell>
          <cell r="H169">
            <v>0</v>
          </cell>
          <cell r="I169">
            <v>0</v>
          </cell>
        </row>
        <row r="170">
          <cell r="B170" t="str">
            <v>PF0304</v>
          </cell>
          <cell r="C170" t="str">
            <v>CIDRE MEDDEB 1 L</v>
          </cell>
          <cell r="D170">
            <v>0</v>
          </cell>
          <cell r="E170">
            <v>0</v>
          </cell>
          <cell r="F170">
            <v>6</v>
          </cell>
          <cell r="G170">
            <v>0</v>
          </cell>
          <cell r="H170">
            <v>0</v>
          </cell>
          <cell r="I170">
            <v>0</v>
          </cell>
        </row>
        <row r="171">
          <cell r="B171" t="str">
            <v>PF0305</v>
          </cell>
          <cell r="C171" t="str">
            <v>CIDRE MEDDEB 1,5 L</v>
          </cell>
          <cell r="D171">
            <v>210</v>
          </cell>
          <cell r="E171">
            <v>35</v>
          </cell>
          <cell r="F171">
            <v>6</v>
          </cell>
          <cell r="G171">
            <v>0</v>
          </cell>
          <cell r="H171">
            <v>0</v>
          </cell>
          <cell r="I171">
            <v>0</v>
          </cell>
        </row>
        <row r="172">
          <cell r="B172" t="str">
            <v>PF0303</v>
          </cell>
          <cell r="C172" t="str">
            <v>CIDRE MEDDEB 0,5 L</v>
          </cell>
          <cell r="D172">
            <v>0</v>
          </cell>
          <cell r="E172">
            <v>0</v>
          </cell>
          <cell r="F172">
            <v>12</v>
          </cell>
          <cell r="G172">
            <v>0</v>
          </cell>
          <cell r="H172">
            <v>0</v>
          </cell>
          <cell r="I172">
            <v>0</v>
          </cell>
        </row>
        <row r="173">
          <cell r="B173" t="str">
            <v>PF0309</v>
          </cell>
          <cell r="C173" t="str">
            <v>ACTIVIA A BOIRE VANILLE</v>
          </cell>
          <cell r="D173">
            <v>0</v>
          </cell>
          <cell r="E173">
            <v>0</v>
          </cell>
          <cell r="F173">
            <v>42</v>
          </cell>
          <cell r="G173">
            <v>0</v>
          </cell>
          <cell r="H173">
            <v>0</v>
          </cell>
          <cell r="I173">
            <v>0</v>
          </cell>
        </row>
        <row r="174">
          <cell r="B174" t="str">
            <v>EM0393</v>
          </cell>
          <cell r="C174" t="str">
            <v>CAISSE BLEUE</v>
          </cell>
          <cell r="D174">
            <v>3008</v>
          </cell>
          <cell r="E174">
            <v>3008</v>
          </cell>
          <cell r="F174">
            <v>1</v>
          </cell>
          <cell r="G174">
            <v>0</v>
          </cell>
          <cell r="H174">
            <v>0</v>
          </cell>
          <cell r="I174">
            <v>0</v>
          </cell>
        </row>
        <row r="175">
          <cell r="B175" t="str">
            <v>EM0151</v>
          </cell>
          <cell r="C175" t="str">
            <v>CAISSE VERTE</v>
          </cell>
          <cell r="D175">
            <v>0</v>
          </cell>
          <cell r="E175">
            <v>0</v>
          </cell>
          <cell r="F175">
            <v>1</v>
          </cell>
          <cell r="G175">
            <v>0</v>
          </cell>
          <cell r="H175">
            <v>0</v>
          </cell>
          <cell r="I175">
            <v>0</v>
          </cell>
        </row>
        <row r="176">
          <cell r="B176" t="str">
            <v>EM0200</v>
          </cell>
          <cell r="C176" t="str">
            <v>CAISSE GR F</v>
          </cell>
          <cell r="D176">
            <v>0</v>
          </cell>
          <cell r="E176">
            <v>0</v>
          </cell>
          <cell r="F176">
            <v>1</v>
          </cell>
          <cell r="G176">
            <v>0</v>
          </cell>
          <cell r="H176">
            <v>0</v>
          </cell>
          <cell r="I176">
            <v>0</v>
          </cell>
        </row>
        <row r="177">
          <cell r="B177" t="str">
            <v>LOC</v>
          </cell>
          <cell r="C177" t="str">
            <v>LOCATION</v>
          </cell>
          <cell r="D177">
            <v>0</v>
          </cell>
          <cell r="E177">
            <v>0</v>
          </cell>
          <cell r="F177">
            <v>1</v>
          </cell>
          <cell r="G177">
            <v>0</v>
          </cell>
          <cell r="H177">
            <v>0</v>
          </cell>
          <cell r="I177">
            <v>0</v>
          </cell>
        </row>
        <row r="178">
          <cell r="B178" t="str">
            <v>TF</v>
          </cell>
          <cell r="C178" t="str">
            <v>TIMBRE FISCAL (LOI 93-53)</v>
          </cell>
          <cell r="D178">
            <v>0</v>
          </cell>
          <cell r="E178">
            <v>0</v>
          </cell>
          <cell r="F178">
            <v>1</v>
          </cell>
          <cell r="G178">
            <v>0</v>
          </cell>
          <cell r="H178">
            <v>0</v>
          </cell>
          <cell r="I178">
            <v>0</v>
          </cell>
        </row>
        <row r="179">
          <cell r="B179" t="str">
            <v>CA003</v>
          </cell>
          <cell r="C179" t="str">
            <v>CARNET DE FACTURE</v>
          </cell>
          <cell r="D179">
            <v>0</v>
          </cell>
          <cell r="E179">
            <v>0</v>
          </cell>
          <cell r="F179">
            <v>1</v>
          </cell>
          <cell r="G179">
            <v>0</v>
          </cell>
          <cell r="H179">
            <v>0</v>
          </cell>
          <cell r="I179">
            <v>0</v>
          </cell>
        </row>
        <row r="180">
          <cell r="B180" t="str">
            <v>CA004</v>
          </cell>
          <cell r="C180" t="str">
            <v>CARNET BON DE LIVRAISON LAIT</v>
          </cell>
          <cell r="D180">
            <v>0</v>
          </cell>
          <cell r="E180">
            <v>0</v>
          </cell>
          <cell r="F180">
            <v>1</v>
          </cell>
          <cell r="G180">
            <v>0</v>
          </cell>
          <cell r="H180">
            <v>0</v>
          </cell>
          <cell r="I180">
            <v>0</v>
          </cell>
        </row>
        <row r="181">
          <cell r="B181" t="str">
            <v>197</v>
          </cell>
          <cell r="C181" t="str">
            <v>CARNET DE FACTURE QUAI</v>
          </cell>
          <cell r="D181">
            <v>0</v>
          </cell>
          <cell r="E181">
            <v>0</v>
          </cell>
          <cell r="F181">
            <v>1</v>
          </cell>
          <cell r="G181">
            <v>0</v>
          </cell>
          <cell r="H181">
            <v>0</v>
          </cell>
          <cell r="I181">
            <v>0</v>
          </cell>
        </row>
        <row r="182">
          <cell r="B182" t="str">
            <v>PF0300</v>
          </cell>
          <cell r="C182" t="str">
            <v>MPACK*12 FERME FRAISE/VANILLE</v>
          </cell>
          <cell r="D182">
            <v>84</v>
          </cell>
          <cell r="E182">
            <v>21</v>
          </cell>
          <cell r="F182">
            <v>4</v>
          </cell>
          <cell r="G182">
            <v>0</v>
          </cell>
          <cell r="H182">
            <v>0</v>
          </cell>
          <cell r="I182">
            <v>0</v>
          </cell>
        </row>
        <row r="183">
          <cell r="B183" t="str">
            <v>PF0434</v>
          </cell>
          <cell r="C183" t="str">
            <v>MPACK*12 FERME FRAISE/BANANE</v>
          </cell>
          <cell r="D183">
            <v>80</v>
          </cell>
          <cell r="E183">
            <v>20</v>
          </cell>
          <cell r="F183">
            <v>4</v>
          </cell>
          <cell r="G183">
            <v>0</v>
          </cell>
          <cell r="H183">
            <v>0</v>
          </cell>
          <cell r="I183">
            <v>0</v>
          </cell>
        </row>
        <row r="184">
          <cell r="B184" t="str">
            <v>PF0301</v>
          </cell>
          <cell r="C184" t="str">
            <v>MPACK*8 DANETTE CHOCOLAT</v>
          </cell>
          <cell r="D184">
            <v>0</v>
          </cell>
          <cell r="E184">
            <v>0</v>
          </cell>
          <cell r="F184">
            <v>4</v>
          </cell>
          <cell r="G184">
            <v>0</v>
          </cell>
          <cell r="H184">
            <v>0</v>
          </cell>
          <cell r="I184">
            <v>0</v>
          </cell>
        </row>
        <row r="185">
          <cell r="B185" t="str">
            <v>PF0361</v>
          </cell>
          <cell r="C185" t="str">
            <v>MPACK*8 DANETTE CHOCO/PRALINE</v>
          </cell>
          <cell r="D185">
            <v>0</v>
          </cell>
          <cell r="E185">
            <v>0</v>
          </cell>
          <cell r="F185">
            <v>4</v>
          </cell>
          <cell r="G185">
            <v>0</v>
          </cell>
          <cell r="H185">
            <v>0</v>
          </cell>
          <cell r="I185">
            <v>0</v>
          </cell>
        </row>
        <row r="186">
          <cell r="B186" t="str">
            <v>PF0334</v>
          </cell>
          <cell r="C186" t="str">
            <v>FROMAGE COEUR DE CUISINE</v>
          </cell>
          <cell r="D186">
            <v>0</v>
          </cell>
          <cell r="E186">
            <v>0</v>
          </cell>
          <cell r="F186">
            <v>24</v>
          </cell>
          <cell r="G186">
            <v>0</v>
          </cell>
          <cell r="H186">
            <v>0</v>
          </cell>
          <cell r="I186">
            <v>0</v>
          </cell>
        </row>
        <row r="187">
          <cell r="B187" t="str">
            <v>PF0331</v>
          </cell>
          <cell r="C187" t="str">
            <v>DELISSO GOUTER CHOCOLAT COCOBAT</v>
          </cell>
          <cell r="D187">
            <v>504</v>
          </cell>
          <cell r="E187">
            <v>21</v>
          </cell>
          <cell r="F187">
            <v>24</v>
          </cell>
          <cell r="G187">
            <v>0</v>
          </cell>
          <cell r="H187">
            <v>0</v>
          </cell>
          <cell r="I187">
            <v>0</v>
          </cell>
        </row>
        <row r="188">
          <cell r="B188" t="str">
            <v>PF0332</v>
          </cell>
          <cell r="C188" t="str">
            <v>DELISSO GOUTER FRAISE FLOPY</v>
          </cell>
          <cell r="D188">
            <v>0</v>
          </cell>
          <cell r="E188">
            <v>0</v>
          </cell>
          <cell r="F188">
            <v>24</v>
          </cell>
          <cell r="G188">
            <v>0</v>
          </cell>
          <cell r="H188">
            <v>0</v>
          </cell>
          <cell r="I188">
            <v>0</v>
          </cell>
        </row>
        <row r="189">
          <cell r="B189" t="str">
            <v>PF0333</v>
          </cell>
          <cell r="C189" t="str">
            <v>DELISSO GOUTER BUBBLE GUM</v>
          </cell>
          <cell r="D189">
            <v>0</v>
          </cell>
          <cell r="E189">
            <v>0</v>
          </cell>
          <cell r="F189">
            <v>24</v>
          </cell>
          <cell r="G189">
            <v>0</v>
          </cell>
          <cell r="H189">
            <v>0</v>
          </cell>
          <cell r="I189">
            <v>0</v>
          </cell>
        </row>
        <row r="190">
          <cell r="B190" t="str">
            <v>MK0016</v>
          </cell>
          <cell r="C190" t="str">
            <v>COLLECTOR DANINO</v>
          </cell>
          <cell r="D190">
            <v>0</v>
          </cell>
          <cell r="E190">
            <v>0</v>
          </cell>
          <cell r="F190">
            <v>1</v>
          </cell>
          <cell r="G190">
            <v>0</v>
          </cell>
          <cell r="H190">
            <v>0</v>
          </cell>
          <cell r="I190">
            <v>0</v>
          </cell>
        </row>
        <row r="191">
          <cell r="B191" t="str">
            <v>MK0025</v>
          </cell>
          <cell r="C191" t="str">
            <v>ALBUM DANINO AU MARCHE</v>
          </cell>
          <cell r="D191">
            <v>0</v>
          </cell>
          <cell r="E191">
            <v>0</v>
          </cell>
          <cell r="F191">
            <v>1</v>
          </cell>
          <cell r="G191">
            <v>0</v>
          </cell>
          <cell r="H191">
            <v>0</v>
          </cell>
          <cell r="I191">
            <v>0</v>
          </cell>
        </row>
        <row r="192">
          <cell r="B192" t="str">
            <v>PF0306</v>
          </cell>
          <cell r="C192" t="str">
            <v>BOISSON LACTEE 1/2 L VANILLE</v>
          </cell>
          <cell r="D192">
            <v>0</v>
          </cell>
          <cell r="E192">
            <v>0</v>
          </cell>
          <cell r="F192">
            <v>6</v>
          </cell>
          <cell r="G192">
            <v>0</v>
          </cell>
          <cell r="H192">
            <v>0</v>
          </cell>
          <cell r="I192">
            <v>0</v>
          </cell>
        </row>
        <row r="193">
          <cell r="B193" t="str">
            <v>PF0307</v>
          </cell>
          <cell r="C193" t="str">
            <v>BOISSON LACTEE 1/2 L CAFE</v>
          </cell>
          <cell r="D193">
            <v>0</v>
          </cell>
          <cell r="E193">
            <v>0</v>
          </cell>
          <cell r="F193">
            <v>6</v>
          </cell>
          <cell r="G193">
            <v>0</v>
          </cell>
          <cell r="H193">
            <v>0</v>
          </cell>
          <cell r="I193">
            <v>0</v>
          </cell>
        </row>
        <row r="194">
          <cell r="B194" t="str">
            <v>MK0027</v>
          </cell>
          <cell r="C194" t="str">
            <v>ALBUM COUPE DU MONDE</v>
          </cell>
          <cell r="D194">
            <v>0</v>
          </cell>
          <cell r="E194">
            <v>0</v>
          </cell>
          <cell r="F194">
            <v>1</v>
          </cell>
          <cell r="G194">
            <v>0</v>
          </cell>
          <cell r="H194">
            <v>0</v>
          </cell>
          <cell r="I194">
            <v>0</v>
          </cell>
        </row>
        <row r="195">
          <cell r="B195" t="str">
            <v>PF0342</v>
          </cell>
          <cell r="C195" t="str">
            <v>TRESOR DE LAIT AIL FINES HERBE 140G</v>
          </cell>
          <cell r="D195">
            <v>36</v>
          </cell>
          <cell r="E195">
            <v>2</v>
          </cell>
          <cell r="F195">
            <v>18</v>
          </cell>
          <cell r="G195">
            <v>0</v>
          </cell>
          <cell r="H195">
            <v>0</v>
          </cell>
          <cell r="I195">
            <v>0</v>
          </cell>
        </row>
        <row r="196">
          <cell r="B196" t="str">
            <v>PF0348</v>
          </cell>
          <cell r="C196" t="str">
            <v>TRESOR DE LAIT POIVRE 140G</v>
          </cell>
          <cell r="D196">
            <v>0</v>
          </cell>
          <cell r="E196">
            <v>0</v>
          </cell>
          <cell r="F196">
            <v>18</v>
          </cell>
          <cell r="G196">
            <v>0</v>
          </cell>
          <cell r="H196">
            <v>0</v>
          </cell>
          <cell r="I196">
            <v>0</v>
          </cell>
        </row>
        <row r="197">
          <cell r="B197" t="str">
            <v>PF0343</v>
          </cell>
          <cell r="C197" t="str">
            <v>ACTIVIA 0% AU FRUITS ANANAS</v>
          </cell>
          <cell r="D197">
            <v>0</v>
          </cell>
          <cell r="E197">
            <v>0</v>
          </cell>
          <cell r="F197">
            <v>48</v>
          </cell>
          <cell r="G197">
            <v>0</v>
          </cell>
          <cell r="H197">
            <v>0</v>
          </cell>
          <cell r="I197">
            <v>0</v>
          </cell>
        </row>
        <row r="198">
          <cell r="B198" t="str">
            <v>PF0347</v>
          </cell>
          <cell r="C198" t="str">
            <v>MILKANA PTIT NATURE 4 P</v>
          </cell>
          <cell r="D198">
            <v>210</v>
          </cell>
          <cell r="E198">
            <v>7</v>
          </cell>
          <cell r="F198">
            <v>30</v>
          </cell>
          <cell r="G198">
            <v>0</v>
          </cell>
          <cell r="H198">
            <v>0</v>
          </cell>
          <cell r="I198">
            <v>0</v>
          </cell>
        </row>
        <row r="199">
          <cell r="B199" t="str">
            <v>PF0344</v>
          </cell>
          <cell r="C199" t="str">
            <v>DANINO KBAIER FRAISE</v>
          </cell>
          <cell r="D199">
            <v>0</v>
          </cell>
          <cell r="E199">
            <v>0</v>
          </cell>
          <cell r="F199">
            <v>48</v>
          </cell>
          <cell r="G199">
            <v>0</v>
          </cell>
          <cell r="H199">
            <v>0</v>
          </cell>
          <cell r="I199">
            <v>0</v>
          </cell>
        </row>
        <row r="200">
          <cell r="B200" t="str">
            <v>PF0351</v>
          </cell>
          <cell r="C200" t="str">
            <v>LBEN DELICE 300G</v>
          </cell>
          <cell r="D200">
            <v>0</v>
          </cell>
          <cell r="E200">
            <v>0</v>
          </cell>
          <cell r="F200">
            <v>30</v>
          </cell>
          <cell r="G200">
            <v>0</v>
          </cell>
          <cell r="H200">
            <v>0</v>
          </cell>
          <cell r="I200">
            <v>0</v>
          </cell>
        </row>
        <row r="201">
          <cell r="B201" t="str">
            <v>PF0352</v>
          </cell>
          <cell r="C201" t="str">
            <v>MILKANA P'TIT NATURE 8 P</v>
          </cell>
          <cell r="D201">
            <v>0</v>
          </cell>
          <cell r="E201">
            <v>0</v>
          </cell>
          <cell r="F201">
            <v>18</v>
          </cell>
          <cell r="G201">
            <v>0</v>
          </cell>
          <cell r="H201">
            <v>0</v>
          </cell>
          <cell r="I201">
            <v>0</v>
          </cell>
        </row>
        <row r="202">
          <cell r="B202" t="str">
            <v>PF0356</v>
          </cell>
          <cell r="C202" t="str">
            <v>LAIT DELICOL</v>
          </cell>
          <cell r="D202">
            <v>0</v>
          </cell>
          <cell r="E202">
            <v>0</v>
          </cell>
          <cell r="F202">
            <v>6</v>
          </cell>
          <cell r="G202">
            <v>0</v>
          </cell>
          <cell r="H202">
            <v>0</v>
          </cell>
          <cell r="I202">
            <v>0</v>
          </cell>
        </row>
        <row r="203">
          <cell r="B203" t="str">
            <v>PF0357</v>
          </cell>
          <cell r="C203" t="str">
            <v>TRESOR DE LAIT SAUMON 140G</v>
          </cell>
          <cell r="D203">
            <v>126</v>
          </cell>
          <cell r="E203">
            <v>7</v>
          </cell>
          <cell r="F203">
            <v>18</v>
          </cell>
          <cell r="G203">
            <v>0</v>
          </cell>
          <cell r="H203">
            <v>0</v>
          </cell>
          <cell r="I203">
            <v>0</v>
          </cell>
        </row>
        <row r="204">
          <cell r="B204" t="str">
            <v>PF0367</v>
          </cell>
          <cell r="C204" t="str">
            <v>TRESOR DE LAIT 80 GR</v>
          </cell>
          <cell r="D204">
            <v>0</v>
          </cell>
          <cell r="E204">
            <v>0</v>
          </cell>
          <cell r="F204">
            <v>27</v>
          </cell>
          <cell r="G204">
            <v>0</v>
          </cell>
          <cell r="H204">
            <v>0</v>
          </cell>
          <cell r="I204">
            <v>0</v>
          </cell>
        </row>
        <row r="205">
          <cell r="B205" t="str">
            <v>PF0368</v>
          </cell>
          <cell r="C205" t="str">
            <v>TRESOR DE LAIT HERBE 80GR</v>
          </cell>
          <cell r="D205">
            <v>0</v>
          </cell>
          <cell r="E205">
            <v>0</v>
          </cell>
          <cell r="F205">
            <v>27</v>
          </cell>
          <cell r="G205">
            <v>0</v>
          </cell>
          <cell r="H205">
            <v>0</v>
          </cell>
          <cell r="I205">
            <v>0</v>
          </cell>
        </row>
        <row r="206">
          <cell r="B206" t="str">
            <v>PF0369</v>
          </cell>
          <cell r="C206" t="str">
            <v>TRESOR DE LAIT POIVRE 80GR</v>
          </cell>
          <cell r="D206">
            <v>0</v>
          </cell>
          <cell r="E206">
            <v>0</v>
          </cell>
          <cell r="F206">
            <v>27</v>
          </cell>
          <cell r="G206">
            <v>0</v>
          </cell>
          <cell r="H206">
            <v>0</v>
          </cell>
          <cell r="I206">
            <v>0</v>
          </cell>
        </row>
        <row r="207">
          <cell r="B207" t="str">
            <v>PF0362</v>
          </cell>
          <cell r="C207" t="str">
            <v>MPACK*12 FERME NATURE</v>
          </cell>
          <cell r="D207">
            <v>12</v>
          </cell>
          <cell r="E207">
            <v>3</v>
          </cell>
          <cell r="F207">
            <v>4</v>
          </cell>
          <cell r="G207">
            <v>0</v>
          </cell>
          <cell r="H207">
            <v>0</v>
          </cell>
          <cell r="I207">
            <v>0</v>
          </cell>
        </row>
        <row r="208">
          <cell r="B208" t="str">
            <v>PF0360</v>
          </cell>
          <cell r="C208" t="str">
            <v>MPACK *12 DANINO NATURE</v>
          </cell>
          <cell r="D208">
            <v>50</v>
          </cell>
          <cell r="E208">
            <v>10</v>
          </cell>
          <cell r="F208">
            <v>5</v>
          </cell>
          <cell r="G208">
            <v>0</v>
          </cell>
          <cell r="H208">
            <v>0</v>
          </cell>
          <cell r="I208">
            <v>0</v>
          </cell>
        </row>
        <row r="209">
          <cell r="B209" t="str">
            <v>PF0363</v>
          </cell>
          <cell r="C209" t="str">
            <v>MPACK*12 MAMZOUJ FRAISE VANILLE</v>
          </cell>
          <cell r="D209">
            <v>76</v>
          </cell>
          <cell r="E209">
            <v>19</v>
          </cell>
          <cell r="F209">
            <v>4</v>
          </cell>
          <cell r="G209">
            <v>0</v>
          </cell>
          <cell r="H209">
            <v>0</v>
          </cell>
          <cell r="I209">
            <v>0</v>
          </cell>
        </row>
        <row r="210">
          <cell r="B210" t="str">
            <v>PF0370</v>
          </cell>
          <cell r="C210" t="str">
            <v>TRESOR DE LAIT SAUMON 80G</v>
          </cell>
          <cell r="D210">
            <v>0</v>
          </cell>
          <cell r="E210">
            <v>0</v>
          </cell>
          <cell r="F210">
            <v>27</v>
          </cell>
          <cell r="G210">
            <v>0</v>
          </cell>
          <cell r="H210">
            <v>0</v>
          </cell>
          <cell r="I210">
            <v>0</v>
          </cell>
        </row>
        <row r="211">
          <cell r="B211" t="str">
            <v>MK0021</v>
          </cell>
          <cell r="C211" t="str">
            <v>BON DE REDUCTION ACTIVIA AROM</v>
          </cell>
          <cell r="D211">
            <v>0</v>
          </cell>
          <cell r="E211">
            <v>0</v>
          </cell>
          <cell r="F211">
            <v>1</v>
          </cell>
          <cell r="G211">
            <v>0</v>
          </cell>
          <cell r="H211">
            <v>0</v>
          </cell>
          <cell r="I211">
            <v>0</v>
          </cell>
        </row>
        <row r="212">
          <cell r="B212" t="str">
            <v>PF0373</v>
          </cell>
          <cell r="C212" t="str">
            <v>DANUP FRAISE 270 GR</v>
          </cell>
          <cell r="D212">
            <v>1900</v>
          </cell>
          <cell r="E212">
            <v>95</v>
          </cell>
          <cell r="F212">
            <v>20</v>
          </cell>
          <cell r="G212">
            <v>0</v>
          </cell>
          <cell r="H212">
            <v>0</v>
          </cell>
          <cell r="I212">
            <v>0</v>
          </cell>
        </row>
        <row r="213">
          <cell r="B213" t="str">
            <v>PF0374</v>
          </cell>
          <cell r="C213" t="str">
            <v>DANUP VANILLE 270 GR</v>
          </cell>
          <cell r="D213">
            <v>1020</v>
          </cell>
          <cell r="E213">
            <v>51</v>
          </cell>
          <cell r="F213">
            <v>20</v>
          </cell>
          <cell r="G213">
            <v>0</v>
          </cell>
          <cell r="H213">
            <v>0</v>
          </cell>
          <cell r="I213">
            <v>0</v>
          </cell>
        </row>
        <row r="214">
          <cell r="B214" t="str">
            <v>PF0375</v>
          </cell>
          <cell r="C214" t="str">
            <v>DANUP TROPICAL MIX 270 GR</v>
          </cell>
          <cell r="D214">
            <v>0</v>
          </cell>
          <cell r="E214">
            <v>0</v>
          </cell>
          <cell r="F214">
            <v>20</v>
          </cell>
          <cell r="G214">
            <v>0</v>
          </cell>
          <cell r="H214">
            <v>0</v>
          </cell>
          <cell r="I214">
            <v>0</v>
          </cell>
        </row>
        <row r="215">
          <cell r="B215" t="str">
            <v>PF0376</v>
          </cell>
          <cell r="C215" t="str">
            <v>DANUP GF PECHE MELBA 270 GR</v>
          </cell>
          <cell r="D215">
            <v>0</v>
          </cell>
          <cell r="E215">
            <v>0</v>
          </cell>
          <cell r="F215">
            <v>20</v>
          </cell>
          <cell r="G215">
            <v>0</v>
          </cell>
          <cell r="H215">
            <v>0</v>
          </cell>
          <cell r="I215">
            <v>0</v>
          </cell>
        </row>
        <row r="216">
          <cell r="B216" t="str">
            <v>PF00</v>
          </cell>
          <cell r="C216" t="str">
            <v>DANUP FRAISE CITRON 270 GR</v>
          </cell>
          <cell r="D216">
            <v>0</v>
          </cell>
          <cell r="E216">
            <v>0</v>
          </cell>
          <cell r="F216">
            <v>20</v>
          </cell>
          <cell r="G216">
            <v>0</v>
          </cell>
          <cell r="H216">
            <v>0</v>
          </cell>
          <cell r="I216">
            <v>0</v>
          </cell>
        </row>
        <row r="217">
          <cell r="B217" t="str">
            <v>PF0377</v>
          </cell>
          <cell r="C217" t="str">
            <v>JUS FRUZZY TROPICAL 1L</v>
          </cell>
          <cell r="D217">
            <v>0</v>
          </cell>
          <cell r="E217">
            <v>0</v>
          </cell>
          <cell r="F217">
            <v>6</v>
          </cell>
          <cell r="G217">
            <v>0</v>
          </cell>
          <cell r="H217">
            <v>0</v>
          </cell>
          <cell r="I217">
            <v>0</v>
          </cell>
        </row>
        <row r="218">
          <cell r="B218" t="str">
            <v>PF0391</v>
          </cell>
          <cell r="C218" t="str">
            <v>JUS FRUZZY ORANGE 1L</v>
          </cell>
          <cell r="D218">
            <v>0</v>
          </cell>
          <cell r="E218">
            <v>0</v>
          </cell>
          <cell r="F218">
            <v>6</v>
          </cell>
          <cell r="G218">
            <v>0</v>
          </cell>
          <cell r="H218">
            <v>0</v>
          </cell>
          <cell r="I218">
            <v>0</v>
          </cell>
        </row>
        <row r="219">
          <cell r="B219" t="str">
            <v>PF0359</v>
          </cell>
          <cell r="C219" t="str">
            <v>MPACK*12 ACTIVIA AUX FRUITS</v>
          </cell>
          <cell r="D219">
            <v>0</v>
          </cell>
          <cell r="E219">
            <v>0</v>
          </cell>
          <cell r="F219">
            <v>4</v>
          </cell>
          <cell r="G219">
            <v>0</v>
          </cell>
          <cell r="H219">
            <v>0</v>
          </cell>
          <cell r="I219">
            <v>0</v>
          </cell>
        </row>
        <row r="220">
          <cell r="B220" t="str">
            <v>EM0524</v>
          </cell>
          <cell r="C220" t="str">
            <v>PALETTE EN BOIS</v>
          </cell>
          <cell r="D220">
            <v>0</v>
          </cell>
          <cell r="E220">
            <v>0</v>
          </cell>
          <cell r="F220">
            <v>1</v>
          </cell>
          <cell r="G220">
            <v>0</v>
          </cell>
          <cell r="H220">
            <v>0</v>
          </cell>
          <cell r="I220">
            <v>0</v>
          </cell>
        </row>
        <row r="221">
          <cell r="B221" t="str">
            <v>PF0353</v>
          </cell>
          <cell r="C221" t="str">
            <v>MILKANA P'TIT NATURE TC</v>
          </cell>
          <cell r="D221">
            <v>0</v>
          </cell>
          <cell r="E221">
            <v>0</v>
          </cell>
          <cell r="F221">
            <v>45</v>
          </cell>
          <cell r="G221">
            <v>0</v>
          </cell>
          <cell r="H221">
            <v>0</v>
          </cell>
          <cell r="I221">
            <v>0</v>
          </cell>
        </row>
        <row r="222">
          <cell r="B222" t="str">
            <v>PF0385</v>
          </cell>
          <cell r="C222" t="str">
            <v>FRUITE ORANGE 1.5 L</v>
          </cell>
          <cell r="D222">
            <v>0</v>
          </cell>
          <cell r="E222">
            <v>0</v>
          </cell>
          <cell r="F222">
            <v>6</v>
          </cell>
          <cell r="G222">
            <v>0</v>
          </cell>
          <cell r="H222">
            <v>0</v>
          </cell>
          <cell r="I222">
            <v>0</v>
          </cell>
        </row>
        <row r="223">
          <cell r="B223" t="str">
            <v>PF0386</v>
          </cell>
          <cell r="C223" t="str">
            <v>FRUITE CITRON 1.5 L</v>
          </cell>
          <cell r="D223">
            <v>0</v>
          </cell>
          <cell r="E223">
            <v>0</v>
          </cell>
          <cell r="F223">
            <v>6</v>
          </cell>
          <cell r="G223">
            <v>0</v>
          </cell>
          <cell r="H223">
            <v>0</v>
          </cell>
          <cell r="I223">
            <v>0</v>
          </cell>
        </row>
        <row r="224">
          <cell r="B224" t="str">
            <v>PF0387</v>
          </cell>
          <cell r="C224" t="str">
            <v>FRUITE POMME 1.5 L</v>
          </cell>
          <cell r="D224">
            <v>0</v>
          </cell>
          <cell r="E224">
            <v>0</v>
          </cell>
          <cell r="F224">
            <v>6</v>
          </cell>
          <cell r="G224">
            <v>0</v>
          </cell>
          <cell r="H224">
            <v>0</v>
          </cell>
          <cell r="I224">
            <v>0</v>
          </cell>
        </row>
        <row r="225">
          <cell r="B225" t="str">
            <v>PF0378</v>
          </cell>
          <cell r="C225" t="str">
            <v>MILKANA GOUTA 180 GR</v>
          </cell>
          <cell r="D225">
            <v>252</v>
          </cell>
          <cell r="E225">
            <v>14</v>
          </cell>
          <cell r="F225">
            <v>18</v>
          </cell>
          <cell r="G225">
            <v>0</v>
          </cell>
          <cell r="H225">
            <v>0</v>
          </cell>
          <cell r="I225">
            <v>0</v>
          </cell>
        </row>
        <row r="226">
          <cell r="B226" t="str">
            <v>PF0380</v>
          </cell>
          <cell r="C226" t="str">
            <v>TWIST FRAISE</v>
          </cell>
          <cell r="D226">
            <v>0</v>
          </cell>
          <cell r="E226">
            <v>0</v>
          </cell>
          <cell r="F226">
            <v>24</v>
          </cell>
          <cell r="G226">
            <v>0</v>
          </cell>
          <cell r="H226">
            <v>0</v>
          </cell>
          <cell r="I226">
            <v>0</v>
          </cell>
        </row>
        <row r="227">
          <cell r="B227" t="str">
            <v>PF0379</v>
          </cell>
          <cell r="C227" t="str">
            <v>TWIST FRUITS VERTS ALOE VERA</v>
          </cell>
          <cell r="D227">
            <v>0</v>
          </cell>
          <cell r="E227">
            <v>0</v>
          </cell>
          <cell r="F227">
            <v>24</v>
          </cell>
          <cell r="G227">
            <v>0</v>
          </cell>
          <cell r="H227">
            <v>0</v>
          </cell>
          <cell r="I227">
            <v>0</v>
          </cell>
        </row>
        <row r="228">
          <cell r="B228" t="str">
            <v>PF0406</v>
          </cell>
          <cell r="C228" t="str">
            <v>TWIST PECHE VANILLE</v>
          </cell>
          <cell r="D228">
            <v>0</v>
          </cell>
          <cell r="E228">
            <v>0</v>
          </cell>
          <cell r="F228">
            <v>24</v>
          </cell>
          <cell r="G228">
            <v>0</v>
          </cell>
          <cell r="H228">
            <v>0</v>
          </cell>
          <cell r="I228">
            <v>0</v>
          </cell>
        </row>
        <row r="229">
          <cell r="B229" t="str">
            <v>PF0410</v>
          </cell>
          <cell r="C229" t="str">
            <v>TWIST CITRON BISCUIT</v>
          </cell>
          <cell r="D229">
            <v>0</v>
          </cell>
          <cell r="E229">
            <v>0</v>
          </cell>
          <cell r="F229">
            <v>24</v>
          </cell>
          <cell r="G229">
            <v>0</v>
          </cell>
          <cell r="H229">
            <v>0</v>
          </cell>
          <cell r="I229">
            <v>0</v>
          </cell>
        </row>
        <row r="230">
          <cell r="B230" t="str">
            <v>PF0470</v>
          </cell>
          <cell r="C230" t="str">
            <v>TWISTE TROPICAL</v>
          </cell>
          <cell r="D230">
            <v>216</v>
          </cell>
          <cell r="E230">
            <v>9</v>
          </cell>
          <cell r="F230">
            <v>24</v>
          </cell>
          <cell r="G230">
            <v>0</v>
          </cell>
          <cell r="H230">
            <v>0</v>
          </cell>
          <cell r="I230">
            <v>0</v>
          </cell>
        </row>
        <row r="231">
          <cell r="B231" t="str">
            <v>PF0388</v>
          </cell>
          <cell r="C231" t="str">
            <v>FRUITE ORANGE 0.5 L</v>
          </cell>
          <cell r="D231">
            <v>168</v>
          </cell>
          <cell r="E231">
            <v>14</v>
          </cell>
          <cell r="F231">
            <v>12</v>
          </cell>
          <cell r="G231">
            <v>0</v>
          </cell>
          <cell r="H231">
            <v>0</v>
          </cell>
          <cell r="I231">
            <v>0</v>
          </cell>
        </row>
        <row r="232">
          <cell r="B232" t="str">
            <v>PF0389</v>
          </cell>
          <cell r="C232" t="str">
            <v>FRUITE CITRON 0.5 L</v>
          </cell>
          <cell r="D232">
            <v>0</v>
          </cell>
          <cell r="E232">
            <v>0</v>
          </cell>
          <cell r="F232">
            <v>12</v>
          </cell>
          <cell r="G232">
            <v>0</v>
          </cell>
          <cell r="H232">
            <v>0</v>
          </cell>
          <cell r="I232">
            <v>0</v>
          </cell>
        </row>
        <row r="233">
          <cell r="B233" t="str">
            <v>PF0390</v>
          </cell>
          <cell r="C233" t="str">
            <v>FRUITE POMME 0.5 L</v>
          </cell>
          <cell r="D233">
            <v>0</v>
          </cell>
          <cell r="E233">
            <v>0</v>
          </cell>
          <cell r="F233">
            <v>12</v>
          </cell>
          <cell r="G233">
            <v>0</v>
          </cell>
          <cell r="H233">
            <v>0</v>
          </cell>
          <cell r="I233">
            <v>0</v>
          </cell>
        </row>
        <row r="234">
          <cell r="B234" t="str">
            <v>PF0382</v>
          </cell>
          <cell r="C234" t="str">
            <v>FRUITE ORANGE 1L</v>
          </cell>
          <cell r="D234">
            <v>24</v>
          </cell>
          <cell r="E234">
            <v>4</v>
          </cell>
          <cell r="F234">
            <v>6</v>
          </cell>
          <cell r="G234">
            <v>0</v>
          </cell>
          <cell r="H234">
            <v>0</v>
          </cell>
          <cell r="I234">
            <v>0</v>
          </cell>
        </row>
        <row r="235">
          <cell r="B235" t="str">
            <v>PF0383</v>
          </cell>
          <cell r="C235" t="str">
            <v>FRUITE CITRON 1L</v>
          </cell>
          <cell r="D235">
            <v>0</v>
          </cell>
          <cell r="E235">
            <v>0</v>
          </cell>
          <cell r="F235">
            <v>6</v>
          </cell>
          <cell r="G235">
            <v>0</v>
          </cell>
          <cell r="H235">
            <v>0</v>
          </cell>
          <cell r="I235">
            <v>0</v>
          </cell>
        </row>
        <row r="236">
          <cell r="B236" t="str">
            <v>PF0384</v>
          </cell>
          <cell r="C236" t="str">
            <v>FRUITE POMME 1L</v>
          </cell>
          <cell r="D236">
            <v>0</v>
          </cell>
          <cell r="E236">
            <v>0</v>
          </cell>
          <cell r="F236">
            <v>6</v>
          </cell>
          <cell r="G236">
            <v>0</v>
          </cell>
          <cell r="H236">
            <v>0</v>
          </cell>
          <cell r="I236">
            <v>0</v>
          </cell>
        </row>
        <row r="237">
          <cell r="B237" t="str">
            <v>PF0419</v>
          </cell>
          <cell r="C237" t="str">
            <v>FROMAGE FONDU 8P</v>
          </cell>
          <cell r="D237">
            <v>360</v>
          </cell>
          <cell r="E237">
            <v>10</v>
          </cell>
          <cell r="F237">
            <v>36</v>
          </cell>
          <cell r="G237">
            <v>0</v>
          </cell>
          <cell r="H237">
            <v>0</v>
          </cell>
          <cell r="I237">
            <v>0</v>
          </cell>
        </row>
        <row r="238">
          <cell r="B238" t="str">
            <v>PF0420</v>
          </cell>
          <cell r="C238" t="str">
            <v>FROMAGE FONDU 16P</v>
          </cell>
          <cell r="D238">
            <v>216</v>
          </cell>
          <cell r="E238">
            <v>12</v>
          </cell>
          <cell r="F238">
            <v>18</v>
          </cell>
          <cell r="G238">
            <v>0</v>
          </cell>
          <cell r="H238">
            <v>0</v>
          </cell>
          <cell r="I238">
            <v>0</v>
          </cell>
        </row>
        <row r="239">
          <cell r="B239" t="str">
            <v>PF0422</v>
          </cell>
          <cell r="C239" t="str">
            <v>FROMAGE FONDU 24P</v>
          </cell>
          <cell r="D239">
            <v>156</v>
          </cell>
          <cell r="E239">
            <v>13</v>
          </cell>
          <cell r="F239">
            <v>12</v>
          </cell>
          <cell r="G239">
            <v>0</v>
          </cell>
          <cell r="H239">
            <v>0</v>
          </cell>
          <cell r="I239">
            <v>0</v>
          </cell>
        </row>
        <row r="240">
          <cell r="B240" t="str">
            <v>PF0398</v>
          </cell>
          <cell r="C240" t="str">
            <v>FRUITE PULPE 1.5L</v>
          </cell>
          <cell r="D240">
            <v>210</v>
          </cell>
          <cell r="E240">
            <v>35</v>
          </cell>
          <cell r="F240">
            <v>6</v>
          </cell>
          <cell r="G240">
            <v>0</v>
          </cell>
          <cell r="H240">
            <v>0</v>
          </cell>
          <cell r="I240">
            <v>0</v>
          </cell>
        </row>
        <row r="241">
          <cell r="B241" t="str">
            <v>PF0396</v>
          </cell>
          <cell r="C241" t="str">
            <v>FRUITE  PULPE 0.5 L</v>
          </cell>
          <cell r="D241">
            <v>0</v>
          </cell>
          <cell r="E241">
            <v>0</v>
          </cell>
          <cell r="F241">
            <v>12</v>
          </cell>
          <cell r="G241">
            <v>0</v>
          </cell>
          <cell r="H241">
            <v>0</v>
          </cell>
          <cell r="I241">
            <v>0</v>
          </cell>
        </row>
        <row r="242">
          <cell r="B242" t="str">
            <v>PF0397</v>
          </cell>
          <cell r="C242" t="str">
            <v>FRUITE PULPE 1 L</v>
          </cell>
          <cell r="D242">
            <v>0</v>
          </cell>
          <cell r="E242">
            <v>0</v>
          </cell>
          <cell r="F242">
            <v>6</v>
          </cell>
          <cell r="G242">
            <v>0</v>
          </cell>
          <cell r="H242">
            <v>0</v>
          </cell>
          <cell r="I242">
            <v>0</v>
          </cell>
        </row>
        <row r="243">
          <cell r="B243" t="str">
            <v>PF0402</v>
          </cell>
          <cell r="C243" t="str">
            <v>LBEN DELICE LOT</v>
          </cell>
          <cell r="D243">
            <v>0</v>
          </cell>
          <cell r="E243">
            <v>0</v>
          </cell>
          <cell r="F243">
            <v>10</v>
          </cell>
          <cell r="G243">
            <v>0</v>
          </cell>
          <cell r="H243">
            <v>0</v>
          </cell>
          <cell r="I243">
            <v>0</v>
          </cell>
        </row>
        <row r="244">
          <cell r="B244" t="str">
            <v>PF0403</v>
          </cell>
          <cell r="C244" t="str">
            <v>RAIEB DELICE LOT</v>
          </cell>
          <cell r="D244">
            <v>0</v>
          </cell>
          <cell r="E244">
            <v>0</v>
          </cell>
          <cell r="F244">
            <v>10</v>
          </cell>
          <cell r="G244">
            <v>0</v>
          </cell>
          <cell r="H244">
            <v>0</v>
          </cell>
          <cell r="I244">
            <v>0</v>
          </cell>
        </row>
        <row r="245">
          <cell r="B245" t="str">
            <v>PF0421</v>
          </cell>
          <cell r="C245" t="str">
            <v>FROMAGE FONDU 48 P</v>
          </cell>
          <cell r="D245">
            <v>108</v>
          </cell>
          <cell r="E245">
            <v>18</v>
          </cell>
          <cell r="F245">
            <v>6</v>
          </cell>
          <cell r="G245">
            <v>0</v>
          </cell>
          <cell r="H245">
            <v>0</v>
          </cell>
          <cell r="I245">
            <v>0</v>
          </cell>
        </row>
        <row r="246">
          <cell r="B246" t="str">
            <v>PF0408</v>
          </cell>
          <cell r="C246" t="str">
            <v>MPACK*12 ACTIVIA VANILLE</v>
          </cell>
          <cell r="D246">
            <v>8</v>
          </cell>
          <cell r="E246">
            <v>2</v>
          </cell>
          <cell r="F246">
            <v>4</v>
          </cell>
          <cell r="G246">
            <v>0</v>
          </cell>
          <cell r="H246">
            <v>0</v>
          </cell>
          <cell r="I246">
            <v>0</v>
          </cell>
        </row>
        <row r="247">
          <cell r="B247" t="str">
            <v>PF0407</v>
          </cell>
          <cell r="C247" t="str">
            <v>MPACK*12 ACTIVIA NATURE</v>
          </cell>
          <cell r="D247">
            <v>8</v>
          </cell>
          <cell r="E247">
            <v>2</v>
          </cell>
          <cell r="F247">
            <v>4</v>
          </cell>
          <cell r="G247">
            <v>0</v>
          </cell>
          <cell r="H247">
            <v>0</v>
          </cell>
          <cell r="I247">
            <v>0</v>
          </cell>
        </row>
        <row r="248">
          <cell r="B248" t="str">
            <v>PF0355</v>
          </cell>
          <cell r="C248" t="str">
            <v>DELIMIX GRENADE</v>
          </cell>
          <cell r="D248">
            <v>0</v>
          </cell>
          <cell r="E248">
            <v>0</v>
          </cell>
          <cell r="F248">
            <v>24</v>
          </cell>
          <cell r="G248">
            <v>0</v>
          </cell>
          <cell r="H248">
            <v>0</v>
          </cell>
          <cell r="I248">
            <v>0</v>
          </cell>
        </row>
        <row r="249">
          <cell r="B249" t="str">
            <v>PF0354</v>
          </cell>
          <cell r="C249" t="str">
            <v>DELIMIX CASSIS</v>
          </cell>
          <cell r="D249">
            <v>0</v>
          </cell>
          <cell r="E249">
            <v>0</v>
          </cell>
          <cell r="F249">
            <v>24</v>
          </cell>
          <cell r="G249">
            <v>0</v>
          </cell>
          <cell r="H249">
            <v>0</v>
          </cell>
          <cell r="I249">
            <v>0</v>
          </cell>
        </row>
        <row r="250">
          <cell r="B250" t="str">
            <v>PF0411</v>
          </cell>
          <cell r="C250" t="str">
            <v>JUS ORANGE 100% 1L</v>
          </cell>
          <cell r="D250">
            <v>36</v>
          </cell>
          <cell r="E250">
            <v>6</v>
          </cell>
          <cell r="F250">
            <v>6</v>
          </cell>
          <cell r="G250">
            <v>0</v>
          </cell>
          <cell r="H250">
            <v>0</v>
          </cell>
          <cell r="I250">
            <v>0</v>
          </cell>
        </row>
        <row r="251">
          <cell r="B251" t="str">
            <v>PF0461</v>
          </cell>
          <cell r="C251" t="str">
            <v>JUS POMME 100% 1L</v>
          </cell>
          <cell r="D251">
            <v>0</v>
          </cell>
          <cell r="E251">
            <v>0</v>
          </cell>
          <cell r="F251">
            <v>6</v>
          </cell>
          <cell r="G251">
            <v>0</v>
          </cell>
          <cell r="H251">
            <v>0</v>
          </cell>
          <cell r="I251">
            <v>0</v>
          </cell>
        </row>
        <row r="252">
          <cell r="B252" t="str">
            <v>PF0412</v>
          </cell>
          <cell r="C252" t="str">
            <v>JUS ORANGE PF 20 CL</v>
          </cell>
          <cell r="D252">
            <v>1344</v>
          </cell>
          <cell r="E252">
            <v>56</v>
          </cell>
          <cell r="F252">
            <v>24</v>
          </cell>
          <cell r="G252">
            <v>0</v>
          </cell>
          <cell r="H252">
            <v>0</v>
          </cell>
          <cell r="I252">
            <v>0</v>
          </cell>
        </row>
        <row r="253">
          <cell r="B253" t="str">
            <v>PF0413</v>
          </cell>
          <cell r="C253" t="str">
            <v>JUS MULTIVITAMINE PF 20 CL</v>
          </cell>
          <cell r="D253">
            <v>0</v>
          </cell>
          <cell r="E253">
            <v>0</v>
          </cell>
          <cell r="F253">
            <v>24</v>
          </cell>
          <cell r="G253">
            <v>0</v>
          </cell>
          <cell r="H253">
            <v>0</v>
          </cell>
          <cell r="I253">
            <v>0</v>
          </cell>
        </row>
        <row r="254">
          <cell r="B254" t="str">
            <v>PF0414</v>
          </cell>
          <cell r="C254" t="str">
            <v>JUS MANGUE PF 20 CL</v>
          </cell>
          <cell r="D254">
            <v>0</v>
          </cell>
          <cell r="E254">
            <v>0</v>
          </cell>
          <cell r="F254">
            <v>24</v>
          </cell>
          <cell r="G254">
            <v>0</v>
          </cell>
          <cell r="H254">
            <v>0</v>
          </cell>
          <cell r="I254">
            <v>0</v>
          </cell>
        </row>
        <row r="255">
          <cell r="B255" t="str">
            <v>PF0415</v>
          </cell>
          <cell r="C255" t="str">
            <v>JUS POIRE PF 20 CL</v>
          </cell>
          <cell r="D255">
            <v>0</v>
          </cell>
          <cell r="E255">
            <v>0</v>
          </cell>
          <cell r="F255">
            <v>24</v>
          </cell>
          <cell r="G255">
            <v>0</v>
          </cell>
          <cell r="H255">
            <v>0</v>
          </cell>
          <cell r="I255">
            <v>0</v>
          </cell>
        </row>
        <row r="256">
          <cell r="B256" t="str">
            <v>PF0416</v>
          </cell>
          <cell r="C256" t="str">
            <v>JUS CONFORT REPAS PF 20CL</v>
          </cell>
          <cell r="D256">
            <v>0</v>
          </cell>
          <cell r="E256">
            <v>0</v>
          </cell>
          <cell r="F256">
            <v>24</v>
          </cell>
          <cell r="G256">
            <v>0</v>
          </cell>
          <cell r="H256">
            <v>0</v>
          </cell>
          <cell r="I256">
            <v>0</v>
          </cell>
        </row>
        <row r="257">
          <cell r="B257" t="str">
            <v>PF0417</v>
          </cell>
          <cell r="C257" t="str">
            <v>DANETTE CHOCO AU LAIT 70</v>
          </cell>
          <cell r="D257">
            <v>1728</v>
          </cell>
          <cell r="E257">
            <v>36</v>
          </cell>
          <cell r="F257">
            <v>48</v>
          </cell>
          <cell r="G257">
            <v>0</v>
          </cell>
          <cell r="H257">
            <v>0</v>
          </cell>
          <cell r="I257">
            <v>0</v>
          </cell>
        </row>
        <row r="258">
          <cell r="B258" t="str">
            <v>PF0463</v>
          </cell>
          <cell r="C258" t="str">
            <v>DANETTE TARTE CITRON 70</v>
          </cell>
          <cell r="D258">
            <v>0</v>
          </cell>
          <cell r="E258">
            <v>0</v>
          </cell>
          <cell r="F258">
            <v>48</v>
          </cell>
          <cell r="G258">
            <v>0</v>
          </cell>
          <cell r="H258">
            <v>0</v>
          </cell>
          <cell r="I258">
            <v>0</v>
          </cell>
        </row>
        <row r="259">
          <cell r="B259" t="str">
            <v>PF0462</v>
          </cell>
          <cell r="C259" t="str">
            <v>DANETTE CHOCO BANANE 70</v>
          </cell>
          <cell r="D259">
            <v>0</v>
          </cell>
          <cell r="E259">
            <v>0</v>
          </cell>
          <cell r="F259">
            <v>48</v>
          </cell>
          <cell r="G259">
            <v>0</v>
          </cell>
          <cell r="H259">
            <v>0</v>
          </cell>
          <cell r="I259">
            <v>0</v>
          </cell>
        </row>
        <row r="260">
          <cell r="B260" t="str">
            <v>PF0409</v>
          </cell>
          <cell r="C260" t="str">
            <v>TWIST 0%</v>
          </cell>
          <cell r="D260">
            <v>0</v>
          </cell>
          <cell r="E260">
            <v>0</v>
          </cell>
          <cell r="F260">
            <v>24</v>
          </cell>
          <cell r="G260">
            <v>0</v>
          </cell>
          <cell r="H260">
            <v>0</v>
          </cell>
          <cell r="I260">
            <v>0</v>
          </cell>
        </row>
        <row r="261">
          <cell r="B261" t="str">
            <v>PF0425</v>
          </cell>
          <cell r="C261" t="str">
            <v>ACTIVIA NATURE 0%</v>
          </cell>
          <cell r="D261">
            <v>384</v>
          </cell>
          <cell r="E261">
            <v>8</v>
          </cell>
          <cell r="F261">
            <v>48</v>
          </cell>
          <cell r="G261">
            <v>0</v>
          </cell>
          <cell r="H261">
            <v>0</v>
          </cell>
          <cell r="I261">
            <v>0</v>
          </cell>
        </row>
        <row r="262">
          <cell r="B262" t="str">
            <v>PF0430</v>
          </cell>
          <cell r="C262" t="str">
            <v>LBEN DELICE SLIM</v>
          </cell>
          <cell r="D262">
            <v>0</v>
          </cell>
          <cell r="E262">
            <v>0</v>
          </cell>
          <cell r="F262">
            <v>16</v>
          </cell>
          <cell r="G262">
            <v>0</v>
          </cell>
          <cell r="H262">
            <v>0</v>
          </cell>
          <cell r="I262">
            <v>0</v>
          </cell>
        </row>
        <row r="263">
          <cell r="B263" t="str">
            <v>PF0400</v>
          </cell>
          <cell r="C263" t="str">
            <v>TRESOR DE LAIT NATURE LOT</v>
          </cell>
          <cell r="D263">
            <v>0</v>
          </cell>
          <cell r="E263">
            <v>0</v>
          </cell>
          <cell r="F263">
            <v>9</v>
          </cell>
          <cell r="G263">
            <v>0</v>
          </cell>
          <cell r="H263">
            <v>0</v>
          </cell>
          <cell r="I263">
            <v>0</v>
          </cell>
        </row>
        <row r="264">
          <cell r="B264" t="str">
            <v>PF0431</v>
          </cell>
          <cell r="C264" t="str">
            <v>LAIT UHT PAQUET 0.5 L</v>
          </cell>
          <cell r="D264">
            <v>540</v>
          </cell>
          <cell r="E264">
            <v>90</v>
          </cell>
          <cell r="F264">
            <v>6</v>
          </cell>
          <cell r="G264">
            <v>0</v>
          </cell>
          <cell r="H264">
            <v>0</v>
          </cell>
          <cell r="I264">
            <v>0</v>
          </cell>
        </row>
        <row r="265">
          <cell r="B265" t="str">
            <v>PF0432</v>
          </cell>
          <cell r="C265" t="str">
            <v>TWIST FRAISE 165 GR</v>
          </cell>
          <cell r="D265">
            <v>0</v>
          </cell>
          <cell r="E265">
            <v>0</v>
          </cell>
          <cell r="F265">
            <v>34</v>
          </cell>
          <cell r="G265">
            <v>0</v>
          </cell>
          <cell r="H265">
            <v>0</v>
          </cell>
          <cell r="I265">
            <v>0</v>
          </cell>
        </row>
        <row r="266">
          <cell r="B266" t="str">
            <v>PF0433</v>
          </cell>
          <cell r="C266" t="str">
            <v>CREME FRAICHE DELICE NV</v>
          </cell>
          <cell r="D266">
            <v>308</v>
          </cell>
          <cell r="E266">
            <v>14</v>
          </cell>
          <cell r="F266">
            <v>22</v>
          </cell>
          <cell r="G266">
            <v>0</v>
          </cell>
          <cell r="H266">
            <v>0</v>
          </cell>
          <cell r="I266">
            <v>0</v>
          </cell>
        </row>
        <row r="267">
          <cell r="B267" t="str">
            <v>PF0435</v>
          </cell>
          <cell r="C267" t="str">
            <v>MPACK*6 MAMZOUJ TOM &amp; JERRY</v>
          </cell>
          <cell r="D267">
            <v>176</v>
          </cell>
          <cell r="E267">
            <v>22</v>
          </cell>
          <cell r="F267">
            <v>8</v>
          </cell>
          <cell r="G267">
            <v>0</v>
          </cell>
          <cell r="H267">
            <v>0</v>
          </cell>
          <cell r="I267">
            <v>0</v>
          </cell>
        </row>
        <row r="268">
          <cell r="B268" t="str">
            <v>PF0437</v>
          </cell>
          <cell r="C268" t="str">
            <v>DANINO A BOIRE</v>
          </cell>
          <cell r="D268">
            <v>0</v>
          </cell>
          <cell r="E268">
            <v>0</v>
          </cell>
          <cell r="F268">
            <v>54</v>
          </cell>
          <cell r="G268">
            <v>0</v>
          </cell>
          <cell r="H268">
            <v>0</v>
          </cell>
          <cell r="I268">
            <v>0</v>
          </cell>
        </row>
        <row r="269">
          <cell r="B269" t="str">
            <v>PF0438</v>
          </cell>
          <cell r="C269" t="str">
            <v>RAPE GOURMAND PF</v>
          </cell>
          <cell r="D269">
            <v>180</v>
          </cell>
          <cell r="E269">
            <v>9</v>
          </cell>
          <cell r="F269">
            <v>20</v>
          </cell>
          <cell r="G269">
            <v>0</v>
          </cell>
          <cell r="H269">
            <v>0</v>
          </cell>
          <cell r="I269">
            <v>0</v>
          </cell>
        </row>
        <row r="270">
          <cell r="B270" t="str">
            <v>PF0439</v>
          </cell>
          <cell r="C270" t="str">
            <v>RAPE GOURMAND GF</v>
          </cell>
          <cell r="D270">
            <v>56</v>
          </cell>
          <cell r="E270">
            <v>7</v>
          </cell>
          <cell r="F270">
            <v>8</v>
          </cell>
          <cell r="G270">
            <v>0</v>
          </cell>
          <cell r="H270">
            <v>0</v>
          </cell>
          <cell r="I270">
            <v>0</v>
          </cell>
        </row>
        <row r="271">
          <cell r="B271" t="str">
            <v>PF0440</v>
          </cell>
          <cell r="C271" t="str">
            <v>RAPE FONDANT PF</v>
          </cell>
          <cell r="D271">
            <v>180</v>
          </cell>
          <cell r="E271">
            <v>9</v>
          </cell>
          <cell r="F271">
            <v>20</v>
          </cell>
          <cell r="G271">
            <v>0</v>
          </cell>
          <cell r="H271">
            <v>0</v>
          </cell>
          <cell r="I271">
            <v>0</v>
          </cell>
        </row>
        <row r="272">
          <cell r="B272" t="str">
            <v>PF0441</v>
          </cell>
          <cell r="C272" t="str">
            <v>RAPE FONDANT GF</v>
          </cell>
          <cell r="D272">
            <v>64</v>
          </cell>
          <cell r="E272">
            <v>8</v>
          </cell>
          <cell r="F272">
            <v>8</v>
          </cell>
          <cell r="G272">
            <v>0</v>
          </cell>
          <cell r="H272">
            <v>0</v>
          </cell>
          <cell r="I272">
            <v>0</v>
          </cell>
        </row>
        <row r="273">
          <cell r="B273" t="str">
            <v>PF0447</v>
          </cell>
          <cell r="C273" t="str">
            <v>FROMAGE CHEESY 8P</v>
          </cell>
          <cell r="D273">
            <v>324</v>
          </cell>
          <cell r="E273">
            <v>9</v>
          </cell>
          <cell r="F273">
            <v>36</v>
          </cell>
          <cell r="G273">
            <v>0</v>
          </cell>
          <cell r="H273">
            <v>0</v>
          </cell>
          <cell r="I273">
            <v>0</v>
          </cell>
        </row>
        <row r="274">
          <cell r="B274" t="str">
            <v>PF0448</v>
          </cell>
          <cell r="C274" t="str">
            <v>FROMAGE CHEESY 16P</v>
          </cell>
          <cell r="D274">
            <v>162</v>
          </cell>
          <cell r="E274">
            <v>9</v>
          </cell>
          <cell r="F274">
            <v>18</v>
          </cell>
          <cell r="G274">
            <v>0</v>
          </cell>
          <cell r="H274">
            <v>0</v>
          </cell>
          <cell r="I274">
            <v>0</v>
          </cell>
        </row>
        <row r="275">
          <cell r="B275" t="str">
            <v>PF0449</v>
          </cell>
          <cell r="C275" t="str">
            <v>FROMAGE CHEESY 24P</v>
          </cell>
          <cell r="D275">
            <v>120</v>
          </cell>
          <cell r="E275">
            <v>10</v>
          </cell>
          <cell r="F275">
            <v>12</v>
          </cell>
          <cell r="G275">
            <v>0</v>
          </cell>
          <cell r="H275">
            <v>0</v>
          </cell>
          <cell r="I275">
            <v>0</v>
          </cell>
        </row>
        <row r="276">
          <cell r="B276" t="str">
            <v>PF0450</v>
          </cell>
          <cell r="C276" t="str">
            <v>FROMAGE CHEESY 48P</v>
          </cell>
          <cell r="D276">
            <v>72</v>
          </cell>
          <cell r="E276">
            <v>12</v>
          </cell>
          <cell r="F276">
            <v>6</v>
          </cell>
          <cell r="G276">
            <v>0</v>
          </cell>
          <cell r="H276">
            <v>0</v>
          </cell>
          <cell r="I276">
            <v>0</v>
          </cell>
        </row>
        <row r="277">
          <cell r="B277" t="str">
            <v>PF0451</v>
          </cell>
          <cell r="C277" t="str">
            <v>FROMAGE CHEESY 80P</v>
          </cell>
          <cell r="D277">
            <v>72</v>
          </cell>
          <cell r="E277">
            <v>12</v>
          </cell>
          <cell r="F277">
            <v>6</v>
          </cell>
          <cell r="G277">
            <v>0</v>
          </cell>
          <cell r="H277">
            <v>0</v>
          </cell>
          <cell r="I277">
            <v>0</v>
          </cell>
        </row>
        <row r="278">
          <cell r="B278" t="str">
            <v>PF0464</v>
          </cell>
          <cell r="C278" t="str">
            <v>MPACK*6 DAN'UP FRAISE</v>
          </cell>
          <cell r="D278">
            <v>0</v>
          </cell>
          <cell r="E278">
            <v>0</v>
          </cell>
          <cell r="F278">
            <v>6</v>
          </cell>
          <cell r="G278">
            <v>0</v>
          </cell>
          <cell r="H278">
            <v>0</v>
          </cell>
          <cell r="I278">
            <v>0</v>
          </cell>
        </row>
        <row r="279">
          <cell r="B279" t="str">
            <v>PF0465</v>
          </cell>
          <cell r="C279" t="str">
            <v>MPACK *6 DAN'UP VANILLE</v>
          </cell>
          <cell r="D279">
            <v>0</v>
          </cell>
          <cell r="E279">
            <v>0</v>
          </cell>
          <cell r="F279">
            <v>6</v>
          </cell>
          <cell r="G279">
            <v>0</v>
          </cell>
          <cell r="H279">
            <v>0</v>
          </cell>
          <cell r="I279">
            <v>0</v>
          </cell>
        </row>
        <row r="280">
          <cell r="B280" t="str">
            <v>PF0466</v>
          </cell>
          <cell r="C280" t="str">
            <v>MPCK*6 DANAO PEC/ABRI</v>
          </cell>
          <cell r="D280">
            <v>155</v>
          </cell>
          <cell r="E280">
            <v>31</v>
          </cell>
          <cell r="F280">
            <v>5</v>
          </cell>
          <cell r="G280">
            <v>0</v>
          </cell>
          <cell r="H280">
            <v>0</v>
          </cell>
          <cell r="I280">
            <v>0</v>
          </cell>
        </row>
        <row r="281">
          <cell r="B281" t="str">
            <v>PF0468</v>
          </cell>
          <cell r="C281" t="str">
            <v>MILKANA GOUTA 400 GR</v>
          </cell>
          <cell r="D281">
            <v>110</v>
          </cell>
          <cell r="E281">
            <v>10</v>
          </cell>
          <cell r="F281">
            <v>11</v>
          </cell>
          <cell r="G281">
            <v>0</v>
          </cell>
          <cell r="H281">
            <v>0</v>
          </cell>
          <cell r="I281">
            <v>0</v>
          </cell>
        </row>
        <row r="282">
          <cell r="D282">
            <v>166963</v>
          </cell>
          <cell r="E282">
            <v>12248</v>
          </cell>
          <cell r="G282">
            <v>0</v>
          </cell>
          <cell r="H282">
            <v>0</v>
          </cell>
          <cell r="I282">
            <v>0</v>
          </cell>
        </row>
      </sheetData>
    </sheetDataSet>
  </externalBook>
</externalLink>
</file>

<file path=xl/externalLinks/externalLink11.xml><?xml version="1.0" encoding="utf-8"?>
<externalLink xmlns="http://schemas.openxmlformats.org/spreadsheetml/2006/main">
  <externalBook xmlns:r="http://schemas.openxmlformats.org/officeDocument/2006/relationships" r:id="rId1">
    <sheetNames>
      <sheetName val="A"/>
    </sheetNames>
    <sheetDataSet>
      <sheetData sheetId="0" refreshError="1">
        <row r="2">
          <cell r="B2">
            <v>0</v>
          </cell>
          <cell r="C2">
            <v>0</v>
          </cell>
          <cell r="D2">
            <v>0</v>
          </cell>
          <cell r="E2">
            <v>0</v>
          </cell>
          <cell r="F2">
            <v>0</v>
          </cell>
          <cell r="G2">
            <v>0</v>
          </cell>
          <cell r="H2">
            <v>0</v>
          </cell>
          <cell r="I2">
            <v>0</v>
          </cell>
          <cell r="J2">
            <v>0</v>
          </cell>
        </row>
        <row r="3">
          <cell r="B3">
            <v>7</v>
          </cell>
          <cell r="C3" t="str">
            <v>PF0009</v>
          </cell>
          <cell r="D3" t="str">
            <v>FERME BANANE 110G</v>
          </cell>
          <cell r="E3">
            <v>20</v>
          </cell>
          <cell r="F3">
            <v>48</v>
          </cell>
          <cell r="G3" t="str">
            <v>CAISSE BLEUE</v>
          </cell>
          <cell r="H3">
            <v>960</v>
          </cell>
          <cell r="I3">
            <v>0.28999999999999998</v>
          </cell>
          <cell r="J3">
            <v>0</v>
          </cell>
        </row>
        <row r="4">
          <cell r="B4">
            <v>9</v>
          </cell>
          <cell r="C4" t="str">
            <v>PF0010</v>
          </cell>
          <cell r="D4" t="str">
            <v>FERME FRAISE 110G</v>
          </cell>
          <cell r="E4">
            <v>20</v>
          </cell>
          <cell r="F4">
            <v>48</v>
          </cell>
          <cell r="G4" t="str">
            <v>CAISSE BLEUE</v>
          </cell>
          <cell r="H4">
            <v>960</v>
          </cell>
          <cell r="I4">
            <v>0.28999999999999998</v>
          </cell>
          <cell r="J4">
            <v>0</v>
          </cell>
        </row>
        <row r="5">
          <cell r="B5">
            <v>11</v>
          </cell>
          <cell r="C5" t="str">
            <v>PF0011</v>
          </cell>
          <cell r="D5" t="str">
            <v>FERME VANILLE 110G</v>
          </cell>
          <cell r="E5">
            <v>30</v>
          </cell>
          <cell r="F5">
            <v>48</v>
          </cell>
          <cell r="G5" t="str">
            <v>CAISSE BLEUE</v>
          </cell>
          <cell r="H5">
            <v>1440</v>
          </cell>
          <cell r="I5">
            <v>0.28999999999999998</v>
          </cell>
          <cell r="J5">
            <v>0</v>
          </cell>
        </row>
        <row r="6">
          <cell r="B6">
            <v>14</v>
          </cell>
          <cell r="C6" t="str">
            <v>PF0013</v>
          </cell>
          <cell r="D6" t="str">
            <v>FERME FDB 110G</v>
          </cell>
          <cell r="E6">
            <v>5</v>
          </cell>
          <cell r="F6">
            <v>48</v>
          </cell>
          <cell r="G6" t="str">
            <v>CAISSE BLEUE</v>
          </cell>
          <cell r="H6">
            <v>240</v>
          </cell>
          <cell r="I6">
            <v>0.28999999999999998</v>
          </cell>
          <cell r="J6">
            <v>0</v>
          </cell>
        </row>
        <row r="7">
          <cell r="B7">
            <v>60</v>
          </cell>
          <cell r="C7" t="str">
            <v>PF0193</v>
          </cell>
          <cell r="D7" t="str">
            <v>FERME POMME/VANILLE 110G</v>
          </cell>
          <cell r="E7">
            <v>0</v>
          </cell>
          <cell r="F7">
            <v>48</v>
          </cell>
          <cell r="G7" t="str">
            <v>CAISSE BLEUE</v>
          </cell>
          <cell r="H7">
            <v>0</v>
          </cell>
          <cell r="I7">
            <v>0.28999999999999998</v>
          </cell>
          <cell r="J7">
            <v>0</v>
          </cell>
        </row>
        <row r="8">
          <cell r="B8">
            <v>234</v>
          </cell>
          <cell r="C8" t="str">
            <v>PF0372</v>
          </cell>
          <cell r="D8" t="str">
            <v>FERME FRUITS EXOTIQUES</v>
          </cell>
          <cell r="E8">
            <v>10</v>
          </cell>
          <cell r="F8">
            <v>48</v>
          </cell>
          <cell r="G8" t="str">
            <v>CAISSE BLEUE</v>
          </cell>
          <cell r="H8">
            <v>480</v>
          </cell>
          <cell r="I8">
            <v>0.28999999999999998</v>
          </cell>
          <cell r="J8">
            <v>0</v>
          </cell>
        </row>
        <row r="9">
          <cell r="B9">
            <v>286</v>
          </cell>
          <cell r="C9" t="str">
            <v>PF0014</v>
          </cell>
          <cell r="D9" t="str">
            <v>FERME ABRICOT 110</v>
          </cell>
          <cell r="E9">
            <v>5</v>
          </cell>
          <cell r="F9">
            <v>48</v>
          </cell>
          <cell r="G9" t="str">
            <v>CAISSE BLEUE</v>
          </cell>
          <cell r="H9">
            <v>240</v>
          </cell>
          <cell r="I9">
            <v>0.28999999999999998</v>
          </cell>
          <cell r="J9">
            <v>0</v>
          </cell>
        </row>
        <row r="10">
          <cell r="B10">
            <v>12</v>
          </cell>
          <cell r="C10" t="str">
            <v>PF0012</v>
          </cell>
          <cell r="D10" t="str">
            <v>FERME NDC 110G</v>
          </cell>
          <cell r="E10">
            <v>10</v>
          </cell>
          <cell r="F10">
            <v>48</v>
          </cell>
          <cell r="G10" t="str">
            <v>CAISSE BLEUE</v>
          </cell>
          <cell r="H10">
            <v>480</v>
          </cell>
          <cell r="I10">
            <v>0.28999999999999998</v>
          </cell>
          <cell r="J10">
            <v>0</v>
          </cell>
        </row>
        <row r="11">
          <cell r="B11">
            <v>313</v>
          </cell>
          <cell r="C11" t="str">
            <v>PF0457</v>
          </cell>
          <cell r="D11" t="str">
            <v>DELICE FERME MELON</v>
          </cell>
          <cell r="E11">
            <v>0</v>
          </cell>
          <cell r="F11">
            <v>48</v>
          </cell>
          <cell r="G11" t="str">
            <v>CAISSE BLEUE</v>
          </cell>
          <cell r="H11">
            <v>0</v>
          </cell>
          <cell r="I11">
            <v>0.28999999999999998</v>
          </cell>
          <cell r="J11">
            <v>0</v>
          </cell>
        </row>
        <row r="12">
          <cell r="B12">
            <v>314</v>
          </cell>
          <cell r="C12" t="str">
            <v>PF0458</v>
          </cell>
          <cell r="D12" t="str">
            <v>DELICE FERME CITRON</v>
          </cell>
          <cell r="E12">
            <v>10</v>
          </cell>
          <cell r="F12">
            <v>48</v>
          </cell>
          <cell r="G12" t="str">
            <v>CAISSE BLEUE</v>
          </cell>
          <cell r="H12">
            <v>480</v>
          </cell>
          <cell r="I12">
            <v>0.28999999999999998</v>
          </cell>
          <cell r="J12">
            <v>0</v>
          </cell>
        </row>
        <row r="13">
          <cell r="B13">
            <v>90</v>
          </cell>
          <cell r="C13" t="str">
            <v>PF0245</v>
          </cell>
          <cell r="D13" t="str">
            <v>DANINO NATURE SUCRE 50G</v>
          </cell>
          <cell r="E13">
            <v>8</v>
          </cell>
          <cell r="F13">
            <v>72</v>
          </cell>
          <cell r="G13" t="str">
            <v>CAISSE BLEUE</v>
          </cell>
          <cell r="H13">
            <v>576</v>
          </cell>
          <cell r="I13">
            <v>0.30499999999999999</v>
          </cell>
          <cell r="J13">
            <v>0</v>
          </cell>
        </row>
        <row r="14">
          <cell r="B14">
            <v>91</v>
          </cell>
          <cell r="C14" t="str">
            <v>PF0246</v>
          </cell>
          <cell r="D14" t="str">
            <v>DANINO FRAISE 50G</v>
          </cell>
          <cell r="E14">
            <v>0</v>
          </cell>
          <cell r="F14">
            <v>72</v>
          </cell>
          <cell r="G14" t="str">
            <v>CAISSE BLEUE</v>
          </cell>
          <cell r="H14">
            <v>0</v>
          </cell>
          <cell r="I14">
            <v>0.30499999999999999</v>
          </cell>
          <cell r="J14">
            <v>0</v>
          </cell>
        </row>
        <row r="15">
          <cell r="B15">
            <v>21</v>
          </cell>
          <cell r="C15" t="str">
            <v>PF0071</v>
          </cell>
          <cell r="D15" t="str">
            <v>DANETTE CHOCOLAT 100G</v>
          </cell>
          <cell r="E15">
            <v>9</v>
          </cell>
          <cell r="F15">
            <v>32</v>
          </cell>
          <cell r="G15" t="str">
            <v>CAISSE BLEUE</v>
          </cell>
          <cell r="H15">
            <v>288</v>
          </cell>
          <cell r="I15">
            <v>0.435</v>
          </cell>
          <cell r="J15">
            <v>0</v>
          </cell>
        </row>
        <row r="16">
          <cell r="B16">
            <v>23</v>
          </cell>
          <cell r="C16" t="str">
            <v>PF0073</v>
          </cell>
          <cell r="D16" t="str">
            <v>DANETTE VANILLE 100G</v>
          </cell>
          <cell r="E16">
            <v>0</v>
          </cell>
          <cell r="F16">
            <v>32</v>
          </cell>
          <cell r="G16" t="str">
            <v>CAISSE BLEUE</v>
          </cell>
          <cell r="H16">
            <v>0</v>
          </cell>
          <cell r="I16">
            <v>0.435</v>
          </cell>
          <cell r="J16">
            <v>0</v>
          </cell>
        </row>
        <row r="17">
          <cell r="B17">
            <v>25</v>
          </cell>
          <cell r="C17" t="str">
            <v>PF0074</v>
          </cell>
          <cell r="D17" t="str">
            <v>DANETTE PRALINE 100G</v>
          </cell>
          <cell r="E17">
            <v>16</v>
          </cell>
          <cell r="F17">
            <v>32</v>
          </cell>
          <cell r="G17" t="str">
            <v>CAISSE BLEUE</v>
          </cell>
          <cell r="H17">
            <v>512</v>
          </cell>
          <cell r="I17">
            <v>0.435</v>
          </cell>
          <cell r="J17">
            <v>0</v>
          </cell>
        </row>
        <row r="18">
          <cell r="B18">
            <v>288</v>
          </cell>
          <cell r="C18" t="str">
            <v>PF0423</v>
          </cell>
          <cell r="D18" t="str">
            <v>DANETTE CHOCOLAT BANANE 100</v>
          </cell>
          <cell r="E18">
            <v>0</v>
          </cell>
          <cell r="F18">
            <v>32</v>
          </cell>
          <cell r="G18" t="str">
            <v>CAISSE BLEUE</v>
          </cell>
          <cell r="H18">
            <v>0</v>
          </cell>
          <cell r="I18">
            <v>0.435</v>
          </cell>
          <cell r="J18">
            <v>0</v>
          </cell>
        </row>
        <row r="19">
          <cell r="B19">
            <v>321</v>
          </cell>
          <cell r="C19" t="str">
            <v>PF0467</v>
          </cell>
          <cell r="D19" t="str">
            <v>DANETTE TIRAMISU 100</v>
          </cell>
          <cell r="E19">
            <v>0</v>
          </cell>
          <cell r="F19">
            <v>32</v>
          </cell>
          <cell r="G19" t="str">
            <v>CAISSE BLEUE</v>
          </cell>
          <cell r="H19">
            <v>0</v>
          </cell>
          <cell r="I19">
            <v>0.435</v>
          </cell>
          <cell r="J19">
            <v>0</v>
          </cell>
        </row>
        <row r="20">
          <cell r="B20">
            <v>141</v>
          </cell>
          <cell r="C20" t="str">
            <v>PF0300</v>
          </cell>
          <cell r="D20" t="str">
            <v>MPACK*12 FERME FRAISE/VANILLE</v>
          </cell>
          <cell r="E20">
            <v>0</v>
          </cell>
          <cell r="F20">
            <v>4</v>
          </cell>
          <cell r="G20" t="str">
            <v>CAISSE BLEUE</v>
          </cell>
          <cell r="H20">
            <v>0</v>
          </cell>
          <cell r="I20">
            <v>3.1859999999999999</v>
          </cell>
          <cell r="J20">
            <v>0</v>
          </cell>
        </row>
        <row r="21">
          <cell r="B21">
            <v>296</v>
          </cell>
          <cell r="C21" t="str">
            <v>PF0434</v>
          </cell>
          <cell r="D21" t="str">
            <v>MPACK*12 FERME FRAISE/BANANE</v>
          </cell>
          <cell r="E21">
            <v>0</v>
          </cell>
          <cell r="F21">
            <v>4</v>
          </cell>
          <cell r="G21" t="str">
            <v>CAISSE BLEUE</v>
          </cell>
          <cell r="H21">
            <v>0</v>
          </cell>
          <cell r="I21">
            <v>3.1859999999999999</v>
          </cell>
          <cell r="J21">
            <v>0</v>
          </cell>
        </row>
        <row r="22">
          <cell r="B22">
            <v>142</v>
          </cell>
          <cell r="C22" t="str">
            <v>PF0301</v>
          </cell>
          <cell r="D22" t="str">
            <v>MPACK*8 DANETTE CHOCOLAT</v>
          </cell>
          <cell r="E22">
            <v>0</v>
          </cell>
          <cell r="F22">
            <v>4</v>
          </cell>
          <cell r="G22" t="str">
            <v>CAISSE BLEUE</v>
          </cell>
          <cell r="H22">
            <v>0</v>
          </cell>
          <cell r="I22">
            <v>3.286</v>
          </cell>
          <cell r="J22">
            <v>0</v>
          </cell>
        </row>
        <row r="23">
          <cell r="B23">
            <v>283</v>
          </cell>
          <cell r="C23" t="str">
            <v>PF0361</v>
          </cell>
          <cell r="D23" t="str">
            <v>MPACK*8 DANETTE CHOCO/PRALINE</v>
          </cell>
          <cell r="E23">
            <v>0</v>
          </cell>
          <cell r="F23">
            <v>4</v>
          </cell>
          <cell r="G23" t="str">
            <v>CAISSE BLEUE</v>
          </cell>
          <cell r="H23">
            <v>0</v>
          </cell>
          <cell r="I23">
            <v>3.286</v>
          </cell>
          <cell r="J23">
            <v>0</v>
          </cell>
        </row>
        <row r="24">
          <cell r="B24">
            <v>298</v>
          </cell>
          <cell r="C24" t="str">
            <v>PF0437</v>
          </cell>
          <cell r="D24" t="str">
            <v>DANINO A BOIRE</v>
          </cell>
          <cell r="E24">
            <v>0</v>
          </cell>
          <cell r="F24">
            <v>54</v>
          </cell>
          <cell r="G24" t="str">
            <v>CAISSE BLEUE</v>
          </cell>
          <cell r="H24">
            <v>0</v>
          </cell>
          <cell r="I24">
            <v>0.41499999999999998</v>
          </cell>
          <cell r="J24">
            <v>0</v>
          </cell>
        </row>
        <row r="25">
          <cell r="B25">
            <v>297</v>
          </cell>
          <cell r="C25" t="str">
            <v>PF0435</v>
          </cell>
          <cell r="D25" t="str">
            <v>MPACK*6 MAMZOUJ TOM &amp; JERRY</v>
          </cell>
          <cell r="E25">
            <v>1</v>
          </cell>
          <cell r="F25">
            <v>8</v>
          </cell>
          <cell r="G25" t="str">
            <v>CAISSE BLEUE</v>
          </cell>
          <cell r="H25">
            <v>8</v>
          </cell>
          <cell r="I25">
            <v>1.99</v>
          </cell>
          <cell r="J25">
            <v>0</v>
          </cell>
        </row>
        <row r="26">
          <cell r="B26">
            <v>318</v>
          </cell>
          <cell r="C26" t="str">
            <v>PF0464</v>
          </cell>
          <cell r="D26" t="str">
            <v>MPACK*6 DAN'UP FRAISE</v>
          </cell>
          <cell r="E26">
            <v>0</v>
          </cell>
          <cell r="F26">
            <v>6</v>
          </cell>
          <cell r="G26" t="str">
            <v>CAISSE BLEUE</v>
          </cell>
          <cell r="H26">
            <v>0</v>
          </cell>
          <cell r="I26">
            <v>3.18</v>
          </cell>
          <cell r="J26">
            <v>0</v>
          </cell>
        </row>
        <row r="27">
          <cell r="B27">
            <v>319</v>
          </cell>
          <cell r="C27" t="str">
            <v>PF0465</v>
          </cell>
          <cell r="D27" t="str">
            <v>MPACK *6 DAN'UP VANILLE</v>
          </cell>
          <cell r="E27">
            <v>0</v>
          </cell>
          <cell r="F27">
            <v>6</v>
          </cell>
          <cell r="G27" t="str">
            <v>CAISSE BLEUE</v>
          </cell>
          <cell r="H27">
            <v>0</v>
          </cell>
          <cell r="I27">
            <v>3.18</v>
          </cell>
          <cell r="J27">
            <v>0</v>
          </cell>
        </row>
        <row r="28">
          <cell r="B28">
            <v>43</v>
          </cell>
          <cell r="C28" t="str">
            <v>PF0155</v>
          </cell>
          <cell r="D28" t="str">
            <v>DANUP FRAISE 170G</v>
          </cell>
          <cell r="E28">
            <v>0</v>
          </cell>
          <cell r="F28">
            <v>48</v>
          </cell>
          <cell r="G28" t="str">
            <v>CAISSE BLEUE</v>
          </cell>
          <cell r="H28">
            <v>0</v>
          </cell>
          <cell r="I28">
            <v>0.53</v>
          </cell>
          <cell r="J28">
            <v>0</v>
          </cell>
        </row>
        <row r="29">
          <cell r="B29">
            <v>44</v>
          </cell>
          <cell r="C29" t="str">
            <v>PF0156</v>
          </cell>
          <cell r="D29" t="str">
            <v>DANUP VANILLE 170G</v>
          </cell>
          <cell r="E29">
            <v>20</v>
          </cell>
          <cell r="F29">
            <v>48</v>
          </cell>
          <cell r="G29" t="str">
            <v>CAISSE BLEUE</v>
          </cell>
          <cell r="H29">
            <v>960</v>
          </cell>
          <cell r="I29">
            <v>0.53</v>
          </cell>
          <cell r="J29">
            <v>0</v>
          </cell>
        </row>
        <row r="30">
          <cell r="B30">
            <v>155</v>
          </cell>
          <cell r="C30" t="str">
            <v>PF0310</v>
          </cell>
          <cell r="D30" t="str">
            <v>DANUP TROPICAL MIX 170</v>
          </cell>
          <cell r="E30">
            <v>0</v>
          </cell>
          <cell r="F30">
            <v>48</v>
          </cell>
          <cell r="G30" t="str">
            <v>CAISSE BLEUE</v>
          </cell>
          <cell r="H30">
            <v>0</v>
          </cell>
          <cell r="I30">
            <v>0.53</v>
          </cell>
          <cell r="J30">
            <v>0</v>
          </cell>
        </row>
        <row r="31">
          <cell r="B31">
            <v>205</v>
          </cell>
          <cell r="C31" t="str">
            <v>PF0338</v>
          </cell>
          <cell r="D31" t="str">
            <v>DANUP PF PECHE MELBA 170</v>
          </cell>
          <cell r="E31">
            <v>15</v>
          </cell>
          <cell r="F31">
            <v>48</v>
          </cell>
          <cell r="G31" t="str">
            <v>CAISSE BLEUE</v>
          </cell>
          <cell r="H31">
            <v>720</v>
          </cell>
          <cell r="I31">
            <v>0.53</v>
          </cell>
          <cell r="J31">
            <v>0</v>
          </cell>
        </row>
        <row r="32">
          <cell r="B32">
            <v>289</v>
          </cell>
          <cell r="C32" t="str">
            <v>PF0428</v>
          </cell>
          <cell r="D32" t="str">
            <v>DANUP GRANITE 170</v>
          </cell>
          <cell r="E32">
            <v>0</v>
          </cell>
          <cell r="F32">
            <v>48</v>
          </cell>
          <cell r="G32" t="str">
            <v>CAISSE BLEUE</v>
          </cell>
          <cell r="H32">
            <v>0</v>
          </cell>
          <cell r="I32">
            <v>0.53</v>
          </cell>
          <cell r="J32">
            <v>0</v>
          </cell>
        </row>
        <row r="33">
          <cell r="B33">
            <v>237</v>
          </cell>
          <cell r="C33" t="str">
            <v>PF0373</v>
          </cell>
          <cell r="D33" t="str">
            <v>DANUP FRAISE 270 GR</v>
          </cell>
          <cell r="E33">
            <v>0</v>
          </cell>
          <cell r="F33">
            <v>20</v>
          </cell>
          <cell r="G33" t="str">
            <v>CAISSE BLEUE</v>
          </cell>
          <cell r="H33">
            <v>0</v>
          </cell>
          <cell r="I33">
            <v>0.73</v>
          </cell>
          <cell r="J33">
            <v>0</v>
          </cell>
        </row>
        <row r="34">
          <cell r="B34">
            <v>238</v>
          </cell>
          <cell r="C34" t="str">
            <v>PF0374</v>
          </cell>
          <cell r="D34" t="str">
            <v>DANUP VANILLE 270 GR</v>
          </cell>
          <cell r="E34">
            <v>0</v>
          </cell>
          <cell r="F34">
            <v>20</v>
          </cell>
          <cell r="G34" t="str">
            <v>CAISSE BLEUE</v>
          </cell>
          <cell r="H34">
            <v>0</v>
          </cell>
          <cell r="I34">
            <v>0.73</v>
          </cell>
          <cell r="J34">
            <v>0</v>
          </cell>
        </row>
        <row r="35">
          <cell r="B35">
            <v>239</v>
          </cell>
          <cell r="C35" t="str">
            <v>PF0375</v>
          </cell>
          <cell r="D35" t="str">
            <v>DANUP TROPICAL MIX 270 GR</v>
          </cell>
          <cell r="E35">
            <v>0</v>
          </cell>
          <cell r="F35">
            <v>20</v>
          </cell>
          <cell r="G35" t="str">
            <v>CAISSE BLEUE</v>
          </cell>
          <cell r="H35">
            <v>0</v>
          </cell>
          <cell r="I35">
            <v>0.73</v>
          </cell>
          <cell r="J35">
            <v>0</v>
          </cell>
        </row>
        <row r="36">
          <cell r="B36">
            <v>240</v>
          </cell>
          <cell r="C36" t="str">
            <v>PF0376</v>
          </cell>
          <cell r="D36" t="str">
            <v>DANUP GF PECHE MELBA 270 GR</v>
          </cell>
          <cell r="E36">
            <v>0</v>
          </cell>
          <cell r="F36">
            <v>20</v>
          </cell>
          <cell r="G36" t="str">
            <v>CAISSE BLEUE</v>
          </cell>
          <cell r="H36">
            <v>0</v>
          </cell>
          <cell r="I36">
            <v>0.73</v>
          </cell>
          <cell r="J36">
            <v>0</v>
          </cell>
        </row>
        <row r="37">
          <cell r="B37">
            <v>32</v>
          </cell>
          <cell r="C37" t="str">
            <v>PF0101</v>
          </cell>
          <cell r="D37" t="str">
            <v>JOCKEY NATURE SUCRE 90G</v>
          </cell>
          <cell r="E37">
            <v>0</v>
          </cell>
          <cell r="F37">
            <v>48</v>
          </cell>
          <cell r="G37" t="str">
            <v>CAISSE BLEUE</v>
          </cell>
          <cell r="H37">
            <v>0</v>
          </cell>
          <cell r="I37">
            <v>0.52</v>
          </cell>
          <cell r="J37">
            <v>0</v>
          </cell>
        </row>
        <row r="38">
          <cell r="B38">
            <v>29</v>
          </cell>
          <cell r="C38" t="str">
            <v>PF0083</v>
          </cell>
          <cell r="D38" t="str">
            <v>BRASSE VANILLE 80G</v>
          </cell>
          <cell r="E38">
            <v>10</v>
          </cell>
          <cell r="F38">
            <v>72</v>
          </cell>
          <cell r="G38" t="str">
            <v>CAISSE BLEUE</v>
          </cell>
          <cell r="H38">
            <v>720</v>
          </cell>
          <cell r="I38">
            <v>0.23499999999999999</v>
          </cell>
          <cell r="J38">
            <v>0</v>
          </cell>
        </row>
        <row r="39">
          <cell r="B39">
            <v>30</v>
          </cell>
          <cell r="C39" t="str">
            <v>PF0084</v>
          </cell>
          <cell r="D39" t="str">
            <v>BRASSE FRAISE 80G</v>
          </cell>
          <cell r="E39">
            <v>5</v>
          </cell>
          <cell r="F39">
            <v>72</v>
          </cell>
          <cell r="G39" t="str">
            <v>CAISSE BLEUE</v>
          </cell>
          <cell r="H39">
            <v>360</v>
          </cell>
          <cell r="I39">
            <v>0.23499999999999999</v>
          </cell>
          <cell r="J39">
            <v>0</v>
          </cell>
        </row>
        <row r="40">
          <cell r="B40">
            <v>161</v>
          </cell>
          <cell r="C40" t="str">
            <v>PF0314</v>
          </cell>
          <cell r="D40" t="str">
            <v>BRASSE FRAISE BISCUIT 80</v>
          </cell>
          <cell r="E40">
            <v>0</v>
          </cell>
          <cell r="F40">
            <v>72</v>
          </cell>
          <cell r="G40" t="str">
            <v>CAISSE BLEUE</v>
          </cell>
          <cell r="H40">
            <v>0</v>
          </cell>
          <cell r="I40">
            <v>0.23499999999999999</v>
          </cell>
          <cell r="J40">
            <v>0</v>
          </cell>
        </row>
        <row r="41">
          <cell r="B41">
            <v>287</v>
          </cell>
          <cell r="C41" t="str">
            <v>PF0128</v>
          </cell>
          <cell r="D41" t="str">
            <v>BRASSE PECHE ABRICOT 80G</v>
          </cell>
          <cell r="E41">
            <v>10</v>
          </cell>
          <cell r="F41">
            <v>72</v>
          </cell>
          <cell r="G41" t="str">
            <v>CAISSE BLEUE</v>
          </cell>
          <cell r="H41">
            <v>720</v>
          </cell>
          <cell r="I41">
            <v>0.23499999999999999</v>
          </cell>
          <cell r="J41">
            <v>0</v>
          </cell>
        </row>
        <row r="42">
          <cell r="B42">
            <v>311</v>
          </cell>
          <cell r="C42" t="str">
            <v>PF0455</v>
          </cell>
          <cell r="D42" t="str">
            <v>MAMZOUJ MANGUE 80</v>
          </cell>
          <cell r="E42">
            <v>3</v>
          </cell>
          <cell r="F42">
            <v>72</v>
          </cell>
          <cell r="G42" t="str">
            <v>CAISSE BLEUE</v>
          </cell>
          <cell r="H42">
            <v>216</v>
          </cell>
          <cell r="I42">
            <v>0.23499999999999999</v>
          </cell>
          <cell r="J42">
            <v>0</v>
          </cell>
        </row>
        <row r="43">
          <cell r="B43">
            <v>312</v>
          </cell>
          <cell r="C43" t="str">
            <v>PF0456</v>
          </cell>
          <cell r="D43" t="str">
            <v>MAMZOUJ VANILLE BISCUIT 80</v>
          </cell>
          <cell r="E43">
            <v>2</v>
          </cell>
          <cell r="F43">
            <v>72</v>
          </cell>
          <cell r="G43" t="str">
            <v>CAISSE BLEUE</v>
          </cell>
          <cell r="H43">
            <v>144</v>
          </cell>
          <cell r="I43">
            <v>0.23499999999999999</v>
          </cell>
          <cell r="J43">
            <v>0</v>
          </cell>
        </row>
        <row r="44">
          <cell r="B44">
            <v>285</v>
          </cell>
          <cell r="C44" t="str">
            <v>PF0425</v>
          </cell>
          <cell r="D44" t="str">
            <v>ACTIVIA NATURE 0%</v>
          </cell>
          <cell r="E44">
            <v>0</v>
          </cell>
          <cell r="F44">
            <v>48</v>
          </cell>
          <cell r="G44" t="str">
            <v>CAISSE BLEUE</v>
          </cell>
          <cell r="H44">
            <v>0</v>
          </cell>
          <cell r="I44">
            <v>0.35</v>
          </cell>
          <cell r="J44">
            <v>0</v>
          </cell>
        </row>
        <row r="45">
          <cell r="B45">
            <v>278</v>
          </cell>
          <cell r="C45" t="str">
            <v>PF0417</v>
          </cell>
          <cell r="D45" t="str">
            <v>DANETTE CHOCO AU LAIT 70</v>
          </cell>
          <cell r="E45">
            <v>0</v>
          </cell>
          <cell r="F45">
            <v>48</v>
          </cell>
          <cell r="G45" t="str">
            <v>CAISSE BLEUE</v>
          </cell>
          <cell r="H45">
            <v>0</v>
          </cell>
          <cell r="I45">
            <v>0.26500000000000001</v>
          </cell>
          <cell r="J45">
            <v>0</v>
          </cell>
        </row>
        <row r="46">
          <cell r="B46">
            <v>317</v>
          </cell>
          <cell r="C46" t="str">
            <v>PF0463</v>
          </cell>
          <cell r="D46" t="str">
            <v>DANETTE TARTE CITRON 70</v>
          </cell>
          <cell r="E46">
            <v>0</v>
          </cell>
          <cell r="F46">
            <v>48</v>
          </cell>
          <cell r="G46" t="str">
            <v>CAISSE BLEUE</v>
          </cell>
          <cell r="H46">
            <v>0</v>
          </cell>
          <cell r="I46">
            <v>0.26500000000000001</v>
          </cell>
          <cell r="J46">
            <v>0</v>
          </cell>
        </row>
        <row r="47">
          <cell r="B47">
            <v>323</v>
          </cell>
          <cell r="C47" t="str">
            <v>PF0462</v>
          </cell>
          <cell r="D47" t="str">
            <v>DANETTE CHOCO BANANE 70</v>
          </cell>
          <cell r="E47">
            <v>0</v>
          </cell>
          <cell r="F47">
            <v>48</v>
          </cell>
          <cell r="G47" t="str">
            <v>CAISSE BLEUE</v>
          </cell>
          <cell r="H47">
            <v>0</v>
          </cell>
          <cell r="I47">
            <v>0.26500000000000001</v>
          </cell>
          <cell r="J47">
            <v>0</v>
          </cell>
        </row>
        <row r="48">
          <cell r="B48">
            <v>112</v>
          </cell>
          <cell r="C48" t="str">
            <v>PF0270</v>
          </cell>
          <cell r="D48" t="str">
            <v>DANAO PECHE/ABRICOT 200ML</v>
          </cell>
          <cell r="E48">
            <v>20</v>
          </cell>
          <cell r="F48">
            <v>35</v>
          </cell>
          <cell r="G48" t="str">
            <v>CAISSE BLEUE</v>
          </cell>
          <cell r="H48">
            <v>700</v>
          </cell>
          <cell r="I48">
            <v>0.57499999999999996</v>
          </cell>
          <cell r="J48">
            <v>0</v>
          </cell>
        </row>
        <row r="49">
          <cell r="B49">
            <v>324</v>
          </cell>
          <cell r="C49" t="str">
            <v>PF0469</v>
          </cell>
          <cell r="D49" t="str">
            <v>DANAO CITRON 200 ML</v>
          </cell>
          <cell r="E49">
            <v>0</v>
          </cell>
          <cell r="F49">
            <v>35</v>
          </cell>
          <cell r="G49" t="str">
            <v>CAISSE BLEUE</v>
          </cell>
          <cell r="H49">
            <v>0</v>
          </cell>
          <cell r="I49">
            <v>0.57499999999999996</v>
          </cell>
          <cell r="J49">
            <v>0</v>
          </cell>
        </row>
        <row r="50">
          <cell r="B50">
            <v>55</v>
          </cell>
          <cell r="C50" t="str">
            <v>PF0181</v>
          </cell>
          <cell r="D50" t="str">
            <v>ACTIVIA NATURE 110G</v>
          </cell>
          <cell r="E50">
            <v>0</v>
          </cell>
          <cell r="F50">
            <v>48</v>
          </cell>
          <cell r="G50" t="str">
            <v>CAISSE BLEUE</v>
          </cell>
          <cell r="H50">
            <v>0</v>
          </cell>
          <cell r="I50">
            <v>0.35</v>
          </cell>
          <cell r="J50">
            <v>0</v>
          </cell>
        </row>
        <row r="51">
          <cell r="B51">
            <v>67</v>
          </cell>
          <cell r="C51" t="str">
            <v>PF0206</v>
          </cell>
          <cell r="D51" t="str">
            <v>ACTIVIA VANILLE 110G</v>
          </cell>
          <cell r="E51">
            <v>2</v>
          </cell>
          <cell r="F51">
            <v>48</v>
          </cell>
          <cell r="G51" t="str">
            <v>CAISSE BLEUE</v>
          </cell>
          <cell r="H51">
            <v>96</v>
          </cell>
          <cell r="I51">
            <v>0.35</v>
          </cell>
          <cell r="J51">
            <v>0</v>
          </cell>
        </row>
        <row r="52">
          <cell r="B52">
            <v>102</v>
          </cell>
          <cell r="C52" t="str">
            <v>PF0263</v>
          </cell>
          <cell r="D52" t="str">
            <v>ACTIVIA AUX FRUITS FRAISE 110G</v>
          </cell>
          <cell r="E52">
            <v>5</v>
          </cell>
          <cell r="F52">
            <v>48</v>
          </cell>
          <cell r="G52" t="str">
            <v>CAISSE BLEUE</v>
          </cell>
          <cell r="H52">
            <v>240</v>
          </cell>
          <cell r="I52">
            <v>0.44</v>
          </cell>
          <cell r="J52">
            <v>0</v>
          </cell>
        </row>
        <row r="53">
          <cell r="B53">
            <v>104</v>
          </cell>
          <cell r="C53" t="str">
            <v>PF0264</v>
          </cell>
          <cell r="D53" t="str">
            <v>ACTIVIA AUX FRUITS PECHE  110G</v>
          </cell>
          <cell r="E53">
            <v>5</v>
          </cell>
          <cell r="F53">
            <v>48</v>
          </cell>
          <cell r="G53" t="str">
            <v>CAISSE BLEUE</v>
          </cell>
          <cell r="H53">
            <v>240</v>
          </cell>
          <cell r="I53">
            <v>0.44</v>
          </cell>
          <cell r="J53">
            <v>0</v>
          </cell>
        </row>
        <row r="54">
          <cell r="B54">
            <v>284</v>
          </cell>
          <cell r="C54" t="str">
            <v>PF0424</v>
          </cell>
          <cell r="D54" t="str">
            <v>ACTIVIA AUX FRUITS MANGUE  110</v>
          </cell>
          <cell r="E54">
            <v>0</v>
          </cell>
          <cell r="F54">
            <v>48</v>
          </cell>
          <cell r="G54" t="str">
            <v>CAISSE BLEUE</v>
          </cell>
          <cell r="H54">
            <v>0</v>
          </cell>
          <cell r="I54">
            <v>0.44</v>
          </cell>
          <cell r="J54">
            <v>0</v>
          </cell>
        </row>
        <row r="55">
          <cell r="B55">
            <v>226</v>
          </cell>
          <cell r="C55" t="str">
            <v>PF0358</v>
          </cell>
          <cell r="D55" t="str">
            <v>ACTIVIA AUX FRUITS FDB 110</v>
          </cell>
          <cell r="E55">
            <v>0</v>
          </cell>
          <cell r="F55">
            <v>48</v>
          </cell>
          <cell r="G55" t="str">
            <v>CAISSE BLEUE</v>
          </cell>
          <cell r="H55">
            <v>0</v>
          </cell>
          <cell r="I55">
            <v>0.44</v>
          </cell>
          <cell r="J55">
            <v>0</v>
          </cell>
        </row>
        <row r="56">
          <cell r="B56">
            <v>315</v>
          </cell>
          <cell r="C56" t="str">
            <v>PF0459</v>
          </cell>
          <cell r="D56" t="str">
            <v>ACTIVIA AU FRUITS NOIX 110</v>
          </cell>
          <cell r="E56">
            <v>0</v>
          </cell>
          <cell r="F56">
            <v>48</v>
          </cell>
          <cell r="G56" t="str">
            <v>CAISSE BLEUE</v>
          </cell>
          <cell r="H56">
            <v>0</v>
          </cell>
          <cell r="I56">
            <v>0.44</v>
          </cell>
          <cell r="J56">
            <v>0</v>
          </cell>
        </row>
        <row r="57">
          <cell r="B57">
            <v>316</v>
          </cell>
          <cell r="C57" t="str">
            <v>PF0460</v>
          </cell>
          <cell r="D57" t="str">
            <v>ACTIVIA 0% AU FRUITS FRAISE 110</v>
          </cell>
          <cell r="E57">
            <v>0</v>
          </cell>
          <cell r="F57">
            <v>48</v>
          </cell>
          <cell r="G57" t="str">
            <v>CAISSE BLEUE</v>
          </cell>
          <cell r="H57">
            <v>0</v>
          </cell>
          <cell r="I57">
            <v>0.44</v>
          </cell>
          <cell r="J57">
            <v>0</v>
          </cell>
        </row>
        <row r="58">
          <cell r="B58">
            <v>271</v>
          </cell>
          <cell r="C58" t="str">
            <v>PF0408</v>
          </cell>
          <cell r="D58" t="str">
            <v>MPACK*12 ACTIVIA VANILLE</v>
          </cell>
          <cell r="E58">
            <v>0</v>
          </cell>
          <cell r="F58">
            <v>4</v>
          </cell>
          <cell r="G58" t="str">
            <v>CAISSE BLEUE</v>
          </cell>
          <cell r="H58">
            <v>0</v>
          </cell>
          <cell r="I58">
            <v>4.0059820000000004</v>
          </cell>
          <cell r="J58">
            <v>0</v>
          </cell>
        </row>
        <row r="59">
          <cell r="B59">
            <v>281</v>
          </cell>
          <cell r="C59" t="str">
            <v>PF0407</v>
          </cell>
          <cell r="D59" t="str">
            <v>MPACK*12 ACTIVIA NATURE</v>
          </cell>
          <cell r="E59">
            <v>0</v>
          </cell>
          <cell r="F59">
            <v>4</v>
          </cell>
          <cell r="G59" t="str">
            <v>CAISSE BLEUE</v>
          </cell>
          <cell r="H59">
            <v>0</v>
          </cell>
          <cell r="I59">
            <v>4.0059820000000004</v>
          </cell>
          <cell r="J59">
            <v>0</v>
          </cell>
        </row>
        <row r="60">
          <cell r="B60">
            <v>231</v>
          </cell>
          <cell r="C60" t="str">
            <v>PF0362</v>
          </cell>
          <cell r="D60" t="str">
            <v>MPACK*12 FERME NATURE</v>
          </cell>
          <cell r="E60">
            <v>0</v>
          </cell>
          <cell r="F60">
            <v>4</v>
          </cell>
          <cell r="G60" t="str">
            <v>CAISSE BLEUE</v>
          </cell>
          <cell r="H60">
            <v>0</v>
          </cell>
          <cell r="I60">
            <v>3.3159999999999998</v>
          </cell>
          <cell r="J60">
            <v>0</v>
          </cell>
        </row>
        <row r="61">
          <cell r="B61">
            <v>232</v>
          </cell>
          <cell r="C61" t="str">
            <v>PF0360</v>
          </cell>
          <cell r="D61" t="str">
            <v>MPACK *12 DANINO NATURE</v>
          </cell>
          <cell r="E61">
            <v>0</v>
          </cell>
          <cell r="F61">
            <v>5</v>
          </cell>
          <cell r="G61" t="str">
            <v>CAISSE BLEUE</v>
          </cell>
          <cell r="H61">
            <v>0</v>
          </cell>
          <cell r="I61">
            <v>3.4889999999999999</v>
          </cell>
          <cell r="J61">
            <v>0</v>
          </cell>
        </row>
        <row r="62">
          <cell r="B62">
            <v>233</v>
          </cell>
          <cell r="C62" t="str">
            <v>PF0363</v>
          </cell>
          <cell r="D62" t="str">
            <v>MPACK*12 MAMZOUJ FRAISE VANILLE</v>
          </cell>
          <cell r="E62">
            <v>0</v>
          </cell>
          <cell r="F62">
            <v>4</v>
          </cell>
          <cell r="G62" t="str">
            <v>CAISSE BLEUE</v>
          </cell>
          <cell r="H62">
            <v>0</v>
          </cell>
          <cell r="I62">
            <v>2.6869999999999998</v>
          </cell>
          <cell r="J62">
            <v>0</v>
          </cell>
        </row>
        <row r="63">
          <cell r="B63">
            <v>242</v>
          </cell>
          <cell r="C63" t="str">
            <v>PF0359</v>
          </cell>
          <cell r="D63" t="str">
            <v>MPACK*12 ACTIVIA AUX FRUITS</v>
          </cell>
          <cell r="E63">
            <v>0</v>
          </cell>
          <cell r="F63">
            <v>4</v>
          </cell>
          <cell r="G63" t="str">
            <v>CAISSE BLEUE</v>
          </cell>
          <cell r="H63">
            <v>0</v>
          </cell>
          <cell r="I63">
            <v>5.0359999999999996</v>
          </cell>
          <cell r="J63">
            <v>0</v>
          </cell>
        </row>
        <row r="64">
          <cell r="B64">
            <v>320</v>
          </cell>
          <cell r="C64" t="str">
            <v>PF0466</v>
          </cell>
          <cell r="D64" t="str">
            <v>MPCK*6 DANAO PEC/ABRI</v>
          </cell>
          <cell r="E64">
            <v>0</v>
          </cell>
          <cell r="F64">
            <v>5</v>
          </cell>
          <cell r="G64" t="str">
            <v>CAISSE BLEUE</v>
          </cell>
          <cell r="H64">
            <v>0</v>
          </cell>
          <cell r="I64">
            <v>3.45</v>
          </cell>
          <cell r="J64">
            <v>0</v>
          </cell>
        </row>
        <row r="65">
          <cell r="B65">
            <v>77</v>
          </cell>
          <cell r="C65" t="str">
            <v>PF0222</v>
          </cell>
          <cell r="D65" t="str">
            <v>LBEN DELICE NV</v>
          </cell>
          <cell r="E65">
            <v>10</v>
          </cell>
          <cell r="F65">
            <v>15</v>
          </cell>
          <cell r="G65" t="str">
            <v>CAISSE BLEUE</v>
          </cell>
          <cell r="H65">
            <v>150</v>
          </cell>
          <cell r="I65">
            <v>0.76</v>
          </cell>
          <cell r="J65">
            <v>0</v>
          </cell>
        </row>
        <row r="66">
          <cell r="B66">
            <v>78</v>
          </cell>
          <cell r="C66" t="str">
            <v>PF0223</v>
          </cell>
          <cell r="D66" t="str">
            <v>RAIEB DELICE NV</v>
          </cell>
          <cell r="E66">
            <v>20</v>
          </cell>
          <cell r="F66">
            <v>15</v>
          </cell>
          <cell r="G66" t="str">
            <v>CAISSE BLEUE</v>
          </cell>
          <cell r="H66">
            <v>300</v>
          </cell>
          <cell r="I66">
            <v>0.76</v>
          </cell>
          <cell r="J66">
            <v>0</v>
          </cell>
        </row>
        <row r="67">
          <cell r="B67">
            <v>290</v>
          </cell>
          <cell r="C67" t="str">
            <v>PF0430</v>
          </cell>
          <cell r="D67" t="str">
            <v>LBEN DELICE SLIM</v>
          </cell>
          <cell r="E67">
            <v>0</v>
          </cell>
          <cell r="F67">
            <v>16</v>
          </cell>
          <cell r="G67" t="str">
            <v>CAISSE BLEUE</v>
          </cell>
          <cell r="H67">
            <v>0</v>
          </cell>
          <cell r="I67">
            <v>0.76</v>
          </cell>
          <cell r="J67">
            <v>0</v>
          </cell>
        </row>
        <row r="68">
          <cell r="B68">
            <v>295</v>
          </cell>
          <cell r="C68" t="str">
            <v>PF0433</v>
          </cell>
          <cell r="D68" t="str">
            <v>CREME FRAICHE DELICE NV</v>
          </cell>
          <cell r="E68">
            <v>1</v>
          </cell>
          <cell r="F68">
            <v>22</v>
          </cell>
          <cell r="G68" t="str">
            <v>CAISSE BLEUE</v>
          </cell>
          <cell r="H68">
            <v>22</v>
          </cell>
          <cell r="I68">
            <v>0.69</v>
          </cell>
          <cell r="J68">
            <v>0</v>
          </cell>
        </row>
        <row r="69">
          <cell r="B69">
            <v>254</v>
          </cell>
          <cell r="C69" t="str">
            <v>PF0380</v>
          </cell>
          <cell r="D69" t="str">
            <v>TWIST FRAISE</v>
          </cell>
          <cell r="E69">
            <v>3</v>
          </cell>
          <cell r="F69">
            <v>24</v>
          </cell>
          <cell r="G69" t="str">
            <v>CAISSE BLEUE</v>
          </cell>
          <cell r="H69">
            <v>72</v>
          </cell>
          <cell r="I69">
            <v>0.69499999999999995</v>
          </cell>
          <cell r="J69">
            <v>0</v>
          </cell>
        </row>
        <row r="70">
          <cell r="B70">
            <v>269</v>
          </cell>
          <cell r="C70" t="str">
            <v>PF0406</v>
          </cell>
          <cell r="D70" t="str">
            <v>TWIST PECHE VANILLE</v>
          </cell>
          <cell r="E70">
            <v>0</v>
          </cell>
          <cell r="F70">
            <v>24</v>
          </cell>
          <cell r="G70" t="str">
            <v>CAISSE BLEUE</v>
          </cell>
          <cell r="H70">
            <v>0</v>
          </cell>
          <cell r="I70">
            <v>0.69499999999999995</v>
          </cell>
          <cell r="J70">
            <v>0</v>
          </cell>
        </row>
        <row r="71">
          <cell r="B71">
            <v>279</v>
          </cell>
          <cell r="C71" t="str">
            <v>PF0410</v>
          </cell>
          <cell r="D71" t="str">
            <v>TWIST CITRON BISCUIT</v>
          </cell>
          <cell r="E71">
            <v>0</v>
          </cell>
          <cell r="F71">
            <v>24</v>
          </cell>
          <cell r="G71" t="str">
            <v>CAISSE BLEUE</v>
          </cell>
          <cell r="H71">
            <v>0</v>
          </cell>
          <cell r="I71">
            <v>0.69499999999999995</v>
          </cell>
          <cell r="J71">
            <v>0</v>
          </cell>
        </row>
        <row r="72">
          <cell r="B72">
            <v>326</v>
          </cell>
          <cell r="C72" t="str">
            <v>PF0470</v>
          </cell>
          <cell r="D72" t="str">
            <v>TWISTE TROPICAL</v>
          </cell>
          <cell r="E72">
            <v>0</v>
          </cell>
          <cell r="F72">
            <v>24</v>
          </cell>
          <cell r="G72" t="str">
            <v>CAISSE BLEUE</v>
          </cell>
          <cell r="H72">
            <v>0</v>
          </cell>
          <cell r="I72">
            <v>0.69499999999999995</v>
          </cell>
          <cell r="J72">
            <v>0</v>
          </cell>
        </row>
        <row r="73">
          <cell r="B73">
            <v>228</v>
          </cell>
          <cell r="C73" t="str">
            <v>PF0367</v>
          </cell>
          <cell r="D73" t="str">
            <v>TRESOR DE LAIT 80 GR</v>
          </cell>
          <cell r="E73">
            <v>0</v>
          </cell>
          <cell r="F73">
            <v>27</v>
          </cell>
          <cell r="G73" t="str">
            <v>CAISSE BLEUE</v>
          </cell>
          <cell r="H73">
            <v>0</v>
          </cell>
          <cell r="I73">
            <v>0.86399999999999999</v>
          </cell>
          <cell r="J73">
            <v>0</v>
          </cell>
        </row>
        <row r="74">
          <cell r="B74">
            <v>229</v>
          </cell>
          <cell r="C74" t="str">
            <v>PF0368</v>
          </cell>
          <cell r="D74" t="str">
            <v>TRESOR DE LAIT HERBE 80GR</v>
          </cell>
          <cell r="E74">
            <v>0</v>
          </cell>
          <cell r="F74">
            <v>27</v>
          </cell>
          <cell r="G74" t="str">
            <v>CAISSE BLEUE</v>
          </cell>
          <cell r="H74">
            <v>0</v>
          </cell>
          <cell r="I74">
            <v>0.86399999999999999</v>
          </cell>
          <cell r="J74">
            <v>0</v>
          </cell>
        </row>
        <row r="75">
          <cell r="B75">
            <v>230</v>
          </cell>
          <cell r="C75" t="str">
            <v>PF0369</v>
          </cell>
          <cell r="D75" t="str">
            <v>TRESOR DE LAIT POIVRE 80GR</v>
          </cell>
          <cell r="E75">
            <v>0</v>
          </cell>
          <cell r="F75">
            <v>27</v>
          </cell>
          <cell r="G75" t="str">
            <v>CAISSE BLEUE</v>
          </cell>
          <cell r="H75">
            <v>0</v>
          </cell>
          <cell r="I75">
            <v>0.86399999999999999</v>
          </cell>
          <cell r="J75">
            <v>0</v>
          </cell>
        </row>
        <row r="76">
          <cell r="B76">
            <v>186</v>
          </cell>
          <cell r="C76" t="str">
            <v>PF0330</v>
          </cell>
          <cell r="D76" t="str">
            <v>KIDZ</v>
          </cell>
          <cell r="E76">
            <v>0</v>
          </cell>
          <cell r="F76">
            <v>26</v>
          </cell>
          <cell r="G76" t="str">
            <v>CARTON</v>
          </cell>
          <cell r="H76">
            <v>0</v>
          </cell>
          <cell r="I76">
            <v>0.749</v>
          </cell>
          <cell r="J76">
            <v>0</v>
          </cell>
        </row>
        <row r="77">
          <cell r="B77">
            <v>216</v>
          </cell>
          <cell r="C77" t="str">
            <v>PF0350</v>
          </cell>
          <cell r="D77" t="str">
            <v>MILKANA KIDZ EMMENTAL</v>
          </cell>
          <cell r="E77">
            <v>0</v>
          </cell>
          <cell r="F77">
            <v>26</v>
          </cell>
          <cell r="G77" t="str">
            <v>CARTON</v>
          </cell>
          <cell r="H77">
            <v>0</v>
          </cell>
          <cell r="I77">
            <v>0.749</v>
          </cell>
          <cell r="J77">
            <v>0</v>
          </cell>
        </row>
        <row r="78">
          <cell r="B78">
            <v>224</v>
          </cell>
          <cell r="C78" t="str">
            <v>PF0357</v>
          </cell>
          <cell r="D78" t="str">
            <v>TRESOR DE LAIT SAUMON 140G</v>
          </cell>
          <cell r="E78">
            <v>1</v>
          </cell>
          <cell r="F78">
            <v>18</v>
          </cell>
          <cell r="G78" t="str">
            <v>CAISSE BLEUE</v>
          </cell>
          <cell r="H78">
            <v>18</v>
          </cell>
          <cell r="I78">
            <v>1.712</v>
          </cell>
          <cell r="J78">
            <v>0</v>
          </cell>
        </row>
        <row r="79">
          <cell r="B79">
            <v>185</v>
          </cell>
          <cell r="C79" t="str">
            <v>PF0329</v>
          </cell>
          <cell r="D79" t="str">
            <v>TRESOR DE LAIT 140G</v>
          </cell>
          <cell r="E79">
            <v>1</v>
          </cell>
          <cell r="F79">
            <v>18</v>
          </cell>
          <cell r="G79" t="str">
            <v>CAISSE BLEUE</v>
          </cell>
          <cell r="H79">
            <v>18</v>
          </cell>
          <cell r="I79">
            <v>1.415</v>
          </cell>
          <cell r="J79">
            <v>0</v>
          </cell>
        </row>
        <row r="80">
          <cell r="B80">
            <v>328</v>
          </cell>
          <cell r="C80" t="str">
            <v>PF0471</v>
          </cell>
          <cell r="D80" t="str">
            <v>FROMAGE TARTINABLE</v>
          </cell>
          <cell r="E80">
            <v>1</v>
          </cell>
          <cell r="F80">
            <v>24</v>
          </cell>
          <cell r="G80" t="str">
            <v>CAISSE BLEUE</v>
          </cell>
          <cell r="H80">
            <v>24</v>
          </cell>
          <cell r="I80">
            <v>1.528</v>
          </cell>
          <cell r="J80">
            <v>0</v>
          </cell>
        </row>
        <row r="81">
          <cell r="B81">
            <v>211</v>
          </cell>
          <cell r="C81" t="str">
            <v>PF0342</v>
          </cell>
          <cell r="D81" t="str">
            <v>TRESOR DE LAIT AIL FINES HERBE 140G</v>
          </cell>
          <cell r="E81">
            <v>0</v>
          </cell>
          <cell r="F81">
            <v>18</v>
          </cell>
          <cell r="G81" t="str">
            <v>CAISSE BLEUE</v>
          </cell>
          <cell r="H81">
            <v>0</v>
          </cell>
          <cell r="I81">
            <v>1.59</v>
          </cell>
          <cell r="J81">
            <v>0</v>
          </cell>
        </row>
        <row r="82">
          <cell r="B82">
            <v>217</v>
          </cell>
          <cell r="C82" t="str">
            <v>PF0348</v>
          </cell>
          <cell r="D82" t="str">
            <v>TRESOR DE LAIT POIVRE 140G</v>
          </cell>
          <cell r="E82">
            <v>0</v>
          </cell>
          <cell r="F82">
            <v>18</v>
          </cell>
          <cell r="G82" t="str">
            <v>CAISSE BLEUE</v>
          </cell>
          <cell r="H82">
            <v>0</v>
          </cell>
          <cell r="I82">
            <v>1.59</v>
          </cell>
          <cell r="J82">
            <v>0</v>
          </cell>
        </row>
        <row r="83">
          <cell r="B83">
            <v>214</v>
          </cell>
          <cell r="C83" t="str">
            <v>PF0347</v>
          </cell>
          <cell r="D83" t="str">
            <v>MILKANA PTIT NATURE 4 P</v>
          </cell>
          <cell r="E83">
            <v>1</v>
          </cell>
          <cell r="F83">
            <v>30</v>
          </cell>
          <cell r="G83" t="str">
            <v>CAISSE BLEUE</v>
          </cell>
          <cell r="H83">
            <v>30</v>
          </cell>
          <cell r="I83">
            <v>0.83799999999999997</v>
          </cell>
          <cell r="J83">
            <v>0</v>
          </cell>
        </row>
        <row r="84">
          <cell r="B84">
            <v>221</v>
          </cell>
          <cell r="C84" t="str">
            <v>PF0352</v>
          </cell>
          <cell r="D84" t="str">
            <v>MILKANA P'TIT NATURE 8 P</v>
          </cell>
          <cell r="E84">
            <v>0</v>
          </cell>
          <cell r="F84">
            <v>18</v>
          </cell>
          <cell r="G84" t="str">
            <v>CAISSE BLEUE</v>
          </cell>
          <cell r="H84">
            <v>0</v>
          </cell>
          <cell r="I84">
            <v>1.5620000000000001</v>
          </cell>
          <cell r="J84">
            <v>0</v>
          </cell>
        </row>
        <row r="85">
          <cell r="B85">
            <v>249</v>
          </cell>
          <cell r="C85" t="str">
            <v>PF0378</v>
          </cell>
          <cell r="D85" t="str">
            <v>MILKANA GOUTA 180 GR</v>
          </cell>
          <cell r="E85">
            <v>2</v>
          </cell>
          <cell r="F85">
            <v>18</v>
          </cell>
          <cell r="G85" t="str">
            <v>CAISSE BLEUE</v>
          </cell>
          <cell r="H85">
            <v>36</v>
          </cell>
          <cell r="I85">
            <v>1.214</v>
          </cell>
          <cell r="J85">
            <v>0</v>
          </cell>
        </row>
        <row r="86">
          <cell r="B86">
            <v>322</v>
          </cell>
          <cell r="C86" t="str">
            <v>PF0468</v>
          </cell>
          <cell r="D86" t="str">
            <v>MILKANA GOUTA 400 GR</v>
          </cell>
          <cell r="E86">
            <v>0</v>
          </cell>
          <cell r="F86">
            <v>11</v>
          </cell>
          <cell r="G86" t="str">
            <v>CAISSE BLEUE</v>
          </cell>
          <cell r="H86">
            <v>0</v>
          </cell>
          <cell r="I86">
            <v>2.5299999999999998</v>
          </cell>
          <cell r="J86">
            <v>0</v>
          </cell>
        </row>
        <row r="87">
          <cell r="B87">
            <v>305</v>
          </cell>
          <cell r="C87" t="str">
            <v>PF0447</v>
          </cell>
          <cell r="D87" t="str">
            <v>FROMAGE CHEESY 8P</v>
          </cell>
          <cell r="E87">
            <v>1</v>
          </cell>
          <cell r="F87">
            <v>36</v>
          </cell>
          <cell r="G87" t="str">
            <v>CARTON</v>
          </cell>
          <cell r="H87">
            <v>36</v>
          </cell>
          <cell r="I87">
            <v>0.995</v>
          </cell>
          <cell r="J87">
            <v>0</v>
          </cell>
        </row>
        <row r="88">
          <cell r="B88">
            <v>306</v>
          </cell>
          <cell r="C88" t="str">
            <v>PF0448</v>
          </cell>
          <cell r="D88" t="str">
            <v>FROMAGE CHEESY 16P</v>
          </cell>
          <cell r="E88">
            <v>1</v>
          </cell>
          <cell r="F88">
            <v>18</v>
          </cell>
          <cell r="G88" t="str">
            <v>CARTON</v>
          </cell>
          <cell r="H88">
            <v>18</v>
          </cell>
          <cell r="I88">
            <v>1.87</v>
          </cell>
          <cell r="J88">
            <v>0</v>
          </cell>
        </row>
        <row r="89">
          <cell r="B89">
            <v>307</v>
          </cell>
          <cell r="C89" t="str">
            <v>PF0449</v>
          </cell>
          <cell r="D89" t="str">
            <v>FROMAGE CHEESY 24P</v>
          </cell>
          <cell r="E89">
            <v>1</v>
          </cell>
          <cell r="F89">
            <v>12</v>
          </cell>
          <cell r="G89" t="str">
            <v>CARTON</v>
          </cell>
          <cell r="H89">
            <v>12</v>
          </cell>
          <cell r="I89">
            <v>2.7</v>
          </cell>
          <cell r="J89">
            <v>0</v>
          </cell>
        </row>
        <row r="90">
          <cell r="B90">
            <v>308</v>
          </cell>
          <cell r="C90" t="str">
            <v>PF0450</v>
          </cell>
          <cell r="D90" t="str">
            <v>FROMAGE CHEESY 48P</v>
          </cell>
          <cell r="E90">
            <v>1</v>
          </cell>
          <cell r="F90">
            <v>6</v>
          </cell>
          <cell r="G90" t="str">
            <v>CARTON</v>
          </cell>
          <cell r="H90">
            <v>6</v>
          </cell>
          <cell r="I90">
            <v>4.9349999999999996</v>
          </cell>
          <cell r="J90">
            <v>0</v>
          </cell>
        </row>
        <row r="91">
          <cell r="B91">
            <v>309</v>
          </cell>
          <cell r="C91" t="str">
            <v>PF0451</v>
          </cell>
          <cell r="D91" t="str">
            <v>FROMAGE CHEESY 80P</v>
          </cell>
          <cell r="E91">
            <v>1</v>
          </cell>
          <cell r="F91">
            <v>6</v>
          </cell>
          <cell r="G91" t="str">
            <v>CARTON</v>
          </cell>
          <cell r="H91">
            <v>6</v>
          </cell>
          <cell r="I91">
            <v>7.45</v>
          </cell>
          <cell r="J91">
            <v>0</v>
          </cell>
        </row>
        <row r="92">
          <cell r="B92">
            <v>260</v>
          </cell>
          <cell r="C92" t="str">
            <v>PF0419</v>
          </cell>
          <cell r="D92" t="str">
            <v>FROMAGE FONDU 8P</v>
          </cell>
          <cell r="E92">
            <v>1</v>
          </cell>
          <cell r="F92">
            <v>36</v>
          </cell>
          <cell r="G92" t="str">
            <v>CARTON</v>
          </cell>
          <cell r="H92">
            <v>36</v>
          </cell>
          <cell r="I92">
            <v>1.3879999999999999</v>
          </cell>
          <cell r="J92">
            <v>0</v>
          </cell>
        </row>
        <row r="93">
          <cell r="B93">
            <v>261</v>
          </cell>
          <cell r="C93" t="str">
            <v>PF0420</v>
          </cell>
          <cell r="D93" t="str">
            <v>FROMAGE FONDU 16P</v>
          </cell>
          <cell r="E93">
            <v>1</v>
          </cell>
          <cell r="F93">
            <v>18</v>
          </cell>
          <cell r="G93" t="str">
            <v>CARTON</v>
          </cell>
          <cell r="H93">
            <v>18</v>
          </cell>
          <cell r="I93">
            <v>2.5739999999999998</v>
          </cell>
          <cell r="J93">
            <v>0</v>
          </cell>
        </row>
        <row r="94">
          <cell r="B94">
            <v>262</v>
          </cell>
          <cell r="C94" t="str">
            <v>PF0422</v>
          </cell>
          <cell r="D94" t="str">
            <v>FROMAGE FONDU 24P</v>
          </cell>
          <cell r="E94">
            <v>1</v>
          </cell>
          <cell r="F94">
            <v>12</v>
          </cell>
          <cell r="G94" t="str">
            <v>CARTON</v>
          </cell>
          <cell r="H94">
            <v>12</v>
          </cell>
          <cell r="I94">
            <v>3.4889999999999999</v>
          </cell>
          <cell r="J94">
            <v>0</v>
          </cell>
        </row>
        <row r="95">
          <cell r="B95">
            <v>270</v>
          </cell>
          <cell r="C95" t="str">
            <v>PF0421</v>
          </cell>
          <cell r="D95" t="str">
            <v>FROMAGE FONDU 48 P</v>
          </cell>
          <cell r="E95">
            <v>1</v>
          </cell>
          <cell r="F95">
            <v>6</v>
          </cell>
          <cell r="G95" t="str">
            <v>CARTON</v>
          </cell>
          <cell r="H95">
            <v>6</v>
          </cell>
          <cell r="I95">
            <v>6.4219999999999997</v>
          </cell>
          <cell r="J95">
            <v>0</v>
          </cell>
        </row>
        <row r="96">
          <cell r="B96">
            <v>299</v>
          </cell>
          <cell r="C96" t="str">
            <v>PF0438</v>
          </cell>
          <cell r="D96" t="str">
            <v>RAPE GOURMAND PF</v>
          </cell>
          <cell r="E96">
            <v>1</v>
          </cell>
          <cell r="F96">
            <v>20</v>
          </cell>
          <cell r="G96" t="str">
            <v>CARTON</v>
          </cell>
          <cell r="H96">
            <v>20</v>
          </cell>
          <cell r="I96">
            <v>2.2050000000000001</v>
          </cell>
          <cell r="J96">
            <v>0</v>
          </cell>
        </row>
        <row r="97">
          <cell r="B97">
            <v>300</v>
          </cell>
          <cell r="C97" t="str">
            <v>PF0439</v>
          </cell>
          <cell r="D97" t="str">
            <v>RAPE GOURMAND GF</v>
          </cell>
          <cell r="E97">
            <v>1</v>
          </cell>
          <cell r="F97">
            <v>8</v>
          </cell>
          <cell r="G97" t="str">
            <v>CARTON</v>
          </cell>
          <cell r="H97">
            <v>8</v>
          </cell>
          <cell r="I97">
            <v>13</v>
          </cell>
          <cell r="J97">
            <v>0</v>
          </cell>
        </row>
        <row r="98">
          <cell r="B98">
            <v>301</v>
          </cell>
          <cell r="C98" t="str">
            <v>PF0440</v>
          </cell>
          <cell r="D98" t="str">
            <v>RAPE FONDANT PF</v>
          </cell>
          <cell r="E98">
            <v>1</v>
          </cell>
          <cell r="F98">
            <v>20</v>
          </cell>
          <cell r="G98" t="str">
            <v>CARTON</v>
          </cell>
          <cell r="H98">
            <v>20</v>
          </cell>
          <cell r="I98">
            <v>1.575</v>
          </cell>
          <cell r="J98">
            <v>0</v>
          </cell>
        </row>
        <row r="99">
          <cell r="B99">
            <v>302</v>
          </cell>
          <cell r="C99" t="str">
            <v>PF0441</v>
          </cell>
          <cell r="D99" t="str">
            <v>RAPE FONDANT GF</v>
          </cell>
          <cell r="E99">
            <v>1</v>
          </cell>
          <cell r="F99">
            <v>8</v>
          </cell>
          <cell r="G99" t="str">
            <v>CARTON</v>
          </cell>
          <cell r="H99">
            <v>8</v>
          </cell>
          <cell r="I99">
            <v>8.1999999999999993</v>
          </cell>
          <cell r="J99">
            <v>0</v>
          </cell>
        </row>
        <row r="100">
          <cell r="B100">
            <v>17</v>
          </cell>
          <cell r="C100" t="str">
            <v>PF0042</v>
          </cell>
          <cell r="D100" t="str">
            <v>BEURRE PLAQUETTE 200G</v>
          </cell>
          <cell r="E100">
            <v>5</v>
          </cell>
          <cell r="F100">
            <v>4</v>
          </cell>
          <cell r="G100" t="str">
            <v>CARTON</v>
          </cell>
          <cell r="H100">
            <v>20</v>
          </cell>
          <cell r="I100">
            <v>7.45</v>
          </cell>
          <cell r="J100">
            <v>0</v>
          </cell>
        </row>
        <row r="101">
          <cell r="B101">
            <v>19</v>
          </cell>
          <cell r="C101" t="str">
            <v>PF0043</v>
          </cell>
          <cell r="D101" t="str">
            <v>BEURRE EN VRAC (CARTON 5KG)</v>
          </cell>
          <cell r="E101">
            <v>1</v>
          </cell>
          <cell r="F101">
            <v>5</v>
          </cell>
          <cell r="G101" t="str">
            <v>CARTON</v>
          </cell>
          <cell r="H101">
            <v>5</v>
          </cell>
          <cell r="I101">
            <v>6.8</v>
          </cell>
          <cell r="J101">
            <v>0</v>
          </cell>
        </row>
        <row r="102">
          <cell r="B102">
            <v>26</v>
          </cell>
          <cell r="C102" t="str">
            <v>PF0077</v>
          </cell>
          <cell r="D102" t="str">
            <v>BEURRE PLAQUETTE 100G</v>
          </cell>
          <cell r="E102">
            <v>3</v>
          </cell>
          <cell r="F102">
            <v>3</v>
          </cell>
          <cell r="G102" t="str">
            <v>CARTON</v>
          </cell>
          <cell r="H102">
            <v>9</v>
          </cell>
          <cell r="I102">
            <v>7.9</v>
          </cell>
          <cell r="J102">
            <v>0</v>
          </cell>
        </row>
        <row r="103">
          <cell r="B103">
            <v>190</v>
          </cell>
          <cell r="C103" t="str">
            <v>EM0393</v>
          </cell>
          <cell r="D103" t="str">
            <v>CAISSE BLEUE</v>
          </cell>
          <cell r="E103">
            <v>289</v>
          </cell>
          <cell r="F103">
            <v>1</v>
          </cell>
          <cell r="G103" t="str">
            <v>VRAC</v>
          </cell>
          <cell r="H103">
            <v>289</v>
          </cell>
          <cell r="I103">
            <v>0</v>
          </cell>
          <cell r="J103">
            <v>0</v>
          </cell>
        </row>
        <row r="104">
          <cell r="B104">
            <v>16</v>
          </cell>
          <cell r="C104" t="str">
            <v>PF0038</v>
          </cell>
          <cell r="D104" t="str">
            <v>LAIT UHT PAQUET 1L</v>
          </cell>
          <cell r="E104">
            <v>360</v>
          </cell>
          <cell r="F104">
            <v>6</v>
          </cell>
          <cell r="G104" t="str">
            <v>STICK</v>
          </cell>
          <cell r="H104">
            <v>2160</v>
          </cell>
          <cell r="I104">
            <v>1.036</v>
          </cell>
          <cell r="J104">
            <v>0</v>
          </cell>
        </row>
        <row r="105">
          <cell r="B105">
            <v>304</v>
          </cell>
          <cell r="C105" t="str">
            <v>PF0399</v>
          </cell>
          <cell r="D105" t="str">
            <v>LAIT UHT PAQUET SLIM 1L</v>
          </cell>
          <cell r="E105">
            <v>125</v>
          </cell>
          <cell r="F105">
            <v>6</v>
          </cell>
          <cell r="G105" t="str">
            <v>STICK</v>
          </cell>
          <cell r="H105">
            <v>750</v>
          </cell>
          <cell r="I105">
            <v>1.036</v>
          </cell>
          <cell r="J105">
            <v>0</v>
          </cell>
        </row>
        <row r="106">
          <cell r="B106">
            <v>41</v>
          </cell>
          <cell r="C106" t="str">
            <v>PF0142</v>
          </cell>
          <cell r="D106" t="str">
            <v>LAIT ENTIER 1L</v>
          </cell>
          <cell r="E106">
            <v>10</v>
          </cell>
          <cell r="F106">
            <v>6</v>
          </cell>
          <cell r="G106" t="str">
            <v>STICK</v>
          </cell>
          <cell r="H106">
            <v>60</v>
          </cell>
          <cell r="I106">
            <v>1.3</v>
          </cell>
          <cell r="J106">
            <v>0</v>
          </cell>
        </row>
        <row r="107">
          <cell r="B107">
            <v>327</v>
          </cell>
          <cell r="C107" t="str">
            <v>PF0442</v>
          </cell>
          <cell r="D107" t="str">
            <v>LAIT ECREME 0% 1L</v>
          </cell>
          <cell r="E107">
            <v>5</v>
          </cell>
          <cell r="F107">
            <v>6</v>
          </cell>
          <cell r="G107" t="str">
            <v>STICK</v>
          </cell>
          <cell r="H107">
            <v>30</v>
          </cell>
          <cell r="I107">
            <v>1.25</v>
          </cell>
          <cell r="J107">
            <v>0</v>
          </cell>
        </row>
        <row r="108">
          <cell r="B108">
            <v>74</v>
          </cell>
          <cell r="C108" t="str">
            <v>PF0218</v>
          </cell>
          <cell r="D108" t="str">
            <v>LAIT ENRICHI DELISSO 1L</v>
          </cell>
          <cell r="E108">
            <v>30</v>
          </cell>
          <cell r="F108">
            <v>6</v>
          </cell>
          <cell r="G108" t="str">
            <v>STICK</v>
          </cell>
          <cell r="H108">
            <v>180</v>
          </cell>
          <cell r="I108">
            <v>1.35</v>
          </cell>
          <cell r="J108">
            <v>0</v>
          </cell>
        </row>
        <row r="109">
          <cell r="B109">
            <v>223</v>
          </cell>
          <cell r="C109" t="str">
            <v>PF0356</v>
          </cell>
          <cell r="D109" t="str">
            <v>LAIT DELICOL</v>
          </cell>
          <cell r="E109">
            <v>0</v>
          </cell>
          <cell r="F109">
            <v>6</v>
          </cell>
          <cell r="G109" t="str">
            <v>STICK</v>
          </cell>
          <cell r="H109">
            <v>0</v>
          </cell>
          <cell r="I109">
            <v>1.6</v>
          </cell>
          <cell r="J109">
            <v>0</v>
          </cell>
        </row>
        <row r="110">
          <cell r="B110">
            <v>292</v>
          </cell>
          <cell r="C110" t="str">
            <v>PF0431</v>
          </cell>
          <cell r="D110" t="str">
            <v>LAIT UHT PAQUET 0.5 L</v>
          </cell>
          <cell r="E110">
            <v>10</v>
          </cell>
          <cell r="F110">
            <v>6</v>
          </cell>
          <cell r="G110" t="str">
            <v>STICK</v>
          </cell>
          <cell r="H110">
            <v>60</v>
          </cell>
          <cell r="I110">
            <v>0.67</v>
          </cell>
          <cell r="J110">
            <v>0</v>
          </cell>
        </row>
        <row r="111">
          <cell r="B111">
            <v>198</v>
          </cell>
          <cell r="C111" t="str">
            <v>PF0331</v>
          </cell>
          <cell r="D111" t="str">
            <v>DELISSO GOUTER CHOCOLAT COCOBAT</v>
          </cell>
          <cell r="E111">
            <v>3</v>
          </cell>
          <cell r="F111">
            <v>24</v>
          </cell>
          <cell r="G111" t="str">
            <v>STICK</v>
          </cell>
          <cell r="H111">
            <v>72</v>
          </cell>
          <cell r="I111">
            <v>0.46</v>
          </cell>
          <cell r="J111">
            <v>0</v>
          </cell>
        </row>
        <row r="112">
          <cell r="B112">
            <v>59</v>
          </cell>
          <cell r="C112" t="str">
            <v>PF0192</v>
          </cell>
          <cell r="D112" t="str">
            <v>JUS ORANGE 1L NV</v>
          </cell>
          <cell r="E112">
            <v>5</v>
          </cell>
          <cell r="F112">
            <v>6</v>
          </cell>
          <cell r="G112" t="str">
            <v>STICK</v>
          </cell>
          <cell r="H112">
            <v>30</v>
          </cell>
          <cell r="I112">
            <v>1.6639999999999999</v>
          </cell>
          <cell r="J112">
            <v>0</v>
          </cell>
        </row>
        <row r="113">
          <cell r="B113">
            <v>81</v>
          </cell>
          <cell r="C113" t="str">
            <v>PF0227</v>
          </cell>
          <cell r="D113" t="str">
            <v>JUS MULTIVITAMINE 1L</v>
          </cell>
          <cell r="E113">
            <v>0</v>
          </cell>
          <cell r="F113">
            <v>6</v>
          </cell>
          <cell r="G113" t="str">
            <v>STICK</v>
          </cell>
          <cell r="H113">
            <v>0</v>
          </cell>
          <cell r="I113">
            <v>1.6639999999999999</v>
          </cell>
          <cell r="J113">
            <v>0</v>
          </cell>
        </row>
        <row r="114">
          <cell r="B114">
            <v>57</v>
          </cell>
          <cell r="C114" t="str">
            <v>PF0189</v>
          </cell>
          <cell r="D114" t="str">
            <v>JUS MANGUE 1L</v>
          </cell>
          <cell r="E114">
            <v>5</v>
          </cell>
          <cell r="F114">
            <v>6</v>
          </cell>
          <cell r="G114" t="str">
            <v>STICK</v>
          </cell>
          <cell r="H114">
            <v>30</v>
          </cell>
          <cell r="I114">
            <v>1.6639999999999999</v>
          </cell>
          <cell r="J114">
            <v>0</v>
          </cell>
        </row>
        <row r="115">
          <cell r="B115">
            <v>128</v>
          </cell>
          <cell r="C115" t="str">
            <v>PF0288</v>
          </cell>
          <cell r="D115" t="str">
            <v>JUS POIRE  1L</v>
          </cell>
          <cell r="E115">
            <v>5</v>
          </cell>
          <cell r="F115">
            <v>6</v>
          </cell>
          <cell r="G115" t="str">
            <v>STICK</v>
          </cell>
          <cell r="H115">
            <v>30</v>
          </cell>
          <cell r="I115">
            <v>1.6639999999999999</v>
          </cell>
          <cell r="J115">
            <v>0</v>
          </cell>
        </row>
        <row r="116">
          <cell r="B116">
            <v>129</v>
          </cell>
          <cell r="C116" t="str">
            <v>PF0289</v>
          </cell>
          <cell r="D116" t="str">
            <v>JUS PECHE  1L</v>
          </cell>
          <cell r="E116">
            <v>5</v>
          </cell>
          <cell r="F116">
            <v>6</v>
          </cell>
          <cell r="G116" t="str">
            <v>STICK</v>
          </cell>
          <cell r="H116">
            <v>30</v>
          </cell>
          <cell r="I116">
            <v>1.6639999999999999</v>
          </cell>
          <cell r="J116">
            <v>0</v>
          </cell>
        </row>
        <row r="117">
          <cell r="B117">
            <v>152</v>
          </cell>
          <cell r="C117" t="str">
            <v>PF0308</v>
          </cell>
          <cell r="D117" t="str">
            <v>JUS TIME RELAX 1L</v>
          </cell>
          <cell r="E117">
            <v>5</v>
          </cell>
          <cell r="F117">
            <v>6</v>
          </cell>
          <cell r="G117" t="str">
            <v>STICK</v>
          </cell>
          <cell r="H117">
            <v>30</v>
          </cell>
          <cell r="I117">
            <v>1.6639999999999999</v>
          </cell>
          <cell r="J117">
            <v>0</v>
          </cell>
        </row>
        <row r="118">
          <cell r="B118">
            <v>159</v>
          </cell>
          <cell r="C118" t="str">
            <v>PF0313</v>
          </cell>
          <cell r="D118" t="str">
            <v>JUS CONFORT REPAS 1L</v>
          </cell>
          <cell r="E118">
            <v>5</v>
          </cell>
          <cell r="F118">
            <v>6</v>
          </cell>
          <cell r="G118" t="str">
            <v>STICK</v>
          </cell>
          <cell r="H118">
            <v>30</v>
          </cell>
          <cell r="I118">
            <v>1.6639999999999999</v>
          </cell>
          <cell r="J118">
            <v>0</v>
          </cell>
        </row>
        <row r="119">
          <cell r="B119">
            <v>303</v>
          </cell>
          <cell r="C119" t="str">
            <v>PF0452</v>
          </cell>
          <cell r="D119" t="str">
            <v>JUS LEMONADA 1L</v>
          </cell>
          <cell r="E119">
            <v>0</v>
          </cell>
          <cell r="F119">
            <v>6</v>
          </cell>
          <cell r="G119" t="str">
            <v>STICK</v>
          </cell>
          <cell r="H119">
            <v>0</v>
          </cell>
          <cell r="I119">
            <v>1.6639999999999999</v>
          </cell>
          <cell r="J119">
            <v>0</v>
          </cell>
        </row>
        <row r="120">
          <cell r="B120">
            <v>272</v>
          </cell>
          <cell r="C120" t="str">
            <v>PF0411</v>
          </cell>
          <cell r="D120" t="str">
            <v>JUS ORANGE 100% 1L</v>
          </cell>
          <cell r="E120">
            <v>1</v>
          </cell>
          <cell r="F120">
            <v>6</v>
          </cell>
          <cell r="G120" t="str">
            <v>STICK</v>
          </cell>
          <cell r="H120">
            <v>6</v>
          </cell>
          <cell r="I120">
            <v>2.7</v>
          </cell>
          <cell r="J120">
            <v>0</v>
          </cell>
        </row>
        <row r="121">
          <cell r="B121">
            <v>325</v>
          </cell>
          <cell r="C121" t="str">
            <v>PF0461</v>
          </cell>
          <cell r="D121" t="str">
            <v>JUS POMME 100% 1L</v>
          </cell>
          <cell r="E121">
            <v>1</v>
          </cell>
          <cell r="F121">
            <v>6</v>
          </cell>
          <cell r="G121" t="str">
            <v>STICK</v>
          </cell>
          <cell r="H121">
            <v>6</v>
          </cell>
          <cell r="I121">
            <v>2.7</v>
          </cell>
          <cell r="J121">
            <v>0</v>
          </cell>
        </row>
        <row r="122">
          <cell r="B122">
            <v>157</v>
          </cell>
          <cell r="C122" t="str">
            <v>PF0311</v>
          </cell>
          <cell r="D122" t="str">
            <v>JUS FRUZZY ORANGE 19 CL</v>
          </cell>
          <cell r="E122">
            <v>0</v>
          </cell>
          <cell r="F122">
            <v>24</v>
          </cell>
          <cell r="G122" t="str">
            <v>STICK</v>
          </cell>
          <cell r="H122">
            <v>0</v>
          </cell>
          <cell r="I122">
            <v>0.42</v>
          </cell>
          <cell r="J122">
            <v>0</v>
          </cell>
        </row>
        <row r="123">
          <cell r="B123">
            <v>273</v>
          </cell>
          <cell r="C123" t="str">
            <v>PF0412</v>
          </cell>
          <cell r="D123" t="str">
            <v>JUS ORANGE PF 20 CL</v>
          </cell>
          <cell r="E123">
            <v>3</v>
          </cell>
          <cell r="F123">
            <v>24</v>
          </cell>
          <cell r="G123" t="str">
            <v>STICK</v>
          </cell>
          <cell r="H123">
            <v>72</v>
          </cell>
          <cell r="I123">
            <v>0.48</v>
          </cell>
          <cell r="J123">
            <v>0</v>
          </cell>
        </row>
        <row r="124">
          <cell r="B124">
            <v>146</v>
          </cell>
          <cell r="C124" t="str">
            <v>PF0303</v>
          </cell>
          <cell r="D124" t="str">
            <v>CIDRE MEDDEB 0,5 L</v>
          </cell>
          <cell r="E124">
            <v>0</v>
          </cell>
          <cell r="F124">
            <v>12</v>
          </cell>
          <cell r="G124" t="str">
            <v>STICK</v>
          </cell>
          <cell r="H124">
            <v>0</v>
          </cell>
          <cell r="I124">
            <v>0.65</v>
          </cell>
          <cell r="J124">
            <v>0</v>
          </cell>
        </row>
        <row r="125">
          <cell r="B125">
            <v>148</v>
          </cell>
          <cell r="C125" t="str">
            <v>PF0304</v>
          </cell>
          <cell r="D125" t="str">
            <v>CIDRE MEDDEB 1 L</v>
          </cell>
          <cell r="E125">
            <v>0</v>
          </cell>
          <cell r="F125">
            <v>6</v>
          </cell>
          <cell r="G125" t="str">
            <v>STICK</v>
          </cell>
          <cell r="H125">
            <v>0</v>
          </cell>
          <cell r="I125">
            <v>1.1299999999999999</v>
          </cell>
          <cell r="J125">
            <v>0</v>
          </cell>
        </row>
        <row r="126">
          <cell r="B126">
            <v>149</v>
          </cell>
          <cell r="C126" t="str">
            <v>PF0305</v>
          </cell>
          <cell r="D126" t="str">
            <v>CIDRE MEDDEB 1,5 L</v>
          </cell>
          <cell r="E126">
            <v>5</v>
          </cell>
          <cell r="F126">
            <v>6</v>
          </cell>
          <cell r="G126" t="str">
            <v>STICK</v>
          </cell>
          <cell r="H126">
            <v>30</v>
          </cell>
          <cell r="I126">
            <v>1.41</v>
          </cell>
          <cell r="J126">
            <v>0</v>
          </cell>
        </row>
        <row r="127">
          <cell r="B127">
            <v>251</v>
          </cell>
          <cell r="C127" t="str">
            <v>PF0388</v>
          </cell>
          <cell r="D127" t="str">
            <v>FRUITE ORANGE 0.5 L</v>
          </cell>
          <cell r="E127">
            <v>2</v>
          </cell>
          <cell r="F127">
            <v>12</v>
          </cell>
          <cell r="G127" t="str">
            <v>STICK</v>
          </cell>
          <cell r="H127">
            <v>24</v>
          </cell>
          <cell r="I127">
            <v>0.65</v>
          </cell>
          <cell r="J127">
            <v>0</v>
          </cell>
        </row>
        <row r="128">
          <cell r="B128">
            <v>256</v>
          </cell>
          <cell r="C128" t="str">
            <v>PF0382</v>
          </cell>
          <cell r="D128" t="str">
            <v>FRUITE ORANGE 1L</v>
          </cell>
          <cell r="E128">
            <v>0</v>
          </cell>
          <cell r="F128">
            <v>6</v>
          </cell>
          <cell r="G128" t="str">
            <v>STICK</v>
          </cell>
          <cell r="H128">
            <v>0</v>
          </cell>
          <cell r="I128">
            <v>1.1299999999999999</v>
          </cell>
          <cell r="J128">
            <v>0</v>
          </cell>
        </row>
        <row r="129">
          <cell r="B129">
            <v>246</v>
          </cell>
          <cell r="C129" t="str">
            <v>PF0385</v>
          </cell>
          <cell r="D129" t="str">
            <v>FRUITE ORANGE 1.5 L</v>
          </cell>
          <cell r="E129">
            <v>5</v>
          </cell>
          <cell r="F129">
            <v>6</v>
          </cell>
          <cell r="G129" t="str">
            <v>STICK</v>
          </cell>
          <cell r="H129">
            <v>30</v>
          </cell>
          <cell r="I129">
            <v>1.41</v>
          </cell>
          <cell r="J129">
            <v>0</v>
          </cell>
        </row>
        <row r="130">
          <cell r="B130">
            <v>264</v>
          </cell>
          <cell r="C130" t="str">
            <v>PF0396</v>
          </cell>
          <cell r="D130" t="str">
            <v>FRUITE  PULPE 0.5 L</v>
          </cell>
          <cell r="E130">
            <v>0</v>
          </cell>
          <cell r="F130">
            <v>12</v>
          </cell>
          <cell r="G130" t="str">
            <v>STICK</v>
          </cell>
          <cell r="H130">
            <v>0</v>
          </cell>
          <cell r="I130">
            <v>0.83</v>
          </cell>
          <cell r="J130">
            <v>0</v>
          </cell>
        </row>
        <row r="131">
          <cell r="B131">
            <v>265</v>
          </cell>
          <cell r="C131" t="str">
            <v>PF0397</v>
          </cell>
          <cell r="D131" t="str">
            <v>FRUITE PULPE 1 L</v>
          </cell>
          <cell r="E131">
            <v>0</v>
          </cell>
          <cell r="F131">
            <v>6</v>
          </cell>
          <cell r="G131" t="str">
            <v>STICK</v>
          </cell>
          <cell r="H131">
            <v>0</v>
          </cell>
          <cell r="I131">
            <v>1.35</v>
          </cell>
          <cell r="J131">
            <v>0</v>
          </cell>
        </row>
        <row r="132">
          <cell r="B132">
            <v>263</v>
          </cell>
          <cell r="C132" t="str">
            <v>PF0398</v>
          </cell>
          <cell r="D132" t="str">
            <v>FRUITE PULPE 1.5L</v>
          </cell>
          <cell r="E132">
            <v>5</v>
          </cell>
          <cell r="F132">
            <v>6</v>
          </cell>
          <cell r="G132" t="str">
            <v>STICK</v>
          </cell>
          <cell r="H132">
            <v>30</v>
          </cell>
          <cell r="I132">
            <v>1.58</v>
          </cell>
          <cell r="J132">
            <v>0</v>
          </cell>
        </row>
        <row r="133">
          <cell r="B133">
            <v>1</v>
          </cell>
          <cell r="C133" t="str">
            <v>MK0009</v>
          </cell>
          <cell r="D133" t="str">
            <v>CARTE A GRATTER</v>
          </cell>
          <cell r="E133">
            <v>0</v>
          </cell>
          <cell r="F133">
            <v>1</v>
          </cell>
          <cell r="G133" t="str">
            <v>VRAC</v>
          </cell>
          <cell r="H133">
            <v>0</v>
          </cell>
          <cell r="I133">
            <v>0</v>
          </cell>
          <cell r="J133">
            <v>0</v>
          </cell>
        </row>
        <row r="134">
          <cell r="B134">
            <v>235</v>
          </cell>
          <cell r="C134" t="str">
            <v>PF0370</v>
          </cell>
          <cell r="D134" t="str">
            <v>TRESOR DE LAIT SAUMON 80G</v>
          </cell>
          <cell r="E134">
            <v>0</v>
          </cell>
          <cell r="F134">
            <v>27</v>
          </cell>
          <cell r="G134" t="str">
            <v>CAISSE BLEUE</v>
          </cell>
          <cell r="H134">
            <v>0</v>
          </cell>
          <cell r="I134">
            <v>1.038</v>
          </cell>
          <cell r="J134">
            <v>0</v>
          </cell>
        </row>
        <row r="135">
          <cell r="B135">
            <v>204</v>
          </cell>
          <cell r="C135" t="str">
            <v>PF0337</v>
          </cell>
          <cell r="D135" t="str">
            <v>DANETTE CARAMEL</v>
          </cell>
          <cell r="E135">
            <v>0</v>
          </cell>
          <cell r="F135">
            <v>32</v>
          </cell>
          <cell r="G135" t="str">
            <v>CAISSE BLEUE</v>
          </cell>
          <cell r="H135">
            <v>0</v>
          </cell>
          <cell r="I135">
            <v>0.435</v>
          </cell>
          <cell r="J135">
            <v>0</v>
          </cell>
        </row>
        <row r="136">
          <cell r="B136">
            <v>294</v>
          </cell>
          <cell r="C136" t="str">
            <v>PF00</v>
          </cell>
          <cell r="D136" t="str">
            <v>DANUP FRAISE CITRON 270 GR</v>
          </cell>
          <cell r="E136">
            <v>0</v>
          </cell>
          <cell r="F136">
            <v>20</v>
          </cell>
          <cell r="G136" t="str">
            <v>CAISSE BLEUE</v>
          </cell>
          <cell r="H136">
            <v>0</v>
          </cell>
          <cell r="I136">
            <v>0.73</v>
          </cell>
          <cell r="J136">
            <v>0</v>
          </cell>
        </row>
        <row r="137">
          <cell r="B137">
            <v>212</v>
          </cell>
          <cell r="C137" t="str">
            <v>PF0343</v>
          </cell>
          <cell r="D137" t="str">
            <v>ACTIVIA 0% AU FRUITS ANANAS</v>
          </cell>
          <cell r="E137">
            <v>0</v>
          </cell>
          <cell r="F137">
            <v>48</v>
          </cell>
          <cell r="G137" t="str">
            <v>CAISSE BLEUE</v>
          </cell>
          <cell r="H137">
            <v>0</v>
          </cell>
          <cell r="I137">
            <v>0.46</v>
          </cell>
          <cell r="J137">
            <v>0</v>
          </cell>
        </row>
        <row r="138">
          <cell r="B138">
            <v>213</v>
          </cell>
          <cell r="C138" t="str">
            <v>PF0346</v>
          </cell>
          <cell r="D138" t="str">
            <v>ACTIVIA AUX FRUITS POIRE</v>
          </cell>
          <cell r="E138">
            <v>0</v>
          </cell>
          <cell r="F138">
            <v>48</v>
          </cell>
          <cell r="G138" t="str">
            <v>CAISSE BLEUE</v>
          </cell>
          <cell r="H138">
            <v>0</v>
          </cell>
          <cell r="I138">
            <v>0.44</v>
          </cell>
          <cell r="J138">
            <v>0</v>
          </cell>
        </row>
        <row r="139">
          <cell r="B139">
            <v>220</v>
          </cell>
          <cell r="C139" t="str">
            <v>PF0355</v>
          </cell>
          <cell r="D139" t="str">
            <v>DELIMIX GRENADE</v>
          </cell>
          <cell r="E139">
            <v>0</v>
          </cell>
          <cell r="F139">
            <v>24</v>
          </cell>
          <cell r="G139" t="str">
            <v>CAISSE BLEUE</v>
          </cell>
          <cell r="H139">
            <v>0</v>
          </cell>
          <cell r="I139">
            <v>0.5</v>
          </cell>
          <cell r="J139">
            <v>0</v>
          </cell>
        </row>
        <row r="140">
          <cell r="B140">
            <v>266</v>
          </cell>
          <cell r="C140" t="str">
            <v>PF0402</v>
          </cell>
          <cell r="D140" t="str">
            <v>LBEN DELICE LOT</v>
          </cell>
          <cell r="E140">
            <v>0</v>
          </cell>
          <cell r="F140">
            <v>10</v>
          </cell>
          <cell r="G140" t="str">
            <v>CAISSE VERTE</v>
          </cell>
          <cell r="H140">
            <v>0</v>
          </cell>
          <cell r="I140">
            <v>1.1200000000000001</v>
          </cell>
          <cell r="J140">
            <v>0</v>
          </cell>
        </row>
        <row r="141">
          <cell r="B141">
            <v>267</v>
          </cell>
          <cell r="C141" t="str">
            <v>PF0403</v>
          </cell>
          <cell r="D141" t="str">
            <v>RAIEB DELICE LOT</v>
          </cell>
          <cell r="E141">
            <v>0</v>
          </cell>
          <cell r="F141">
            <v>10</v>
          </cell>
          <cell r="G141" t="str">
            <v>CAISSE VERTE</v>
          </cell>
          <cell r="H141">
            <v>0</v>
          </cell>
          <cell r="I141">
            <v>1.1200000000000001</v>
          </cell>
          <cell r="J141">
            <v>0</v>
          </cell>
        </row>
        <row r="142">
          <cell r="B142">
            <v>218</v>
          </cell>
          <cell r="C142" t="str">
            <v>PF0344</v>
          </cell>
          <cell r="D142" t="str">
            <v>DANINO KBAIER FRAISE</v>
          </cell>
          <cell r="E142">
            <v>0</v>
          </cell>
          <cell r="F142">
            <v>48</v>
          </cell>
          <cell r="G142" t="str">
            <v>CAISSE BLEUE</v>
          </cell>
          <cell r="H142">
            <v>0</v>
          </cell>
          <cell r="I142">
            <v>0.41499999999999998</v>
          </cell>
          <cell r="J142">
            <v>0</v>
          </cell>
        </row>
        <row r="143">
          <cell r="B143">
            <v>222</v>
          </cell>
          <cell r="C143" t="str">
            <v>PF0354</v>
          </cell>
          <cell r="D143" t="str">
            <v>DELIMIX CASSIS</v>
          </cell>
          <cell r="E143">
            <v>0</v>
          </cell>
          <cell r="F143">
            <v>24</v>
          </cell>
          <cell r="G143" t="str">
            <v>CAISSE BLEUE</v>
          </cell>
          <cell r="H143">
            <v>0</v>
          </cell>
          <cell r="I143">
            <v>0.5</v>
          </cell>
          <cell r="J143">
            <v>0</v>
          </cell>
        </row>
        <row r="144">
          <cell r="B144">
            <v>259</v>
          </cell>
          <cell r="C144" t="str">
            <v>PF0379</v>
          </cell>
          <cell r="D144" t="str">
            <v>TWIST FRUITS VERTS ALOE VERA</v>
          </cell>
          <cell r="E144">
            <v>0</v>
          </cell>
          <cell r="F144">
            <v>24</v>
          </cell>
          <cell r="G144" t="str">
            <v>CAISSE BLEUE</v>
          </cell>
          <cell r="H144">
            <v>0</v>
          </cell>
          <cell r="I144">
            <v>0.69499999999999995</v>
          </cell>
          <cell r="J144">
            <v>0</v>
          </cell>
        </row>
        <row r="145">
          <cell r="B145">
            <v>124</v>
          </cell>
          <cell r="C145" t="str">
            <v>PF0281</v>
          </cell>
          <cell r="D145" t="str">
            <v>JUS REVEIL TONIC  1L</v>
          </cell>
          <cell r="E145">
            <v>0</v>
          </cell>
          <cell r="F145">
            <v>6</v>
          </cell>
          <cell r="G145" t="str">
            <v>STICK</v>
          </cell>
          <cell r="H145">
            <v>0</v>
          </cell>
          <cell r="I145">
            <v>1.6639999999999999</v>
          </cell>
          <cell r="J145">
            <v>0</v>
          </cell>
        </row>
        <row r="146">
          <cell r="B146">
            <v>244</v>
          </cell>
          <cell r="C146" t="str">
            <v>PF0353</v>
          </cell>
          <cell r="D146" t="str">
            <v>MILKANA P'TIT NATURE TC</v>
          </cell>
          <cell r="E146">
            <v>0</v>
          </cell>
          <cell r="F146">
            <v>30</v>
          </cell>
          <cell r="G146" t="str">
            <v>CAISSE BLEUE</v>
          </cell>
          <cell r="H146">
            <v>0</v>
          </cell>
          <cell r="I146">
            <v>0.56599999999999995</v>
          </cell>
          <cell r="J146">
            <v>0</v>
          </cell>
        </row>
        <row r="147">
          <cell r="B147">
            <v>274</v>
          </cell>
          <cell r="C147" t="str">
            <v>PF0413</v>
          </cell>
          <cell r="D147" t="str">
            <v>JUS MULTIVITAMINE PF 20 CL</v>
          </cell>
          <cell r="E147">
            <v>0</v>
          </cell>
          <cell r="F147">
            <v>24</v>
          </cell>
          <cell r="G147" t="str">
            <v>STICK</v>
          </cell>
          <cell r="H147">
            <v>0</v>
          </cell>
          <cell r="I147">
            <v>0.48</v>
          </cell>
          <cell r="J147">
            <v>0</v>
          </cell>
        </row>
        <row r="148">
          <cell r="B148">
            <v>275</v>
          </cell>
          <cell r="C148" t="str">
            <v>PF0414</v>
          </cell>
          <cell r="D148" t="str">
            <v>JUS MANGUE PF 20 CL</v>
          </cell>
          <cell r="E148">
            <v>0</v>
          </cell>
          <cell r="F148">
            <v>24</v>
          </cell>
          <cell r="G148" t="str">
            <v>STICK</v>
          </cell>
          <cell r="H148">
            <v>0</v>
          </cell>
          <cell r="I148">
            <v>0.48</v>
          </cell>
          <cell r="J148">
            <v>0</v>
          </cell>
        </row>
        <row r="149">
          <cell r="B149">
            <v>276</v>
          </cell>
          <cell r="C149" t="str">
            <v>PF0415</v>
          </cell>
          <cell r="D149" t="str">
            <v>JUS POIRE PF 20 CL</v>
          </cell>
          <cell r="E149">
            <v>0</v>
          </cell>
          <cell r="F149">
            <v>24</v>
          </cell>
          <cell r="G149" t="str">
            <v>STICK</v>
          </cell>
          <cell r="H149">
            <v>0</v>
          </cell>
          <cell r="I149">
            <v>0.48</v>
          </cell>
          <cell r="J149">
            <v>0</v>
          </cell>
        </row>
        <row r="150">
          <cell r="B150">
            <v>277</v>
          </cell>
          <cell r="C150" t="str">
            <v>PF0416</v>
          </cell>
          <cell r="D150" t="str">
            <v>JUS CONFORT REPAS PF 20CL</v>
          </cell>
          <cell r="E150">
            <v>0</v>
          </cell>
          <cell r="F150">
            <v>24</v>
          </cell>
          <cell r="G150" t="str">
            <v>STICK</v>
          </cell>
          <cell r="H150">
            <v>0</v>
          </cell>
          <cell r="I150">
            <v>0.48</v>
          </cell>
          <cell r="J150">
            <v>0</v>
          </cell>
        </row>
        <row r="151">
          <cell r="B151">
            <v>119</v>
          </cell>
          <cell r="C151" t="str">
            <v>PF0278</v>
          </cell>
          <cell r="D151" t="str">
            <v>FERME NATURE SUCRE 110</v>
          </cell>
          <cell r="E151">
            <v>0</v>
          </cell>
          <cell r="F151">
            <v>48</v>
          </cell>
          <cell r="G151" t="str">
            <v>CAISSE BLEUE</v>
          </cell>
          <cell r="H151">
            <v>0</v>
          </cell>
          <cell r="I151">
            <v>0.28999999999999998</v>
          </cell>
          <cell r="J151">
            <v>0</v>
          </cell>
        </row>
        <row r="152">
          <cell r="B152">
            <v>36</v>
          </cell>
          <cell r="C152" t="str">
            <v>PF0135</v>
          </cell>
          <cell r="D152" t="str">
            <v>FERME FRAISE CITRON 110G</v>
          </cell>
          <cell r="E152">
            <v>0</v>
          </cell>
          <cell r="F152">
            <v>48</v>
          </cell>
          <cell r="G152" t="str">
            <v>CAISSE BLEUE</v>
          </cell>
          <cell r="H152">
            <v>0</v>
          </cell>
          <cell r="I152">
            <v>0.28999999999999998</v>
          </cell>
          <cell r="J152">
            <v>0</v>
          </cell>
        </row>
        <row r="153">
          <cell r="B153">
            <v>120</v>
          </cell>
          <cell r="C153" t="str">
            <v>PF0279</v>
          </cell>
          <cell r="D153" t="str">
            <v>DANINO VANILLE 50</v>
          </cell>
          <cell r="E153">
            <v>0</v>
          </cell>
          <cell r="F153">
            <v>72</v>
          </cell>
          <cell r="G153" t="str">
            <v>CAISSE BLEUE</v>
          </cell>
          <cell r="H153">
            <v>0</v>
          </cell>
          <cell r="I153">
            <v>0.30499999999999999</v>
          </cell>
          <cell r="J153">
            <v>0</v>
          </cell>
        </row>
        <row r="154">
          <cell r="B154">
            <v>108</v>
          </cell>
          <cell r="C154" t="str">
            <v>PF0267</v>
          </cell>
          <cell r="D154" t="str">
            <v>DANETTE ASSIDET ZGOUGOU 100</v>
          </cell>
          <cell r="E154">
            <v>0</v>
          </cell>
          <cell r="F154">
            <v>32</v>
          </cell>
          <cell r="G154" t="str">
            <v>CAISSE BLEUE</v>
          </cell>
          <cell r="H154">
            <v>0</v>
          </cell>
          <cell r="I154">
            <v>0.435</v>
          </cell>
          <cell r="J154">
            <v>0</v>
          </cell>
        </row>
        <row r="155">
          <cell r="B155">
            <v>110</v>
          </cell>
          <cell r="C155" t="str">
            <v>PF0268</v>
          </cell>
          <cell r="D155" t="str">
            <v>DANETTE SAVEUR CAFE 100</v>
          </cell>
          <cell r="E155">
            <v>0</v>
          </cell>
          <cell r="F155">
            <v>32</v>
          </cell>
          <cell r="G155" t="str">
            <v>CAISSE BLEUE</v>
          </cell>
          <cell r="H155">
            <v>0</v>
          </cell>
          <cell r="I155">
            <v>0.435</v>
          </cell>
          <cell r="J155">
            <v>0</v>
          </cell>
        </row>
        <row r="156">
          <cell r="B156">
            <v>225</v>
          </cell>
          <cell r="C156" t="str">
            <v>PF0365</v>
          </cell>
          <cell r="D156" t="str">
            <v>DANETTE CHOCO/NOISETTE 100</v>
          </cell>
          <cell r="E156">
            <v>0</v>
          </cell>
          <cell r="F156">
            <v>32</v>
          </cell>
          <cell r="G156" t="str">
            <v>CAISSE BLEUE</v>
          </cell>
          <cell r="H156">
            <v>0</v>
          </cell>
          <cell r="I156">
            <v>0.435</v>
          </cell>
          <cell r="J156">
            <v>0</v>
          </cell>
        </row>
        <row r="157">
          <cell r="B157">
            <v>37</v>
          </cell>
          <cell r="C157" t="str">
            <v>PF0136</v>
          </cell>
          <cell r="D157" t="str">
            <v>DANUP PF ICE CITRON 170G</v>
          </cell>
          <cell r="E157">
            <v>0</v>
          </cell>
          <cell r="F157">
            <v>48</v>
          </cell>
          <cell r="G157" t="str">
            <v>CAISSE BLEUE</v>
          </cell>
          <cell r="H157">
            <v>0</v>
          </cell>
          <cell r="I157">
            <v>0.53</v>
          </cell>
          <cell r="J157">
            <v>0</v>
          </cell>
        </row>
        <row r="158">
          <cell r="B158">
            <v>179</v>
          </cell>
          <cell r="C158" t="str">
            <v>PF0325</v>
          </cell>
          <cell r="D158" t="str">
            <v>BRASSE TARTE AU CITRON 80</v>
          </cell>
          <cell r="E158">
            <v>0</v>
          </cell>
          <cell r="F158">
            <v>72</v>
          </cell>
          <cell r="G158" t="str">
            <v>CAISSE BLEUE</v>
          </cell>
          <cell r="H158">
            <v>0</v>
          </cell>
          <cell r="I158">
            <v>0.23499999999999999</v>
          </cell>
          <cell r="J158">
            <v>0</v>
          </cell>
        </row>
        <row r="159">
          <cell r="B159">
            <v>173</v>
          </cell>
          <cell r="C159" t="str">
            <v>PF0321</v>
          </cell>
          <cell r="D159" t="str">
            <v>FERME YAWMY  VANILLE 80</v>
          </cell>
          <cell r="E159">
            <v>0</v>
          </cell>
          <cell r="F159">
            <v>72</v>
          </cell>
          <cell r="G159" t="str">
            <v>CAISSE BLEUE</v>
          </cell>
          <cell r="H159">
            <v>0</v>
          </cell>
          <cell r="I159">
            <v>0.17499999999999999</v>
          </cell>
          <cell r="J159">
            <v>0</v>
          </cell>
        </row>
        <row r="160">
          <cell r="B160">
            <v>175</v>
          </cell>
          <cell r="C160" t="str">
            <v>PF0322</v>
          </cell>
          <cell r="D160" t="str">
            <v>FERME YAWMY FRAISE 80</v>
          </cell>
          <cell r="E160">
            <v>0</v>
          </cell>
          <cell r="F160">
            <v>72</v>
          </cell>
          <cell r="G160" t="str">
            <v>CAISSE BLEUE</v>
          </cell>
          <cell r="H160">
            <v>0</v>
          </cell>
          <cell r="I160">
            <v>0.17499999999999999</v>
          </cell>
          <cell r="J160">
            <v>0</v>
          </cell>
        </row>
        <row r="161">
          <cell r="B161">
            <v>163</v>
          </cell>
          <cell r="C161" t="str">
            <v>PF0315</v>
          </cell>
          <cell r="D161" t="str">
            <v>ACTIVIA AUX FRUITS DATTES  110</v>
          </cell>
          <cell r="E161">
            <v>0</v>
          </cell>
          <cell r="F161">
            <v>48</v>
          </cell>
          <cell r="G161" t="str">
            <v>CAISSE BLEUE</v>
          </cell>
          <cell r="H161">
            <v>0</v>
          </cell>
          <cell r="I161">
            <v>0.44</v>
          </cell>
          <cell r="J161">
            <v>0</v>
          </cell>
        </row>
        <row r="162">
          <cell r="B162">
            <v>282</v>
          </cell>
          <cell r="C162" t="str">
            <v>PF0418</v>
          </cell>
          <cell r="D162" t="str">
            <v>MILKANA KIDZ CHOCOLAT</v>
          </cell>
          <cell r="E162">
            <v>0</v>
          </cell>
          <cell r="F162">
            <v>26</v>
          </cell>
          <cell r="G162" t="str">
            <v>CARTON</v>
          </cell>
          <cell r="H162">
            <v>0</v>
          </cell>
          <cell r="I162">
            <v>0.749</v>
          </cell>
          <cell r="J162">
            <v>0</v>
          </cell>
        </row>
        <row r="163">
          <cell r="B163">
            <v>33</v>
          </cell>
          <cell r="C163" t="str">
            <v>PF0102</v>
          </cell>
          <cell r="D163" t="str">
            <v>JOCKEY VANILLE 90</v>
          </cell>
          <cell r="E163">
            <v>0</v>
          </cell>
          <cell r="F163">
            <v>48</v>
          </cell>
          <cell r="G163" t="str">
            <v>CAISSE BLEUE</v>
          </cell>
          <cell r="H163">
            <v>0</v>
          </cell>
          <cell r="I163">
            <v>0.52</v>
          </cell>
          <cell r="J163">
            <v>0</v>
          </cell>
        </row>
        <row r="164">
          <cell r="B164">
            <v>215</v>
          </cell>
          <cell r="C164" t="str">
            <v>PF0349</v>
          </cell>
          <cell r="D164" t="str">
            <v>BEURRE EN SCEAU DELICE 2,5 KG</v>
          </cell>
          <cell r="E164">
            <v>0</v>
          </cell>
          <cell r="F164">
            <v>2.5</v>
          </cell>
          <cell r="G164" t="str">
            <v>SEAUX</v>
          </cell>
          <cell r="H164">
            <v>0</v>
          </cell>
          <cell r="I164">
            <v>5.8</v>
          </cell>
          <cell r="J164">
            <v>0</v>
          </cell>
        </row>
        <row r="165">
          <cell r="B165">
            <v>191</v>
          </cell>
          <cell r="C165" t="str">
            <v>EM0151</v>
          </cell>
          <cell r="D165" t="str">
            <v>CAISSE VERTE</v>
          </cell>
          <cell r="E165">
            <v>0</v>
          </cell>
          <cell r="F165">
            <v>1</v>
          </cell>
          <cell r="G165" t="str">
            <v>VRAC</v>
          </cell>
          <cell r="H165">
            <v>0</v>
          </cell>
          <cell r="I165">
            <v>0</v>
          </cell>
          <cell r="J165">
            <v>0</v>
          </cell>
        </row>
        <row r="166">
          <cell r="B166">
            <v>241</v>
          </cell>
          <cell r="C166" t="str">
            <v>PF0377</v>
          </cell>
          <cell r="D166" t="str">
            <v>JUS FRUZZY TROPICAL 1L</v>
          </cell>
          <cell r="E166">
            <v>0</v>
          </cell>
          <cell r="F166">
            <v>6</v>
          </cell>
          <cell r="G166" t="str">
            <v>STICK</v>
          </cell>
          <cell r="H166">
            <v>0</v>
          </cell>
          <cell r="I166">
            <v>1.22</v>
          </cell>
          <cell r="J166">
            <v>0</v>
          </cell>
        </row>
        <row r="167">
          <cell r="B167">
            <v>291</v>
          </cell>
          <cell r="C167" t="str">
            <v>PF0400</v>
          </cell>
          <cell r="D167" t="str">
            <v>TRESOR DE LAIT NATURE LOT</v>
          </cell>
          <cell r="E167">
            <v>0</v>
          </cell>
          <cell r="F167">
            <v>9</v>
          </cell>
          <cell r="G167" t="str">
            <v>CAISSE BLEUE</v>
          </cell>
          <cell r="H167">
            <v>0</v>
          </cell>
          <cell r="I167">
            <v>1.917618</v>
          </cell>
          <cell r="J167">
            <v>0</v>
          </cell>
        </row>
        <row r="168">
          <cell r="B168">
            <v>201</v>
          </cell>
          <cell r="C168" t="str">
            <v>PF0334</v>
          </cell>
          <cell r="D168" t="str">
            <v>FROMAGE COEUR DE CUISINE</v>
          </cell>
          <cell r="E168">
            <v>0</v>
          </cell>
          <cell r="F168">
            <v>24</v>
          </cell>
          <cell r="G168" t="str">
            <v>CAISSE BLEUE</v>
          </cell>
          <cell r="H168">
            <v>0</v>
          </cell>
          <cell r="I168">
            <v>1.746</v>
          </cell>
          <cell r="J168">
            <v>0</v>
          </cell>
        </row>
        <row r="169">
          <cell r="B169">
            <v>2</v>
          </cell>
          <cell r="C169" t="str">
            <v>MK0010</v>
          </cell>
          <cell r="D169" t="str">
            <v>T-SHIRT CARTE A GRATTER</v>
          </cell>
          <cell r="E169">
            <v>0</v>
          </cell>
          <cell r="F169">
            <v>1</v>
          </cell>
          <cell r="G169" t="str">
            <v>VRAC</v>
          </cell>
          <cell r="H169">
            <v>0</v>
          </cell>
          <cell r="I169">
            <v>0</v>
          </cell>
          <cell r="J169">
            <v>0</v>
          </cell>
        </row>
        <row r="170">
          <cell r="B170">
            <v>3</v>
          </cell>
          <cell r="C170" t="str">
            <v>MK0017</v>
          </cell>
          <cell r="D170" t="str">
            <v>KIT DANETTE A GLACER</v>
          </cell>
          <cell r="E170">
            <v>0</v>
          </cell>
          <cell r="F170">
            <v>1</v>
          </cell>
          <cell r="G170" t="str">
            <v>VRAC</v>
          </cell>
          <cell r="H170">
            <v>0</v>
          </cell>
          <cell r="I170">
            <v>0</v>
          </cell>
          <cell r="J170">
            <v>0</v>
          </cell>
        </row>
        <row r="171">
          <cell r="B171">
            <v>5</v>
          </cell>
          <cell r="C171" t="str">
            <v>MK0018</v>
          </cell>
          <cell r="D171" t="str">
            <v>CARTON PRESENTOIR DG</v>
          </cell>
          <cell r="E171">
            <v>0</v>
          </cell>
          <cell r="F171">
            <v>1</v>
          </cell>
          <cell r="G171" t="str">
            <v>VRAC</v>
          </cell>
          <cell r="H171">
            <v>0</v>
          </cell>
          <cell r="I171">
            <v>0</v>
          </cell>
          <cell r="J171">
            <v>0</v>
          </cell>
        </row>
        <row r="172">
          <cell r="B172">
            <v>20</v>
          </cell>
          <cell r="C172" t="str">
            <v>PF0061</v>
          </cell>
          <cell r="D172" t="str">
            <v>DANETTE FLAN CARAMEL 90</v>
          </cell>
          <cell r="E172">
            <v>0</v>
          </cell>
          <cell r="F172">
            <v>1</v>
          </cell>
          <cell r="G172" t="str">
            <v>VRAC</v>
          </cell>
          <cell r="H172">
            <v>0</v>
          </cell>
          <cell r="I172">
            <v>0</v>
          </cell>
          <cell r="J172">
            <v>0</v>
          </cell>
        </row>
        <row r="173">
          <cell r="B173">
            <v>28</v>
          </cell>
          <cell r="C173" t="str">
            <v>PF0081</v>
          </cell>
          <cell r="D173" t="str">
            <v>JUS ORANGE 1L</v>
          </cell>
          <cell r="E173">
            <v>0</v>
          </cell>
          <cell r="F173">
            <v>1</v>
          </cell>
          <cell r="G173" t="str">
            <v>VRAC</v>
          </cell>
          <cell r="H173">
            <v>0</v>
          </cell>
          <cell r="I173">
            <v>0</v>
          </cell>
          <cell r="J173">
            <v>0</v>
          </cell>
        </row>
        <row r="174">
          <cell r="B174">
            <v>34</v>
          </cell>
          <cell r="C174" t="str">
            <v>PF0134</v>
          </cell>
          <cell r="D174" t="str">
            <v>LAIT BOUTEILLE LAINO 1L</v>
          </cell>
          <cell r="E174">
            <v>0</v>
          </cell>
          <cell r="F174">
            <v>1</v>
          </cell>
          <cell r="G174" t="str">
            <v>VRAC</v>
          </cell>
          <cell r="H174">
            <v>0</v>
          </cell>
          <cell r="I174">
            <v>0</v>
          </cell>
          <cell r="J174">
            <v>0</v>
          </cell>
        </row>
        <row r="175">
          <cell r="B175">
            <v>38</v>
          </cell>
          <cell r="C175" t="str">
            <v>PF0137</v>
          </cell>
          <cell r="D175" t="str">
            <v>DANUP GF ICE CITRON 280G</v>
          </cell>
          <cell r="E175">
            <v>0</v>
          </cell>
          <cell r="F175">
            <v>1</v>
          </cell>
          <cell r="G175" t="str">
            <v>VRAC</v>
          </cell>
          <cell r="H175">
            <v>0</v>
          </cell>
          <cell r="I175">
            <v>0</v>
          </cell>
          <cell r="J175">
            <v>0</v>
          </cell>
        </row>
        <row r="176">
          <cell r="B176">
            <v>45</v>
          </cell>
          <cell r="C176" t="str">
            <v>PF0157</v>
          </cell>
          <cell r="D176" t="str">
            <v>DANUP ANANAS/COCO 170G</v>
          </cell>
          <cell r="E176">
            <v>0</v>
          </cell>
          <cell r="F176">
            <v>1</v>
          </cell>
          <cell r="G176" t="str">
            <v>VRAC</v>
          </cell>
          <cell r="H176">
            <v>0</v>
          </cell>
          <cell r="I176">
            <v>0</v>
          </cell>
          <cell r="J176">
            <v>0</v>
          </cell>
        </row>
        <row r="177">
          <cell r="B177">
            <v>46</v>
          </cell>
          <cell r="C177" t="str">
            <v>PF0158</v>
          </cell>
          <cell r="D177" t="str">
            <v>DANUP FRAISE 280G</v>
          </cell>
          <cell r="E177">
            <v>0</v>
          </cell>
          <cell r="F177">
            <v>1</v>
          </cell>
          <cell r="G177" t="str">
            <v>VRAC</v>
          </cell>
          <cell r="H177">
            <v>0</v>
          </cell>
          <cell r="I177">
            <v>0</v>
          </cell>
          <cell r="J177">
            <v>0</v>
          </cell>
        </row>
        <row r="178">
          <cell r="B178">
            <v>48</v>
          </cell>
          <cell r="C178" t="str">
            <v>PF0159</v>
          </cell>
          <cell r="D178" t="str">
            <v>DANUP VANILLE 280G</v>
          </cell>
          <cell r="E178">
            <v>0</v>
          </cell>
          <cell r="F178">
            <v>1</v>
          </cell>
          <cell r="G178" t="str">
            <v>VRAC</v>
          </cell>
          <cell r="H178">
            <v>0</v>
          </cell>
          <cell r="I178">
            <v>0</v>
          </cell>
          <cell r="J178">
            <v>0</v>
          </cell>
        </row>
        <row r="179">
          <cell r="B179">
            <v>50</v>
          </cell>
          <cell r="C179" t="str">
            <v>PF0165</v>
          </cell>
          <cell r="D179" t="str">
            <v>LAIT UHT PAQUET LAINO</v>
          </cell>
          <cell r="E179">
            <v>0</v>
          </cell>
          <cell r="F179">
            <v>1</v>
          </cell>
          <cell r="G179" t="str">
            <v>VRAC</v>
          </cell>
          <cell r="H179">
            <v>0</v>
          </cell>
          <cell r="I179">
            <v>0</v>
          </cell>
          <cell r="J179">
            <v>0</v>
          </cell>
        </row>
        <row r="180">
          <cell r="B180">
            <v>51</v>
          </cell>
          <cell r="C180" t="str">
            <v>PF0171</v>
          </cell>
          <cell r="D180" t="str">
            <v>RAIEB LAINO</v>
          </cell>
          <cell r="E180">
            <v>0</v>
          </cell>
          <cell r="F180">
            <v>1</v>
          </cell>
          <cell r="G180" t="str">
            <v>VRAC</v>
          </cell>
          <cell r="H180">
            <v>0</v>
          </cell>
          <cell r="I180">
            <v>0</v>
          </cell>
          <cell r="J180">
            <v>0</v>
          </cell>
        </row>
        <row r="181">
          <cell r="B181">
            <v>52</v>
          </cell>
          <cell r="C181" t="str">
            <v>PF0177</v>
          </cell>
          <cell r="D181" t="str">
            <v>BRASSE VANILLE 110</v>
          </cell>
          <cell r="E181">
            <v>0</v>
          </cell>
          <cell r="F181">
            <v>1</v>
          </cell>
          <cell r="G181" t="str">
            <v>VRAC</v>
          </cell>
          <cell r="H181">
            <v>0</v>
          </cell>
          <cell r="I181">
            <v>0</v>
          </cell>
          <cell r="J181">
            <v>0</v>
          </cell>
        </row>
        <row r="182">
          <cell r="B182">
            <v>54</v>
          </cell>
          <cell r="C182" t="str">
            <v>PF0178</v>
          </cell>
          <cell r="D182" t="str">
            <v>BRASSE FRAISE 110</v>
          </cell>
          <cell r="E182">
            <v>0</v>
          </cell>
          <cell r="F182">
            <v>1</v>
          </cell>
          <cell r="G182" t="str">
            <v>VRAC</v>
          </cell>
          <cell r="H182">
            <v>0</v>
          </cell>
          <cell r="I182">
            <v>0</v>
          </cell>
          <cell r="J182">
            <v>0</v>
          </cell>
        </row>
        <row r="183">
          <cell r="B183">
            <v>61</v>
          </cell>
          <cell r="C183" t="str">
            <v>PF0194</v>
          </cell>
          <cell r="D183" t="str">
            <v>LAIT BOUTEILLE LAINO 1/2 L</v>
          </cell>
          <cell r="E183">
            <v>0</v>
          </cell>
          <cell r="F183">
            <v>1</v>
          </cell>
          <cell r="G183" t="str">
            <v>VRAC</v>
          </cell>
          <cell r="H183">
            <v>0</v>
          </cell>
          <cell r="I183">
            <v>0</v>
          </cell>
          <cell r="J183">
            <v>0</v>
          </cell>
        </row>
        <row r="184">
          <cell r="B184">
            <v>65</v>
          </cell>
          <cell r="C184" t="str">
            <v>PF0203</v>
          </cell>
          <cell r="D184" t="str">
            <v>LAIT ENTIER LAINO</v>
          </cell>
          <cell r="E184">
            <v>0</v>
          </cell>
          <cell r="F184">
            <v>1</v>
          </cell>
          <cell r="G184" t="str">
            <v>VRAC</v>
          </cell>
          <cell r="H184">
            <v>0</v>
          </cell>
          <cell r="I184">
            <v>0</v>
          </cell>
          <cell r="J184">
            <v>0</v>
          </cell>
        </row>
        <row r="185">
          <cell r="B185">
            <v>68</v>
          </cell>
          <cell r="C185" t="str">
            <v>PF0211</v>
          </cell>
          <cell r="D185" t="str">
            <v>BRASSE FRAISE/ BISCUIT 110</v>
          </cell>
          <cell r="E185">
            <v>0</v>
          </cell>
          <cell r="F185">
            <v>1</v>
          </cell>
          <cell r="G185" t="str">
            <v>VRAC</v>
          </cell>
          <cell r="H185">
            <v>0</v>
          </cell>
          <cell r="I185">
            <v>0</v>
          </cell>
          <cell r="J185">
            <v>0</v>
          </cell>
        </row>
        <row r="186">
          <cell r="B186">
            <v>69</v>
          </cell>
          <cell r="C186" t="str">
            <v>PF0213</v>
          </cell>
          <cell r="D186" t="str">
            <v>DANETTE A GLACER*4 CHOCOLAT</v>
          </cell>
          <cell r="E186">
            <v>0</v>
          </cell>
          <cell r="F186">
            <v>1</v>
          </cell>
          <cell r="G186" t="str">
            <v>VRAC</v>
          </cell>
          <cell r="H186">
            <v>0</v>
          </cell>
          <cell r="I186">
            <v>0</v>
          </cell>
          <cell r="J186">
            <v>0</v>
          </cell>
        </row>
        <row r="187">
          <cell r="B187">
            <v>70</v>
          </cell>
          <cell r="C187" t="str">
            <v>PF0214</v>
          </cell>
          <cell r="D187" t="str">
            <v>DANETTE A GLACER*4 VANILLE</v>
          </cell>
          <cell r="E187">
            <v>0</v>
          </cell>
          <cell r="F187">
            <v>1</v>
          </cell>
          <cell r="G187" t="str">
            <v>VRAC</v>
          </cell>
          <cell r="H187">
            <v>0</v>
          </cell>
          <cell r="I187">
            <v>0</v>
          </cell>
          <cell r="J187">
            <v>0</v>
          </cell>
        </row>
        <row r="188">
          <cell r="B188">
            <v>71</v>
          </cell>
          <cell r="C188" t="str">
            <v>PF0215</v>
          </cell>
          <cell r="D188" t="str">
            <v>DANETTE A GLACER*4 BISCUIT</v>
          </cell>
          <cell r="E188">
            <v>0</v>
          </cell>
          <cell r="F188">
            <v>1</v>
          </cell>
          <cell r="G188" t="str">
            <v>VRAC</v>
          </cell>
          <cell r="H188">
            <v>0</v>
          </cell>
          <cell r="I188">
            <v>0</v>
          </cell>
          <cell r="J188">
            <v>0</v>
          </cell>
        </row>
        <row r="189">
          <cell r="B189">
            <v>72</v>
          </cell>
          <cell r="C189" t="str">
            <v>PF0216</v>
          </cell>
          <cell r="D189" t="str">
            <v>BEURRE CRATUITE (CARTON 5KG)</v>
          </cell>
          <cell r="E189">
            <v>0</v>
          </cell>
          <cell r="F189">
            <v>1</v>
          </cell>
          <cell r="G189" t="str">
            <v>VRAC</v>
          </cell>
          <cell r="H189">
            <v>0</v>
          </cell>
          <cell r="I189">
            <v>0</v>
          </cell>
          <cell r="J189">
            <v>0</v>
          </cell>
        </row>
        <row r="190">
          <cell r="B190">
            <v>76</v>
          </cell>
          <cell r="C190" t="str">
            <v>PF0219</v>
          </cell>
          <cell r="D190" t="str">
            <v>BEURRE EN VRAC LAINO</v>
          </cell>
          <cell r="E190">
            <v>0</v>
          </cell>
          <cell r="F190">
            <v>1</v>
          </cell>
          <cell r="G190" t="str">
            <v>VRAC</v>
          </cell>
          <cell r="H190">
            <v>0</v>
          </cell>
          <cell r="I190">
            <v>0</v>
          </cell>
          <cell r="J190">
            <v>0</v>
          </cell>
        </row>
        <row r="191">
          <cell r="B191">
            <v>79</v>
          </cell>
          <cell r="C191" t="str">
            <v>PF0224</v>
          </cell>
          <cell r="D191" t="str">
            <v>LBEN DELICE 1L</v>
          </cell>
          <cell r="E191">
            <v>0</v>
          </cell>
          <cell r="F191">
            <v>1</v>
          </cell>
          <cell r="G191" t="str">
            <v>VRAC</v>
          </cell>
          <cell r="H191">
            <v>0</v>
          </cell>
          <cell r="I191">
            <v>0</v>
          </cell>
          <cell r="J191">
            <v>0</v>
          </cell>
        </row>
        <row r="192">
          <cell r="B192">
            <v>80</v>
          </cell>
          <cell r="C192" t="str">
            <v>PF0226</v>
          </cell>
          <cell r="D192" t="str">
            <v>LBEN DELICE AROM FRAISE BANANE</v>
          </cell>
          <cell r="E192">
            <v>0</v>
          </cell>
          <cell r="F192">
            <v>1</v>
          </cell>
          <cell r="G192" t="str">
            <v>VRAC</v>
          </cell>
          <cell r="H192">
            <v>0</v>
          </cell>
          <cell r="I192">
            <v>0</v>
          </cell>
          <cell r="J192">
            <v>0</v>
          </cell>
        </row>
        <row r="193">
          <cell r="B193">
            <v>82</v>
          </cell>
          <cell r="C193" t="str">
            <v>PF0228</v>
          </cell>
          <cell r="D193" t="str">
            <v>?BJ FRESH ORANGE 1L</v>
          </cell>
          <cell r="E193">
            <v>0</v>
          </cell>
          <cell r="F193">
            <v>1</v>
          </cell>
          <cell r="G193" t="str">
            <v>VRAC</v>
          </cell>
          <cell r="H193">
            <v>0</v>
          </cell>
          <cell r="I193">
            <v>0</v>
          </cell>
          <cell r="J193">
            <v>0</v>
          </cell>
        </row>
        <row r="194">
          <cell r="B194">
            <v>83</v>
          </cell>
          <cell r="C194" t="str">
            <v>PF0229</v>
          </cell>
          <cell r="D194" t="str">
            <v>?BJ FRESH CITRON 1L</v>
          </cell>
          <cell r="E194">
            <v>0</v>
          </cell>
          <cell r="F194">
            <v>1</v>
          </cell>
          <cell r="G194" t="str">
            <v>VRAC</v>
          </cell>
          <cell r="H194">
            <v>0</v>
          </cell>
          <cell r="I194">
            <v>0</v>
          </cell>
          <cell r="J194">
            <v>0</v>
          </cell>
        </row>
        <row r="195">
          <cell r="B195">
            <v>84</v>
          </cell>
          <cell r="C195" t="str">
            <v>PF0231</v>
          </cell>
          <cell r="D195" t="str">
            <v>?BJ FRESH PECHE ABRICOT 1L</v>
          </cell>
          <cell r="E195">
            <v>0</v>
          </cell>
          <cell r="F195">
            <v>1</v>
          </cell>
          <cell r="G195" t="str">
            <v>VRAC</v>
          </cell>
          <cell r="H195">
            <v>0</v>
          </cell>
          <cell r="I195">
            <v>0</v>
          </cell>
          <cell r="J195">
            <v>0</v>
          </cell>
        </row>
        <row r="196">
          <cell r="B196">
            <v>85</v>
          </cell>
          <cell r="C196" t="str">
            <v>PF0233</v>
          </cell>
          <cell r="D196" t="str">
            <v>LBEN LAINO NV</v>
          </cell>
          <cell r="E196">
            <v>0</v>
          </cell>
          <cell r="F196">
            <v>1</v>
          </cell>
          <cell r="G196" t="str">
            <v>VRAC</v>
          </cell>
          <cell r="H196">
            <v>0</v>
          </cell>
          <cell r="I196">
            <v>0</v>
          </cell>
          <cell r="J196">
            <v>0</v>
          </cell>
        </row>
        <row r="197">
          <cell r="B197">
            <v>86</v>
          </cell>
          <cell r="C197" t="str">
            <v>PF0234</v>
          </cell>
          <cell r="D197" t="str">
            <v>LBEN DELICE ARO PECHE ABRICOT</v>
          </cell>
          <cell r="E197">
            <v>0</v>
          </cell>
          <cell r="F197">
            <v>1</v>
          </cell>
          <cell r="G197" t="str">
            <v>VRAC</v>
          </cell>
          <cell r="H197">
            <v>0</v>
          </cell>
          <cell r="I197">
            <v>0</v>
          </cell>
          <cell r="J197">
            <v>0</v>
          </cell>
        </row>
        <row r="198">
          <cell r="B198">
            <v>87</v>
          </cell>
          <cell r="C198" t="str">
            <v>PF0243</v>
          </cell>
          <cell r="D198" t="str">
            <v>BEURRE EN SCEAU LAINO 2,5 KG</v>
          </cell>
          <cell r="E198">
            <v>0</v>
          </cell>
          <cell r="F198">
            <v>1</v>
          </cell>
          <cell r="G198" t="str">
            <v>VRAC</v>
          </cell>
          <cell r="H198">
            <v>0</v>
          </cell>
          <cell r="I198">
            <v>0</v>
          </cell>
          <cell r="J198">
            <v>0</v>
          </cell>
        </row>
        <row r="199">
          <cell r="B199">
            <v>89</v>
          </cell>
          <cell r="C199" t="str">
            <v>PF0244</v>
          </cell>
          <cell r="D199" t="str">
            <v>?BJ FRESH ORANGE 33CL</v>
          </cell>
          <cell r="E199">
            <v>0</v>
          </cell>
          <cell r="F199">
            <v>1</v>
          </cell>
          <cell r="G199" t="str">
            <v>VRAC</v>
          </cell>
          <cell r="H199">
            <v>0</v>
          </cell>
          <cell r="I199">
            <v>0</v>
          </cell>
          <cell r="J199">
            <v>0</v>
          </cell>
        </row>
        <row r="200">
          <cell r="B200">
            <v>93</v>
          </cell>
          <cell r="C200" t="str">
            <v>PF0252</v>
          </cell>
          <cell r="D200" t="str">
            <v>BEURRE PLAQUETTE 100G LAINO NV</v>
          </cell>
          <cell r="E200">
            <v>0</v>
          </cell>
          <cell r="F200">
            <v>1</v>
          </cell>
          <cell r="G200" t="str">
            <v>VRAC</v>
          </cell>
          <cell r="H200">
            <v>0</v>
          </cell>
          <cell r="I200">
            <v>0</v>
          </cell>
          <cell r="J200">
            <v>0</v>
          </cell>
        </row>
        <row r="201">
          <cell r="B201">
            <v>94</v>
          </cell>
          <cell r="C201" t="str">
            <v>PF0253</v>
          </cell>
          <cell r="D201" t="str">
            <v>BEURRE PLAQUETTE 200G LAINO NV</v>
          </cell>
          <cell r="E201">
            <v>0</v>
          </cell>
          <cell r="F201">
            <v>1</v>
          </cell>
          <cell r="G201" t="str">
            <v>VRAC</v>
          </cell>
          <cell r="H201">
            <v>0</v>
          </cell>
          <cell r="I201">
            <v>0</v>
          </cell>
          <cell r="J201">
            <v>0</v>
          </cell>
        </row>
        <row r="202">
          <cell r="B202">
            <v>95</v>
          </cell>
          <cell r="C202" t="str">
            <v>PF0254</v>
          </cell>
          <cell r="D202" t="str">
            <v>FRESH EN PAQUET ORANGE 1L</v>
          </cell>
          <cell r="E202">
            <v>0</v>
          </cell>
          <cell r="F202">
            <v>1</v>
          </cell>
          <cell r="G202" t="str">
            <v>VRAC</v>
          </cell>
          <cell r="H202">
            <v>0</v>
          </cell>
          <cell r="I202">
            <v>0</v>
          </cell>
          <cell r="J202">
            <v>0</v>
          </cell>
        </row>
        <row r="203">
          <cell r="B203">
            <v>96</v>
          </cell>
          <cell r="C203" t="str">
            <v>PF0255</v>
          </cell>
          <cell r="D203" t="str">
            <v>FRESH EN PAQUET CITRON 1L</v>
          </cell>
          <cell r="E203">
            <v>0</v>
          </cell>
          <cell r="F203">
            <v>1</v>
          </cell>
          <cell r="G203" t="str">
            <v>VRAC</v>
          </cell>
          <cell r="H203">
            <v>0</v>
          </cell>
          <cell r="I203">
            <v>0</v>
          </cell>
          <cell r="J203">
            <v>0</v>
          </cell>
        </row>
        <row r="204">
          <cell r="B204">
            <v>97</v>
          </cell>
          <cell r="C204" t="str">
            <v>PF0256</v>
          </cell>
          <cell r="D204" t="str">
            <v>BRASSE TARTE AU CITRON 110</v>
          </cell>
          <cell r="E204">
            <v>0</v>
          </cell>
          <cell r="F204">
            <v>1</v>
          </cell>
          <cell r="G204" t="str">
            <v>VRAC</v>
          </cell>
          <cell r="H204">
            <v>0</v>
          </cell>
          <cell r="I204">
            <v>0</v>
          </cell>
          <cell r="J204">
            <v>0</v>
          </cell>
        </row>
        <row r="205">
          <cell r="B205">
            <v>113</v>
          </cell>
          <cell r="C205" t="str">
            <v>PF0272</v>
          </cell>
          <cell r="D205" t="str">
            <v>LBEN DELICE ARO FRAIS/ BAN NV</v>
          </cell>
          <cell r="E205">
            <v>0</v>
          </cell>
          <cell r="F205">
            <v>1</v>
          </cell>
          <cell r="G205" t="str">
            <v>VRAC</v>
          </cell>
          <cell r="H205">
            <v>0</v>
          </cell>
          <cell r="I205">
            <v>0</v>
          </cell>
          <cell r="J205">
            <v>0</v>
          </cell>
        </row>
        <row r="206">
          <cell r="B206">
            <v>114</v>
          </cell>
          <cell r="C206" t="str">
            <v>PF0273</v>
          </cell>
          <cell r="D206" t="str">
            <v>LBEN DELICE AROM PECH/ ABR NV</v>
          </cell>
          <cell r="E206">
            <v>0</v>
          </cell>
          <cell r="F206">
            <v>1</v>
          </cell>
          <cell r="G206" t="str">
            <v>VRAC</v>
          </cell>
          <cell r="H206">
            <v>0</v>
          </cell>
          <cell r="I206">
            <v>0</v>
          </cell>
          <cell r="J206">
            <v>0</v>
          </cell>
        </row>
        <row r="207">
          <cell r="B207">
            <v>115</v>
          </cell>
          <cell r="C207" t="str">
            <v>PF0274</v>
          </cell>
          <cell r="D207" t="str">
            <v>DELISSO GOUTER FRAISE</v>
          </cell>
          <cell r="E207">
            <v>0</v>
          </cell>
          <cell r="F207">
            <v>1</v>
          </cell>
          <cell r="G207" t="str">
            <v>VRAC</v>
          </cell>
          <cell r="H207">
            <v>0</v>
          </cell>
          <cell r="I207">
            <v>0</v>
          </cell>
          <cell r="J207">
            <v>0</v>
          </cell>
        </row>
        <row r="208">
          <cell r="B208">
            <v>116</v>
          </cell>
          <cell r="C208" t="str">
            <v>PF0275</v>
          </cell>
          <cell r="D208" t="str">
            <v>DELISSO GOUTER CHOCOLAT</v>
          </cell>
          <cell r="E208">
            <v>0</v>
          </cell>
          <cell r="F208">
            <v>1</v>
          </cell>
          <cell r="G208" t="str">
            <v>VRAC</v>
          </cell>
          <cell r="H208">
            <v>0</v>
          </cell>
          <cell r="I208">
            <v>0</v>
          </cell>
          <cell r="J208">
            <v>0</v>
          </cell>
        </row>
        <row r="209">
          <cell r="B209">
            <v>117</v>
          </cell>
          <cell r="C209" t="str">
            <v>PF0277</v>
          </cell>
          <cell r="D209" t="str">
            <v>?BJ FRESH TROPICAL 1L</v>
          </cell>
          <cell r="E209">
            <v>0</v>
          </cell>
          <cell r="F209">
            <v>1</v>
          </cell>
          <cell r="G209" t="str">
            <v>VRAC</v>
          </cell>
          <cell r="H209">
            <v>0</v>
          </cell>
          <cell r="I209">
            <v>0</v>
          </cell>
          <cell r="J209">
            <v>0</v>
          </cell>
        </row>
        <row r="210">
          <cell r="B210">
            <v>125</v>
          </cell>
          <cell r="C210" t="str">
            <v>PF0282</v>
          </cell>
          <cell r="D210" t="str">
            <v>LBEN DELICE AROM MANGUE</v>
          </cell>
          <cell r="E210">
            <v>0</v>
          </cell>
          <cell r="F210">
            <v>1</v>
          </cell>
          <cell r="G210" t="str">
            <v>VRAC</v>
          </cell>
          <cell r="H210">
            <v>0</v>
          </cell>
          <cell r="I210">
            <v>0</v>
          </cell>
          <cell r="J210">
            <v>0</v>
          </cell>
        </row>
        <row r="211">
          <cell r="B211">
            <v>126</v>
          </cell>
          <cell r="C211" t="str">
            <v>PF0285</v>
          </cell>
          <cell r="D211" t="str">
            <v>DANETTE A GLACER*4 PRALINE</v>
          </cell>
          <cell r="E211">
            <v>0</v>
          </cell>
          <cell r="F211">
            <v>1</v>
          </cell>
          <cell r="G211" t="str">
            <v>VRAC</v>
          </cell>
          <cell r="H211">
            <v>0</v>
          </cell>
          <cell r="I211">
            <v>0</v>
          </cell>
          <cell r="J211">
            <v>0</v>
          </cell>
        </row>
        <row r="212">
          <cell r="B212">
            <v>130</v>
          </cell>
          <cell r="C212" t="str">
            <v>PF0290</v>
          </cell>
          <cell r="D212" t="str">
            <v>DANUP CEREALES 170</v>
          </cell>
          <cell r="E212">
            <v>0</v>
          </cell>
          <cell r="F212">
            <v>1</v>
          </cell>
          <cell r="G212" t="str">
            <v>VRAC</v>
          </cell>
          <cell r="H212">
            <v>0</v>
          </cell>
          <cell r="I212">
            <v>0</v>
          </cell>
          <cell r="J212">
            <v>0</v>
          </cell>
        </row>
        <row r="213">
          <cell r="B213">
            <v>134</v>
          </cell>
          <cell r="C213" t="str">
            <v>PF0294</v>
          </cell>
          <cell r="D213" t="str">
            <v>BRASSE VANILLE CARAMEL  110</v>
          </cell>
          <cell r="E213">
            <v>0</v>
          </cell>
          <cell r="F213">
            <v>1</v>
          </cell>
          <cell r="G213" t="str">
            <v>VRAC</v>
          </cell>
          <cell r="H213">
            <v>0</v>
          </cell>
          <cell r="I213">
            <v>0</v>
          </cell>
          <cell r="J213">
            <v>0</v>
          </cell>
        </row>
        <row r="214">
          <cell r="B214">
            <v>135</v>
          </cell>
          <cell r="C214" t="str">
            <v>PF0295</v>
          </cell>
          <cell r="D214" t="str">
            <v>LAIT BOUTEILLE LAINO 40 CL</v>
          </cell>
          <cell r="E214">
            <v>0</v>
          </cell>
          <cell r="F214">
            <v>1</v>
          </cell>
          <cell r="G214" t="str">
            <v>VRAC</v>
          </cell>
          <cell r="H214">
            <v>0</v>
          </cell>
          <cell r="I214">
            <v>0</v>
          </cell>
          <cell r="J214">
            <v>0</v>
          </cell>
        </row>
        <row r="215">
          <cell r="B215">
            <v>136</v>
          </cell>
          <cell r="C215" t="str">
            <v>PF0296</v>
          </cell>
          <cell r="D215" t="str">
            <v>FERME MINI VANILLE 80</v>
          </cell>
          <cell r="E215">
            <v>0</v>
          </cell>
          <cell r="F215">
            <v>1</v>
          </cell>
          <cell r="G215" t="str">
            <v>VRAC</v>
          </cell>
          <cell r="H215">
            <v>0</v>
          </cell>
          <cell r="I215">
            <v>0</v>
          </cell>
          <cell r="J215">
            <v>0</v>
          </cell>
        </row>
        <row r="216">
          <cell r="B216">
            <v>137</v>
          </cell>
          <cell r="C216" t="str">
            <v>PF0297</v>
          </cell>
          <cell r="D216" t="str">
            <v>FERME MINI FRAISE 80</v>
          </cell>
          <cell r="E216">
            <v>0</v>
          </cell>
          <cell r="F216">
            <v>1</v>
          </cell>
          <cell r="G216" t="str">
            <v>VRAC</v>
          </cell>
          <cell r="H216">
            <v>0</v>
          </cell>
          <cell r="I216">
            <v>0</v>
          </cell>
          <cell r="J216">
            <v>0</v>
          </cell>
        </row>
        <row r="217">
          <cell r="B217">
            <v>138</v>
          </cell>
          <cell r="C217" t="str">
            <v>PF0298</v>
          </cell>
          <cell r="D217" t="str">
            <v>DANUP TROPICAL MIX 280</v>
          </cell>
          <cell r="E217">
            <v>0</v>
          </cell>
          <cell r="F217">
            <v>1</v>
          </cell>
          <cell r="G217" t="str">
            <v>VRAC</v>
          </cell>
          <cell r="H217">
            <v>0</v>
          </cell>
          <cell r="I217">
            <v>0</v>
          </cell>
          <cell r="J217">
            <v>0</v>
          </cell>
        </row>
        <row r="218">
          <cell r="B218">
            <v>139</v>
          </cell>
          <cell r="C218" t="str">
            <v>PF0299</v>
          </cell>
          <cell r="D218" t="str">
            <v>JUS ABRICOT 1L</v>
          </cell>
          <cell r="E218">
            <v>0</v>
          </cell>
          <cell r="F218">
            <v>1</v>
          </cell>
          <cell r="G218" t="str">
            <v>VRAC</v>
          </cell>
          <cell r="H218">
            <v>0</v>
          </cell>
          <cell r="I218">
            <v>0</v>
          </cell>
          <cell r="J218">
            <v>0</v>
          </cell>
        </row>
        <row r="219">
          <cell r="B219">
            <v>144</v>
          </cell>
          <cell r="C219" t="str">
            <v>PF0302</v>
          </cell>
          <cell r="D219" t="str">
            <v>DANETTE A GLACER*4 CHO/CARAMEL</v>
          </cell>
          <cell r="E219">
            <v>0</v>
          </cell>
          <cell r="F219">
            <v>1</v>
          </cell>
          <cell r="G219" t="str">
            <v>VRAC</v>
          </cell>
          <cell r="H219">
            <v>0</v>
          </cell>
          <cell r="I219">
            <v>0</v>
          </cell>
          <cell r="J219">
            <v>0</v>
          </cell>
        </row>
        <row r="220">
          <cell r="B220">
            <v>165</v>
          </cell>
          <cell r="C220" t="str">
            <v>PF0316</v>
          </cell>
          <cell r="D220" t="str">
            <v>TARTARE AF 80 GR</v>
          </cell>
          <cell r="E220">
            <v>0</v>
          </cell>
          <cell r="F220">
            <v>1</v>
          </cell>
          <cell r="G220" t="str">
            <v>VRAC</v>
          </cell>
          <cell r="H220">
            <v>0</v>
          </cell>
          <cell r="I220">
            <v>0</v>
          </cell>
          <cell r="J220">
            <v>0</v>
          </cell>
        </row>
        <row r="221">
          <cell r="B221">
            <v>167</v>
          </cell>
          <cell r="C221" t="str">
            <v>PF0317</v>
          </cell>
          <cell r="D221" t="str">
            <v>ST AGUR 125 GR</v>
          </cell>
          <cell r="E221">
            <v>0</v>
          </cell>
          <cell r="F221">
            <v>1</v>
          </cell>
          <cell r="G221" t="str">
            <v>VRAC</v>
          </cell>
          <cell r="H221">
            <v>0</v>
          </cell>
          <cell r="I221">
            <v>0</v>
          </cell>
          <cell r="J221">
            <v>0</v>
          </cell>
        </row>
        <row r="222">
          <cell r="B222">
            <v>169</v>
          </cell>
          <cell r="C222" t="str">
            <v>PF0318</v>
          </cell>
          <cell r="D222" t="str">
            <v>CHAVROUX 150 GR</v>
          </cell>
          <cell r="E222">
            <v>0</v>
          </cell>
          <cell r="F222">
            <v>1</v>
          </cell>
          <cell r="G222" t="str">
            <v>VRAC</v>
          </cell>
          <cell r="H222">
            <v>0</v>
          </cell>
          <cell r="I222">
            <v>0</v>
          </cell>
          <cell r="J222">
            <v>0</v>
          </cell>
        </row>
        <row r="223">
          <cell r="B223">
            <v>170</v>
          </cell>
          <cell r="C223" t="str">
            <v>PF0319</v>
          </cell>
          <cell r="D223" t="str">
            <v>CAPRICES DES DIEUX 200G</v>
          </cell>
          <cell r="E223">
            <v>0</v>
          </cell>
          <cell r="F223">
            <v>1</v>
          </cell>
          <cell r="G223" t="str">
            <v>VRAC</v>
          </cell>
          <cell r="H223">
            <v>0</v>
          </cell>
          <cell r="I223">
            <v>0</v>
          </cell>
          <cell r="J223">
            <v>0</v>
          </cell>
        </row>
        <row r="224">
          <cell r="B224">
            <v>171</v>
          </cell>
          <cell r="C224" t="str">
            <v>PF0320</v>
          </cell>
          <cell r="D224" t="str">
            <v>COEUR DE LION 250G</v>
          </cell>
          <cell r="E224">
            <v>0</v>
          </cell>
          <cell r="F224">
            <v>1</v>
          </cell>
          <cell r="G224" t="str">
            <v>VRAC</v>
          </cell>
          <cell r="H224">
            <v>0</v>
          </cell>
          <cell r="I224">
            <v>0</v>
          </cell>
          <cell r="J224">
            <v>0</v>
          </cell>
        </row>
        <row r="225">
          <cell r="B225">
            <v>177</v>
          </cell>
          <cell r="C225" t="str">
            <v>PF0324</v>
          </cell>
          <cell r="D225" t="str">
            <v>LBEN DELICE AROM AMANDE &amp; ZHAR</v>
          </cell>
          <cell r="E225">
            <v>0</v>
          </cell>
          <cell r="F225">
            <v>1</v>
          </cell>
          <cell r="G225" t="str">
            <v>VRAC</v>
          </cell>
          <cell r="H225">
            <v>0</v>
          </cell>
          <cell r="I225">
            <v>0</v>
          </cell>
          <cell r="J225">
            <v>0</v>
          </cell>
        </row>
        <row r="226">
          <cell r="B226">
            <v>180</v>
          </cell>
          <cell r="C226" t="str">
            <v>PF0326</v>
          </cell>
          <cell r="D226" t="str">
            <v>PACK DANINO NATURE SUCRE</v>
          </cell>
          <cell r="E226">
            <v>0</v>
          </cell>
          <cell r="F226">
            <v>1</v>
          </cell>
          <cell r="G226" t="str">
            <v>VRAC</v>
          </cell>
          <cell r="H226">
            <v>0</v>
          </cell>
          <cell r="I226">
            <v>0</v>
          </cell>
          <cell r="J226">
            <v>0</v>
          </cell>
        </row>
        <row r="227">
          <cell r="B227">
            <v>182</v>
          </cell>
          <cell r="C227" t="str">
            <v>PF0327</v>
          </cell>
          <cell r="D227" t="str">
            <v>PACK DANINO FRAISE</v>
          </cell>
          <cell r="E227">
            <v>0</v>
          </cell>
          <cell r="F227">
            <v>1</v>
          </cell>
          <cell r="G227" t="str">
            <v>VRAC</v>
          </cell>
          <cell r="H227">
            <v>0</v>
          </cell>
          <cell r="I227">
            <v>0</v>
          </cell>
          <cell r="J227">
            <v>0</v>
          </cell>
        </row>
        <row r="228">
          <cell r="B228">
            <v>183</v>
          </cell>
          <cell r="C228" t="str">
            <v>PF0328</v>
          </cell>
          <cell r="D228" t="str">
            <v>PACK DANINO VANILLE</v>
          </cell>
          <cell r="E228">
            <v>0</v>
          </cell>
          <cell r="F228">
            <v>1</v>
          </cell>
          <cell r="G228" t="str">
            <v>VRAC</v>
          </cell>
          <cell r="H228">
            <v>0</v>
          </cell>
          <cell r="I228">
            <v>0</v>
          </cell>
          <cell r="J228">
            <v>0</v>
          </cell>
        </row>
        <row r="229">
          <cell r="B229">
            <v>187</v>
          </cell>
          <cell r="C229" t="str">
            <v>PF0191</v>
          </cell>
          <cell r="D229" t="str">
            <v>JUS ORANGE/BANANE 1L</v>
          </cell>
          <cell r="E229">
            <v>0</v>
          </cell>
          <cell r="F229">
            <v>1</v>
          </cell>
          <cell r="G229" t="str">
            <v>VRAC</v>
          </cell>
          <cell r="H229">
            <v>0</v>
          </cell>
          <cell r="I229">
            <v>0</v>
          </cell>
          <cell r="J229">
            <v>0</v>
          </cell>
        </row>
        <row r="230">
          <cell r="B230">
            <v>206</v>
          </cell>
          <cell r="C230" t="str">
            <v>PF0339</v>
          </cell>
          <cell r="D230" t="str">
            <v>DANUP GF PECHE MELBA 280</v>
          </cell>
          <cell r="E230">
            <v>0</v>
          </cell>
          <cell r="F230">
            <v>1</v>
          </cell>
          <cell r="G230" t="str">
            <v>VRAC</v>
          </cell>
          <cell r="H230">
            <v>0</v>
          </cell>
          <cell r="I230">
            <v>0</v>
          </cell>
          <cell r="J230">
            <v>0</v>
          </cell>
        </row>
        <row r="231">
          <cell r="B231">
            <v>207</v>
          </cell>
          <cell r="C231" t="str">
            <v>PF0341</v>
          </cell>
          <cell r="D231" t="str">
            <v>BEURRE PLAQ 100 G LAINO PROMO</v>
          </cell>
          <cell r="E231">
            <v>0</v>
          </cell>
          <cell r="F231">
            <v>1</v>
          </cell>
          <cell r="G231" t="str">
            <v>VRAC</v>
          </cell>
          <cell r="H231">
            <v>0</v>
          </cell>
          <cell r="I231">
            <v>0</v>
          </cell>
          <cell r="J231">
            <v>0</v>
          </cell>
        </row>
        <row r="232">
          <cell r="B232">
            <v>208</v>
          </cell>
          <cell r="C232" t="str">
            <v>PF0336</v>
          </cell>
          <cell r="D232" t="str">
            <v>BEURRE PLAQ 200 G LAINO PROMO</v>
          </cell>
          <cell r="E232">
            <v>0</v>
          </cell>
          <cell r="F232">
            <v>1</v>
          </cell>
          <cell r="G232" t="str">
            <v>VRAC</v>
          </cell>
          <cell r="H232">
            <v>0</v>
          </cell>
          <cell r="I232">
            <v>0</v>
          </cell>
          <cell r="J232">
            <v>0</v>
          </cell>
        </row>
        <row r="233">
          <cell r="B233">
            <v>210</v>
          </cell>
          <cell r="C233" t="str">
            <v>PF0340</v>
          </cell>
          <cell r="D233" t="str">
            <v>DANETTE A GLACER*4 CARAMEL</v>
          </cell>
          <cell r="E233">
            <v>0</v>
          </cell>
          <cell r="F233">
            <v>1</v>
          </cell>
          <cell r="G233" t="str">
            <v>VRAC</v>
          </cell>
          <cell r="H233">
            <v>0</v>
          </cell>
          <cell r="I233">
            <v>0</v>
          </cell>
          <cell r="J233">
            <v>0</v>
          </cell>
        </row>
        <row r="234">
          <cell r="B234">
            <v>158</v>
          </cell>
          <cell r="C234" t="str">
            <v>PF0312</v>
          </cell>
          <cell r="D234" t="str">
            <v>JUS FRUZZY TROPICAL 19 CL</v>
          </cell>
          <cell r="E234">
            <v>0</v>
          </cell>
          <cell r="F234">
            <v>24</v>
          </cell>
          <cell r="G234" t="str">
            <v>STICK</v>
          </cell>
          <cell r="H234">
            <v>0</v>
          </cell>
          <cell r="I234">
            <v>0.42</v>
          </cell>
          <cell r="J234">
            <v>0</v>
          </cell>
        </row>
        <row r="235">
          <cell r="B235">
            <v>255</v>
          </cell>
          <cell r="C235" t="str">
            <v>PF0392</v>
          </cell>
          <cell r="D235" t="str">
            <v>JUS FRUZZY POMME BANANE 19 CL</v>
          </cell>
          <cell r="E235">
            <v>0</v>
          </cell>
          <cell r="F235">
            <v>24</v>
          </cell>
          <cell r="G235" t="str">
            <v>STICK</v>
          </cell>
          <cell r="H235">
            <v>0</v>
          </cell>
          <cell r="I235">
            <v>0.42</v>
          </cell>
          <cell r="J235">
            <v>0</v>
          </cell>
        </row>
        <row r="236">
          <cell r="B236">
            <v>199</v>
          </cell>
          <cell r="C236" t="str">
            <v>PF0332</v>
          </cell>
          <cell r="D236" t="str">
            <v>DELISSO GOUTER FRAISE FLOPY</v>
          </cell>
          <cell r="E236">
            <v>0</v>
          </cell>
          <cell r="F236">
            <v>24</v>
          </cell>
          <cell r="G236" t="str">
            <v>STICK</v>
          </cell>
          <cell r="H236">
            <v>0</v>
          </cell>
          <cell r="I236">
            <v>0.46</v>
          </cell>
          <cell r="J236">
            <v>0</v>
          </cell>
        </row>
        <row r="237">
          <cell r="B237">
            <v>200</v>
          </cell>
          <cell r="C237" t="str">
            <v>PF0333</v>
          </cell>
          <cell r="D237" t="str">
            <v>DELISSO GOUTER BUBBLE GUM</v>
          </cell>
          <cell r="E237">
            <v>0</v>
          </cell>
          <cell r="F237">
            <v>24</v>
          </cell>
          <cell r="G237" t="str">
            <v>STICK</v>
          </cell>
          <cell r="H237">
            <v>0</v>
          </cell>
          <cell r="I237">
            <v>0.46</v>
          </cell>
          <cell r="J237">
            <v>0</v>
          </cell>
        </row>
        <row r="238">
          <cell r="B238">
            <v>219</v>
          </cell>
          <cell r="C238" t="str">
            <v>PF0351</v>
          </cell>
          <cell r="D238" t="str">
            <v>LBEN DELICE 300G</v>
          </cell>
          <cell r="E238">
            <v>0</v>
          </cell>
          <cell r="F238">
            <v>24</v>
          </cell>
          <cell r="G238" t="str">
            <v>CAISSE BLEUE</v>
          </cell>
          <cell r="H238">
            <v>0</v>
          </cell>
          <cell r="I238">
            <v>0.46</v>
          </cell>
          <cell r="J238">
            <v>0</v>
          </cell>
        </row>
        <row r="239">
          <cell r="B239">
            <v>250</v>
          </cell>
          <cell r="C239" t="str">
            <v>PF0391</v>
          </cell>
          <cell r="D239" t="str">
            <v>JUS FRUZZY ORANGE 1L</v>
          </cell>
          <cell r="E239">
            <v>0</v>
          </cell>
          <cell r="F239">
            <v>6</v>
          </cell>
          <cell r="G239" t="str">
            <v>STICK</v>
          </cell>
          <cell r="H239">
            <v>0</v>
          </cell>
          <cell r="I239">
            <v>1.22</v>
          </cell>
          <cell r="J239">
            <v>0</v>
          </cell>
        </row>
        <row r="240">
          <cell r="B240">
            <v>243</v>
          </cell>
          <cell r="C240" t="str">
            <v>EM0524</v>
          </cell>
          <cell r="D240" t="str">
            <v>PALETTE EN BOIS</v>
          </cell>
          <cell r="E240">
            <v>0</v>
          </cell>
          <cell r="F240">
            <v>1</v>
          </cell>
          <cell r="G240" t="str">
            <v>VRAC</v>
          </cell>
          <cell r="H240">
            <v>0</v>
          </cell>
          <cell r="I240">
            <v>0</v>
          </cell>
          <cell r="J240">
            <v>0</v>
          </cell>
        </row>
        <row r="241">
          <cell r="B241">
            <v>247</v>
          </cell>
          <cell r="C241" t="str">
            <v>PF0386</v>
          </cell>
          <cell r="D241" t="str">
            <v>FRUITE CITRON 1.5 L</v>
          </cell>
          <cell r="E241">
            <v>0</v>
          </cell>
          <cell r="F241">
            <v>6</v>
          </cell>
          <cell r="G241" t="str">
            <v>STICK</v>
          </cell>
          <cell r="H241">
            <v>0</v>
          </cell>
          <cell r="I241">
            <v>1.41</v>
          </cell>
          <cell r="J241">
            <v>0</v>
          </cell>
        </row>
        <row r="242">
          <cell r="B242">
            <v>248</v>
          </cell>
          <cell r="C242" t="str">
            <v>PF0387</v>
          </cell>
          <cell r="D242" t="str">
            <v>FRUITE POMME 1.5 L</v>
          </cell>
          <cell r="E242">
            <v>0</v>
          </cell>
          <cell r="F242">
            <v>6</v>
          </cell>
          <cell r="G242" t="str">
            <v>STICK</v>
          </cell>
          <cell r="H242">
            <v>0</v>
          </cell>
          <cell r="I242">
            <v>1.41</v>
          </cell>
          <cell r="J242">
            <v>0</v>
          </cell>
        </row>
        <row r="243">
          <cell r="B243">
            <v>252</v>
          </cell>
          <cell r="C243" t="str">
            <v>PF0389</v>
          </cell>
          <cell r="D243" t="str">
            <v>FRUITE CITRON 0.5 L</v>
          </cell>
          <cell r="E243">
            <v>0</v>
          </cell>
          <cell r="F243">
            <v>12</v>
          </cell>
          <cell r="G243" t="str">
            <v>STICK</v>
          </cell>
          <cell r="H243">
            <v>0</v>
          </cell>
          <cell r="I243">
            <v>0.65</v>
          </cell>
          <cell r="J243">
            <v>0</v>
          </cell>
        </row>
        <row r="244">
          <cell r="B244">
            <v>253</v>
          </cell>
          <cell r="C244" t="str">
            <v>PF0390</v>
          </cell>
          <cell r="D244" t="str">
            <v>FRUITE POMME 0.5 L</v>
          </cell>
          <cell r="E244">
            <v>0</v>
          </cell>
          <cell r="F244">
            <v>12</v>
          </cell>
          <cell r="G244" t="str">
            <v>STICK</v>
          </cell>
          <cell r="H244">
            <v>0</v>
          </cell>
          <cell r="I244">
            <v>0.65</v>
          </cell>
          <cell r="J244">
            <v>0</v>
          </cell>
        </row>
        <row r="245">
          <cell r="B245">
            <v>257</v>
          </cell>
          <cell r="C245" t="str">
            <v>PF0383</v>
          </cell>
          <cell r="D245" t="str">
            <v>FRUITE CITRON 1L</v>
          </cell>
          <cell r="E245">
            <v>0</v>
          </cell>
          <cell r="F245">
            <v>6</v>
          </cell>
          <cell r="G245" t="str">
            <v>STICK</v>
          </cell>
          <cell r="H245">
            <v>0</v>
          </cell>
          <cell r="I245">
            <v>1.1299999999999999</v>
          </cell>
          <cell r="J245">
            <v>0</v>
          </cell>
        </row>
        <row r="246">
          <cell r="B246">
            <v>258</v>
          </cell>
          <cell r="C246" t="str">
            <v>PF0384</v>
          </cell>
          <cell r="D246" t="str">
            <v>FRUITE POMME 1L</v>
          </cell>
          <cell r="E246">
            <v>0</v>
          </cell>
          <cell r="F246">
            <v>6</v>
          </cell>
          <cell r="G246" t="str">
            <v>STICK</v>
          </cell>
          <cell r="H246">
            <v>0</v>
          </cell>
          <cell r="I246">
            <v>1.1299999999999999</v>
          </cell>
          <cell r="J246">
            <v>0</v>
          </cell>
        </row>
        <row r="247">
          <cell r="B247">
            <v>176</v>
          </cell>
          <cell r="C247" t="str">
            <v>PF0323</v>
          </cell>
          <cell r="D247" t="str">
            <v>LAIT DELIVIE</v>
          </cell>
          <cell r="E247">
            <v>0</v>
          </cell>
          <cell r="F247">
            <v>6</v>
          </cell>
          <cell r="G247" t="str">
            <v>STICK</v>
          </cell>
          <cell r="H247">
            <v>0</v>
          </cell>
          <cell r="I247">
            <v>1.35</v>
          </cell>
          <cell r="J247">
            <v>0</v>
          </cell>
        </row>
        <row r="248">
          <cell r="B248">
            <v>92</v>
          </cell>
          <cell r="C248" t="str">
            <v>PF0248</v>
          </cell>
          <cell r="D248" t="str">
            <v>DANINO BANANE 50G</v>
          </cell>
          <cell r="E248">
            <v>0</v>
          </cell>
          <cell r="F248">
            <v>72</v>
          </cell>
          <cell r="G248" t="str">
            <v>CAISSE BLEUE</v>
          </cell>
          <cell r="H248">
            <v>0</v>
          </cell>
          <cell r="I248">
            <v>0.30499999999999999</v>
          </cell>
          <cell r="J248">
            <v>0</v>
          </cell>
        </row>
        <row r="249">
          <cell r="B249">
            <v>66</v>
          </cell>
          <cell r="C249" t="str">
            <v>PF0204</v>
          </cell>
          <cell r="D249" t="str">
            <v>CREME FRAICHE LAINO</v>
          </cell>
          <cell r="E249">
            <v>0</v>
          </cell>
          <cell r="F249">
            <v>24</v>
          </cell>
          <cell r="G249" t="str">
            <v>CAISSE BLEUE</v>
          </cell>
          <cell r="H249">
            <v>0</v>
          </cell>
          <cell r="I249">
            <v>0.71</v>
          </cell>
          <cell r="J249">
            <v>0</v>
          </cell>
        </row>
        <row r="250">
          <cell r="B250">
            <v>133</v>
          </cell>
          <cell r="C250" t="str">
            <v>PF0293</v>
          </cell>
          <cell r="D250" t="str">
            <v>CREME FRAÎCHE POT DELICE</v>
          </cell>
          <cell r="E250">
            <v>0</v>
          </cell>
          <cell r="F250">
            <v>24</v>
          </cell>
          <cell r="G250" t="str">
            <v>CAISSE BLEUE</v>
          </cell>
          <cell r="H250">
            <v>0</v>
          </cell>
          <cell r="I250">
            <v>0.71</v>
          </cell>
          <cell r="J250">
            <v>0</v>
          </cell>
        </row>
        <row r="251">
          <cell r="B251">
            <v>131</v>
          </cell>
          <cell r="C251" t="str">
            <v>PF0291</v>
          </cell>
          <cell r="D251" t="str">
            <v>JUS POIRE PF 23 CL</v>
          </cell>
          <cell r="E251">
            <v>0</v>
          </cell>
          <cell r="F251">
            <v>24</v>
          </cell>
          <cell r="G251" t="str">
            <v>STICK</v>
          </cell>
          <cell r="H251">
            <v>0</v>
          </cell>
          <cell r="I251">
            <v>0.53</v>
          </cell>
          <cell r="J251">
            <v>0</v>
          </cell>
        </row>
        <row r="252">
          <cell r="B252">
            <v>98</v>
          </cell>
          <cell r="C252" t="str">
            <v>PF0260</v>
          </cell>
          <cell r="D252" t="str">
            <v>JUS ORANGE PF 23 CL</v>
          </cell>
          <cell r="E252">
            <v>0</v>
          </cell>
          <cell r="F252">
            <v>24</v>
          </cell>
          <cell r="G252" t="str">
            <v>STICK</v>
          </cell>
          <cell r="H252">
            <v>0</v>
          </cell>
          <cell r="I252">
            <v>0.53</v>
          </cell>
          <cell r="J252">
            <v>0</v>
          </cell>
        </row>
        <row r="253">
          <cell r="B253">
            <v>100</v>
          </cell>
          <cell r="C253" t="str">
            <v>PF0261</v>
          </cell>
          <cell r="D253" t="str">
            <v>JUS ORANGE BANANE PF 23 CL</v>
          </cell>
          <cell r="E253">
            <v>0</v>
          </cell>
          <cell r="F253">
            <v>24</v>
          </cell>
          <cell r="G253" t="str">
            <v>STICK</v>
          </cell>
          <cell r="H253">
            <v>0</v>
          </cell>
          <cell r="I253">
            <v>0.53</v>
          </cell>
          <cell r="J253">
            <v>0</v>
          </cell>
        </row>
        <row r="254">
          <cell r="B254">
            <v>101</v>
          </cell>
          <cell r="C254" t="str">
            <v>PF0262</v>
          </cell>
          <cell r="D254" t="str">
            <v>JUS MULTIVITAMINE PF 23 CL</v>
          </cell>
          <cell r="E254">
            <v>0</v>
          </cell>
          <cell r="F254">
            <v>24</v>
          </cell>
          <cell r="G254" t="str">
            <v>STICK</v>
          </cell>
          <cell r="H254">
            <v>0</v>
          </cell>
          <cell r="I254">
            <v>0.53</v>
          </cell>
          <cell r="J254">
            <v>0</v>
          </cell>
        </row>
        <row r="255">
          <cell r="B255">
            <v>122</v>
          </cell>
          <cell r="C255" t="str">
            <v>PF0280</v>
          </cell>
          <cell r="D255" t="str">
            <v>JUS MANGUE PF 23 CL</v>
          </cell>
          <cell r="E255">
            <v>0</v>
          </cell>
          <cell r="F255">
            <v>24</v>
          </cell>
          <cell r="G255" t="str">
            <v>STICK</v>
          </cell>
          <cell r="H255">
            <v>0</v>
          </cell>
          <cell r="I255">
            <v>0.53</v>
          </cell>
          <cell r="J255">
            <v>0</v>
          </cell>
        </row>
        <row r="256">
          <cell r="B256">
            <v>132</v>
          </cell>
          <cell r="C256" t="str">
            <v>PF0292</v>
          </cell>
          <cell r="D256" t="str">
            <v>JUS PECHE PF 23 CL</v>
          </cell>
          <cell r="E256">
            <v>0</v>
          </cell>
          <cell r="F256">
            <v>24</v>
          </cell>
          <cell r="G256" t="str">
            <v>STICK</v>
          </cell>
          <cell r="H256">
            <v>0</v>
          </cell>
          <cell r="I256">
            <v>0.53</v>
          </cell>
          <cell r="J256">
            <v>0</v>
          </cell>
        </row>
        <row r="257">
          <cell r="B257">
            <v>192</v>
          </cell>
          <cell r="C257" t="str">
            <v>EM0200</v>
          </cell>
          <cell r="D257" t="str">
            <v>CAISSE GR F</v>
          </cell>
          <cell r="E257">
            <v>0</v>
          </cell>
          <cell r="F257">
            <v>1</v>
          </cell>
          <cell r="G257" t="str">
            <v>VRAC</v>
          </cell>
          <cell r="H257">
            <v>0</v>
          </cell>
          <cell r="I257">
            <v>0</v>
          </cell>
          <cell r="J257">
            <v>0</v>
          </cell>
        </row>
        <row r="258">
          <cell r="B258">
            <v>193</v>
          </cell>
          <cell r="C258" t="str">
            <v>LOC</v>
          </cell>
          <cell r="D258" t="str">
            <v>LOCATION</v>
          </cell>
          <cell r="E258">
            <v>0</v>
          </cell>
          <cell r="F258">
            <v>1</v>
          </cell>
          <cell r="G258" t="str">
            <v>VRAC</v>
          </cell>
          <cell r="H258">
            <v>0</v>
          </cell>
          <cell r="I258">
            <v>20</v>
          </cell>
          <cell r="J258">
            <v>0</v>
          </cell>
        </row>
        <row r="259">
          <cell r="B259">
            <v>188</v>
          </cell>
          <cell r="C259" t="str">
            <v>TF</v>
          </cell>
          <cell r="D259" t="str">
            <v>TIMBRE FISCAL (LOI 93-53)</v>
          </cell>
          <cell r="E259">
            <v>0</v>
          </cell>
          <cell r="F259">
            <v>1</v>
          </cell>
          <cell r="G259" t="str">
            <v>VRAC</v>
          </cell>
          <cell r="H259">
            <v>0</v>
          </cell>
          <cell r="I259">
            <v>0.3</v>
          </cell>
          <cell r="J259">
            <v>0</v>
          </cell>
        </row>
        <row r="260">
          <cell r="B260">
            <v>195</v>
          </cell>
          <cell r="C260" t="str">
            <v>CA003</v>
          </cell>
          <cell r="D260" t="str">
            <v>CARNET DE FACTURE</v>
          </cell>
          <cell r="E260">
            <v>0</v>
          </cell>
          <cell r="F260">
            <v>1</v>
          </cell>
          <cell r="G260" t="str">
            <v>VRAC</v>
          </cell>
          <cell r="H260">
            <v>0</v>
          </cell>
          <cell r="I260">
            <v>1.5</v>
          </cell>
          <cell r="J260">
            <v>0</v>
          </cell>
        </row>
        <row r="261">
          <cell r="B261">
            <v>196</v>
          </cell>
          <cell r="C261" t="str">
            <v>CA004</v>
          </cell>
          <cell r="D261" t="str">
            <v>CARNET BON DE LIVRAISON LAIT</v>
          </cell>
          <cell r="E261">
            <v>0</v>
          </cell>
          <cell r="F261">
            <v>1</v>
          </cell>
          <cell r="G261" t="str">
            <v>VRAC</v>
          </cell>
          <cell r="H261">
            <v>0</v>
          </cell>
          <cell r="I261">
            <v>1.5</v>
          </cell>
          <cell r="J261">
            <v>0</v>
          </cell>
        </row>
        <row r="262">
          <cell r="B262">
            <v>197</v>
          </cell>
          <cell r="C262" t="str">
            <v>197</v>
          </cell>
          <cell r="D262" t="str">
            <v>CARNET DE FACTURE QUAI</v>
          </cell>
          <cell r="E262">
            <v>0</v>
          </cell>
          <cell r="F262">
            <v>1</v>
          </cell>
          <cell r="G262" t="str">
            <v>VRAC</v>
          </cell>
          <cell r="H262">
            <v>0</v>
          </cell>
          <cell r="I262">
            <v>5.3659999999999997</v>
          </cell>
          <cell r="J262">
            <v>0</v>
          </cell>
        </row>
        <row r="263">
          <cell r="B263">
            <v>202</v>
          </cell>
          <cell r="C263" t="str">
            <v>MK0016</v>
          </cell>
          <cell r="D263" t="str">
            <v>COLLECTOR DANINO</v>
          </cell>
          <cell r="E263">
            <v>0</v>
          </cell>
          <cell r="F263">
            <v>50</v>
          </cell>
          <cell r="G263" t="str">
            <v>VRAC</v>
          </cell>
          <cell r="H263">
            <v>0</v>
          </cell>
          <cell r="I263">
            <v>0.17499999999999999</v>
          </cell>
          <cell r="J263">
            <v>0</v>
          </cell>
        </row>
        <row r="264">
          <cell r="B264">
            <v>203</v>
          </cell>
          <cell r="C264" t="str">
            <v>MK0025</v>
          </cell>
          <cell r="D264" t="str">
            <v>ALBUM DANINO AU MARCHE</v>
          </cell>
          <cell r="E264">
            <v>0</v>
          </cell>
          <cell r="F264">
            <v>50</v>
          </cell>
          <cell r="G264" t="str">
            <v>VRAC</v>
          </cell>
          <cell r="H264">
            <v>0</v>
          </cell>
          <cell r="I264">
            <v>0.18</v>
          </cell>
          <cell r="J264">
            <v>0</v>
          </cell>
        </row>
        <row r="265">
          <cell r="B265">
            <v>209</v>
          </cell>
          <cell r="C265" t="str">
            <v>MK0027</v>
          </cell>
          <cell r="D265" t="str">
            <v>ALBUM COUPE DU MONDE</v>
          </cell>
          <cell r="E265">
            <v>0</v>
          </cell>
          <cell r="F265">
            <v>25</v>
          </cell>
          <cell r="G265" t="str">
            <v>VRAC</v>
          </cell>
          <cell r="H265">
            <v>0</v>
          </cell>
          <cell r="I265">
            <v>0.26500000000000001</v>
          </cell>
          <cell r="J265">
            <v>0</v>
          </cell>
        </row>
        <row r="266">
          <cell r="B266">
            <v>236</v>
          </cell>
          <cell r="C266" t="str">
            <v>MK0021</v>
          </cell>
          <cell r="D266" t="str">
            <v>BON DE REDUCTION ACTIVIA AROM</v>
          </cell>
          <cell r="E266">
            <v>0</v>
          </cell>
          <cell r="F266">
            <v>1</v>
          </cell>
          <cell r="G266" t="str">
            <v>VRAC</v>
          </cell>
          <cell r="H266">
            <v>0</v>
          </cell>
          <cell r="I266">
            <v>0</v>
          </cell>
          <cell r="J266">
            <v>0</v>
          </cell>
        </row>
        <row r="267">
          <cell r="B267">
            <v>310</v>
          </cell>
          <cell r="C267" t="str">
            <v>MK0013</v>
          </cell>
          <cell r="D267" t="str">
            <v>BON DE REDUCTION AROMATISE</v>
          </cell>
          <cell r="E267">
            <v>0</v>
          </cell>
          <cell r="F267">
            <v>48</v>
          </cell>
          <cell r="G267" t="str">
            <v>CAISSE BLEUE</v>
          </cell>
          <cell r="H267">
            <v>0</v>
          </cell>
          <cell r="I267">
            <v>0.28999999999999998</v>
          </cell>
          <cell r="J267">
            <v>0</v>
          </cell>
        </row>
        <row r="268">
          <cell r="B268">
            <v>73</v>
          </cell>
          <cell r="C268" t="str">
            <v>PF0217</v>
          </cell>
          <cell r="D268" t="str">
            <v>ACTIVIA MIEL 110G</v>
          </cell>
          <cell r="E268">
            <v>0</v>
          </cell>
          <cell r="F268">
            <v>48</v>
          </cell>
          <cell r="G268" t="str">
            <v>CAISSE BLEUE</v>
          </cell>
          <cell r="H268">
            <v>0</v>
          </cell>
          <cell r="I268">
            <v>0.35</v>
          </cell>
          <cell r="J268">
            <v>0</v>
          </cell>
        </row>
        <row r="269">
          <cell r="B269">
            <v>105</v>
          </cell>
          <cell r="C269" t="str">
            <v>PF0265</v>
          </cell>
          <cell r="D269" t="str">
            <v>ACTIVIA AUX FRUITS FIGUE 110G</v>
          </cell>
          <cell r="E269">
            <v>0</v>
          </cell>
          <cell r="F269">
            <v>48</v>
          </cell>
          <cell r="G269" t="str">
            <v>CAISSE BLEUE</v>
          </cell>
          <cell r="H269">
            <v>0</v>
          </cell>
          <cell r="I269">
            <v>0.44</v>
          </cell>
          <cell r="J269">
            <v>0</v>
          </cell>
        </row>
        <row r="270">
          <cell r="B270">
            <v>106</v>
          </cell>
          <cell r="C270" t="str">
            <v>PF0266</v>
          </cell>
          <cell r="D270" t="str">
            <v>ACTIVIA AUX FRUITS POMME 110G</v>
          </cell>
          <cell r="E270">
            <v>0</v>
          </cell>
          <cell r="F270">
            <v>48</v>
          </cell>
          <cell r="G270" t="str">
            <v>CAISSE BLEUE</v>
          </cell>
          <cell r="H270">
            <v>0</v>
          </cell>
          <cell r="I270">
            <v>0.44</v>
          </cell>
          <cell r="J270">
            <v>0</v>
          </cell>
        </row>
        <row r="271">
          <cell r="B271">
            <v>40</v>
          </cell>
          <cell r="C271" t="str">
            <v>PF0141</v>
          </cell>
          <cell r="D271" t="str">
            <v>DANETTE CHOCO/CARAMEL 100G</v>
          </cell>
          <cell r="E271">
            <v>0</v>
          </cell>
          <cell r="F271">
            <v>32</v>
          </cell>
          <cell r="G271" t="str">
            <v>CAISSE BLEUE</v>
          </cell>
          <cell r="H271">
            <v>0</v>
          </cell>
          <cell r="I271">
            <v>0.435</v>
          </cell>
          <cell r="J271">
            <v>0</v>
          </cell>
        </row>
        <row r="272">
          <cell r="B272">
            <v>154</v>
          </cell>
          <cell r="C272" t="str">
            <v>PF0309</v>
          </cell>
          <cell r="D272" t="str">
            <v>ACTIVIA A BOIRE VANILLE</v>
          </cell>
          <cell r="E272">
            <v>0</v>
          </cell>
          <cell r="F272">
            <v>42</v>
          </cell>
          <cell r="G272" t="str">
            <v>CAISSE BLEUE</v>
          </cell>
          <cell r="H272">
            <v>0</v>
          </cell>
          <cell r="I272">
            <v>0.59</v>
          </cell>
          <cell r="J272">
            <v>0</v>
          </cell>
        </row>
        <row r="273">
          <cell r="B273">
            <v>42</v>
          </cell>
          <cell r="C273" t="str">
            <v>PF0143</v>
          </cell>
          <cell r="D273" t="str">
            <v>LAIT ECREME 0% 1L</v>
          </cell>
          <cell r="E273">
            <v>0</v>
          </cell>
          <cell r="F273">
            <v>6</v>
          </cell>
          <cell r="G273" t="str">
            <v>STICK</v>
          </cell>
          <cell r="H273">
            <v>0</v>
          </cell>
          <cell r="I273">
            <v>1.25</v>
          </cell>
          <cell r="J273">
            <v>0</v>
          </cell>
        </row>
        <row r="274">
          <cell r="B274">
            <v>227</v>
          </cell>
          <cell r="C274" t="str">
            <v>PF0366</v>
          </cell>
          <cell r="D274" t="str">
            <v>ACTIVIA AROMATISE CITRON</v>
          </cell>
          <cell r="E274">
            <v>0</v>
          </cell>
          <cell r="F274">
            <v>48</v>
          </cell>
          <cell r="G274" t="str">
            <v>CAISSE BLEUE</v>
          </cell>
          <cell r="H274">
            <v>0</v>
          </cell>
          <cell r="I274">
            <v>0.35</v>
          </cell>
          <cell r="J274">
            <v>0</v>
          </cell>
        </row>
        <row r="275">
          <cell r="B275">
            <v>268</v>
          </cell>
          <cell r="C275" t="str">
            <v>PF0404</v>
          </cell>
          <cell r="D275" t="str">
            <v>DELIMIX PECHE ABRICOT</v>
          </cell>
          <cell r="E275">
            <v>0</v>
          </cell>
          <cell r="F275">
            <v>24</v>
          </cell>
          <cell r="G275" t="str">
            <v>CAISSE BLEUE</v>
          </cell>
          <cell r="H275">
            <v>0</v>
          </cell>
          <cell r="I275">
            <v>0.57999999999999996</v>
          </cell>
          <cell r="J275">
            <v>0</v>
          </cell>
        </row>
        <row r="276">
          <cell r="B276">
            <v>245</v>
          </cell>
          <cell r="C276" t="str">
            <v>PF0381</v>
          </cell>
          <cell r="D276" t="str">
            <v>DELIMIX FRAISE BANANE</v>
          </cell>
          <cell r="E276">
            <v>0</v>
          </cell>
          <cell r="F276">
            <v>24</v>
          </cell>
          <cell r="G276" t="str">
            <v>CAISSE BLEUE</v>
          </cell>
          <cell r="H276">
            <v>0</v>
          </cell>
          <cell r="I276">
            <v>0.57999999999999996</v>
          </cell>
          <cell r="J276">
            <v>0</v>
          </cell>
        </row>
        <row r="277">
          <cell r="B277">
            <v>293</v>
          </cell>
          <cell r="C277" t="str">
            <v>PF0432</v>
          </cell>
          <cell r="D277" t="str">
            <v>TWIST FRAISE 165 GR</v>
          </cell>
          <cell r="E277">
            <v>0</v>
          </cell>
          <cell r="F277">
            <v>34</v>
          </cell>
          <cell r="G277" t="str">
            <v>CAISSE BLEUE</v>
          </cell>
          <cell r="H277">
            <v>0</v>
          </cell>
          <cell r="I277">
            <v>0.49</v>
          </cell>
          <cell r="J277">
            <v>0</v>
          </cell>
        </row>
        <row r="278">
          <cell r="B278">
            <v>280</v>
          </cell>
          <cell r="C278" t="str">
            <v>PF0409</v>
          </cell>
          <cell r="D278" t="str">
            <v>TWIST 0%</v>
          </cell>
          <cell r="E278">
            <v>0</v>
          </cell>
          <cell r="F278">
            <v>24</v>
          </cell>
          <cell r="G278" t="str">
            <v>CAISSE BLEUE</v>
          </cell>
          <cell r="H278">
            <v>0</v>
          </cell>
          <cell r="I278">
            <v>0.69499999999999995</v>
          </cell>
          <cell r="J278">
            <v>0</v>
          </cell>
        </row>
      </sheetData>
    </sheetDataSet>
  </externalBook>
</externalLink>
</file>

<file path=xl/externalLinks/externalLink12.xml><?xml version="1.0" encoding="utf-8"?>
<externalLink xmlns="http://schemas.openxmlformats.org/spreadsheetml/2006/main">
  <externalBook xmlns:r="http://schemas.openxmlformats.org/officeDocument/2006/relationships" r:id="rId1">
    <sheetNames>
      <sheetName val="A"/>
    </sheetNames>
    <sheetDataSet>
      <sheetData sheetId="0">
        <row r="2">
          <cell r="B2" t="str">
            <v>PF0142</v>
          </cell>
          <cell r="C2" t="str">
            <v>LAIT ENTIER</v>
          </cell>
          <cell r="D2">
            <v>3000</v>
          </cell>
        </row>
        <row r="3">
          <cell r="B3" t="str">
            <v>PF0143</v>
          </cell>
          <cell r="C3" t="str">
            <v>LAIT ECREME DELICE</v>
          </cell>
          <cell r="D3">
            <v>1200</v>
          </cell>
        </row>
        <row r="4">
          <cell r="B4" t="str">
            <v>PF0218</v>
          </cell>
          <cell r="C4" t="str">
            <v>LAIT ENRICHI DELISSO</v>
          </cell>
          <cell r="D4">
            <v>4800</v>
          </cell>
        </row>
        <row r="5">
          <cell r="B5" t="str">
            <v>PF0431</v>
          </cell>
          <cell r="C5" t="str">
            <v>LAIT UHT PAQUET 1/2 L</v>
          </cell>
          <cell r="D5">
            <v>1200</v>
          </cell>
        </row>
      </sheetData>
    </sheetDataSet>
  </externalBook>
</externalLink>
</file>

<file path=xl/externalLinks/externalLink13.xml><?xml version="1.0" encoding="utf-8"?>
<externalLink xmlns="http://schemas.openxmlformats.org/spreadsheetml/2006/main">
  <externalBook xmlns:r="http://schemas.openxmlformats.org/officeDocument/2006/relationships" r:id="rId1">
    <sheetNames>
      <sheetName val="A"/>
    </sheetNames>
    <sheetDataSet>
      <sheetData sheetId="0">
        <row r="2">
          <cell r="B2" t="str">
            <v>PF0189</v>
          </cell>
          <cell r="C2" t="str">
            <v>JUS MANGUE 1L</v>
          </cell>
          <cell r="D2">
            <v>600</v>
          </cell>
        </row>
        <row r="3">
          <cell r="B3" t="str">
            <v>PF0227</v>
          </cell>
          <cell r="C3" t="str">
            <v>JUS MULTIVITAMINE 1L</v>
          </cell>
          <cell r="D3">
            <v>600</v>
          </cell>
        </row>
        <row r="4">
          <cell r="B4" t="str">
            <v>PF0289</v>
          </cell>
          <cell r="C4" t="str">
            <v>JUS PECHE  1L</v>
          </cell>
          <cell r="D4">
            <v>1200</v>
          </cell>
        </row>
        <row r="5">
          <cell r="B5" t="str">
            <v>PF0308</v>
          </cell>
          <cell r="C5" t="str">
            <v>JUS TIME RELAX 1L</v>
          </cell>
          <cell r="D5">
            <v>600</v>
          </cell>
        </row>
        <row r="6">
          <cell r="B6" t="str">
            <v>PF0495</v>
          </cell>
          <cell r="C6" t="str">
            <v>P’TIT DELICE ORANGE 12.5CL</v>
          </cell>
          <cell r="D6">
            <v>4704</v>
          </cell>
        </row>
        <row r="7">
          <cell r="B7" t="str">
            <v>PF0535</v>
          </cell>
          <cell r="C7" t="str">
            <v>DAY UP CHOCOLAT 1/2 L</v>
          </cell>
          <cell r="D7">
            <v>1200</v>
          </cell>
        </row>
        <row r="8">
          <cell r="B8" t="str">
            <v>PF0577</v>
          </cell>
          <cell r="C8" t="str">
            <v>DELI'O POIRE 25 CL</v>
          </cell>
          <cell r="D8">
            <v>3600</v>
          </cell>
        </row>
        <row r="9">
          <cell r="B9" t="str">
            <v>PF0578</v>
          </cell>
          <cell r="C9" t="str">
            <v>DELI'O MENTHE 25 CL</v>
          </cell>
          <cell r="D9">
            <v>3600</v>
          </cell>
        </row>
        <row r="10">
          <cell r="B10" t="str">
            <v>PF0586</v>
          </cell>
          <cell r="C10" t="str">
            <v>DELI'O PECHE 25 CL</v>
          </cell>
          <cell r="D10">
            <v>1800</v>
          </cell>
        </row>
        <row r="11">
          <cell r="B11" t="str">
            <v>PF0589</v>
          </cell>
          <cell r="C11" t="str">
            <v>DELISSO GOUTER BANANE</v>
          </cell>
          <cell r="D11">
            <v>2688</v>
          </cell>
        </row>
        <row r="12">
          <cell r="B12" t="str">
            <v>PF0595</v>
          </cell>
          <cell r="C12" t="str">
            <v>JUS FRUZZY BARBE A PAPA 19CL</v>
          </cell>
          <cell r="D12">
            <v>3024</v>
          </cell>
        </row>
        <row r="13">
          <cell r="B13" t="str">
            <v>PF0596</v>
          </cell>
          <cell r="C13" t="str">
            <v>JUS FRUZZY BONBON ACIDULE 19CL</v>
          </cell>
          <cell r="D13">
            <v>3024</v>
          </cell>
        </row>
        <row r="14">
          <cell r="B14" t="str">
            <v>PF0597</v>
          </cell>
          <cell r="C14" t="str">
            <v>JUS FRUZZY BARBE A PAPA 12.5CL</v>
          </cell>
          <cell r="D14">
            <v>4704</v>
          </cell>
        </row>
        <row r="15">
          <cell r="B15" t="str">
            <v>PF0598</v>
          </cell>
          <cell r="C15" t="str">
            <v>JUS FRUZZY BONBON ACIDULE 12.5CL</v>
          </cell>
          <cell r="D15">
            <v>4704</v>
          </cell>
        </row>
        <row r="16">
          <cell r="B16" t="str">
            <v>PF0523</v>
          </cell>
          <cell r="C16" t="str">
            <v>JUS POMME POIRE BANANE 1L</v>
          </cell>
          <cell r="D16">
            <v>0</v>
          </cell>
        </row>
        <row r="17">
          <cell r="B17" t="str">
            <v>PF0495</v>
          </cell>
          <cell r="C17" t="str">
            <v>P’TIT DELICE ORANGE 12.5CL</v>
          </cell>
          <cell r="D17">
            <v>0</v>
          </cell>
        </row>
        <row r="18">
          <cell r="B18" t="str">
            <v>PF0496</v>
          </cell>
          <cell r="C18" t="str">
            <v>P’TIT DELICE TROPICAL 12.5CL</v>
          </cell>
          <cell r="D18">
            <v>4704</v>
          </cell>
        </row>
        <row r="19">
          <cell r="B19" t="str">
            <v>PF0516</v>
          </cell>
          <cell r="C19" t="str">
            <v>P’TIT DELICE FRAISE FRAM12.5CL</v>
          </cell>
          <cell r="D19">
            <v>0</v>
          </cell>
        </row>
        <row r="20">
          <cell r="B20" t="str">
            <v>PF0488</v>
          </cell>
          <cell r="C20" t="str">
            <v>P’TIT DELICE ORANGE 19CL</v>
          </cell>
          <cell r="D20">
            <v>3024</v>
          </cell>
        </row>
        <row r="21">
          <cell r="B21" t="str">
            <v>PF0489</v>
          </cell>
          <cell r="C21" t="str">
            <v>P’TIT DELICE TROPICAL 19 CL</v>
          </cell>
          <cell r="D21">
            <v>0</v>
          </cell>
        </row>
        <row r="22">
          <cell r="B22" t="str">
            <v>PF0490</v>
          </cell>
          <cell r="C22" t="str">
            <v>P’TIT DELICE POMME BANANE19 CL</v>
          </cell>
          <cell r="D22">
            <v>0</v>
          </cell>
        </row>
        <row r="23">
          <cell r="B23" t="str">
            <v>PF0515</v>
          </cell>
          <cell r="C23" t="str">
            <v>P’TIT DELICE FRAISE FRAMB 19CL</v>
          </cell>
          <cell r="D23">
            <v>0</v>
          </cell>
        </row>
        <row r="24">
          <cell r="B24" t="str">
            <v>PF0412</v>
          </cell>
          <cell r="C24" t="str">
            <v>JUS ORANGE PF 20 CL</v>
          </cell>
          <cell r="D24">
            <v>0</v>
          </cell>
        </row>
        <row r="25">
          <cell r="B25" t="str">
            <v>PF0413</v>
          </cell>
          <cell r="C25" t="str">
            <v>JUS MULTIVITAMINE PF 20 CL</v>
          </cell>
          <cell r="D25">
            <v>0</v>
          </cell>
        </row>
        <row r="26">
          <cell r="B26" t="str">
            <v>PF0414</v>
          </cell>
          <cell r="C26" t="str">
            <v>JUS MANGUE PF 20 CL</v>
          </cell>
          <cell r="D26">
            <v>0</v>
          </cell>
        </row>
        <row r="27">
          <cell r="B27" t="str">
            <v>PF0415</v>
          </cell>
          <cell r="C27" t="str">
            <v>JUS POIRE PF 20 CL</v>
          </cell>
          <cell r="D27">
            <v>0</v>
          </cell>
        </row>
        <row r="28">
          <cell r="B28" t="str">
            <v>PF0416</v>
          </cell>
          <cell r="C28" t="str">
            <v>JUS CONFORT REPAS PF 20 CL</v>
          </cell>
          <cell r="D28">
            <v>0</v>
          </cell>
        </row>
        <row r="29">
          <cell r="B29" t="str">
            <v>PF0595</v>
          </cell>
          <cell r="C29" t="str">
            <v>JUS FRUZZY BARBE A PAPA 19CL</v>
          </cell>
          <cell r="D29">
            <v>0</v>
          </cell>
        </row>
        <row r="30">
          <cell r="B30" t="str">
            <v>PF0596</v>
          </cell>
          <cell r="C30" t="str">
            <v>JUS FRUZZY BONBON ACIDULE 19CL</v>
          </cell>
          <cell r="D30">
            <v>3024</v>
          </cell>
        </row>
        <row r="31">
          <cell r="B31" t="str">
            <v>PF0597</v>
          </cell>
          <cell r="C31" t="str">
            <v>JUS FRUZZY BARBE A PAPA 12.5CL</v>
          </cell>
          <cell r="D31">
            <v>0</v>
          </cell>
        </row>
        <row r="32">
          <cell r="B32" t="str">
            <v>PF0598</v>
          </cell>
          <cell r="C32" t="str">
            <v>JUS FRUZZY BONBON ACIDULE 12.5</v>
          </cell>
          <cell r="D32">
            <v>0</v>
          </cell>
        </row>
        <row r="33">
          <cell r="B33" t="str">
            <v>PF0535</v>
          </cell>
          <cell r="C33" t="str">
            <v>DAY UP CHOCOLAT 1/2 L</v>
          </cell>
          <cell r="D33">
            <v>0</v>
          </cell>
        </row>
        <row r="34">
          <cell r="B34" t="str">
            <v>PF0577</v>
          </cell>
          <cell r="C34" t="str">
            <v>DELI'O POIRE 25 CL</v>
          </cell>
          <cell r="D34">
            <v>0</v>
          </cell>
        </row>
        <row r="35">
          <cell r="B35" t="str">
            <v>PF0578</v>
          </cell>
          <cell r="C35" t="str">
            <v>DELI'O MENTHE 25 CL</v>
          </cell>
          <cell r="D35">
            <v>0</v>
          </cell>
        </row>
        <row r="36">
          <cell r="B36" t="str">
            <v>PF0585</v>
          </cell>
          <cell r="C36" t="str">
            <v>DELI'O POMME 25 CL</v>
          </cell>
          <cell r="D36">
            <v>7200</v>
          </cell>
        </row>
        <row r="37">
          <cell r="B37" t="str">
            <v>PF0586</v>
          </cell>
          <cell r="C37" t="str">
            <v>DELI'O PECHE 25 CL</v>
          </cell>
          <cell r="D37">
            <v>3600</v>
          </cell>
        </row>
        <row r="38">
          <cell r="B38" t="str">
            <v>PF0303</v>
          </cell>
          <cell r="C38" t="str">
            <v>CIDRE MEDDEB 0,5 L</v>
          </cell>
          <cell r="D38">
            <v>0</v>
          </cell>
        </row>
        <row r="39">
          <cell r="B39" t="str">
            <v>PF0561</v>
          </cell>
          <cell r="C39" t="str">
            <v>PUNCH CIDRE 1 L</v>
          </cell>
          <cell r="D39">
            <v>600</v>
          </cell>
        </row>
        <row r="40">
          <cell r="B40" t="str">
            <v>PF0555</v>
          </cell>
          <cell r="C40" t="str">
            <v>PUNCH CIDRE 1.5 L</v>
          </cell>
          <cell r="D40">
            <v>432</v>
          </cell>
        </row>
        <row r="41">
          <cell r="B41" t="str">
            <v>PF0564</v>
          </cell>
          <cell r="C41" t="str">
            <v>PUNCH ORANGE 0,5 L</v>
          </cell>
          <cell r="D41">
            <v>0</v>
          </cell>
        </row>
        <row r="42">
          <cell r="B42" t="str">
            <v>PF0389</v>
          </cell>
          <cell r="C42" t="str">
            <v>FRUITE CITRON 0,5 L</v>
          </cell>
          <cell r="D42">
            <v>0</v>
          </cell>
        </row>
        <row r="43">
          <cell r="B43" t="str">
            <v>PF0565</v>
          </cell>
          <cell r="C43" t="str">
            <v>PUNCH POMME 0,5 L</v>
          </cell>
          <cell r="D43">
            <v>0</v>
          </cell>
        </row>
        <row r="44">
          <cell r="B44" t="str">
            <v>PF0563</v>
          </cell>
          <cell r="C44" t="str">
            <v>PUNCH ORANGE 1L</v>
          </cell>
          <cell r="D44">
            <v>600</v>
          </cell>
        </row>
        <row r="45">
          <cell r="B45" t="str">
            <v>PF0383</v>
          </cell>
          <cell r="C45" t="str">
            <v>FRUITE CITRON 1L</v>
          </cell>
          <cell r="D45">
            <v>0</v>
          </cell>
        </row>
        <row r="46">
          <cell r="B46" t="str">
            <v>PF0556</v>
          </cell>
          <cell r="C46" t="str">
            <v>PUNCH POMME 1 L</v>
          </cell>
          <cell r="D46">
            <v>600</v>
          </cell>
        </row>
        <row r="47">
          <cell r="B47" t="str">
            <v>PF0544</v>
          </cell>
          <cell r="C47" t="str">
            <v>PUNCH ORANGE 1,5 L</v>
          </cell>
          <cell r="D47">
            <v>864</v>
          </cell>
        </row>
        <row r="48">
          <cell r="B48" t="str">
            <v>PF0386</v>
          </cell>
          <cell r="C48" t="str">
            <v>FRUITE CITRON 1,5 L</v>
          </cell>
          <cell r="D48">
            <v>0</v>
          </cell>
        </row>
        <row r="49">
          <cell r="B49" t="str">
            <v>PF0545</v>
          </cell>
          <cell r="C49" t="str">
            <v>PUNCH POMME 1,5 L</v>
          </cell>
          <cell r="D49">
            <v>432</v>
          </cell>
        </row>
        <row r="50">
          <cell r="B50" t="str">
            <v>PF0396</v>
          </cell>
          <cell r="C50" t="str">
            <v>FRUITE PULPE 0,5 L</v>
          </cell>
          <cell r="D50">
            <v>0</v>
          </cell>
        </row>
        <row r="51">
          <cell r="B51" t="str">
            <v>PF0397</v>
          </cell>
          <cell r="C51" t="str">
            <v>FRUITE PULPE 1L</v>
          </cell>
          <cell r="D51">
            <v>0</v>
          </cell>
        </row>
        <row r="52">
          <cell r="B52" t="str">
            <v>PF0546</v>
          </cell>
          <cell r="C52" t="str">
            <v>PUNCH PULPE 1,5 L</v>
          </cell>
          <cell r="D52">
            <v>432</v>
          </cell>
        </row>
        <row r="53">
          <cell r="B53" t="str">
            <v>PF0399</v>
          </cell>
          <cell r="C53" t="str">
            <v>LAIT UHT PAQUET SLIM</v>
          </cell>
          <cell r="D53">
            <v>0</v>
          </cell>
        </row>
        <row r="54">
          <cell r="B54" t="str">
            <v>PF0333</v>
          </cell>
          <cell r="C54" t="str">
            <v>DELISSO GOUTER BUBBLE GUM</v>
          </cell>
          <cell r="D54">
            <v>0</v>
          </cell>
        </row>
        <row r="55">
          <cell r="B55" t="str">
            <v>PF0281</v>
          </cell>
          <cell r="C55" t="str">
            <v>JUS REVEIL TONIC  1L</v>
          </cell>
          <cell r="D55">
            <v>0</v>
          </cell>
        </row>
        <row r="56">
          <cell r="B56" t="str">
            <v>PF0411</v>
          </cell>
          <cell r="C56" t="str">
            <v>JUS ORANGE 100% 1L</v>
          </cell>
          <cell r="D56">
            <v>0</v>
          </cell>
        </row>
        <row r="57">
          <cell r="B57" t="str">
            <v>PF0477</v>
          </cell>
          <cell r="C57" t="str">
            <v>JUS ORANGE 100% PF 19 CL</v>
          </cell>
          <cell r="D57">
            <v>0</v>
          </cell>
        </row>
        <row r="58">
          <cell r="B58" t="str">
            <v>PF0305</v>
          </cell>
          <cell r="C58" t="str">
            <v>CIDRE MEDDEB 1,5 L</v>
          </cell>
          <cell r="D58">
            <v>0</v>
          </cell>
        </row>
        <row r="59">
          <cell r="B59" t="str">
            <v>PF0384</v>
          </cell>
          <cell r="C59" t="str">
            <v>FRUITE POMME 1L</v>
          </cell>
          <cell r="D59">
            <v>0</v>
          </cell>
        </row>
        <row r="60">
          <cell r="B60" t="str">
            <v>PF0385</v>
          </cell>
          <cell r="C60" t="str">
            <v>FRUITE ORANGE 1,5 L</v>
          </cell>
          <cell r="D60">
            <v>0</v>
          </cell>
        </row>
        <row r="61">
          <cell r="B61" t="str">
            <v>PF0387</v>
          </cell>
          <cell r="C61" t="str">
            <v>FRUITE POMME 1,5 L</v>
          </cell>
          <cell r="D61">
            <v>0</v>
          </cell>
        </row>
        <row r="62">
          <cell r="B62" t="str">
            <v>PF0398</v>
          </cell>
          <cell r="C62" t="str">
            <v>FRUITE PULPE 1,5 L</v>
          </cell>
          <cell r="D62">
            <v>0</v>
          </cell>
        </row>
        <row r="63">
          <cell r="B63" t="str">
            <v>PF0568</v>
          </cell>
          <cell r="C63" t="str">
            <v>PUNCH CITRON 0,5 L</v>
          </cell>
          <cell r="D63">
            <v>0</v>
          </cell>
        </row>
        <row r="64">
          <cell r="B64" t="str">
            <v>PF0390</v>
          </cell>
          <cell r="C64" t="str">
            <v>FRUITE POMME 0,5 L</v>
          </cell>
          <cell r="D64">
            <v>0</v>
          </cell>
        </row>
        <row r="65">
          <cell r="B65" t="str">
            <v>PF0567</v>
          </cell>
          <cell r="C65" t="str">
            <v>PUNCH CITRON 1L</v>
          </cell>
          <cell r="D65">
            <v>0</v>
          </cell>
        </row>
        <row r="66">
          <cell r="B66" t="str">
            <v>PF0382</v>
          </cell>
          <cell r="C66" t="str">
            <v>FRUITE ORANGE 1L</v>
          </cell>
          <cell r="D66">
            <v>0</v>
          </cell>
        </row>
        <row r="67">
          <cell r="B67" t="str">
            <v>PF0304</v>
          </cell>
          <cell r="C67" t="str">
            <v>CIDRE MEDDEB 1 L</v>
          </cell>
          <cell r="D67">
            <v>0</v>
          </cell>
        </row>
        <row r="68">
          <cell r="B68" t="str">
            <v>PF0491</v>
          </cell>
          <cell r="C68" t="str">
            <v>LOT P’TIT DELICE ORANGE 125ML</v>
          </cell>
          <cell r="D68">
            <v>0</v>
          </cell>
        </row>
        <row r="69">
          <cell r="B69" t="str">
            <v>PF0492</v>
          </cell>
          <cell r="C69" t="str">
            <v>LOT P’TITDELICE TROPICAL 125ML</v>
          </cell>
          <cell r="D69">
            <v>0</v>
          </cell>
        </row>
        <row r="70">
          <cell r="B70" t="str">
            <v>PF0547</v>
          </cell>
          <cell r="C70" t="str">
            <v>LOT P’TIT DELICE FR FRAMBO12.5</v>
          </cell>
          <cell r="D70">
            <v>0</v>
          </cell>
        </row>
        <row r="71">
          <cell r="B71" t="str">
            <v>PF0388</v>
          </cell>
          <cell r="C71" t="str">
            <v>FRUITE ORANGE 0,5 L</v>
          </cell>
          <cell r="D71">
            <v>0</v>
          </cell>
        </row>
      </sheetData>
    </sheetDataSet>
  </externalBook>
</externalLink>
</file>

<file path=xl/externalLinks/externalLink14.xml><?xml version="1.0" encoding="utf-8"?>
<externalLink xmlns="http://schemas.openxmlformats.org/spreadsheetml/2006/main">
  <externalBook xmlns:r="http://schemas.openxmlformats.org/officeDocument/2006/relationships" r:id="rId1">
    <sheetNames>
      <sheetName val="A"/>
    </sheetNames>
    <sheetDataSet>
      <sheetData sheetId="0">
        <row r="2">
          <cell r="B2" t="str">
            <v>PF0288</v>
          </cell>
          <cell r="C2" t="str">
            <v>JUS POIRE  1L</v>
          </cell>
          <cell r="D2">
            <v>0</v>
          </cell>
        </row>
        <row r="3">
          <cell r="B3" t="str">
            <v>PF0289</v>
          </cell>
          <cell r="C3" t="str">
            <v>JUS PECHE  1L</v>
          </cell>
          <cell r="D3">
            <v>0</v>
          </cell>
        </row>
        <row r="4">
          <cell r="B4" t="str">
            <v>PF0331</v>
          </cell>
          <cell r="C4" t="str">
            <v>DELISSO GOUTER CHOCOLAT COCOBAT</v>
          </cell>
          <cell r="D4">
            <v>0</v>
          </cell>
        </row>
        <row r="5">
          <cell r="B5" t="str">
            <v>PF0413</v>
          </cell>
          <cell r="C5" t="str">
            <v>JUS MULTIVITAMINE PF 20 CL</v>
          </cell>
          <cell r="D5">
            <v>0</v>
          </cell>
        </row>
        <row r="6">
          <cell r="B6" t="str">
            <v>PF0489</v>
          </cell>
          <cell r="C6" t="str">
            <v>P'TIT DELICE TROPICAL 19 CL</v>
          </cell>
          <cell r="D6">
            <v>0</v>
          </cell>
        </row>
        <row r="7">
          <cell r="B7" t="str">
            <v>PF0496</v>
          </cell>
          <cell r="C7" t="str">
            <v>P'TIT DELICE TROPICAL 125 ML</v>
          </cell>
          <cell r="D7">
            <v>0</v>
          </cell>
        </row>
        <row r="8">
          <cell r="B8" t="str">
            <v>PF0535</v>
          </cell>
          <cell r="C8" t="str">
            <v>DAY UP CHOCOLAT 0.5L</v>
          </cell>
          <cell r="D8">
            <v>0</v>
          </cell>
        </row>
        <row r="9">
          <cell r="B9" t="str">
            <v>PF0577</v>
          </cell>
          <cell r="C9" t="str">
            <v>DELI'O POIRE 25 CL</v>
          </cell>
          <cell r="D9">
            <v>0</v>
          </cell>
        </row>
        <row r="10">
          <cell r="B10" t="str">
            <v>PF0578</v>
          </cell>
          <cell r="C10" t="str">
            <v>DELI'O MENTHE 25 CL</v>
          </cell>
          <cell r="D10">
            <v>0</v>
          </cell>
        </row>
        <row r="11">
          <cell r="D11">
            <v>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EY223"/>
  <sheetViews>
    <sheetView tabSelected="1" zoomScale="70" zoomScaleNormal="70" workbookViewId="0">
      <pane xSplit="11" ySplit="3" topLeftCell="L4" activePane="bottomRight" state="frozen"/>
      <selection activeCell="F156" sqref="F156:F212"/>
      <selection pane="topRight" activeCell="F156" sqref="F156:F212"/>
      <selection pane="bottomLeft" activeCell="F156" sqref="F156:F212"/>
      <selection pane="bottomRight" activeCell="L4" sqref="L4"/>
    </sheetView>
  </sheetViews>
  <sheetFormatPr baseColWidth="10" defaultRowHeight="15"/>
  <cols>
    <col min="1" max="1" width="8.5703125" style="3" bestFit="1" customWidth="1"/>
    <col min="2" max="2" width="41.28515625" style="3" customWidth="1"/>
    <col min="3" max="3" width="3.85546875" style="35" bestFit="1" customWidth="1"/>
    <col min="4" max="4" width="8.140625" style="3" bestFit="1" customWidth="1"/>
    <col min="5" max="5" width="10.140625" style="3" bestFit="1" customWidth="1"/>
    <col min="6" max="6" width="5" style="3" bestFit="1" customWidth="1"/>
    <col min="7" max="7" width="6.7109375" style="3" bestFit="1" customWidth="1"/>
    <col min="8" max="8" width="8.140625" style="3" bestFit="1" customWidth="1"/>
    <col min="9" max="9" width="7.140625" style="3" bestFit="1" customWidth="1"/>
    <col min="10" max="10" width="8.140625" style="3" bestFit="1" customWidth="1"/>
    <col min="11" max="11" width="8.85546875" style="3" bestFit="1" customWidth="1"/>
    <col min="12" max="137" width="11.42578125" style="3" customWidth="1"/>
    <col min="138" max="138" width="8.7109375" style="3" bestFit="1" customWidth="1"/>
    <col min="139" max="139" width="15.28515625" style="3" bestFit="1" customWidth="1"/>
    <col min="140" max="145" width="11.5703125" style="3" bestFit="1" customWidth="1"/>
    <col min="146" max="146" width="2" style="3" customWidth="1"/>
    <col min="147" max="147" width="14.140625" style="3" bestFit="1" customWidth="1"/>
    <col min="148" max="148" width="3.85546875" style="3" customWidth="1"/>
    <col min="149" max="149" width="13.28515625" style="3" bestFit="1" customWidth="1"/>
    <col min="150" max="150" width="11.5703125" style="3" bestFit="1" customWidth="1"/>
    <col min="151" max="16384" width="11.42578125" style="3"/>
  </cols>
  <sheetData>
    <row r="1" spans="1:155" ht="15.75" thickBot="1">
      <c r="A1" s="35"/>
      <c r="B1" s="35"/>
      <c r="D1" s="35"/>
      <c r="E1" s="35"/>
      <c r="F1" s="35"/>
      <c r="G1" s="35"/>
      <c r="H1" s="35"/>
      <c r="I1" s="35"/>
      <c r="J1" s="35"/>
      <c r="K1" s="35"/>
      <c r="L1" s="94"/>
      <c r="M1" s="94"/>
      <c r="N1" s="94"/>
      <c r="O1" s="94"/>
      <c r="P1" s="94"/>
      <c r="Q1" s="94"/>
      <c r="R1" s="94"/>
      <c r="S1" s="94"/>
      <c r="T1" s="94"/>
      <c r="U1" s="94"/>
      <c r="V1" s="94"/>
      <c r="W1" s="94"/>
      <c r="X1" s="94"/>
      <c r="Y1" s="94"/>
      <c r="Z1" s="94"/>
      <c r="AA1" s="94"/>
      <c r="AB1" s="94"/>
      <c r="AC1" s="94"/>
      <c r="AD1" s="94"/>
      <c r="AE1" s="94"/>
      <c r="AF1" s="94"/>
      <c r="AG1" s="94"/>
      <c r="AH1" s="94"/>
      <c r="AI1" s="94"/>
      <c r="AJ1" s="94"/>
      <c r="AK1" s="94"/>
      <c r="AL1" s="94"/>
      <c r="AM1" s="94"/>
      <c r="AN1" s="94"/>
      <c r="AO1" s="94"/>
      <c r="AP1" s="94"/>
      <c r="AQ1" s="94"/>
      <c r="AR1" s="94"/>
      <c r="AS1" s="94"/>
      <c r="AT1" s="94"/>
      <c r="AU1" s="94"/>
      <c r="AV1" s="94"/>
      <c r="AW1" s="94"/>
      <c r="AX1" s="94"/>
      <c r="AY1" s="94"/>
      <c r="AZ1" s="94"/>
      <c r="BA1" s="94"/>
      <c r="BB1" s="94"/>
      <c r="BC1" s="94"/>
      <c r="BD1" s="94"/>
      <c r="BE1" s="94"/>
      <c r="BF1" s="94"/>
      <c r="BG1" s="94"/>
      <c r="BH1" s="94"/>
      <c r="BI1" s="94"/>
      <c r="BJ1" s="94"/>
      <c r="BK1" s="94"/>
      <c r="BL1" s="94"/>
      <c r="BM1" s="94"/>
      <c r="BN1" s="94"/>
      <c r="BO1" s="94"/>
      <c r="BP1" s="94"/>
      <c r="BQ1" s="94"/>
      <c r="BR1" s="94"/>
      <c r="BS1" s="94"/>
      <c r="BT1" s="94"/>
      <c r="BU1" s="94"/>
      <c r="BV1" s="94"/>
      <c r="BW1" s="94"/>
      <c r="BX1" s="94"/>
      <c r="BY1" s="94"/>
      <c r="BZ1" s="94"/>
      <c r="CA1" s="94"/>
      <c r="CB1" s="94"/>
      <c r="CC1" s="94"/>
      <c r="CD1" s="94"/>
      <c r="CE1" s="94"/>
      <c r="CF1" s="94"/>
      <c r="CG1" s="94"/>
      <c r="CH1" s="94"/>
      <c r="CI1" s="94"/>
      <c r="CJ1" s="94"/>
      <c r="CK1" s="94"/>
      <c r="CL1" s="94"/>
      <c r="CM1" s="94"/>
      <c r="CN1" s="94"/>
      <c r="CO1" s="94"/>
      <c r="CP1" s="94"/>
      <c r="CQ1" s="94"/>
      <c r="CR1" s="94"/>
      <c r="CS1" s="94"/>
      <c r="CT1" s="94"/>
      <c r="CU1" s="94"/>
      <c r="CV1" s="94"/>
      <c r="CW1" s="94"/>
      <c r="CX1" s="94"/>
      <c r="CY1" s="94"/>
      <c r="CZ1" s="94"/>
      <c r="DA1" s="94"/>
      <c r="DB1" s="94"/>
      <c r="DC1" s="94"/>
      <c r="DD1" s="94"/>
      <c r="DE1" s="94"/>
      <c r="DF1" s="94"/>
      <c r="DG1" s="94"/>
      <c r="DH1" s="94"/>
      <c r="DI1" s="94"/>
      <c r="DJ1" s="94"/>
      <c r="DK1" s="94"/>
      <c r="DL1" s="94"/>
      <c r="DM1" s="94"/>
      <c r="DN1" s="94"/>
      <c r="DO1" s="94"/>
      <c r="DP1" s="94"/>
      <c r="DQ1" s="94"/>
      <c r="DR1" s="94"/>
      <c r="DS1" s="94"/>
      <c r="DT1" s="94"/>
      <c r="DU1" s="94"/>
      <c r="DV1" s="94"/>
      <c r="DW1" s="94"/>
      <c r="DX1" s="94"/>
      <c r="DY1" s="94"/>
      <c r="DZ1" s="94"/>
      <c r="EA1" s="94"/>
      <c r="EB1" s="94"/>
      <c r="EC1" s="94"/>
      <c r="ED1" s="94"/>
      <c r="EE1" s="94"/>
      <c r="EF1" s="244"/>
      <c r="EG1" s="244"/>
    </row>
    <row r="2" spans="1:155" ht="24.75" customHeight="1" thickBot="1">
      <c r="A2" s="35"/>
      <c r="B2" s="35"/>
      <c r="D2" s="35"/>
      <c r="E2" s="35"/>
      <c r="F2" s="35"/>
      <c r="G2" s="35"/>
      <c r="H2" s="35"/>
      <c r="I2" s="35"/>
      <c r="J2" s="35"/>
      <c r="K2" s="35"/>
      <c r="L2" s="340">
        <v>43070</v>
      </c>
      <c r="M2" s="341"/>
      <c r="N2" s="341"/>
      <c r="O2" s="341"/>
      <c r="P2" s="340">
        <f>+L2+1</f>
        <v>43071</v>
      </c>
      <c r="Q2" s="341"/>
      <c r="R2" s="341"/>
      <c r="S2" s="341"/>
      <c r="T2" s="340">
        <f>+P2+1</f>
        <v>43072</v>
      </c>
      <c r="U2" s="341"/>
      <c r="V2" s="341"/>
      <c r="W2" s="341"/>
      <c r="X2" s="340">
        <f>+T2+1</f>
        <v>43073</v>
      </c>
      <c r="Y2" s="341"/>
      <c r="Z2" s="341"/>
      <c r="AA2" s="341"/>
      <c r="AB2" s="340">
        <f>+X2+1</f>
        <v>43074</v>
      </c>
      <c r="AC2" s="341"/>
      <c r="AD2" s="341"/>
      <c r="AE2" s="341"/>
      <c r="AF2" s="340">
        <f>+AB2+1</f>
        <v>43075</v>
      </c>
      <c r="AG2" s="341"/>
      <c r="AH2" s="341"/>
      <c r="AI2" s="341"/>
      <c r="AJ2" s="340">
        <f>+AF2+1</f>
        <v>43076</v>
      </c>
      <c r="AK2" s="341"/>
      <c r="AL2" s="341"/>
      <c r="AM2" s="341"/>
      <c r="AN2" s="340">
        <f>+AJ2+1</f>
        <v>43077</v>
      </c>
      <c r="AO2" s="341"/>
      <c r="AP2" s="341"/>
      <c r="AQ2" s="341"/>
      <c r="AR2" s="340">
        <f>+AN2+1</f>
        <v>43078</v>
      </c>
      <c r="AS2" s="341"/>
      <c r="AT2" s="341"/>
      <c r="AU2" s="341"/>
      <c r="AV2" s="340">
        <f>+AR2+1</f>
        <v>43079</v>
      </c>
      <c r="AW2" s="341"/>
      <c r="AX2" s="341"/>
      <c r="AY2" s="341"/>
      <c r="AZ2" s="340">
        <f>+AV2+1</f>
        <v>43080</v>
      </c>
      <c r="BA2" s="341"/>
      <c r="BB2" s="341"/>
      <c r="BC2" s="341"/>
      <c r="BD2" s="340">
        <f>+AZ2+1</f>
        <v>43081</v>
      </c>
      <c r="BE2" s="341"/>
      <c r="BF2" s="341"/>
      <c r="BG2" s="341"/>
      <c r="BH2" s="340">
        <f>+BD2+1</f>
        <v>43082</v>
      </c>
      <c r="BI2" s="341"/>
      <c r="BJ2" s="341"/>
      <c r="BK2" s="341"/>
      <c r="BL2" s="340">
        <f>+BH2+1</f>
        <v>43083</v>
      </c>
      <c r="BM2" s="341"/>
      <c r="BN2" s="341"/>
      <c r="BO2" s="341"/>
      <c r="BP2" s="340">
        <f>+BL2+1</f>
        <v>43084</v>
      </c>
      <c r="BQ2" s="341"/>
      <c r="BR2" s="341"/>
      <c r="BS2" s="341"/>
      <c r="BT2" s="340">
        <f>+BP2+1</f>
        <v>43085</v>
      </c>
      <c r="BU2" s="341"/>
      <c r="BV2" s="341"/>
      <c r="BW2" s="341"/>
      <c r="BX2" s="340">
        <f>+BT2+1</f>
        <v>43086</v>
      </c>
      <c r="BY2" s="341"/>
      <c r="BZ2" s="341"/>
      <c r="CA2" s="341"/>
      <c r="CB2" s="340">
        <f>+BX2+1</f>
        <v>43087</v>
      </c>
      <c r="CC2" s="341"/>
      <c r="CD2" s="341"/>
      <c r="CE2" s="341"/>
      <c r="CF2" s="340">
        <f>+CB2+1</f>
        <v>43088</v>
      </c>
      <c r="CG2" s="341"/>
      <c r="CH2" s="341"/>
      <c r="CI2" s="341"/>
      <c r="CJ2" s="340">
        <f>+CF2+1</f>
        <v>43089</v>
      </c>
      <c r="CK2" s="341"/>
      <c r="CL2" s="341"/>
      <c r="CM2" s="341"/>
      <c r="CN2" s="340">
        <f>+CJ2+1</f>
        <v>43090</v>
      </c>
      <c r="CO2" s="341"/>
      <c r="CP2" s="341"/>
      <c r="CQ2" s="341"/>
      <c r="CR2" s="340">
        <f>+CN2+1</f>
        <v>43091</v>
      </c>
      <c r="CS2" s="341"/>
      <c r="CT2" s="341"/>
      <c r="CU2" s="341"/>
      <c r="CV2" s="340">
        <f>+CR2+1</f>
        <v>43092</v>
      </c>
      <c r="CW2" s="341"/>
      <c r="CX2" s="341"/>
      <c r="CY2" s="341"/>
      <c r="CZ2" s="340">
        <f>+CV2+1</f>
        <v>43093</v>
      </c>
      <c r="DA2" s="341"/>
      <c r="DB2" s="341"/>
      <c r="DC2" s="341"/>
      <c r="DD2" s="340">
        <f>+CZ2+1</f>
        <v>43094</v>
      </c>
      <c r="DE2" s="341"/>
      <c r="DF2" s="341"/>
      <c r="DG2" s="341"/>
      <c r="DH2" s="340">
        <f>+DD2+1</f>
        <v>43095</v>
      </c>
      <c r="DI2" s="341"/>
      <c r="DJ2" s="341"/>
      <c r="DK2" s="341"/>
      <c r="DL2" s="340">
        <f>+DH2+1</f>
        <v>43096</v>
      </c>
      <c r="DM2" s="341"/>
      <c r="DN2" s="341"/>
      <c r="DO2" s="341"/>
      <c r="DP2" s="340">
        <f>+DL2+1</f>
        <v>43097</v>
      </c>
      <c r="DQ2" s="341"/>
      <c r="DR2" s="341"/>
      <c r="DS2" s="341"/>
      <c r="DT2" s="340">
        <f>+DP2+1</f>
        <v>43098</v>
      </c>
      <c r="DU2" s="341"/>
      <c r="DV2" s="341"/>
      <c r="DW2" s="341"/>
      <c r="DX2" s="340">
        <f>+DT2+1</f>
        <v>43099</v>
      </c>
      <c r="DY2" s="341"/>
      <c r="DZ2" s="341"/>
      <c r="EA2" s="341"/>
      <c r="EB2" s="340">
        <f>+DX2+1</f>
        <v>43100</v>
      </c>
      <c r="EC2" s="341"/>
      <c r="ED2" s="341"/>
      <c r="EE2" s="341"/>
      <c r="EF2" s="306"/>
      <c r="EG2" s="306"/>
    </row>
    <row r="3" spans="1:155" ht="24.75" customHeight="1" thickBot="1">
      <c r="B3" s="276" t="str">
        <f ca="1">MID(CELL("nomfichier",B3),FIND("]",CELL("nomfichier",B3))+1,30)</f>
        <v>SO+CO+INV JOURNALIER</v>
      </c>
      <c r="D3" s="95" t="s">
        <v>187</v>
      </c>
      <c r="E3" s="96" t="s">
        <v>214</v>
      </c>
      <c r="F3" s="97"/>
      <c r="G3" s="97" t="s">
        <v>175</v>
      </c>
      <c r="H3" s="97" t="s">
        <v>0</v>
      </c>
      <c r="I3" s="208" t="s">
        <v>215</v>
      </c>
      <c r="J3" s="93" t="s">
        <v>194</v>
      </c>
      <c r="K3" s="93"/>
      <c r="L3" s="98" t="s">
        <v>1</v>
      </c>
      <c r="M3" s="98" t="s">
        <v>0</v>
      </c>
      <c r="N3" s="98" t="s">
        <v>3</v>
      </c>
      <c r="O3" s="98" t="s">
        <v>193</v>
      </c>
      <c r="P3" s="98" t="s">
        <v>1</v>
      </c>
      <c r="Q3" s="98" t="s">
        <v>0</v>
      </c>
      <c r="R3" s="98" t="s">
        <v>3</v>
      </c>
      <c r="S3" s="98" t="s">
        <v>193</v>
      </c>
      <c r="T3" s="98" t="s">
        <v>1</v>
      </c>
      <c r="U3" s="98" t="s">
        <v>0</v>
      </c>
      <c r="V3" s="98" t="s">
        <v>3</v>
      </c>
      <c r="W3" s="98" t="s">
        <v>193</v>
      </c>
      <c r="X3" s="98" t="s">
        <v>1</v>
      </c>
      <c r="Y3" s="98" t="s">
        <v>0</v>
      </c>
      <c r="Z3" s="98" t="s">
        <v>3</v>
      </c>
      <c r="AA3" s="98" t="s">
        <v>193</v>
      </c>
      <c r="AB3" s="98" t="s">
        <v>1</v>
      </c>
      <c r="AC3" s="98" t="s">
        <v>0</v>
      </c>
      <c r="AD3" s="98" t="s">
        <v>3</v>
      </c>
      <c r="AE3" s="98" t="s">
        <v>193</v>
      </c>
      <c r="AF3" s="98" t="s">
        <v>1</v>
      </c>
      <c r="AG3" s="98" t="s">
        <v>0</v>
      </c>
      <c r="AH3" s="98" t="s">
        <v>3</v>
      </c>
      <c r="AI3" s="98" t="s">
        <v>193</v>
      </c>
      <c r="AJ3" s="98" t="s">
        <v>1</v>
      </c>
      <c r="AK3" s="98" t="s">
        <v>0</v>
      </c>
      <c r="AL3" s="98" t="s">
        <v>3</v>
      </c>
      <c r="AM3" s="98" t="s">
        <v>193</v>
      </c>
      <c r="AN3" s="98" t="s">
        <v>1</v>
      </c>
      <c r="AO3" s="98" t="s">
        <v>0</v>
      </c>
      <c r="AP3" s="98" t="s">
        <v>3</v>
      </c>
      <c r="AQ3" s="98" t="s">
        <v>193</v>
      </c>
      <c r="AR3" s="98" t="s">
        <v>1</v>
      </c>
      <c r="AS3" s="98" t="s">
        <v>0</v>
      </c>
      <c r="AT3" s="98" t="s">
        <v>3</v>
      </c>
      <c r="AU3" s="98" t="s">
        <v>193</v>
      </c>
      <c r="AV3" s="98" t="s">
        <v>1</v>
      </c>
      <c r="AW3" s="98" t="s">
        <v>0</v>
      </c>
      <c r="AX3" s="98" t="s">
        <v>3</v>
      </c>
      <c r="AY3" s="98" t="s">
        <v>193</v>
      </c>
      <c r="AZ3" s="98" t="s">
        <v>1</v>
      </c>
      <c r="BA3" s="98" t="s">
        <v>0</v>
      </c>
      <c r="BB3" s="98" t="s">
        <v>3</v>
      </c>
      <c r="BC3" s="98" t="s">
        <v>193</v>
      </c>
      <c r="BD3" s="98" t="s">
        <v>1</v>
      </c>
      <c r="BE3" s="98" t="s">
        <v>0</v>
      </c>
      <c r="BF3" s="98" t="s">
        <v>3</v>
      </c>
      <c r="BG3" s="98" t="s">
        <v>193</v>
      </c>
      <c r="BH3" s="98" t="s">
        <v>1</v>
      </c>
      <c r="BI3" s="98" t="s">
        <v>0</v>
      </c>
      <c r="BJ3" s="98" t="s">
        <v>3</v>
      </c>
      <c r="BK3" s="98" t="s">
        <v>193</v>
      </c>
      <c r="BL3" s="98" t="s">
        <v>1</v>
      </c>
      <c r="BM3" s="98" t="s">
        <v>0</v>
      </c>
      <c r="BN3" s="98" t="s">
        <v>3</v>
      </c>
      <c r="BO3" s="98" t="s">
        <v>193</v>
      </c>
      <c r="BP3" s="98" t="s">
        <v>1</v>
      </c>
      <c r="BQ3" s="98" t="s">
        <v>0</v>
      </c>
      <c r="BR3" s="98" t="s">
        <v>3</v>
      </c>
      <c r="BS3" s="98" t="s">
        <v>193</v>
      </c>
      <c r="BT3" s="98" t="s">
        <v>1</v>
      </c>
      <c r="BU3" s="98" t="s">
        <v>0</v>
      </c>
      <c r="BV3" s="98" t="s">
        <v>3</v>
      </c>
      <c r="BW3" s="98" t="s">
        <v>193</v>
      </c>
      <c r="BX3" s="98" t="s">
        <v>1</v>
      </c>
      <c r="BY3" s="98" t="s">
        <v>0</v>
      </c>
      <c r="BZ3" s="98" t="s">
        <v>3</v>
      </c>
      <c r="CA3" s="98" t="s">
        <v>193</v>
      </c>
      <c r="CB3" s="98" t="s">
        <v>1</v>
      </c>
      <c r="CC3" s="98" t="s">
        <v>0</v>
      </c>
      <c r="CD3" s="98" t="s">
        <v>3</v>
      </c>
      <c r="CE3" s="98" t="s">
        <v>193</v>
      </c>
      <c r="CF3" s="98" t="s">
        <v>1</v>
      </c>
      <c r="CG3" s="98" t="s">
        <v>0</v>
      </c>
      <c r="CH3" s="98" t="s">
        <v>3</v>
      </c>
      <c r="CI3" s="98" t="s">
        <v>193</v>
      </c>
      <c r="CJ3" s="98" t="s">
        <v>1</v>
      </c>
      <c r="CK3" s="98" t="s">
        <v>0</v>
      </c>
      <c r="CL3" s="98" t="s">
        <v>3</v>
      </c>
      <c r="CM3" s="98" t="s">
        <v>193</v>
      </c>
      <c r="CN3" s="98" t="s">
        <v>1</v>
      </c>
      <c r="CO3" s="98" t="s">
        <v>0</v>
      </c>
      <c r="CP3" s="98" t="s">
        <v>3</v>
      </c>
      <c r="CQ3" s="98" t="s">
        <v>193</v>
      </c>
      <c r="CR3" s="98" t="s">
        <v>1</v>
      </c>
      <c r="CS3" s="98" t="s">
        <v>0</v>
      </c>
      <c r="CT3" s="98" t="s">
        <v>3</v>
      </c>
      <c r="CU3" s="98" t="s">
        <v>193</v>
      </c>
      <c r="CV3" s="98" t="s">
        <v>1</v>
      </c>
      <c r="CW3" s="98" t="s">
        <v>0</v>
      </c>
      <c r="CX3" s="98" t="s">
        <v>3</v>
      </c>
      <c r="CY3" s="98" t="s">
        <v>193</v>
      </c>
      <c r="CZ3" s="98" t="s">
        <v>1</v>
      </c>
      <c r="DA3" s="98" t="s">
        <v>0</v>
      </c>
      <c r="DB3" s="98" t="s">
        <v>3</v>
      </c>
      <c r="DC3" s="98" t="s">
        <v>193</v>
      </c>
      <c r="DD3" s="98" t="s">
        <v>1</v>
      </c>
      <c r="DE3" s="98" t="s">
        <v>0</v>
      </c>
      <c r="DF3" s="98" t="s">
        <v>3</v>
      </c>
      <c r="DG3" s="98" t="s">
        <v>193</v>
      </c>
      <c r="DH3" s="98" t="s">
        <v>1</v>
      </c>
      <c r="DI3" s="98" t="s">
        <v>0</v>
      </c>
      <c r="DJ3" s="98" t="s">
        <v>3</v>
      </c>
      <c r="DK3" s="98" t="s">
        <v>193</v>
      </c>
      <c r="DL3" s="98" t="s">
        <v>1</v>
      </c>
      <c r="DM3" s="98" t="s">
        <v>0</v>
      </c>
      <c r="DN3" s="98" t="s">
        <v>3</v>
      </c>
      <c r="DO3" s="98" t="s">
        <v>193</v>
      </c>
      <c r="DP3" s="98" t="s">
        <v>1</v>
      </c>
      <c r="DQ3" s="98" t="s">
        <v>0</v>
      </c>
      <c r="DR3" s="98" t="s">
        <v>3</v>
      </c>
      <c r="DS3" s="98" t="s">
        <v>193</v>
      </c>
      <c r="DT3" s="98" t="s">
        <v>1</v>
      </c>
      <c r="DU3" s="98" t="s">
        <v>0</v>
      </c>
      <c r="DV3" s="98" t="s">
        <v>3</v>
      </c>
      <c r="DW3" s="98" t="s">
        <v>193</v>
      </c>
      <c r="DX3" s="98" t="s">
        <v>1</v>
      </c>
      <c r="DY3" s="98" t="s">
        <v>0</v>
      </c>
      <c r="DZ3" s="98" t="s">
        <v>3</v>
      </c>
      <c r="EA3" s="98" t="s">
        <v>193</v>
      </c>
      <c r="EB3" s="98" t="s">
        <v>1</v>
      </c>
      <c r="EC3" s="98" t="s">
        <v>0</v>
      </c>
      <c r="ED3" s="98" t="s">
        <v>3</v>
      </c>
      <c r="EE3" s="98" t="s">
        <v>193</v>
      </c>
      <c r="EF3" s="98" t="s">
        <v>1</v>
      </c>
      <c r="EG3" s="98" t="s">
        <v>0</v>
      </c>
      <c r="EI3" s="275"/>
      <c r="EJ3" s="275"/>
      <c r="EK3" s="275"/>
      <c r="EL3" s="275"/>
      <c r="EM3" s="275"/>
      <c r="EN3" s="275"/>
      <c r="EO3" s="275"/>
      <c r="EQ3" s="275"/>
    </row>
    <row r="4" spans="1:155" ht="16.5" thickBot="1">
      <c r="A4" s="41" t="s">
        <v>6</v>
      </c>
      <c r="B4" s="41"/>
      <c r="C4" s="42">
        <f>VLOOKUP(A4,BD!$B$3:$D$746,3,FALSE)</f>
        <v>48</v>
      </c>
      <c r="D4" s="2">
        <f>IFERROR(VLOOKUP(A4,BD!$B$3:$AC$411,4,FALSE),0)</f>
        <v>3456</v>
      </c>
      <c r="E4" s="43">
        <f>IFERROR(VLOOKUP(A4,BD!$B$3:$AC$411,6,FALSE),0)</f>
        <v>4464</v>
      </c>
      <c r="F4" s="2"/>
      <c r="G4" s="43">
        <f>+IFERROR(VLOOKUP(A4,BD!$B$3:$AC$411,12,FALSE),0)</f>
        <v>0</v>
      </c>
      <c r="H4" s="2">
        <f>+IFERROR(VLOOKUP(A4,BD!$B$3:$AC$411,14,FALSE),0)</f>
        <v>0</v>
      </c>
      <c r="I4" s="2">
        <f>+EQ4</f>
        <v>0</v>
      </c>
      <c r="J4" s="43">
        <f>+E4</f>
        <v>4464</v>
      </c>
      <c r="K4" s="44">
        <f>J4-I4</f>
        <v>4464</v>
      </c>
      <c r="L4" s="36">
        <v>3792</v>
      </c>
      <c r="M4" s="36">
        <v>1440</v>
      </c>
      <c r="N4" s="36"/>
      <c r="O4" s="36"/>
      <c r="P4" s="36">
        <v>4032</v>
      </c>
      <c r="Q4" s="36">
        <v>1488</v>
      </c>
      <c r="R4" s="36">
        <v>6912</v>
      </c>
      <c r="S4" s="36">
        <v>-48</v>
      </c>
      <c r="T4" s="36"/>
      <c r="U4" s="36"/>
      <c r="V4" s="36"/>
      <c r="W4" s="36"/>
      <c r="X4" s="36">
        <v>3600</v>
      </c>
      <c r="Y4" s="36">
        <v>1056</v>
      </c>
      <c r="Z4" s="36">
        <v>3456</v>
      </c>
      <c r="AA4" s="36">
        <v>-336</v>
      </c>
      <c r="AB4" s="36">
        <v>2784</v>
      </c>
      <c r="AC4" s="36">
        <v>1200</v>
      </c>
      <c r="AD4" s="36"/>
      <c r="AE4" s="36">
        <v>-48</v>
      </c>
      <c r="AF4" s="36">
        <v>3312</v>
      </c>
      <c r="AG4" s="36">
        <v>720</v>
      </c>
      <c r="AH4" s="36">
        <v>3456</v>
      </c>
      <c r="AI4" s="36"/>
      <c r="AJ4" s="36">
        <v>3120</v>
      </c>
      <c r="AK4" s="36">
        <v>1248</v>
      </c>
      <c r="AL4" s="36">
        <v>3456</v>
      </c>
      <c r="AM4" s="36">
        <v>-336</v>
      </c>
      <c r="AN4" s="36">
        <v>3648</v>
      </c>
      <c r="AO4" s="36">
        <v>1344</v>
      </c>
      <c r="AP4" s="36"/>
      <c r="AQ4" s="36">
        <v>-48</v>
      </c>
      <c r="AR4" s="36">
        <v>3312</v>
      </c>
      <c r="AS4" s="36">
        <v>1152</v>
      </c>
      <c r="AT4" s="36">
        <v>0</v>
      </c>
      <c r="AU4" s="36">
        <v>-144</v>
      </c>
      <c r="AV4" s="36"/>
      <c r="AW4" s="36"/>
      <c r="AX4" s="36"/>
      <c r="AY4" s="36"/>
      <c r="AZ4" s="36">
        <v>3408</v>
      </c>
      <c r="BA4" s="36">
        <v>864</v>
      </c>
      <c r="BB4" s="36">
        <v>3456</v>
      </c>
      <c r="BC4" s="36">
        <v>-96</v>
      </c>
      <c r="BD4" s="36">
        <v>2640</v>
      </c>
      <c r="BE4" s="36">
        <v>816</v>
      </c>
      <c r="BF4" s="36">
        <v>3456</v>
      </c>
      <c r="BG4" s="36">
        <v>-240</v>
      </c>
      <c r="BH4" s="36">
        <v>2976</v>
      </c>
      <c r="BI4" s="36">
        <v>816</v>
      </c>
      <c r="BJ4" s="36">
        <v>0</v>
      </c>
      <c r="BK4" s="36">
        <v>-48</v>
      </c>
      <c r="BL4" s="36">
        <v>3312</v>
      </c>
      <c r="BM4" s="36">
        <v>1152</v>
      </c>
      <c r="BN4" s="36"/>
      <c r="BO4" s="36">
        <v>-48</v>
      </c>
      <c r="BP4" s="36">
        <v>2880</v>
      </c>
      <c r="BQ4" s="36">
        <v>816</v>
      </c>
      <c r="BR4" s="36">
        <v>3456</v>
      </c>
      <c r="BS4" s="36">
        <v>-96</v>
      </c>
      <c r="BT4" s="36">
        <v>3072</v>
      </c>
      <c r="BU4" s="36">
        <v>0</v>
      </c>
      <c r="BV4" s="36"/>
      <c r="BW4" s="36"/>
      <c r="BX4" s="36"/>
      <c r="BY4" s="36"/>
      <c r="BZ4" s="36"/>
      <c r="CA4" s="36"/>
      <c r="CB4" s="36"/>
      <c r="CC4" s="36"/>
      <c r="CD4" s="36"/>
      <c r="CE4" s="36"/>
      <c r="CF4" s="36"/>
      <c r="CG4" s="36"/>
      <c r="CH4" s="36"/>
      <c r="CI4" s="36"/>
      <c r="CJ4" s="36"/>
      <c r="CK4" s="36"/>
      <c r="CL4" s="36"/>
      <c r="CM4" s="36"/>
      <c r="CN4" s="36"/>
      <c r="CO4" s="36"/>
      <c r="CP4" s="36"/>
      <c r="CQ4" s="36"/>
      <c r="CR4" s="36"/>
      <c r="CS4" s="36"/>
      <c r="CT4" s="36"/>
      <c r="CU4" s="36"/>
      <c r="CV4" s="36"/>
      <c r="CW4" s="36"/>
      <c r="CX4" s="36"/>
      <c r="CY4" s="36"/>
      <c r="CZ4" s="36"/>
      <c r="DA4" s="36"/>
      <c r="DB4" s="36"/>
      <c r="DC4" s="36"/>
      <c r="DD4" s="36"/>
      <c r="DE4" s="36"/>
      <c r="DF4" s="36"/>
      <c r="DG4" s="36"/>
      <c r="DH4" s="36"/>
      <c r="DI4" s="36"/>
      <c r="DJ4" s="36"/>
      <c r="DK4" s="36"/>
      <c r="DL4" s="36"/>
      <c r="DM4" s="36"/>
      <c r="DN4" s="36"/>
      <c r="DO4" s="36"/>
      <c r="DP4" s="36"/>
      <c r="DQ4" s="36"/>
      <c r="DR4" s="36"/>
      <c r="DS4" s="36"/>
      <c r="DT4" s="36"/>
      <c r="DU4" s="36"/>
      <c r="DV4" s="36"/>
      <c r="DW4" s="36"/>
      <c r="DX4" s="36"/>
      <c r="DY4" s="36"/>
      <c r="DZ4" s="36"/>
      <c r="EA4" s="36"/>
      <c r="EB4" s="36"/>
      <c r="EC4" s="36"/>
      <c r="ED4" s="36"/>
      <c r="EE4" s="36"/>
      <c r="EF4" s="36"/>
      <c r="EG4" s="36"/>
      <c r="EI4" s="2"/>
      <c r="EJ4" s="2"/>
      <c r="EK4" s="2"/>
      <c r="EL4" s="2"/>
      <c r="EM4" s="267"/>
      <c r="EN4" s="2"/>
      <c r="EO4" s="2"/>
      <c r="EQ4" s="2"/>
      <c r="ER4" s="99"/>
      <c r="ES4" s="2"/>
      <c r="ET4" s="2"/>
      <c r="EU4" s="99"/>
      <c r="EV4" s="99"/>
      <c r="EW4" s="99"/>
      <c r="EX4" s="99"/>
      <c r="EY4" s="99"/>
    </row>
    <row r="5" spans="1:155" ht="16.5" thickBot="1">
      <c r="A5" s="45" t="s">
        <v>8</v>
      </c>
      <c r="B5" s="45"/>
      <c r="C5" s="42">
        <f>VLOOKUP(A5,BD!$B$3:$D$746,3,FALSE)</f>
        <v>48</v>
      </c>
      <c r="D5" s="4">
        <f>IFERROR(VLOOKUP(A5,BD!$B$3:$AC$411,4,FALSE),0)</f>
        <v>6912</v>
      </c>
      <c r="E5" s="4">
        <f>IFERROR(VLOOKUP(A5,BD!$B$3:$AC$411,6,FALSE),0)</f>
        <v>5328</v>
      </c>
      <c r="F5" s="4"/>
      <c r="G5" s="4">
        <f>+IFERROR(VLOOKUP(A5,BD!$B$3:$AC$411,12,FALSE),0)</f>
        <v>0</v>
      </c>
      <c r="H5" s="4">
        <f>+IFERROR(VLOOKUP(A5,BD!$B$3:$AC$411,14,FALSE),0)</f>
        <v>0</v>
      </c>
      <c r="I5" s="4">
        <f t="shared" ref="I5:I90" si="0">+EQ5</f>
        <v>0</v>
      </c>
      <c r="J5" s="4">
        <f t="shared" ref="J5:J90" si="1">+E5</f>
        <v>5328</v>
      </c>
      <c r="K5" s="337">
        <f>SUM(J5:J14)-SUM(I5:I14)</f>
        <v>35808</v>
      </c>
      <c r="L5" s="36">
        <v>8496</v>
      </c>
      <c r="M5" s="36">
        <v>2400</v>
      </c>
      <c r="N5" s="36"/>
      <c r="O5" s="36">
        <v>-672</v>
      </c>
      <c r="P5" s="36">
        <v>9696</v>
      </c>
      <c r="Q5" s="36">
        <v>3360</v>
      </c>
      <c r="R5" s="36">
        <v>0</v>
      </c>
      <c r="S5" s="36">
        <v>48</v>
      </c>
      <c r="T5" s="36"/>
      <c r="U5" s="36"/>
      <c r="V5" s="36"/>
      <c r="W5" s="36"/>
      <c r="X5" s="36">
        <v>8928</v>
      </c>
      <c r="Y5" s="36">
        <v>2544</v>
      </c>
      <c r="Z5" s="36">
        <v>10368</v>
      </c>
      <c r="AA5" s="36">
        <v>336</v>
      </c>
      <c r="AB5" s="36">
        <v>8832</v>
      </c>
      <c r="AC5" s="36">
        <v>3648</v>
      </c>
      <c r="AD5" s="36"/>
      <c r="AE5" s="36">
        <v>-1272</v>
      </c>
      <c r="AF5" s="36">
        <v>9408</v>
      </c>
      <c r="AG5" s="36">
        <v>2448</v>
      </c>
      <c r="AH5" s="36">
        <v>6912</v>
      </c>
      <c r="AI5" s="36">
        <v>-12</v>
      </c>
      <c r="AJ5" s="36">
        <v>8592</v>
      </c>
      <c r="AK5" s="36">
        <v>3072</v>
      </c>
      <c r="AL5" s="36">
        <v>6912</v>
      </c>
      <c r="AM5" s="36">
        <v>-1020</v>
      </c>
      <c r="AN5" s="36">
        <v>9120</v>
      </c>
      <c r="AO5" s="36">
        <v>3264</v>
      </c>
      <c r="AP5" s="36"/>
      <c r="AQ5" s="36">
        <v>49</v>
      </c>
      <c r="AR5" s="36">
        <v>7392</v>
      </c>
      <c r="AS5" s="36">
        <v>2736</v>
      </c>
      <c r="AT5" s="36">
        <v>10368</v>
      </c>
      <c r="AU5" s="36">
        <v>143</v>
      </c>
      <c r="AV5" s="36"/>
      <c r="AW5" s="36"/>
      <c r="AX5" s="36"/>
      <c r="AY5" s="36"/>
      <c r="AZ5" s="36">
        <v>8688</v>
      </c>
      <c r="BA5" s="36">
        <v>2688</v>
      </c>
      <c r="BB5" s="36">
        <v>10368</v>
      </c>
      <c r="BC5" s="36">
        <v>96</v>
      </c>
      <c r="BD5" s="36">
        <v>8640</v>
      </c>
      <c r="BE5" s="36">
        <v>2880</v>
      </c>
      <c r="BF5" s="36">
        <v>3456</v>
      </c>
      <c r="BG5" s="36">
        <v>240</v>
      </c>
      <c r="BH5" s="36">
        <v>9648</v>
      </c>
      <c r="BI5" s="36">
        <v>2016</v>
      </c>
      <c r="BJ5" s="36">
        <v>13824</v>
      </c>
      <c r="BK5" s="36">
        <v>48</v>
      </c>
      <c r="BL5" s="36">
        <v>9072</v>
      </c>
      <c r="BM5" s="36">
        <v>3312</v>
      </c>
      <c r="BN5" s="36"/>
      <c r="BO5" s="36">
        <v>66</v>
      </c>
      <c r="BP5" s="36">
        <v>8448</v>
      </c>
      <c r="BQ5" s="36">
        <v>2736</v>
      </c>
      <c r="BR5" s="36">
        <v>6912</v>
      </c>
      <c r="BS5" s="36">
        <v>92</v>
      </c>
      <c r="BT5" s="36">
        <v>8784</v>
      </c>
      <c r="BU5" s="36">
        <v>0</v>
      </c>
      <c r="BV5" s="36"/>
      <c r="BW5" s="36"/>
      <c r="BX5" s="36"/>
      <c r="BY5" s="36"/>
      <c r="BZ5" s="36"/>
      <c r="CA5" s="36"/>
      <c r="CB5" s="36"/>
      <c r="CC5" s="36"/>
      <c r="CD5" s="36"/>
      <c r="CE5" s="36"/>
      <c r="CF5" s="36"/>
      <c r="CG5" s="36"/>
      <c r="CH5" s="36"/>
      <c r="CI5" s="36"/>
      <c r="CJ5" s="36"/>
      <c r="CK5" s="36"/>
      <c r="CL5" s="36"/>
      <c r="CM5" s="36"/>
      <c r="CN5" s="36"/>
      <c r="CO5" s="36"/>
      <c r="CP5" s="36"/>
      <c r="CQ5" s="36"/>
      <c r="CR5" s="36"/>
      <c r="CS5" s="36"/>
      <c r="CT5" s="36"/>
      <c r="CU5" s="36"/>
      <c r="CV5" s="36"/>
      <c r="CW5" s="36"/>
      <c r="CX5" s="36"/>
      <c r="CY5" s="36"/>
      <c r="CZ5" s="36"/>
      <c r="DA5" s="36"/>
      <c r="DB5" s="36"/>
      <c r="DC5" s="36"/>
      <c r="DD5" s="36"/>
      <c r="DE5" s="36"/>
      <c r="DF5" s="36"/>
      <c r="DG5" s="36"/>
      <c r="DH5" s="36"/>
      <c r="DI5" s="36"/>
      <c r="DJ5" s="36"/>
      <c r="DK5" s="36"/>
      <c r="DL5" s="36"/>
      <c r="DM5" s="36"/>
      <c r="DN5" s="36"/>
      <c r="DO5" s="36"/>
      <c r="DP5" s="36"/>
      <c r="DQ5" s="36"/>
      <c r="DR5" s="36"/>
      <c r="DS5" s="36"/>
      <c r="DT5" s="36"/>
      <c r="DU5" s="36"/>
      <c r="DV5" s="36"/>
      <c r="DW5" s="36"/>
      <c r="DX5" s="36"/>
      <c r="DY5" s="36"/>
      <c r="DZ5" s="36"/>
      <c r="EA5" s="36"/>
      <c r="EB5" s="36"/>
      <c r="EC5" s="36"/>
      <c r="ED5" s="36"/>
      <c r="EE5" s="36"/>
      <c r="EF5" s="36"/>
      <c r="EG5" s="36"/>
      <c r="EI5" s="4"/>
      <c r="EJ5" s="4"/>
      <c r="EK5" s="4"/>
      <c r="EL5" s="4"/>
      <c r="EM5" s="268"/>
      <c r="EN5" s="4"/>
      <c r="EO5" s="4"/>
      <c r="EQ5" s="4"/>
      <c r="ER5" s="99"/>
      <c r="ES5" s="4"/>
      <c r="ET5" s="4"/>
      <c r="EU5" s="99"/>
      <c r="EV5" s="99"/>
      <c r="EW5" s="99"/>
      <c r="EX5" s="99"/>
      <c r="EY5" s="99"/>
    </row>
    <row r="6" spans="1:155" ht="16.5" thickBot="1">
      <c r="A6" s="45" t="s">
        <v>9</v>
      </c>
      <c r="B6" s="45"/>
      <c r="C6" s="42">
        <f>VLOOKUP(A6,BD!$B$3:$D$746,3,FALSE)</f>
        <v>48</v>
      </c>
      <c r="D6" s="4">
        <f>IFERROR(VLOOKUP(A6,BD!$B$3:$AC$411,4,FALSE),0)</f>
        <v>6912</v>
      </c>
      <c r="E6" s="4">
        <f>IFERROR(VLOOKUP(A6,BD!$B$3:$AC$411,6,FALSE),0)</f>
        <v>12720</v>
      </c>
      <c r="F6" s="4"/>
      <c r="G6" s="4">
        <f>+IFERROR(VLOOKUP(A6,BD!$B$3:$AC$411,12,FALSE),0)</f>
        <v>0</v>
      </c>
      <c r="H6" s="4">
        <f>+IFERROR(VLOOKUP(A6,BD!$B$3:$AC$411,14,FALSE),0)</f>
        <v>0</v>
      </c>
      <c r="I6" s="4">
        <f t="shared" si="0"/>
        <v>0</v>
      </c>
      <c r="J6" s="4">
        <f t="shared" si="1"/>
        <v>12720</v>
      </c>
      <c r="K6" s="338"/>
      <c r="L6" s="36">
        <v>9360</v>
      </c>
      <c r="M6" s="36">
        <v>2592</v>
      </c>
      <c r="N6" s="36"/>
      <c r="O6" s="36">
        <v>48</v>
      </c>
      <c r="P6" s="36">
        <v>10512</v>
      </c>
      <c r="Q6" s="36">
        <v>3072</v>
      </c>
      <c r="R6" s="36">
        <v>10368</v>
      </c>
      <c r="S6" s="36"/>
      <c r="T6" s="36"/>
      <c r="U6" s="36"/>
      <c r="V6" s="36"/>
      <c r="W6" s="36"/>
      <c r="X6" s="36">
        <v>9840</v>
      </c>
      <c r="Y6" s="36">
        <v>2688</v>
      </c>
      <c r="Z6" s="36">
        <v>10368</v>
      </c>
      <c r="AA6" s="36"/>
      <c r="AB6" s="36">
        <v>9552</v>
      </c>
      <c r="AC6" s="36">
        <v>3552</v>
      </c>
      <c r="AD6" s="36"/>
      <c r="AE6" s="36">
        <v>192</v>
      </c>
      <c r="AF6" s="36">
        <v>10992</v>
      </c>
      <c r="AG6" s="36">
        <v>2064</v>
      </c>
      <c r="AH6" s="36">
        <v>6912</v>
      </c>
      <c r="AI6" s="36"/>
      <c r="AJ6" s="36">
        <v>8880</v>
      </c>
      <c r="AK6" s="36">
        <v>3216</v>
      </c>
      <c r="AL6" s="36">
        <v>13824</v>
      </c>
      <c r="AM6" s="36"/>
      <c r="AN6" s="36">
        <v>9936</v>
      </c>
      <c r="AO6" s="36">
        <v>3504</v>
      </c>
      <c r="AP6" s="36"/>
      <c r="AQ6" s="36"/>
      <c r="AR6" s="36">
        <v>12384</v>
      </c>
      <c r="AS6" s="36">
        <v>3744</v>
      </c>
      <c r="AT6" s="36">
        <v>10368</v>
      </c>
      <c r="AU6" s="36"/>
      <c r="AV6" s="36"/>
      <c r="AW6" s="36"/>
      <c r="AX6" s="36"/>
      <c r="AY6" s="36"/>
      <c r="AZ6" s="36">
        <v>9648</v>
      </c>
      <c r="BA6" s="36">
        <v>2016</v>
      </c>
      <c r="BB6" s="36">
        <v>10368</v>
      </c>
      <c r="BC6" s="36">
        <v>144</v>
      </c>
      <c r="BD6" s="36">
        <v>9744</v>
      </c>
      <c r="BE6" s="36">
        <v>3024</v>
      </c>
      <c r="BF6" s="36">
        <v>3456</v>
      </c>
      <c r="BG6" s="36"/>
      <c r="BH6" s="36">
        <v>11136</v>
      </c>
      <c r="BI6" s="36">
        <v>1920</v>
      </c>
      <c r="BJ6" s="36">
        <v>17280</v>
      </c>
      <c r="BK6" s="36">
        <v>48</v>
      </c>
      <c r="BL6" s="36">
        <v>9792</v>
      </c>
      <c r="BM6" s="36">
        <v>3264</v>
      </c>
      <c r="BN6" s="36"/>
      <c r="BO6" s="36">
        <v>274</v>
      </c>
      <c r="BP6" s="36">
        <v>9360</v>
      </c>
      <c r="BQ6" s="36">
        <v>2496</v>
      </c>
      <c r="BR6" s="36">
        <v>6912</v>
      </c>
      <c r="BS6" s="36"/>
      <c r="BT6" s="36">
        <v>11280</v>
      </c>
      <c r="BU6" s="36">
        <v>0</v>
      </c>
      <c r="BV6" s="36"/>
      <c r="BW6" s="36"/>
      <c r="BX6" s="36"/>
      <c r="BY6" s="36"/>
      <c r="BZ6" s="36"/>
      <c r="CA6" s="36"/>
      <c r="CB6" s="36"/>
      <c r="CC6" s="36"/>
      <c r="CD6" s="36"/>
      <c r="CE6" s="36"/>
      <c r="CF6" s="36"/>
      <c r="CG6" s="36"/>
      <c r="CH6" s="36"/>
      <c r="CI6" s="36"/>
      <c r="CJ6" s="36"/>
      <c r="CK6" s="36"/>
      <c r="CL6" s="36"/>
      <c r="CM6" s="36"/>
      <c r="CN6" s="36"/>
      <c r="CO6" s="36"/>
      <c r="CP6" s="36"/>
      <c r="CQ6" s="36"/>
      <c r="CR6" s="36"/>
      <c r="CS6" s="36"/>
      <c r="CT6" s="36"/>
      <c r="CU6" s="36"/>
      <c r="CV6" s="36"/>
      <c r="CW6" s="36"/>
      <c r="CX6" s="36"/>
      <c r="CY6" s="36"/>
      <c r="CZ6" s="36"/>
      <c r="DA6" s="36"/>
      <c r="DB6" s="36"/>
      <c r="DC6" s="36"/>
      <c r="DD6" s="36"/>
      <c r="DE6" s="36"/>
      <c r="DF6" s="36"/>
      <c r="DG6" s="36"/>
      <c r="DH6" s="36"/>
      <c r="DI6" s="36"/>
      <c r="DJ6" s="36"/>
      <c r="DK6" s="36"/>
      <c r="DL6" s="36"/>
      <c r="DM6" s="36"/>
      <c r="DN6" s="36"/>
      <c r="DO6" s="36"/>
      <c r="DP6" s="36"/>
      <c r="DQ6" s="36"/>
      <c r="DR6" s="36"/>
      <c r="DS6" s="36"/>
      <c r="DT6" s="36"/>
      <c r="DU6" s="36"/>
      <c r="DV6" s="36"/>
      <c r="DW6" s="36"/>
      <c r="DX6" s="36"/>
      <c r="DY6" s="36"/>
      <c r="DZ6" s="36"/>
      <c r="EA6" s="36"/>
      <c r="EB6" s="36"/>
      <c r="EC6" s="36"/>
      <c r="ED6" s="36"/>
      <c r="EE6" s="36"/>
      <c r="EF6" s="36"/>
      <c r="EG6" s="36"/>
      <c r="EI6" s="4"/>
      <c r="EJ6" s="4"/>
      <c r="EK6" s="4"/>
      <c r="EL6" s="4"/>
      <c r="EM6" s="4"/>
      <c r="EN6" s="4"/>
      <c r="EO6" s="4"/>
      <c r="EQ6" s="4"/>
      <c r="ER6" s="99"/>
      <c r="ES6" s="4"/>
      <c r="ET6" s="4"/>
      <c r="EU6" s="99"/>
      <c r="EV6" s="99"/>
      <c r="EW6" s="99"/>
      <c r="EX6" s="99"/>
      <c r="EY6" s="99"/>
    </row>
    <row r="7" spans="1:155" ht="16.5" thickBot="1">
      <c r="A7" s="45" t="s">
        <v>10</v>
      </c>
      <c r="B7" s="45"/>
      <c r="C7" s="42">
        <f>VLOOKUP(A7,BD!$B$3:$D$746,3,FALSE)</f>
        <v>48</v>
      </c>
      <c r="D7" s="4">
        <f>IFERROR(VLOOKUP(A7,BD!$B$3:$AC$411,4,FALSE),0)</f>
        <v>10368</v>
      </c>
      <c r="E7" s="4">
        <f>IFERROR(VLOOKUP(A7,BD!$B$3:$AC$411,6,FALSE),0)</f>
        <v>7968</v>
      </c>
      <c r="F7" s="4"/>
      <c r="G7" s="4">
        <f>+IFERROR(VLOOKUP(A7,BD!$B$3:$AC$411,12,FALSE),0)</f>
        <v>0</v>
      </c>
      <c r="H7" s="4">
        <f>+IFERROR(VLOOKUP(A7,BD!$B$3:$AC$411,14,FALSE),0)</f>
        <v>0</v>
      </c>
      <c r="I7" s="4">
        <f t="shared" si="0"/>
        <v>0</v>
      </c>
      <c r="J7" s="4">
        <f t="shared" si="1"/>
        <v>7968</v>
      </c>
      <c r="K7" s="338"/>
      <c r="L7" s="36">
        <v>9936</v>
      </c>
      <c r="M7" s="36">
        <v>1776</v>
      </c>
      <c r="N7" s="36"/>
      <c r="O7" s="36"/>
      <c r="P7" s="36">
        <v>10944</v>
      </c>
      <c r="Q7" s="36">
        <v>2208</v>
      </c>
      <c r="R7" s="36">
        <v>10368</v>
      </c>
      <c r="S7" s="36"/>
      <c r="T7" s="36"/>
      <c r="U7" s="36"/>
      <c r="V7" s="36"/>
      <c r="W7" s="36"/>
      <c r="X7" s="36">
        <v>10464</v>
      </c>
      <c r="Y7" s="36">
        <v>1536</v>
      </c>
      <c r="Z7" s="36">
        <v>10368</v>
      </c>
      <c r="AA7" s="36"/>
      <c r="AB7" s="36">
        <v>10032</v>
      </c>
      <c r="AC7" s="36">
        <v>2544</v>
      </c>
      <c r="AD7" s="36"/>
      <c r="AE7" s="36"/>
      <c r="AF7" s="36">
        <v>11472</v>
      </c>
      <c r="AG7" s="36">
        <v>1536</v>
      </c>
      <c r="AH7" s="36">
        <v>6912</v>
      </c>
      <c r="AI7" s="36"/>
      <c r="AJ7" s="36">
        <v>9552</v>
      </c>
      <c r="AK7" s="36">
        <v>2880</v>
      </c>
      <c r="AL7" s="36">
        <v>13824</v>
      </c>
      <c r="AM7" s="36"/>
      <c r="AN7" s="36">
        <v>10080</v>
      </c>
      <c r="AO7" s="36">
        <v>2400</v>
      </c>
      <c r="AP7" s="36"/>
      <c r="AQ7" s="36"/>
      <c r="AR7" s="36">
        <v>10272</v>
      </c>
      <c r="AS7" s="36">
        <v>3120</v>
      </c>
      <c r="AT7" s="36">
        <v>6912</v>
      </c>
      <c r="AU7" s="36"/>
      <c r="AV7" s="36"/>
      <c r="AW7" s="36"/>
      <c r="AX7" s="36"/>
      <c r="AY7" s="36"/>
      <c r="AZ7" s="36">
        <v>10128</v>
      </c>
      <c r="BA7" s="36">
        <v>1488</v>
      </c>
      <c r="BB7" s="36">
        <v>10368</v>
      </c>
      <c r="BC7" s="36"/>
      <c r="BD7" s="36">
        <v>10176</v>
      </c>
      <c r="BE7" s="36">
        <v>2160</v>
      </c>
      <c r="BF7" s="36">
        <v>6912</v>
      </c>
      <c r="BG7" s="36">
        <v>288</v>
      </c>
      <c r="BH7" s="36">
        <v>11472</v>
      </c>
      <c r="BI7" s="36">
        <v>1248</v>
      </c>
      <c r="BJ7" s="36">
        <v>10368</v>
      </c>
      <c r="BK7" s="36"/>
      <c r="BL7" s="36">
        <v>10080</v>
      </c>
      <c r="BM7" s="36">
        <v>2832</v>
      </c>
      <c r="BN7" s="36"/>
      <c r="BO7" s="36"/>
      <c r="BP7" s="36">
        <v>9792</v>
      </c>
      <c r="BQ7" s="36">
        <v>1920</v>
      </c>
      <c r="BR7" s="36">
        <v>10368</v>
      </c>
      <c r="BS7" s="36"/>
      <c r="BT7" s="36">
        <v>10608</v>
      </c>
      <c r="BU7" s="36">
        <v>0</v>
      </c>
      <c r="BV7" s="36"/>
      <c r="BW7" s="36"/>
      <c r="BX7" s="36"/>
      <c r="BY7" s="36"/>
      <c r="BZ7" s="36"/>
      <c r="CA7" s="36"/>
      <c r="CB7" s="36"/>
      <c r="CC7" s="36"/>
      <c r="CD7" s="36"/>
      <c r="CE7" s="36"/>
      <c r="CF7" s="36"/>
      <c r="CG7" s="36"/>
      <c r="CH7" s="36"/>
      <c r="CI7" s="36"/>
      <c r="CJ7" s="36"/>
      <c r="CK7" s="36"/>
      <c r="CL7" s="36"/>
      <c r="CM7" s="36"/>
      <c r="CN7" s="36"/>
      <c r="CO7" s="36"/>
      <c r="CP7" s="36"/>
      <c r="CQ7" s="36"/>
      <c r="CR7" s="36"/>
      <c r="CS7" s="36"/>
      <c r="CT7" s="36"/>
      <c r="CU7" s="36"/>
      <c r="CV7" s="36"/>
      <c r="CW7" s="36"/>
      <c r="CX7" s="36"/>
      <c r="CY7" s="36"/>
      <c r="CZ7" s="36"/>
      <c r="DA7" s="36"/>
      <c r="DB7" s="36"/>
      <c r="DC7" s="36"/>
      <c r="DD7" s="36"/>
      <c r="DE7" s="36"/>
      <c r="DF7" s="36"/>
      <c r="DG7" s="36"/>
      <c r="DH7" s="36"/>
      <c r="DI7" s="36"/>
      <c r="DJ7" s="36"/>
      <c r="DK7" s="36"/>
      <c r="DL7" s="36"/>
      <c r="DM7" s="36"/>
      <c r="DN7" s="36"/>
      <c r="DO7" s="36"/>
      <c r="DP7" s="36"/>
      <c r="DQ7" s="36"/>
      <c r="DR7" s="36"/>
      <c r="DS7" s="36"/>
      <c r="DT7" s="36"/>
      <c r="DU7" s="36"/>
      <c r="DV7" s="36"/>
      <c r="DW7" s="36"/>
      <c r="DX7" s="36"/>
      <c r="DY7" s="36"/>
      <c r="DZ7" s="36"/>
      <c r="EA7" s="36"/>
      <c r="EB7" s="36"/>
      <c r="EC7" s="36"/>
      <c r="ED7" s="36"/>
      <c r="EE7" s="36"/>
      <c r="EF7" s="36"/>
      <c r="EG7" s="36"/>
      <c r="EI7" s="4"/>
      <c r="EJ7" s="4"/>
      <c r="EK7" s="4"/>
      <c r="EL7" s="4"/>
      <c r="EM7" s="4"/>
      <c r="EN7" s="4"/>
      <c r="EO7" s="4"/>
      <c r="EQ7" s="4"/>
      <c r="ER7" s="99"/>
      <c r="ES7" s="4"/>
      <c r="ET7" s="4"/>
      <c r="EU7" s="99"/>
      <c r="EV7" s="99"/>
      <c r="EW7" s="99"/>
      <c r="EX7" s="99"/>
      <c r="EY7" s="99"/>
    </row>
    <row r="8" spans="1:155" ht="16.5" thickBot="1">
      <c r="A8" s="45" t="s">
        <v>11</v>
      </c>
      <c r="B8" s="45"/>
      <c r="C8" s="42">
        <f>VLOOKUP(A8,BD!$B$3:$D$746,3,FALSE)</f>
        <v>48</v>
      </c>
      <c r="D8" s="4">
        <f>IFERROR(VLOOKUP(A8,BD!$B$3:$AC$411,4,FALSE),0)</f>
        <v>3456</v>
      </c>
      <c r="E8" s="4">
        <f>IFERROR(VLOOKUP(A8,BD!$B$3:$AC$411,6,FALSE),0)</f>
        <v>2592</v>
      </c>
      <c r="F8" s="4"/>
      <c r="G8" s="4">
        <f>+IFERROR(VLOOKUP(A8,BD!$B$3:$AC$411,12,FALSE),0)</f>
        <v>0</v>
      </c>
      <c r="H8" s="4">
        <f>+IFERROR(VLOOKUP(A8,BD!$B$3:$AC$411,14,FALSE),0)</f>
        <v>0</v>
      </c>
      <c r="I8" s="4">
        <f t="shared" si="0"/>
        <v>0</v>
      </c>
      <c r="J8" s="4">
        <f t="shared" si="1"/>
        <v>2592</v>
      </c>
      <c r="K8" s="338"/>
      <c r="L8" s="36">
        <v>1632</v>
      </c>
      <c r="M8" s="36">
        <v>624</v>
      </c>
      <c r="N8" s="36"/>
      <c r="O8" s="36"/>
      <c r="P8" s="36">
        <v>1632</v>
      </c>
      <c r="Q8" s="36">
        <v>672</v>
      </c>
      <c r="R8" s="36">
        <v>0</v>
      </c>
      <c r="S8" s="36"/>
      <c r="T8" s="36"/>
      <c r="U8" s="36"/>
      <c r="V8" s="36"/>
      <c r="W8" s="36"/>
      <c r="X8" s="36">
        <v>1440</v>
      </c>
      <c r="Y8" s="36">
        <v>432</v>
      </c>
      <c r="Z8" s="36">
        <v>3456</v>
      </c>
      <c r="AA8" s="36"/>
      <c r="AB8" s="36">
        <v>1536</v>
      </c>
      <c r="AC8" s="36">
        <v>624</v>
      </c>
      <c r="AD8" s="36"/>
      <c r="AE8" s="36"/>
      <c r="AF8" s="36">
        <v>1776</v>
      </c>
      <c r="AG8" s="36">
        <v>576</v>
      </c>
      <c r="AH8" s="36">
        <v>3456</v>
      </c>
      <c r="AI8" s="36"/>
      <c r="AJ8" s="36">
        <v>1632</v>
      </c>
      <c r="AK8" s="36">
        <v>432</v>
      </c>
      <c r="AL8" s="36">
        <v>0</v>
      </c>
      <c r="AM8" s="36"/>
      <c r="AN8" s="36">
        <v>1536</v>
      </c>
      <c r="AO8" s="36">
        <v>528</v>
      </c>
      <c r="AP8" s="36"/>
      <c r="AQ8" s="36"/>
      <c r="AR8" s="36">
        <v>1680</v>
      </c>
      <c r="AS8" s="36">
        <v>576</v>
      </c>
      <c r="AT8" s="36">
        <v>3456</v>
      </c>
      <c r="AU8" s="36"/>
      <c r="AV8" s="36"/>
      <c r="AW8" s="36"/>
      <c r="AX8" s="36"/>
      <c r="AY8" s="36"/>
      <c r="AZ8" s="36">
        <v>1776</v>
      </c>
      <c r="BA8" s="36">
        <v>336</v>
      </c>
      <c r="BB8" s="36">
        <v>0</v>
      </c>
      <c r="BC8" s="36"/>
      <c r="BD8" s="36">
        <v>1488</v>
      </c>
      <c r="BE8" s="36">
        <v>624</v>
      </c>
      <c r="BF8" s="36">
        <v>3456</v>
      </c>
      <c r="BG8" s="36"/>
      <c r="BH8" s="36">
        <v>1968</v>
      </c>
      <c r="BI8" s="36">
        <v>432</v>
      </c>
      <c r="BJ8" s="36">
        <v>0</v>
      </c>
      <c r="BK8" s="36"/>
      <c r="BL8" s="36">
        <v>1776</v>
      </c>
      <c r="BM8" s="36">
        <v>336</v>
      </c>
      <c r="BN8" s="36"/>
      <c r="BO8" s="36"/>
      <c r="BP8" s="36">
        <v>1680</v>
      </c>
      <c r="BQ8" s="36">
        <v>432</v>
      </c>
      <c r="BR8" s="36">
        <v>3456</v>
      </c>
      <c r="BS8" s="36"/>
      <c r="BT8" s="36">
        <v>1632</v>
      </c>
      <c r="BU8" s="36">
        <v>0</v>
      </c>
      <c r="BV8" s="36"/>
      <c r="BW8" s="36"/>
      <c r="BX8" s="36"/>
      <c r="BY8" s="36"/>
      <c r="BZ8" s="36"/>
      <c r="CA8" s="36"/>
      <c r="CB8" s="36"/>
      <c r="CC8" s="36"/>
      <c r="CD8" s="36"/>
      <c r="CE8" s="36"/>
      <c r="CF8" s="36"/>
      <c r="CG8" s="36"/>
      <c r="CH8" s="36"/>
      <c r="CI8" s="36"/>
      <c r="CJ8" s="36"/>
      <c r="CK8" s="36"/>
      <c r="CL8" s="36"/>
      <c r="CM8" s="36"/>
      <c r="CN8" s="36"/>
      <c r="CO8" s="36"/>
      <c r="CP8" s="36"/>
      <c r="CQ8" s="36"/>
      <c r="CR8" s="36"/>
      <c r="CS8" s="36"/>
      <c r="CT8" s="36"/>
      <c r="CU8" s="36"/>
      <c r="CV8" s="36"/>
      <c r="CW8" s="36"/>
      <c r="CX8" s="36"/>
      <c r="CY8" s="36"/>
      <c r="CZ8" s="36"/>
      <c r="DA8" s="36"/>
      <c r="DB8" s="36"/>
      <c r="DC8" s="36"/>
      <c r="DD8" s="36"/>
      <c r="DE8" s="36"/>
      <c r="DF8" s="36"/>
      <c r="DG8" s="36"/>
      <c r="DH8" s="36"/>
      <c r="DI8" s="36"/>
      <c r="DJ8" s="36"/>
      <c r="DK8" s="36"/>
      <c r="DL8" s="36"/>
      <c r="DM8" s="36"/>
      <c r="DN8" s="36"/>
      <c r="DO8" s="36"/>
      <c r="DP8" s="36"/>
      <c r="DQ8" s="36"/>
      <c r="DR8" s="36"/>
      <c r="DS8" s="36"/>
      <c r="DT8" s="36"/>
      <c r="DU8" s="36"/>
      <c r="DV8" s="36"/>
      <c r="DW8" s="36"/>
      <c r="DX8" s="36"/>
      <c r="DY8" s="36"/>
      <c r="DZ8" s="36"/>
      <c r="EA8" s="36"/>
      <c r="EB8" s="36"/>
      <c r="EC8" s="36"/>
      <c r="ED8" s="36"/>
      <c r="EE8" s="36"/>
      <c r="EF8" s="36"/>
      <c r="EG8" s="36"/>
      <c r="EI8" s="4"/>
      <c r="EJ8" s="4"/>
      <c r="EK8" s="4"/>
      <c r="EL8" s="4"/>
      <c r="EM8" s="4"/>
      <c r="EN8" s="4"/>
      <c r="EO8" s="4"/>
      <c r="EQ8" s="4"/>
      <c r="ER8" s="99"/>
      <c r="ES8" s="4"/>
      <c r="ET8" s="4"/>
      <c r="EU8" s="99"/>
      <c r="EV8" s="99"/>
      <c r="EW8" s="99"/>
      <c r="EX8" s="99"/>
      <c r="EY8" s="99"/>
    </row>
    <row r="9" spans="1:155" ht="16.5" thickBot="1">
      <c r="A9" s="45" t="s">
        <v>13</v>
      </c>
      <c r="B9" s="45"/>
      <c r="C9" s="42">
        <f>VLOOKUP(A9,BD!$B$3:$D$746,3,FALSE)</f>
        <v>48</v>
      </c>
      <c r="D9" s="4">
        <f>IFERROR(VLOOKUP(A9,BD!$B$3:$AC$411,4,FALSE),0)</f>
        <v>0</v>
      </c>
      <c r="E9" s="4">
        <f>IFERROR(VLOOKUP(A9,BD!$B$3:$AC$411,6,FALSE),0)</f>
        <v>2016</v>
      </c>
      <c r="F9" s="4"/>
      <c r="G9" s="4">
        <f>+IFERROR(VLOOKUP(A9,BD!$B$3:$AC$411,12,FALSE),0)</f>
        <v>0</v>
      </c>
      <c r="H9" s="4">
        <f>+IFERROR(VLOOKUP(A9,BD!$B$3:$AC$411,14,FALSE),0)</f>
        <v>0</v>
      </c>
      <c r="I9" s="4">
        <f t="shared" si="0"/>
        <v>0</v>
      </c>
      <c r="J9" s="4">
        <f t="shared" si="1"/>
        <v>2016</v>
      </c>
      <c r="K9" s="338"/>
      <c r="L9" s="36">
        <v>1632</v>
      </c>
      <c r="M9" s="36">
        <v>432</v>
      </c>
      <c r="N9" s="36"/>
      <c r="O9" s="36"/>
      <c r="P9" s="36">
        <v>1584</v>
      </c>
      <c r="Q9" s="36">
        <v>624</v>
      </c>
      <c r="R9" s="36">
        <v>3456</v>
      </c>
      <c r="S9" s="36"/>
      <c r="T9" s="36"/>
      <c r="U9" s="36"/>
      <c r="V9" s="36"/>
      <c r="W9" s="36"/>
      <c r="X9" s="36">
        <v>1440</v>
      </c>
      <c r="Y9" s="36">
        <v>336</v>
      </c>
      <c r="Z9" s="36">
        <v>0</v>
      </c>
      <c r="AA9" s="36"/>
      <c r="AB9" s="36">
        <v>1344</v>
      </c>
      <c r="AC9" s="36">
        <v>528</v>
      </c>
      <c r="AD9" s="36"/>
      <c r="AE9" s="36"/>
      <c r="AF9" s="36">
        <v>1824</v>
      </c>
      <c r="AG9" s="36">
        <v>384</v>
      </c>
      <c r="AH9" s="36">
        <v>3456</v>
      </c>
      <c r="AI9" s="36"/>
      <c r="AJ9" s="36">
        <v>1632</v>
      </c>
      <c r="AK9" s="36">
        <v>288</v>
      </c>
      <c r="AL9" s="36">
        <v>3456</v>
      </c>
      <c r="AM9" s="36"/>
      <c r="AN9" s="36">
        <v>1680</v>
      </c>
      <c r="AO9" s="36">
        <v>480</v>
      </c>
      <c r="AP9" s="36"/>
      <c r="AQ9" s="36"/>
      <c r="AR9" s="36">
        <v>1536</v>
      </c>
      <c r="AS9" s="36">
        <v>624</v>
      </c>
      <c r="AT9" s="36">
        <v>0</v>
      </c>
      <c r="AU9" s="36"/>
      <c r="AV9" s="36"/>
      <c r="AW9" s="36"/>
      <c r="AX9" s="36"/>
      <c r="AY9" s="36"/>
      <c r="AZ9" s="36">
        <v>1776</v>
      </c>
      <c r="BA9" s="36">
        <v>336</v>
      </c>
      <c r="BB9" s="36">
        <v>3456</v>
      </c>
      <c r="BC9" s="36"/>
      <c r="BD9" s="36">
        <v>1536</v>
      </c>
      <c r="BE9" s="36">
        <v>432</v>
      </c>
      <c r="BF9" s="36">
        <v>3456</v>
      </c>
      <c r="BG9" s="36"/>
      <c r="BH9" s="36">
        <v>1584</v>
      </c>
      <c r="BI9" s="36">
        <v>192</v>
      </c>
      <c r="BJ9" s="36">
        <v>0</v>
      </c>
      <c r="BK9" s="36"/>
      <c r="BL9" s="36">
        <v>1632</v>
      </c>
      <c r="BM9" s="36">
        <v>240</v>
      </c>
      <c r="BN9" s="36"/>
      <c r="BO9" s="36"/>
      <c r="BP9" s="36">
        <v>1776</v>
      </c>
      <c r="BQ9" s="36">
        <v>192</v>
      </c>
      <c r="BR9" s="36">
        <v>0</v>
      </c>
      <c r="BS9" s="36"/>
      <c r="BT9" s="36">
        <v>1584</v>
      </c>
      <c r="BU9" s="36">
        <v>0</v>
      </c>
      <c r="BV9" s="36"/>
      <c r="BW9" s="36"/>
      <c r="BX9" s="36"/>
      <c r="BY9" s="36"/>
      <c r="BZ9" s="36"/>
      <c r="CA9" s="36"/>
      <c r="CB9" s="36"/>
      <c r="CC9" s="36"/>
      <c r="CD9" s="36"/>
      <c r="CE9" s="36"/>
      <c r="CF9" s="36"/>
      <c r="CG9" s="36"/>
      <c r="CH9" s="36"/>
      <c r="CI9" s="36"/>
      <c r="CJ9" s="36"/>
      <c r="CK9" s="36"/>
      <c r="CL9" s="36"/>
      <c r="CM9" s="36"/>
      <c r="CN9" s="36"/>
      <c r="CO9" s="36"/>
      <c r="CP9" s="36"/>
      <c r="CQ9" s="36"/>
      <c r="CR9" s="36"/>
      <c r="CS9" s="36"/>
      <c r="CT9" s="36"/>
      <c r="CU9" s="36"/>
      <c r="CV9" s="36"/>
      <c r="CW9" s="36"/>
      <c r="CX9" s="36"/>
      <c r="CY9" s="36"/>
      <c r="CZ9" s="36"/>
      <c r="DA9" s="36"/>
      <c r="DB9" s="36"/>
      <c r="DC9" s="36"/>
      <c r="DD9" s="36"/>
      <c r="DE9" s="36"/>
      <c r="DF9" s="36"/>
      <c r="DG9" s="36"/>
      <c r="DH9" s="36"/>
      <c r="DI9" s="36"/>
      <c r="DJ9" s="36"/>
      <c r="DK9" s="36"/>
      <c r="DL9" s="36"/>
      <c r="DM9" s="36"/>
      <c r="DN9" s="36"/>
      <c r="DO9" s="36"/>
      <c r="DP9" s="36"/>
      <c r="DQ9" s="36"/>
      <c r="DR9" s="36"/>
      <c r="DS9" s="36"/>
      <c r="DT9" s="36"/>
      <c r="DU9" s="36"/>
      <c r="DV9" s="36"/>
      <c r="DW9" s="36"/>
      <c r="DX9" s="36"/>
      <c r="DY9" s="36"/>
      <c r="DZ9" s="36"/>
      <c r="EA9" s="36"/>
      <c r="EB9" s="36"/>
      <c r="EC9" s="36"/>
      <c r="ED9" s="36"/>
      <c r="EE9" s="36"/>
      <c r="EF9" s="36"/>
      <c r="EG9" s="36"/>
      <c r="EI9" s="4"/>
      <c r="EJ9" s="4"/>
      <c r="EK9" s="4"/>
      <c r="EL9" s="4"/>
      <c r="EM9" s="4"/>
      <c r="EN9" s="4"/>
      <c r="EO9" s="4"/>
      <c r="EQ9" s="4"/>
      <c r="ER9" s="99"/>
      <c r="ES9" s="4"/>
      <c r="ET9" s="4"/>
      <c r="EU9" s="99"/>
      <c r="EV9" s="99"/>
      <c r="EW9" s="99"/>
      <c r="EX9" s="99"/>
      <c r="EY9" s="99"/>
    </row>
    <row r="10" spans="1:155" ht="16.5" thickBot="1">
      <c r="A10" s="45" t="s">
        <v>16</v>
      </c>
      <c r="B10" s="45"/>
      <c r="C10" s="42">
        <f>VLOOKUP(A10,BD!$B$3:$D$746,3,FALSE)</f>
        <v>48</v>
      </c>
      <c r="D10" s="4">
        <f>IFERROR(VLOOKUP(A10,BD!$B$3:$AC$411,4,FALSE),0)</f>
        <v>0</v>
      </c>
      <c r="E10" s="4">
        <f>IFERROR(VLOOKUP(A10,BD!$B$3:$AC$411,6,FALSE),0)</f>
        <v>2016</v>
      </c>
      <c r="F10" s="4"/>
      <c r="G10" s="4">
        <f>+IFERROR(VLOOKUP(A10,BD!$B$3:$AC$411,12,FALSE),0)</f>
        <v>0</v>
      </c>
      <c r="H10" s="4">
        <f>+IFERROR(VLOOKUP(A10,BD!$B$3:$AC$411,14,FALSE),0)</f>
        <v>0</v>
      </c>
      <c r="I10" s="4">
        <f t="shared" si="0"/>
        <v>0</v>
      </c>
      <c r="J10" s="4">
        <f t="shared" si="1"/>
        <v>2016</v>
      </c>
      <c r="K10" s="338"/>
      <c r="L10" s="36">
        <v>1440</v>
      </c>
      <c r="M10" s="36">
        <v>192</v>
      </c>
      <c r="N10" s="36"/>
      <c r="O10" s="36"/>
      <c r="P10" s="36">
        <v>1584</v>
      </c>
      <c r="Q10" s="36">
        <v>624</v>
      </c>
      <c r="R10" s="36">
        <v>0</v>
      </c>
      <c r="S10" s="36"/>
      <c r="T10" s="36"/>
      <c r="U10" s="36"/>
      <c r="V10" s="36"/>
      <c r="W10" s="36"/>
      <c r="X10" s="36">
        <v>1392</v>
      </c>
      <c r="Y10" s="36">
        <v>576</v>
      </c>
      <c r="Z10" s="36">
        <v>3456</v>
      </c>
      <c r="AA10" s="36"/>
      <c r="AB10" s="36">
        <v>1392</v>
      </c>
      <c r="AC10" s="36">
        <v>528</v>
      </c>
      <c r="AD10" s="36"/>
      <c r="AE10" s="36"/>
      <c r="AF10" s="36">
        <v>1824</v>
      </c>
      <c r="AG10" s="36">
        <v>240</v>
      </c>
      <c r="AH10" s="36">
        <v>3456</v>
      </c>
      <c r="AI10" s="36"/>
      <c r="AJ10" s="36">
        <v>1632</v>
      </c>
      <c r="AK10" s="36">
        <v>144</v>
      </c>
      <c r="AL10" s="36">
        <v>0</v>
      </c>
      <c r="AM10" s="36"/>
      <c r="AN10" s="36">
        <v>1680</v>
      </c>
      <c r="AO10" s="36">
        <v>288</v>
      </c>
      <c r="AP10" s="36"/>
      <c r="AQ10" s="36"/>
      <c r="AR10" s="36">
        <v>1632</v>
      </c>
      <c r="AS10" s="36">
        <v>384</v>
      </c>
      <c r="AT10" s="36">
        <v>3456</v>
      </c>
      <c r="AU10" s="36"/>
      <c r="AV10" s="36"/>
      <c r="AW10" s="36"/>
      <c r="AX10" s="36"/>
      <c r="AY10" s="36"/>
      <c r="AZ10" s="36">
        <v>1680</v>
      </c>
      <c r="BA10" s="36">
        <v>144</v>
      </c>
      <c r="BB10" s="36">
        <v>0</v>
      </c>
      <c r="BC10" s="36"/>
      <c r="BD10" s="36">
        <v>1536</v>
      </c>
      <c r="BE10" s="36">
        <v>336</v>
      </c>
      <c r="BF10" s="36">
        <v>3456</v>
      </c>
      <c r="BG10" s="36"/>
      <c r="BH10" s="36">
        <v>1824</v>
      </c>
      <c r="BI10" s="36">
        <v>240</v>
      </c>
      <c r="BJ10" s="36">
        <v>0</v>
      </c>
      <c r="BK10" s="36"/>
      <c r="BL10" s="36">
        <v>1392</v>
      </c>
      <c r="BM10" s="36">
        <v>96</v>
      </c>
      <c r="BN10" s="36"/>
      <c r="BO10" s="36"/>
      <c r="BP10" s="36">
        <v>1536</v>
      </c>
      <c r="BQ10" s="36">
        <v>432</v>
      </c>
      <c r="BR10" s="36">
        <v>0</v>
      </c>
      <c r="BS10" s="36"/>
      <c r="BT10" s="36">
        <v>1632</v>
      </c>
      <c r="BU10" s="36">
        <v>0</v>
      </c>
      <c r="BV10" s="36"/>
      <c r="BW10" s="36"/>
      <c r="BX10" s="36"/>
      <c r="BY10" s="36"/>
      <c r="BZ10" s="36"/>
      <c r="CA10" s="36"/>
      <c r="CB10" s="36"/>
      <c r="CC10" s="36"/>
      <c r="CD10" s="36"/>
      <c r="CE10" s="36"/>
      <c r="CF10" s="36"/>
      <c r="CG10" s="36"/>
      <c r="CH10" s="36"/>
      <c r="CI10" s="36"/>
      <c r="CJ10" s="36"/>
      <c r="CK10" s="36"/>
      <c r="CL10" s="36"/>
      <c r="CM10" s="36"/>
      <c r="CN10" s="36"/>
      <c r="CO10" s="36"/>
      <c r="CP10" s="36"/>
      <c r="CQ10" s="36"/>
      <c r="CR10" s="36"/>
      <c r="CS10" s="36"/>
      <c r="CT10" s="36"/>
      <c r="CU10" s="36"/>
      <c r="CV10" s="36"/>
      <c r="CW10" s="36"/>
      <c r="CX10" s="36"/>
      <c r="CY10" s="36"/>
      <c r="CZ10" s="36"/>
      <c r="DA10" s="36"/>
      <c r="DB10" s="36"/>
      <c r="DC10" s="36"/>
      <c r="DD10" s="36"/>
      <c r="DE10" s="36"/>
      <c r="DF10" s="36"/>
      <c r="DG10" s="36"/>
      <c r="DH10" s="36"/>
      <c r="DI10" s="36"/>
      <c r="DJ10" s="36"/>
      <c r="DK10" s="36"/>
      <c r="DL10" s="36"/>
      <c r="DM10" s="36"/>
      <c r="DN10" s="36"/>
      <c r="DO10" s="36"/>
      <c r="DP10" s="36"/>
      <c r="DQ10" s="36"/>
      <c r="DR10" s="36"/>
      <c r="DS10" s="36"/>
      <c r="DT10" s="36"/>
      <c r="DU10" s="36"/>
      <c r="DV10" s="36"/>
      <c r="DW10" s="36"/>
      <c r="DX10" s="36"/>
      <c r="DY10" s="36"/>
      <c r="DZ10" s="36"/>
      <c r="EA10" s="36"/>
      <c r="EB10" s="36"/>
      <c r="EC10" s="36"/>
      <c r="ED10" s="36"/>
      <c r="EE10" s="36"/>
      <c r="EF10" s="36"/>
      <c r="EG10" s="36"/>
      <c r="EI10" s="4"/>
      <c r="EJ10" s="4"/>
      <c r="EK10" s="4"/>
      <c r="EL10" s="4"/>
      <c r="EM10" s="4"/>
      <c r="EN10" s="4"/>
      <c r="EO10" s="4"/>
      <c r="EQ10" s="4"/>
      <c r="ER10" s="99"/>
      <c r="ES10" s="4"/>
      <c r="ET10" s="4"/>
      <c r="EU10" s="99"/>
      <c r="EV10" s="99"/>
      <c r="EW10" s="99"/>
      <c r="EX10" s="99"/>
      <c r="EY10" s="99"/>
    </row>
    <row r="11" spans="1:155" ht="16.5" thickBot="1">
      <c r="A11" s="45" t="s">
        <v>17</v>
      </c>
      <c r="B11" s="45"/>
      <c r="C11" s="42">
        <f>VLOOKUP(A11,BD!$B$3:$D$746,3,FALSE)</f>
        <v>48</v>
      </c>
      <c r="D11" s="4">
        <f>IFERROR(VLOOKUP(A11,BD!$B$3:$AC$411,4,FALSE),0)</f>
        <v>0</v>
      </c>
      <c r="E11" s="4">
        <f>IFERROR(VLOOKUP(A11,BD!$B$3:$AC$411,6,FALSE),0)</f>
        <v>96</v>
      </c>
      <c r="F11" s="4"/>
      <c r="G11" s="4">
        <f>+IFERROR(VLOOKUP(A11,BD!$B$3:$AC$411,12,FALSE),0)</f>
        <v>0</v>
      </c>
      <c r="H11" s="4">
        <f>+IFERROR(VLOOKUP(A11,BD!$B$3:$AC$411,14,FALSE),0)</f>
        <v>0</v>
      </c>
      <c r="I11" s="4">
        <f t="shared" si="0"/>
        <v>0</v>
      </c>
      <c r="J11" s="4">
        <f t="shared" si="1"/>
        <v>96</v>
      </c>
      <c r="K11" s="338"/>
      <c r="L11" s="36">
        <v>1440</v>
      </c>
      <c r="M11" s="36">
        <v>96</v>
      </c>
      <c r="N11" s="36"/>
      <c r="O11" s="36"/>
      <c r="P11" s="36">
        <v>1440</v>
      </c>
      <c r="Q11" s="36">
        <v>288</v>
      </c>
      <c r="R11" s="36">
        <v>3456</v>
      </c>
      <c r="S11" s="36"/>
      <c r="T11" s="36"/>
      <c r="U11" s="36"/>
      <c r="V11" s="36"/>
      <c r="W11" s="36"/>
      <c r="X11" s="36">
        <v>1440</v>
      </c>
      <c r="Y11" s="36">
        <v>336</v>
      </c>
      <c r="Z11" s="36">
        <v>0</v>
      </c>
      <c r="AA11" s="36"/>
      <c r="AB11" s="36">
        <v>1344</v>
      </c>
      <c r="AC11" s="36">
        <v>432</v>
      </c>
      <c r="AD11" s="36"/>
      <c r="AE11" s="36"/>
      <c r="AF11" s="36">
        <v>1632</v>
      </c>
      <c r="AG11" s="36">
        <v>240</v>
      </c>
      <c r="AH11" s="36">
        <v>3456</v>
      </c>
      <c r="AI11" s="36"/>
      <c r="AJ11" s="36">
        <v>1536</v>
      </c>
      <c r="AK11" s="36">
        <v>144</v>
      </c>
      <c r="AL11" s="36">
        <v>0</v>
      </c>
      <c r="AM11" s="36"/>
      <c r="AN11" s="36">
        <v>1680</v>
      </c>
      <c r="AO11" s="36">
        <v>288</v>
      </c>
      <c r="AP11" s="36"/>
      <c r="AQ11" s="36"/>
      <c r="AR11" s="36">
        <v>1104</v>
      </c>
      <c r="AS11" s="36">
        <v>336</v>
      </c>
      <c r="AT11" s="36">
        <v>3456</v>
      </c>
      <c r="AU11" s="36"/>
      <c r="AV11" s="36"/>
      <c r="AW11" s="36"/>
      <c r="AX11" s="36"/>
      <c r="AY11" s="36"/>
      <c r="AZ11" s="36">
        <v>1344</v>
      </c>
      <c r="BA11" s="36">
        <v>144</v>
      </c>
      <c r="BB11" s="36">
        <v>0</v>
      </c>
      <c r="BC11" s="36"/>
      <c r="BD11" s="36">
        <v>1104</v>
      </c>
      <c r="BE11" s="36">
        <v>144</v>
      </c>
      <c r="BF11" s="36">
        <v>3456</v>
      </c>
      <c r="BG11" s="36"/>
      <c r="BH11" s="36">
        <v>1344</v>
      </c>
      <c r="BI11" s="36">
        <v>96</v>
      </c>
      <c r="BJ11" s="36">
        <v>0</v>
      </c>
      <c r="BK11" s="36"/>
      <c r="BL11" s="36">
        <v>1200</v>
      </c>
      <c r="BM11" s="36">
        <v>144</v>
      </c>
      <c r="BN11" s="36"/>
      <c r="BO11" s="36"/>
      <c r="BP11" s="36">
        <v>1200</v>
      </c>
      <c r="BQ11" s="36">
        <v>192</v>
      </c>
      <c r="BR11" s="36">
        <v>0</v>
      </c>
      <c r="BS11" s="36"/>
      <c r="BT11" s="36">
        <v>720</v>
      </c>
      <c r="BU11" s="36">
        <v>0</v>
      </c>
      <c r="BV11" s="36"/>
      <c r="BW11" s="36"/>
      <c r="BX11" s="36"/>
      <c r="BY11" s="36"/>
      <c r="BZ11" s="36"/>
      <c r="CA11" s="36"/>
      <c r="CB11" s="36"/>
      <c r="CC11" s="36"/>
      <c r="CD11" s="36"/>
      <c r="CE11" s="36"/>
      <c r="CF11" s="36"/>
      <c r="CG11" s="36"/>
      <c r="CH11" s="36"/>
      <c r="CI11" s="36"/>
      <c r="CJ11" s="36"/>
      <c r="CK11" s="36"/>
      <c r="CL11" s="36"/>
      <c r="CM11" s="36"/>
      <c r="CN11" s="36"/>
      <c r="CO11" s="36"/>
      <c r="CP11" s="36"/>
      <c r="CQ11" s="36"/>
      <c r="CR11" s="36"/>
      <c r="CS11" s="36"/>
      <c r="CT11" s="36"/>
      <c r="CU11" s="36"/>
      <c r="CV11" s="36"/>
      <c r="CW11" s="36"/>
      <c r="CX11" s="36"/>
      <c r="CY11" s="36"/>
      <c r="CZ11" s="36"/>
      <c r="DA11" s="36"/>
      <c r="DB11" s="36"/>
      <c r="DC11" s="36"/>
      <c r="DD11" s="36"/>
      <c r="DE11" s="36"/>
      <c r="DF11" s="36"/>
      <c r="DG11" s="36"/>
      <c r="DH11" s="36"/>
      <c r="DI11" s="36"/>
      <c r="DJ11" s="36"/>
      <c r="DK11" s="36"/>
      <c r="DL11" s="36"/>
      <c r="DM11" s="36"/>
      <c r="DN11" s="36"/>
      <c r="DO11" s="36"/>
      <c r="DP11" s="36"/>
      <c r="DQ11" s="36"/>
      <c r="DR11" s="36"/>
      <c r="DS11" s="36"/>
      <c r="DT11" s="36"/>
      <c r="DU11" s="36"/>
      <c r="DV11" s="36"/>
      <c r="DW11" s="36"/>
      <c r="DX11" s="36"/>
      <c r="DY11" s="36"/>
      <c r="DZ11" s="36"/>
      <c r="EA11" s="36"/>
      <c r="EB11" s="36"/>
      <c r="EC11" s="36"/>
      <c r="ED11" s="36"/>
      <c r="EE11" s="36"/>
      <c r="EF11" s="36"/>
      <c r="EG11" s="36"/>
      <c r="EI11" s="4"/>
      <c r="EJ11" s="4"/>
      <c r="EK11" s="4"/>
      <c r="EL11" s="4"/>
      <c r="EM11" s="4"/>
      <c r="EN11" s="4"/>
      <c r="EO11" s="4"/>
      <c r="EQ11" s="4"/>
      <c r="ER11" s="99"/>
      <c r="ES11" s="4"/>
      <c r="ET11" s="4"/>
      <c r="EU11" s="99"/>
      <c r="EV11" s="99"/>
      <c r="EW11" s="99"/>
      <c r="EX11" s="99"/>
      <c r="EY11" s="99"/>
    </row>
    <row r="12" spans="1:155" ht="16.5" thickBot="1">
      <c r="A12" s="45" t="s">
        <v>12</v>
      </c>
      <c r="B12" s="45"/>
      <c r="C12" s="42">
        <f>VLOOKUP(A12,BD!$B$3:$D$746,3,FALSE)</f>
        <v>48</v>
      </c>
      <c r="D12" s="4">
        <f>IFERROR(VLOOKUP(A12,BD!$B$3:$AC$411,4,FALSE),0)</f>
        <v>0</v>
      </c>
      <c r="E12" s="4">
        <f>IFERROR(VLOOKUP(A12,BD!$B$3:$AC$411,6,FALSE),0)</f>
        <v>864</v>
      </c>
      <c r="F12" s="4"/>
      <c r="G12" s="4">
        <f>+IFERROR(VLOOKUP(A12,BD!$B$3:$AC$411,12,FALSE),0)</f>
        <v>0</v>
      </c>
      <c r="H12" s="4">
        <f>+IFERROR(VLOOKUP(A12,BD!$B$3:$AC$411,14,FALSE),0)</f>
        <v>0</v>
      </c>
      <c r="I12" s="4">
        <f t="shared" si="0"/>
        <v>0</v>
      </c>
      <c r="J12" s="4">
        <f t="shared" si="1"/>
        <v>864</v>
      </c>
      <c r="K12" s="338"/>
      <c r="L12" s="36">
        <v>1440</v>
      </c>
      <c r="M12" s="36">
        <v>48</v>
      </c>
      <c r="N12" s="36"/>
      <c r="O12" s="36"/>
      <c r="P12" s="36">
        <v>1584</v>
      </c>
      <c r="Q12" s="36">
        <v>288</v>
      </c>
      <c r="R12" s="36">
        <v>0</v>
      </c>
      <c r="S12" s="36"/>
      <c r="T12" s="36"/>
      <c r="U12" s="36"/>
      <c r="V12" s="36"/>
      <c r="W12" s="36"/>
      <c r="X12" s="36">
        <v>1488</v>
      </c>
      <c r="Y12" s="36">
        <v>144</v>
      </c>
      <c r="Z12" s="36">
        <v>3456</v>
      </c>
      <c r="AA12" s="36"/>
      <c r="AB12" s="36">
        <v>1344</v>
      </c>
      <c r="AC12" s="36">
        <v>336</v>
      </c>
      <c r="AD12" s="36"/>
      <c r="AE12" s="36"/>
      <c r="AF12" s="36">
        <v>1632</v>
      </c>
      <c r="AG12" s="36">
        <v>192</v>
      </c>
      <c r="AH12" s="36">
        <v>0</v>
      </c>
      <c r="AI12" s="36"/>
      <c r="AJ12" s="36">
        <v>1584</v>
      </c>
      <c r="AK12" s="36">
        <v>48</v>
      </c>
      <c r="AL12" s="36">
        <v>3456</v>
      </c>
      <c r="AM12" s="36"/>
      <c r="AN12" s="36">
        <v>1440</v>
      </c>
      <c r="AO12" s="36">
        <v>144</v>
      </c>
      <c r="AP12" s="36"/>
      <c r="AQ12" s="36"/>
      <c r="AR12" s="36">
        <v>2064</v>
      </c>
      <c r="AS12" s="36">
        <v>288</v>
      </c>
      <c r="AT12" s="36">
        <v>0</v>
      </c>
      <c r="AU12" s="36"/>
      <c r="AV12" s="36"/>
      <c r="AW12" s="36"/>
      <c r="AX12" s="36"/>
      <c r="AY12" s="36"/>
      <c r="AZ12" s="36">
        <v>1968</v>
      </c>
      <c r="BA12" s="36">
        <v>0</v>
      </c>
      <c r="BB12" s="36">
        <v>3456</v>
      </c>
      <c r="BC12" s="36"/>
      <c r="BD12" s="36">
        <v>1776</v>
      </c>
      <c r="BE12" s="36">
        <v>48</v>
      </c>
      <c r="BF12" s="36">
        <v>3456</v>
      </c>
      <c r="BG12" s="36"/>
      <c r="BH12" s="36">
        <v>2016</v>
      </c>
      <c r="BI12" s="36">
        <v>240</v>
      </c>
      <c r="BJ12" s="36">
        <v>0</v>
      </c>
      <c r="BK12" s="36"/>
      <c r="BL12" s="36">
        <v>1872</v>
      </c>
      <c r="BM12" s="36">
        <v>48</v>
      </c>
      <c r="BN12" s="36"/>
      <c r="BO12" s="36"/>
      <c r="BP12" s="36">
        <v>1920</v>
      </c>
      <c r="BQ12" s="36">
        <v>240</v>
      </c>
      <c r="BR12" s="36">
        <v>0</v>
      </c>
      <c r="BS12" s="36"/>
      <c r="BT12" s="36">
        <v>2400</v>
      </c>
      <c r="BU12" s="36">
        <v>0</v>
      </c>
      <c r="BV12" s="36"/>
      <c r="BW12" s="36"/>
      <c r="BX12" s="36"/>
      <c r="BY12" s="36"/>
      <c r="BZ12" s="36"/>
      <c r="CA12" s="36"/>
      <c r="CB12" s="36"/>
      <c r="CC12" s="36"/>
      <c r="CD12" s="36"/>
      <c r="CE12" s="36"/>
      <c r="CF12" s="36"/>
      <c r="CG12" s="36"/>
      <c r="CH12" s="36"/>
      <c r="CI12" s="36"/>
      <c r="CJ12" s="36"/>
      <c r="CK12" s="36"/>
      <c r="CL12" s="36"/>
      <c r="CM12" s="36"/>
      <c r="CN12" s="36"/>
      <c r="CO12" s="36"/>
      <c r="CP12" s="36"/>
      <c r="CQ12" s="36"/>
      <c r="CR12" s="36"/>
      <c r="CS12" s="36"/>
      <c r="CT12" s="36"/>
      <c r="CU12" s="36"/>
      <c r="CV12" s="36"/>
      <c r="CW12" s="36"/>
      <c r="CX12" s="36"/>
      <c r="CY12" s="36"/>
      <c r="CZ12" s="36"/>
      <c r="DA12" s="36"/>
      <c r="DB12" s="36"/>
      <c r="DC12" s="36"/>
      <c r="DD12" s="36"/>
      <c r="DE12" s="36"/>
      <c r="DF12" s="36"/>
      <c r="DG12" s="36"/>
      <c r="DH12" s="36"/>
      <c r="DI12" s="36"/>
      <c r="DJ12" s="36"/>
      <c r="DK12" s="36"/>
      <c r="DL12" s="36"/>
      <c r="DM12" s="36"/>
      <c r="DN12" s="36"/>
      <c r="DO12" s="36"/>
      <c r="DP12" s="36"/>
      <c r="DQ12" s="36"/>
      <c r="DR12" s="36"/>
      <c r="DS12" s="36"/>
      <c r="DT12" s="36"/>
      <c r="DU12" s="36"/>
      <c r="DV12" s="36"/>
      <c r="DW12" s="36"/>
      <c r="DX12" s="36"/>
      <c r="DY12" s="36"/>
      <c r="DZ12" s="36"/>
      <c r="EA12" s="36"/>
      <c r="EB12" s="36"/>
      <c r="EC12" s="36"/>
      <c r="ED12" s="36"/>
      <c r="EE12" s="36"/>
      <c r="EF12" s="36"/>
      <c r="EG12" s="36"/>
      <c r="EI12" s="4"/>
      <c r="EJ12" s="4"/>
      <c r="EK12" s="4"/>
      <c r="EL12" s="4"/>
      <c r="EM12" s="4"/>
      <c r="EN12" s="4"/>
      <c r="EO12" s="4"/>
      <c r="EQ12" s="4"/>
      <c r="ER12" s="99"/>
      <c r="ES12" s="4"/>
      <c r="ET12" s="4"/>
      <c r="EU12" s="99"/>
      <c r="EV12" s="99"/>
      <c r="EW12" s="99"/>
      <c r="EX12" s="99"/>
      <c r="EY12" s="99"/>
    </row>
    <row r="13" spans="1:155" ht="16.5" thickBot="1">
      <c r="A13" s="45" t="s">
        <v>160</v>
      </c>
      <c r="B13" s="45"/>
      <c r="C13" s="42">
        <f>VLOOKUP(A13,BD!$B$3:$D$746,3,FALSE)</f>
        <v>48</v>
      </c>
      <c r="D13" s="4">
        <f>IFERROR(VLOOKUP(A13,BD!$B$3:$AC$411,4,FALSE),0)</f>
        <v>0</v>
      </c>
      <c r="E13" s="4">
        <f>IFERROR(VLOOKUP(A13,BD!$B$3:$AC$411,6,FALSE),0)</f>
        <v>0</v>
      </c>
      <c r="F13" s="4"/>
      <c r="G13" s="4">
        <f>+IFERROR(VLOOKUP(A13,BD!$B$3:$AC$411,12,FALSE),0)</f>
        <v>0</v>
      </c>
      <c r="H13" s="4">
        <f>+IFERROR(VLOOKUP(A13,BD!$B$3:$AC$411,14,FALSE),0)</f>
        <v>0</v>
      </c>
      <c r="I13" s="4">
        <f t="shared" si="0"/>
        <v>0</v>
      </c>
      <c r="J13" s="4">
        <f t="shared" si="1"/>
        <v>0</v>
      </c>
      <c r="K13" s="338"/>
      <c r="L13" s="36">
        <v>0</v>
      </c>
      <c r="M13" s="36">
        <v>0</v>
      </c>
      <c r="N13" s="36"/>
      <c r="O13" s="36"/>
      <c r="P13" s="36">
        <v>0</v>
      </c>
      <c r="Q13" s="36">
        <v>288</v>
      </c>
      <c r="R13" s="36">
        <v>0</v>
      </c>
      <c r="S13" s="36"/>
      <c r="T13" s="36"/>
      <c r="U13" s="36"/>
      <c r="V13" s="36"/>
      <c r="W13" s="36"/>
      <c r="X13" s="36">
        <v>0</v>
      </c>
      <c r="Y13" s="36">
        <v>144</v>
      </c>
      <c r="Z13" s="36">
        <v>0</v>
      </c>
      <c r="AA13" s="36"/>
      <c r="AB13" s="36">
        <v>0</v>
      </c>
      <c r="AC13" s="36">
        <v>240</v>
      </c>
      <c r="AD13" s="36"/>
      <c r="AE13" s="36"/>
      <c r="AF13" s="36">
        <v>0</v>
      </c>
      <c r="AG13" s="36">
        <v>96</v>
      </c>
      <c r="AH13" s="36">
        <v>0</v>
      </c>
      <c r="AI13" s="36"/>
      <c r="AJ13" s="36">
        <v>0</v>
      </c>
      <c r="AK13" s="36">
        <v>0</v>
      </c>
      <c r="AL13" s="36">
        <v>0</v>
      </c>
      <c r="AM13" s="36"/>
      <c r="AN13" s="36">
        <v>0</v>
      </c>
      <c r="AO13" s="36">
        <v>0</v>
      </c>
      <c r="AP13" s="36"/>
      <c r="AQ13" s="36"/>
      <c r="AR13" s="36">
        <v>0</v>
      </c>
      <c r="AS13" s="36">
        <v>288</v>
      </c>
      <c r="AT13" s="36">
        <v>0</v>
      </c>
      <c r="AU13" s="36"/>
      <c r="AV13" s="36"/>
      <c r="AW13" s="36"/>
      <c r="AX13" s="36"/>
      <c r="AY13" s="36"/>
      <c r="AZ13" s="36">
        <v>0</v>
      </c>
      <c r="BA13" s="36">
        <v>0</v>
      </c>
      <c r="BB13" s="36">
        <v>0</v>
      </c>
      <c r="BC13" s="36"/>
      <c r="BD13" s="36">
        <v>0</v>
      </c>
      <c r="BE13" s="36">
        <v>0</v>
      </c>
      <c r="BF13" s="36">
        <v>0</v>
      </c>
      <c r="BG13" s="36"/>
      <c r="BH13" s="36">
        <v>0</v>
      </c>
      <c r="BI13" s="36">
        <v>48</v>
      </c>
      <c r="BJ13" s="36">
        <v>0</v>
      </c>
      <c r="BK13" s="36"/>
      <c r="BL13" s="36">
        <v>0</v>
      </c>
      <c r="BM13" s="36">
        <v>0</v>
      </c>
      <c r="BN13" s="36"/>
      <c r="BO13" s="36"/>
      <c r="BP13" s="36">
        <v>0</v>
      </c>
      <c r="BQ13" s="36">
        <v>48</v>
      </c>
      <c r="BR13" s="36">
        <v>0</v>
      </c>
      <c r="BS13" s="36"/>
      <c r="BT13" s="36">
        <v>0</v>
      </c>
      <c r="BU13" s="36">
        <v>0</v>
      </c>
      <c r="BV13" s="36"/>
      <c r="BW13" s="36"/>
      <c r="BX13" s="36"/>
      <c r="BY13" s="36"/>
      <c r="BZ13" s="36"/>
      <c r="CA13" s="36"/>
      <c r="CB13" s="36"/>
      <c r="CC13" s="36"/>
      <c r="CD13" s="36"/>
      <c r="CE13" s="36"/>
      <c r="CF13" s="36"/>
      <c r="CG13" s="36"/>
      <c r="CH13" s="36"/>
      <c r="CI13" s="36"/>
      <c r="CJ13" s="36"/>
      <c r="CK13" s="36"/>
      <c r="CL13" s="36"/>
      <c r="CM13" s="36"/>
      <c r="CN13" s="36"/>
      <c r="CO13" s="36"/>
      <c r="CP13" s="36"/>
      <c r="CQ13" s="36"/>
      <c r="CR13" s="36"/>
      <c r="CS13" s="36"/>
      <c r="CT13" s="36"/>
      <c r="CU13" s="36"/>
      <c r="CV13" s="36"/>
      <c r="CW13" s="36"/>
      <c r="CX13" s="36"/>
      <c r="CY13" s="36"/>
      <c r="CZ13" s="36"/>
      <c r="DA13" s="36"/>
      <c r="DB13" s="36"/>
      <c r="DC13" s="36"/>
      <c r="DD13" s="36"/>
      <c r="DE13" s="36"/>
      <c r="DF13" s="36"/>
      <c r="DG13" s="36"/>
      <c r="DH13" s="36"/>
      <c r="DI13" s="36"/>
      <c r="DJ13" s="36"/>
      <c r="DK13" s="36"/>
      <c r="DL13" s="36"/>
      <c r="DM13" s="36"/>
      <c r="DN13" s="36"/>
      <c r="DO13" s="36"/>
      <c r="DP13" s="36"/>
      <c r="DQ13" s="36"/>
      <c r="DR13" s="36"/>
      <c r="DS13" s="36"/>
      <c r="DT13" s="36"/>
      <c r="DU13" s="36"/>
      <c r="DV13" s="36"/>
      <c r="DW13" s="36"/>
      <c r="DX13" s="36"/>
      <c r="DY13" s="36"/>
      <c r="DZ13" s="36"/>
      <c r="EA13" s="36"/>
      <c r="EB13" s="36"/>
      <c r="EC13" s="36"/>
      <c r="ED13" s="36"/>
      <c r="EE13" s="36"/>
      <c r="EF13" s="36"/>
      <c r="EG13" s="36"/>
      <c r="EI13" s="4"/>
      <c r="EJ13" s="4"/>
      <c r="EK13" s="4"/>
      <c r="EL13" s="4"/>
      <c r="EM13" s="4"/>
      <c r="EN13" s="4"/>
      <c r="EO13" s="4"/>
      <c r="EQ13" s="4"/>
      <c r="ER13" s="99"/>
      <c r="ES13" s="4"/>
      <c r="ET13" s="4"/>
      <c r="EU13" s="99"/>
      <c r="EV13" s="99"/>
      <c r="EW13" s="99"/>
      <c r="EX13" s="99"/>
      <c r="EY13" s="99"/>
    </row>
    <row r="14" spans="1:155" ht="16.5" thickBot="1">
      <c r="A14" s="45" t="s">
        <v>161</v>
      </c>
      <c r="B14" s="45"/>
      <c r="C14" s="42">
        <f>VLOOKUP(A14,BD!$B$3:$D$746,3,FALSE)</f>
        <v>48</v>
      </c>
      <c r="D14" s="4">
        <f>IFERROR(VLOOKUP(A14,BD!$B$3:$AC$411,4,FALSE),0)</f>
        <v>0</v>
      </c>
      <c r="E14" s="4">
        <f>IFERROR(VLOOKUP(A14,BD!$B$3:$AC$411,6,FALSE),0)</f>
        <v>2208</v>
      </c>
      <c r="F14" s="4"/>
      <c r="G14" s="4">
        <f>+IFERROR(VLOOKUP(A14,BD!$B$3:$AC$411,12,FALSE),0)</f>
        <v>0</v>
      </c>
      <c r="H14" s="4">
        <f>+IFERROR(VLOOKUP(A14,BD!$B$3:$AC$411,14,FALSE),0)</f>
        <v>0</v>
      </c>
      <c r="I14" s="4">
        <f t="shared" si="0"/>
        <v>0</v>
      </c>
      <c r="J14" s="4">
        <f t="shared" si="1"/>
        <v>2208</v>
      </c>
      <c r="K14" s="339"/>
      <c r="L14" s="36">
        <v>2496</v>
      </c>
      <c r="M14" s="36">
        <v>144</v>
      </c>
      <c r="N14" s="36"/>
      <c r="O14" s="36"/>
      <c r="P14" s="36">
        <v>2352</v>
      </c>
      <c r="Q14" s="36">
        <v>48</v>
      </c>
      <c r="R14" s="36">
        <v>3456</v>
      </c>
      <c r="S14" s="36"/>
      <c r="T14" s="36"/>
      <c r="U14" s="36"/>
      <c r="V14" s="36"/>
      <c r="W14" s="36"/>
      <c r="X14" s="36">
        <v>2304</v>
      </c>
      <c r="Y14" s="36">
        <v>96</v>
      </c>
      <c r="Z14" s="36">
        <v>0</v>
      </c>
      <c r="AA14" s="36"/>
      <c r="AB14" s="36">
        <v>2208</v>
      </c>
      <c r="AC14" s="36">
        <v>0</v>
      </c>
      <c r="AD14" s="36"/>
      <c r="AE14" s="36"/>
      <c r="AF14" s="36">
        <v>2448</v>
      </c>
      <c r="AG14" s="36">
        <v>0</v>
      </c>
      <c r="AH14" s="36">
        <v>3456</v>
      </c>
      <c r="AI14" s="36"/>
      <c r="AJ14" s="36">
        <v>2400</v>
      </c>
      <c r="AK14" s="36">
        <v>48</v>
      </c>
      <c r="AL14" s="36">
        <v>3456</v>
      </c>
      <c r="AM14" s="36"/>
      <c r="AN14" s="36">
        <v>2544</v>
      </c>
      <c r="AO14" s="36">
        <v>240</v>
      </c>
      <c r="AP14" s="36"/>
      <c r="AQ14" s="36"/>
      <c r="AR14" s="36">
        <v>2400</v>
      </c>
      <c r="AS14" s="36">
        <v>0</v>
      </c>
      <c r="AT14" s="36">
        <v>3456</v>
      </c>
      <c r="AU14" s="36"/>
      <c r="AV14" s="36"/>
      <c r="AW14" s="36"/>
      <c r="AX14" s="36"/>
      <c r="AY14" s="36"/>
      <c r="AZ14" s="36">
        <v>2496</v>
      </c>
      <c r="BA14" s="36">
        <v>0</v>
      </c>
      <c r="BB14" s="36">
        <v>0</v>
      </c>
      <c r="BC14" s="36"/>
      <c r="BD14" s="36">
        <v>2256</v>
      </c>
      <c r="BE14" s="36">
        <v>0</v>
      </c>
      <c r="BF14" s="36">
        <v>0</v>
      </c>
      <c r="BG14" s="36"/>
      <c r="BH14" s="36">
        <v>2640</v>
      </c>
      <c r="BI14" s="36">
        <v>48</v>
      </c>
      <c r="BJ14" s="36">
        <v>3456</v>
      </c>
      <c r="BK14" s="36"/>
      <c r="BL14" s="36">
        <v>2208</v>
      </c>
      <c r="BM14" s="36">
        <v>48</v>
      </c>
      <c r="BN14" s="36"/>
      <c r="BO14" s="36"/>
      <c r="BP14" s="36">
        <v>2352</v>
      </c>
      <c r="BQ14" s="36">
        <v>0</v>
      </c>
      <c r="BR14" s="36">
        <v>0</v>
      </c>
      <c r="BS14" s="36"/>
      <c r="BT14" s="36">
        <v>2544</v>
      </c>
      <c r="BU14" s="36">
        <v>0</v>
      </c>
      <c r="BV14" s="36"/>
      <c r="BW14" s="36"/>
      <c r="BX14" s="36"/>
      <c r="BY14" s="36"/>
      <c r="BZ14" s="36"/>
      <c r="CA14" s="36"/>
      <c r="CB14" s="36"/>
      <c r="CC14" s="36"/>
      <c r="CD14" s="36"/>
      <c r="CE14" s="36"/>
      <c r="CF14" s="36"/>
      <c r="CG14" s="36"/>
      <c r="CH14" s="36"/>
      <c r="CI14" s="36"/>
      <c r="CJ14" s="36"/>
      <c r="CK14" s="36"/>
      <c r="CL14" s="36"/>
      <c r="CM14" s="36"/>
      <c r="CN14" s="36"/>
      <c r="CO14" s="36"/>
      <c r="CP14" s="36"/>
      <c r="CQ14" s="36"/>
      <c r="CR14" s="36"/>
      <c r="CS14" s="36"/>
      <c r="CT14" s="36"/>
      <c r="CU14" s="36"/>
      <c r="CV14" s="36"/>
      <c r="CW14" s="36"/>
      <c r="CX14" s="36"/>
      <c r="CY14" s="36"/>
      <c r="CZ14" s="36"/>
      <c r="DA14" s="36"/>
      <c r="DB14" s="36"/>
      <c r="DC14" s="36"/>
      <c r="DD14" s="36"/>
      <c r="DE14" s="36"/>
      <c r="DF14" s="36"/>
      <c r="DG14" s="36"/>
      <c r="DH14" s="36"/>
      <c r="DI14" s="36"/>
      <c r="DJ14" s="36"/>
      <c r="DK14" s="36"/>
      <c r="DL14" s="36"/>
      <c r="DM14" s="36"/>
      <c r="DN14" s="36"/>
      <c r="DO14" s="36"/>
      <c r="DP14" s="36"/>
      <c r="DQ14" s="36"/>
      <c r="DR14" s="36"/>
      <c r="DS14" s="36"/>
      <c r="DT14" s="36"/>
      <c r="DU14" s="36"/>
      <c r="DV14" s="36"/>
      <c r="DW14" s="36"/>
      <c r="DX14" s="36"/>
      <c r="DY14" s="36"/>
      <c r="DZ14" s="36"/>
      <c r="EA14" s="36"/>
      <c r="EB14" s="36"/>
      <c r="EC14" s="36"/>
      <c r="ED14" s="36"/>
      <c r="EE14" s="36"/>
      <c r="EF14" s="36"/>
      <c r="EG14" s="36"/>
      <c r="EI14" s="4"/>
      <c r="EJ14" s="4"/>
      <c r="EK14" s="4"/>
      <c r="EL14" s="4"/>
      <c r="EM14" s="4"/>
      <c r="EN14" s="4"/>
      <c r="EO14" s="4"/>
      <c r="EQ14" s="4"/>
      <c r="ER14" s="99"/>
      <c r="ES14" s="4"/>
      <c r="ET14" s="4"/>
      <c r="EU14" s="99"/>
      <c r="EV14" s="99"/>
      <c r="EW14" s="99"/>
      <c r="EX14" s="99"/>
      <c r="EY14" s="99"/>
    </row>
    <row r="15" spans="1:155" ht="16.5" thickBot="1">
      <c r="A15" s="46" t="s">
        <v>51</v>
      </c>
      <c r="B15" s="46"/>
      <c r="C15" s="42">
        <f>VLOOKUP(A15,BD!$B$3:$D$746,3,FALSE)</f>
        <v>72</v>
      </c>
      <c r="D15" s="5">
        <f>IFERROR(VLOOKUP(A15,BD!$B$3:$AC$411,4,FALSE),0)</f>
        <v>5184</v>
      </c>
      <c r="E15" s="5">
        <f>IFERROR(VLOOKUP(A15,BD!$B$3:$AC$411,6,FALSE),0)</f>
        <v>5184</v>
      </c>
      <c r="F15" s="5"/>
      <c r="G15" s="5">
        <f>+IFERROR(VLOOKUP(A15,BD!$B$3:$AC$411,12,FALSE),0)</f>
        <v>0</v>
      </c>
      <c r="H15" s="5">
        <f>+IFERROR(VLOOKUP(A15,BD!$B$3:$AC$411,14,FALSE),0)</f>
        <v>0</v>
      </c>
      <c r="I15" s="5">
        <f>+EQ15</f>
        <v>0</v>
      </c>
      <c r="J15" s="5">
        <f t="shared" si="1"/>
        <v>5184</v>
      </c>
      <c r="K15" s="337">
        <f>SUM(J15:J17)-SUM(I15:I17)</f>
        <v>5904</v>
      </c>
      <c r="L15" s="36">
        <v>3456</v>
      </c>
      <c r="M15" s="36">
        <v>864</v>
      </c>
      <c r="N15" s="36"/>
      <c r="O15" s="36"/>
      <c r="P15" s="36">
        <v>3600</v>
      </c>
      <c r="Q15" s="36">
        <v>720</v>
      </c>
      <c r="R15" s="36">
        <v>0</v>
      </c>
      <c r="S15" s="36">
        <v>6</v>
      </c>
      <c r="T15" s="36"/>
      <c r="U15" s="36"/>
      <c r="V15" s="36"/>
      <c r="W15" s="36"/>
      <c r="X15" s="36">
        <v>3744</v>
      </c>
      <c r="Y15" s="36">
        <v>648</v>
      </c>
      <c r="Z15" s="36">
        <v>5184</v>
      </c>
      <c r="AA15" s="36"/>
      <c r="AB15" s="36">
        <v>3960</v>
      </c>
      <c r="AC15" s="36">
        <v>1224</v>
      </c>
      <c r="AD15" s="36"/>
      <c r="AE15" s="36"/>
      <c r="AF15" s="36">
        <v>3888</v>
      </c>
      <c r="AG15" s="36">
        <v>432</v>
      </c>
      <c r="AH15" s="36">
        <v>0</v>
      </c>
      <c r="AI15" s="36"/>
      <c r="AJ15" s="36">
        <v>3096</v>
      </c>
      <c r="AK15" s="36">
        <v>1008</v>
      </c>
      <c r="AL15" s="36">
        <v>5184</v>
      </c>
      <c r="AM15" s="36"/>
      <c r="AN15" s="36">
        <v>3816</v>
      </c>
      <c r="AO15" s="36">
        <v>1368</v>
      </c>
      <c r="AP15" s="36"/>
      <c r="AQ15" s="36"/>
      <c r="AR15" s="36">
        <v>3672</v>
      </c>
      <c r="AS15" s="36">
        <v>504</v>
      </c>
      <c r="AT15" s="36">
        <v>5184</v>
      </c>
      <c r="AU15" s="36"/>
      <c r="AV15" s="36"/>
      <c r="AW15" s="36"/>
      <c r="AX15" s="36"/>
      <c r="AY15" s="36"/>
      <c r="AZ15" s="36">
        <v>3960</v>
      </c>
      <c r="BA15" s="36">
        <v>1368</v>
      </c>
      <c r="BB15" s="36">
        <v>5184</v>
      </c>
      <c r="BC15" s="36"/>
      <c r="BD15" s="36">
        <v>3888</v>
      </c>
      <c r="BE15" s="36">
        <v>1224</v>
      </c>
      <c r="BF15" s="36">
        <v>5184</v>
      </c>
      <c r="BG15" s="36"/>
      <c r="BH15" s="36">
        <v>4320</v>
      </c>
      <c r="BI15" s="36">
        <v>288</v>
      </c>
      <c r="BJ15" s="36">
        <v>0</v>
      </c>
      <c r="BK15" s="36"/>
      <c r="BL15" s="36">
        <v>3816</v>
      </c>
      <c r="BM15" s="36">
        <v>1728</v>
      </c>
      <c r="BN15" s="36"/>
      <c r="BO15" s="36">
        <v>144</v>
      </c>
      <c r="BP15" s="36">
        <v>4032</v>
      </c>
      <c r="BQ15" s="36">
        <v>1296</v>
      </c>
      <c r="BR15" s="36">
        <v>5184</v>
      </c>
      <c r="BS15" s="36"/>
      <c r="BT15" s="36">
        <v>3888</v>
      </c>
      <c r="BU15" s="36">
        <v>0</v>
      </c>
      <c r="BV15" s="36"/>
      <c r="BW15" s="36"/>
      <c r="BX15" s="36"/>
      <c r="BY15" s="36"/>
      <c r="BZ15" s="36"/>
      <c r="CA15" s="36"/>
      <c r="CB15" s="36"/>
      <c r="CC15" s="36"/>
      <c r="CD15" s="36"/>
      <c r="CE15" s="36"/>
      <c r="CF15" s="36"/>
      <c r="CG15" s="36"/>
      <c r="CH15" s="36"/>
      <c r="CI15" s="36"/>
      <c r="CJ15" s="36"/>
      <c r="CK15" s="36"/>
      <c r="CL15" s="36"/>
      <c r="CM15" s="36"/>
      <c r="CN15" s="36"/>
      <c r="CO15" s="36"/>
      <c r="CP15" s="36"/>
      <c r="CQ15" s="36"/>
      <c r="CR15" s="36"/>
      <c r="CS15" s="36"/>
      <c r="CT15" s="36"/>
      <c r="CU15" s="36"/>
      <c r="CV15" s="36"/>
      <c r="CW15" s="36"/>
      <c r="CX15" s="36"/>
      <c r="CY15" s="36"/>
      <c r="CZ15" s="36"/>
      <c r="DA15" s="36"/>
      <c r="DB15" s="36"/>
      <c r="DC15" s="36"/>
      <c r="DD15" s="36"/>
      <c r="DE15" s="36"/>
      <c r="DF15" s="36"/>
      <c r="DG15" s="36"/>
      <c r="DH15" s="36"/>
      <c r="DI15" s="36"/>
      <c r="DJ15" s="36"/>
      <c r="DK15" s="36"/>
      <c r="DL15" s="36"/>
      <c r="DM15" s="36"/>
      <c r="DN15" s="36"/>
      <c r="DO15" s="36"/>
      <c r="DP15" s="36"/>
      <c r="DQ15" s="36"/>
      <c r="DR15" s="36"/>
      <c r="DS15" s="36"/>
      <c r="DT15" s="36"/>
      <c r="DU15" s="36"/>
      <c r="DV15" s="36"/>
      <c r="DW15" s="36"/>
      <c r="DX15" s="36"/>
      <c r="DY15" s="36"/>
      <c r="DZ15" s="36"/>
      <c r="EA15" s="36"/>
      <c r="EB15" s="36"/>
      <c r="EC15" s="36"/>
      <c r="ED15" s="36"/>
      <c r="EE15" s="36"/>
      <c r="EF15" s="36"/>
      <c r="EG15" s="36"/>
      <c r="EI15" s="5"/>
      <c r="EJ15" s="5"/>
      <c r="EK15" s="5"/>
      <c r="EL15" s="5"/>
      <c r="EM15" s="268"/>
      <c r="EN15" s="5"/>
      <c r="EO15" s="5"/>
      <c r="EQ15" s="5"/>
      <c r="ER15" s="99"/>
      <c r="ES15" s="5"/>
      <c r="ET15" s="5"/>
      <c r="EU15" s="99"/>
      <c r="EV15" s="99"/>
      <c r="EW15" s="99"/>
      <c r="EX15" s="99"/>
      <c r="EY15" s="99"/>
    </row>
    <row r="16" spans="1:155" ht="16.5" thickBot="1">
      <c r="A16" s="46" t="s">
        <v>52</v>
      </c>
      <c r="B16" s="46"/>
      <c r="C16" s="42">
        <f>VLOOKUP(A16,BD!$B$3:$D$746,3,FALSE)</f>
        <v>72</v>
      </c>
      <c r="D16" s="5">
        <f>IFERROR(VLOOKUP(A16,BD!$B$3:$AC$411,4,FALSE),0)</f>
        <v>0</v>
      </c>
      <c r="E16" s="5">
        <f>IFERROR(VLOOKUP(A16,BD!$B$3:$AC$411,6,FALSE),0)</f>
        <v>648</v>
      </c>
      <c r="F16" s="5"/>
      <c r="G16" s="5">
        <f>+IFERROR(VLOOKUP(A16,BD!$B$3:$AC$411,12,FALSE),0)</f>
        <v>0</v>
      </c>
      <c r="H16" s="5">
        <f>+IFERROR(VLOOKUP(A16,BD!$B$3:$AC$411,14,FALSE),0)</f>
        <v>0</v>
      </c>
      <c r="I16" s="5">
        <f>+EQ16</f>
        <v>0</v>
      </c>
      <c r="J16" s="5">
        <f>+E16</f>
        <v>648</v>
      </c>
      <c r="K16" s="338"/>
      <c r="L16" s="36">
        <v>936</v>
      </c>
      <c r="M16" s="36">
        <v>504</v>
      </c>
      <c r="N16" s="36"/>
      <c r="O16" s="36"/>
      <c r="P16" s="36">
        <v>936</v>
      </c>
      <c r="Q16" s="36">
        <v>432</v>
      </c>
      <c r="R16" s="36">
        <v>1296</v>
      </c>
      <c r="S16" s="36"/>
      <c r="T16" s="36"/>
      <c r="U16" s="36"/>
      <c r="V16" s="36"/>
      <c r="W16" s="36"/>
      <c r="X16" s="36">
        <v>936</v>
      </c>
      <c r="Y16" s="36">
        <v>288</v>
      </c>
      <c r="Z16" s="36">
        <v>0</v>
      </c>
      <c r="AA16" s="36"/>
      <c r="AB16" s="36">
        <v>648</v>
      </c>
      <c r="AC16" s="36">
        <v>504</v>
      </c>
      <c r="AD16" s="36"/>
      <c r="AE16" s="36"/>
      <c r="AF16" s="36">
        <v>648</v>
      </c>
      <c r="AG16" s="36">
        <v>216</v>
      </c>
      <c r="AH16" s="36">
        <v>1296</v>
      </c>
      <c r="AI16" s="36"/>
      <c r="AJ16" s="36">
        <v>720</v>
      </c>
      <c r="AK16" s="36">
        <v>288</v>
      </c>
      <c r="AL16" s="36">
        <v>0</v>
      </c>
      <c r="AM16" s="36"/>
      <c r="AN16" s="36">
        <v>1008</v>
      </c>
      <c r="AO16" s="36">
        <v>288</v>
      </c>
      <c r="AP16" s="36"/>
      <c r="AQ16" s="36"/>
      <c r="AR16" s="36">
        <v>936</v>
      </c>
      <c r="AS16" s="36">
        <v>432</v>
      </c>
      <c r="AT16" s="36">
        <v>0</v>
      </c>
      <c r="AU16" s="36"/>
      <c r="AV16" s="36"/>
      <c r="AW16" s="36"/>
      <c r="AX16" s="36"/>
      <c r="AY16" s="36"/>
      <c r="AZ16" s="36">
        <v>864</v>
      </c>
      <c r="BA16" s="36">
        <v>360</v>
      </c>
      <c r="BB16" s="36">
        <v>1296</v>
      </c>
      <c r="BC16" s="36"/>
      <c r="BD16" s="36">
        <v>936</v>
      </c>
      <c r="BE16" s="36">
        <v>288</v>
      </c>
      <c r="BF16" s="36">
        <v>648</v>
      </c>
      <c r="BG16" s="36"/>
      <c r="BH16" s="36">
        <v>864</v>
      </c>
      <c r="BI16" s="36">
        <v>288</v>
      </c>
      <c r="BJ16" s="36">
        <v>0</v>
      </c>
      <c r="BK16" s="36"/>
      <c r="BL16" s="36">
        <v>792</v>
      </c>
      <c r="BM16" s="36">
        <v>144</v>
      </c>
      <c r="BN16" s="36"/>
      <c r="BO16" s="36"/>
      <c r="BP16" s="36">
        <v>720</v>
      </c>
      <c r="BQ16" s="36">
        <v>216</v>
      </c>
      <c r="BR16" s="36">
        <v>0</v>
      </c>
      <c r="BS16" s="36"/>
      <c r="BT16" s="36">
        <v>648</v>
      </c>
      <c r="BU16" s="36">
        <v>0</v>
      </c>
      <c r="BV16" s="36"/>
      <c r="BW16" s="36"/>
      <c r="BX16" s="36"/>
      <c r="BY16" s="36"/>
      <c r="BZ16" s="36"/>
      <c r="CA16" s="36"/>
      <c r="CB16" s="36"/>
      <c r="CC16" s="36"/>
      <c r="CD16" s="36"/>
      <c r="CE16" s="36"/>
      <c r="CF16" s="36"/>
      <c r="CG16" s="36"/>
      <c r="CH16" s="36"/>
      <c r="CI16" s="36"/>
      <c r="CJ16" s="36"/>
      <c r="CK16" s="36"/>
      <c r="CL16" s="36"/>
      <c r="CM16" s="36"/>
      <c r="CN16" s="36"/>
      <c r="CO16" s="36"/>
      <c r="CP16" s="36"/>
      <c r="CQ16" s="36"/>
      <c r="CR16" s="36"/>
      <c r="CS16" s="36"/>
      <c r="CT16" s="36"/>
      <c r="CU16" s="36"/>
      <c r="CV16" s="36"/>
      <c r="CW16" s="36"/>
      <c r="CX16" s="36"/>
      <c r="CY16" s="36"/>
      <c r="CZ16" s="36"/>
      <c r="DA16" s="36"/>
      <c r="DB16" s="36"/>
      <c r="DC16" s="36"/>
      <c r="DD16" s="36"/>
      <c r="DE16" s="36"/>
      <c r="DF16" s="36"/>
      <c r="DG16" s="36"/>
      <c r="DH16" s="36"/>
      <c r="DI16" s="36"/>
      <c r="DJ16" s="36"/>
      <c r="DK16" s="36"/>
      <c r="DL16" s="36"/>
      <c r="DM16" s="36"/>
      <c r="DN16" s="36"/>
      <c r="DO16" s="36"/>
      <c r="DP16" s="36"/>
      <c r="DQ16" s="36"/>
      <c r="DR16" s="36"/>
      <c r="DS16" s="36"/>
      <c r="DT16" s="36"/>
      <c r="DU16" s="36"/>
      <c r="DV16" s="36"/>
      <c r="DW16" s="36"/>
      <c r="DX16" s="36"/>
      <c r="DY16" s="36"/>
      <c r="DZ16" s="36"/>
      <c r="EA16" s="36"/>
      <c r="EB16" s="36"/>
      <c r="EC16" s="36"/>
      <c r="ED16" s="36"/>
      <c r="EE16" s="36"/>
      <c r="EF16" s="36"/>
      <c r="EG16" s="36"/>
      <c r="EI16" s="5"/>
      <c r="EJ16" s="5"/>
      <c r="EK16" s="5"/>
      <c r="EL16" s="5"/>
      <c r="EM16" s="5"/>
      <c r="EN16" s="5"/>
      <c r="EO16" s="5"/>
      <c r="EQ16" s="5"/>
      <c r="ER16" s="99"/>
      <c r="ES16" s="5"/>
      <c r="ET16" s="5"/>
      <c r="EU16" s="99"/>
      <c r="EV16" s="99"/>
      <c r="EW16" s="99"/>
      <c r="EX16" s="99"/>
      <c r="EY16" s="99"/>
    </row>
    <row r="17" spans="1:155" ht="16.5" thickBot="1">
      <c r="A17" s="46" t="s">
        <v>242</v>
      </c>
      <c r="B17" s="46"/>
      <c r="C17" s="42">
        <f>VLOOKUP(A17,BD!$B$3:$D$746,3,FALSE)</f>
        <v>72</v>
      </c>
      <c r="D17" s="5">
        <f>IFERROR(VLOOKUP(A17,BD!$B$3:$AC$411,4,FALSE),0)</f>
        <v>0</v>
      </c>
      <c r="E17" s="5">
        <f>IFERROR(VLOOKUP(A17,BD!$B$3:$AC$411,6,FALSE),0)</f>
        <v>72</v>
      </c>
      <c r="F17" s="5"/>
      <c r="G17" s="5">
        <f>+IFERROR(VLOOKUP(A17,BD!$B$3:$AC$411,12,FALSE),0)</f>
        <v>0</v>
      </c>
      <c r="H17" s="5">
        <f>+IFERROR(VLOOKUP(A17,BD!$B$3:$AC$411,14,FALSE),0)</f>
        <v>0</v>
      </c>
      <c r="I17" s="5">
        <f t="shared" si="0"/>
        <v>0</v>
      </c>
      <c r="J17" s="5">
        <f t="shared" si="1"/>
        <v>72</v>
      </c>
      <c r="K17" s="339"/>
      <c r="L17" s="36">
        <v>864</v>
      </c>
      <c r="M17" s="36">
        <v>216</v>
      </c>
      <c r="N17" s="36"/>
      <c r="O17" s="36"/>
      <c r="P17" s="36">
        <v>288</v>
      </c>
      <c r="Q17" s="36">
        <v>144</v>
      </c>
      <c r="R17" s="36">
        <v>0</v>
      </c>
      <c r="S17" s="36"/>
      <c r="T17" s="36"/>
      <c r="U17" s="36"/>
      <c r="V17" s="36"/>
      <c r="W17" s="36"/>
      <c r="X17" s="36">
        <v>0</v>
      </c>
      <c r="Y17" s="36">
        <v>0</v>
      </c>
      <c r="Z17" s="36">
        <v>0</v>
      </c>
      <c r="AA17" s="36"/>
      <c r="AB17" s="36">
        <v>0</v>
      </c>
      <c r="AC17" s="36">
        <v>0</v>
      </c>
      <c r="AD17" s="36"/>
      <c r="AE17" s="36"/>
      <c r="AF17" s="36">
        <v>0</v>
      </c>
      <c r="AG17" s="36">
        <v>0</v>
      </c>
      <c r="AH17" s="36">
        <v>0</v>
      </c>
      <c r="AI17" s="36"/>
      <c r="AJ17" s="36">
        <v>0</v>
      </c>
      <c r="AK17" s="36">
        <v>0</v>
      </c>
      <c r="AL17" s="36">
        <v>0</v>
      </c>
      <c r="AM17" s="36"/>
      <c r="AN17" s="36">
        <v>0</v>
      </c>
      <c r="AO17" s="36">
        <v>0</v>
      </c>
      <c r="AP17" s="36"/>
      <c r="AQ17" s="36"/>
      <c r="AR17" s="36">
        <v>0</v>
      </c>
      <c r="AS17" s="36">
        <v>0</v>
      </c>
      <c r="AT17" s="36">
        <v>0</v>
      </c>
      <c r="AU17" s="36"/>
      <c r="AV17" s="36"/>
      <c r="AW17" s="36"/>
      <c r="AX17" s="36"/>
      <c r="AY17" s="36"/>
      <c r="AZ17" s="36">
        <v>0</v>
      </c>
      <c r="BA17" s="36">
        <v>0</v>
      </c>
      <c r="BB17" s="36">
        <v>0</v>
      </c>
      <c r="BC17" s="36"/>
      <c r="BD17" s="36">
        <v>0</v>
      </c>
      <c r="BE17" s="36">
        <v>0</v>
      </c>
      <c r="BF17" s="36">
        <v>648</v>
      </c>
      <c r="BG17" s="36"/>
      <c r="BH17" s="36">
        <v>360</v>
      </c>
      <c r="BI17" s="36">
        <v>0</v>
      </c>
      <c r="BJ17" s="36">
        <v>0</v>
      </c>
      <c r="BK17" s="36"/>
      <c r="BL17" s="36">
        <v>72</v>
      </c>
      <c r="BM17" s="36">
        <v>0</v>
      </c>
      <c r="BN17" s="36"/>
      <c r="BO17" s="36"/>
      <c r="BP17" s="36">
        <v>0</v>
      </c>
      <c r="BQ17" s="36">
        <v>0</v>
      </c>
      <c r="BR17" s="36">
        <v>0</v>
      </c>
      <c r="BS17" s="36"/>
      <c r="BT17" s="36">
        <v>144</v>
      </c>
      <c r="BU17" s="36">
        <v>0</v>
      </c>
      <c r="BV17" s="36"/>
      <c r="BW17" s="36"/>
      <c r="BX17" s="36"/>
      <c r="BY17" s="36"/>
      <c r="BZ17" s="36"/>
      <c r="CA17" s="36"/>
      <c r="CB17" s="36"/>
      <c r="CC17" s="36"/>
      <c r="CD17" s="36"/>
      <c r="CE17" s="36"/>
      <c r="CF17" s="36"/>
      <c r="CG17" s="36"/>
      <c r="CH17" s="36"/>
      <c r="CI17" s="36"/>
      <c r="CJ17" s="36"/>
      <c r="CK17" s="36"/>
      <c r="CL17" s="36"/>
      <c r="CM17" s="36"/>
      <c r="CN17" s="36"/>
      <c r="CO17" s="36"/>
      <c r="CP17" s="36"/>
      <c r="CQ17" s="36"/>
      <c r="CR17" s="36"/>
      <c r="CS17" s="36"/>
      <c r="CT17" s="36"/>
      <c r="CU17" s="36"/>
      <c r="CV17" s="36"/>
      <c r="CW17" s="36"/>
      <c r="CX17" s="36"/>
      <c r="CY17" s="36"/>
      <c r="CZ17" s="36"/>
      <c r="DA17" s="36"/>
      <c r="DB17" s="36"/>
      <c r="DC17" s="36"/>
      <c r="DD17" s="36"/>
      <c r="DE17" s="36"/>
      <c r="DF17" s="36"/>
      <c r="DG17" s="36"/>
      <c r="DH17" s="36"/>
      <c r="DI17" s="36"/>
      <c r="DJ17" s="36"/>
      <c r="DK17" s="36"/>
      <c r="DL17" s="36"/>
      <c r="DM17" s="36"/>
      <c r="DN17" s="36"/>
      <c r="DO17" s="36"/>
      <c r="DP17" s="36"/>
      <c r="DQ17" s="36"/>
      <c r="DR17" s="36"/>
      <c r="DS17" s="36"/>
      <c r="DT17" s="36"/>
      <c r="DU17" s="36"/>
      <c r="DV17" s="36"/>
      <c r="DW17" s="36"/>
      <c r="DX17" s="36"/>
      <c r="DY17" s="36"/>
      <c r="DZ17" s="36"/>
      <c r="EA17" s="36"/>
      <c r="EB17" s="36"/>
      <c r="EC17" s="36"/>
      <c r="ED17" s="36"/>
      <c r="EE17" s="36"/>
      <c r="EF17" s="36"/>
      <c r="EG17" s="36"/>
      <c r="EI17" s="5"/>
      <c r="EJ17" s="5"/>
      <c r="EK17" s="5"/>
      <c r="EL17" s="5"/>
      <c r="EM17" s="5"/>
      <c r="EN17" s="5"/>
      <c r="EO17" s="5"/>
      <c r="EQ17" s="5"/>
      <c r="ER17" s="99"/>
      <c r="ES17" s="5"/>
      <c r="ET17" s="5"/>
      <c r="EU17" s="99"/>
      <c r="EV17" s="99"/>
      <c r="EW17" s="99"/>
      <c r="EX17" s="99"/>
      <c r="EY17" s="99"/>
    </row>
    <row r="18" spans="1:155" ht="16.5" thickBot="1">
      <c r="A18" s="41" t="s">
        <v>41</v>
      </c>
      <c r="B18" s="41"/>
      <c r="C18" s="42">
        <f>VLOOKUP(A18,BD!$B$3:$D$746,3,FALSE)</f>
        <v>48</v>
      </c>
      <c r="D18" s="6">
        <f>IFERROR(VLOOKUP(A18,BD!$B$3:$AC$411,4,FALSE),0)</f>
        <v>3072</v>
      </c>
      <c r="E18" s="6">
        <f>IFERROR(VLOOKUP(A18,BD!$B$3:$AC$411,6,FALSE),0)</f>
        <v>3504</v>
      </c>
      <c r="F18" s="6"/>
      <c r="G18" s="6">
        <f>+IFERROR(VLOOKUP(A18,BD!$B$3:$AC$411,12,FALSE),0)</f>
        <v>0</v>
      </c>
      <c r="H18" s="6">
        <f>+IFERROR(VLOOKUP(A18,BD!$B$3:$AC$411,14,FALSE),0)</f>
        <v>0</v>
      </c>
      <c r="I18" s="6">
        <f t="shared" si="0"/>
        <v>0</v>
      </c>
      <c r="J18" s="6">
        <f t="shared" si="1"/>
        <v>3504</v>
      </c>
      <c r="K18" s="337">
        <f>SUM(J18:J22)-SUM(I18:I22)</f>
        <v>10464</v>
      </c>
      <c r="L18" s="36">
        <v>9120</v>
      </c>
      <c r="M18" s="36">
        <v>2208</v>
      </c>
      <c r="N18" s="36"/>
      <c r="O18" s="36">
        <v>-192</v>
      </c>
      <c r="P18" s="36">
        <v>9360</v>
      </c>
      <c r="Q18" s="36">
        <v>2976</v>
      </c>
      <c r="R18" s="36">
        <v>12288</v>
      </c>
      <c r="S18" s="36">
        <v>48</v>
      </c>
      <c r="T18" s="36"/>
      <c r="U18" s="36"/>
      <c r="V18" s="36"/>
      <c r="W18" s="36"/>
      <c r="X18" s="36">
        <v>10416</v>
      </c>
      <c r="Y18" s="36">
        <v>3264</v>
      </c>
      <c r="Z18" s="36">
        <v>12288</v>
      </c>
      <c r="AA18" s="36">
        <v>96</v>
      </c>
      <c r="AB18" s="36">
        <v>7824</v>
      </c>
      <c r="AC18" s="36">
        <v>3120</v>
      </c>
      <c r="AD18" s="36"/>
      <c r="AE18" s="36"/>
      <c r="AF18" s="36">
        <v>9312</v>
      </c>
      <c r="AG18" s="36">
        <v>1440</v>
      </c>
      <c r="AH18" s="36">
        <v>6144</v>
      </c>
      <c r="AI18" s="36"/>
      <c r="AJ18" s="36">
        <v>7536</v>
      </c>
      <c r="AK18" s="36">
        <v>2016</v>
      </c>
      <c r="AL18" s="36">
        <v>12288</v>
      </c>
      <c r="AM18" s="36"/>
      <c r="AN18" s="36">
        <v>9504</v>
      </c>
      <c r="AO18" s="36">
        <v>2352</v>
      </c>
      <c r="AP18" s="36"/>
      <c r="AQ18" s="36">
        <v>8</v>
      </c>
      <c r="AR18" s="36">
        <v>8208</v>
      </c>
      <c r="AS18" s="36">
        <v>1056</v>
      </c>
      <c r="AT18" s="36">
        <v>6144</v>
      </c>
      <c r="AU18" s="36">
        <v>1</v>
      </c>
      <c r="AV18" s="36"/>
      <c r="AW18" s="36"/>
      <c r="AX18" s="36"/>
      <c r="AY18" s="36"/>
      <c r="AZ18" s="36">
        <v>8064</v>
      </c>
      <c r="BA18" s="36">
        <v>1440</v>
      </c>
      <c r="BB18" s="36">
        <v>6144</v>
      </c>
      <c r="BC18" s="36">
        <v>35</v>
      </c>
      <c r="BD18" s="36">
        <v>7584</v>
      </c>
      <c r="BE18" s="36">
        <v>1728</v>
      </c>
      <c r="BF18" s="36">
        <v>9216</v>
      </c>
      <c r="BG18" s="36">
        <v>4</v>
      </c>
      <c r="BH18" s="36">
        <v>8640</v>
      </c>
      <c r="BI18" s="36">
        <v>960</v>
      </c>
      <c r="BJ18" s="36">
        <v>9216</v>
      </c>
      <c r="BK18" s="36">
        <v>13</v>
      </c>
      <c r="BL18" s="36">
        <v>7728</v>
      </c>
      <c r="BM18" s="36">
        <v>1728</v>
      </c>
      <c r="BN18" s="36"/>
      <c r="BO18" s="36">
        <v>22</v>
      </c>
      <c r="BP18" s="36">
        <v>9072</v>
      </c>
      <c r="BQ18" s="36">
        <v>2640</v>
      </c>
      <c r="BR18" s="36">
        <v>3072</v>
      </c>
      <c r="BS18" s="36"/>
      <c r="BT18" s="36">
        <v>9792</v>
      </c>
      <c r="BU18" s="36">
        <v>0</v>
      </c>
      <c r="BV18" s="36"/>
      <c r="BW18" s="36"/>
      <c r="BX18" s="36"/>
      <c r="BY18" s="36"/>
      <c r="BZ18" s="36"/>
      <c r="CA18" s="36"/>
      <c r="CB18" s="36"/>
      <c r="CC18" s="36"/>
      <c r="CD18" s="36"/>
      <c r="CE18" s="36"/>
      <c r="CF18" s="36"/>
      <c r="CG18" s="36"/>
      <c r="CH18" s="36"/>
      <c r="CI18" s="36"/>
      <c r="CJ18" s="36"/>
      <c r="CK18" s="36"/>
      <c r="CL18" s="36"/>
      <c r="CM18" s="36"/>
      <c r="CN18" s="36"/>
      <c r="CO18" s="36"/>
      <c r="CP18" s="36"/>
      <c r="CQ18" s="36"/>
      <c r="CR18" s="36"/>
      <c r="CS18" s="36"/>
      <c r="CT18" s="36"/>
      <c r="CU18" s="36"/>
      <c r="CV18" s="36"/>
      <c r="CW18" s="36"/>
      <c r="CX18" s="36"/>
      <c r="CY18" s="36"/>
      <c r="CZ18" s="36"/>
      <c r="DA18" s="36"/>
      <c r="DB18" s="36"/>
      <c r="DC18" s="36"/>
      <c r="DD18" s="36"/>
      <c r="DE18" s="36"/>
      <c r="DF18" s="36"/>
      <c r="DG18" s="36"/>
      <c r="DH18" s="36"/>
      <c r="DI18" s="36"/>
      <c r="DJ18" s="36"/>
      <c r="DK18" s="36"/>
      <c r="DL18" s="36"/>
      <c r="DM18" s="36"/>
      <c r="DN18" s="36"/>
      <c r="DO18" s="36"/>
      <c r="DP18" s="36"/>
      <c r="DQ18" s="36"/>
      <c r="DR18" s="36"/>
      <c r="DS18" s="36"/>
      <c r="DT18" s="36"/>
      <c r="DU18" s="36"/>
      <c r="DV18" s="36"/>
      <c r="DW18" s="36"/>
      <c r="DX18" s="36"/>
      <c r="DY18" s="36"/>
      <c r="DZ18" s="36"/>
      <c r="EA18" s="36"/>
      <c r="EB18" s="36"/>
      <c r="EC18" s="36"/>
      <c r="ED18" s="36"/>
      <c r="EE18" s="36"/>
      <c r="EF18" s="36"/>
      <c r="EG18" s="36"/>
      <c r="EI18" s="6"/>
      <c r="EJ18" s="6"/>
      <c r="EK18" s="6"/>
      <c r="EL18" s="6"/>
      <c r="EM18" s="268"/>
      <c r="EN18" s="6"/>
      <c r="EO18" s="6"/>
      <c r="EQ18" s="6"/>
      <c r="ER18" s="99"/>
      <c r="ES18" s="6"/>
      <c r="ET18" s="6"/>
      <c r="EU18" s="99"/>
      <c r="EV18" s="99"/>
      <c r="EW18" s="99"/>
      <c r="EX18" s="99"/>
      <c r="EY18" s="99"/>
    </row>
    <row r="19" spans="1:155" ht="16.5" thickBot="1">
      <c r="A19" s="41" t="s">
        <v>42</v>
      </c>
      <c r="B19" s="41"/>
      <c r="C19" s="42">
        <f>VLOOKUP(A19,BD!$B$3:$D$746,3,FALSE)</f>
        <v>48</v>
      </c>
      <c r="D19" s="6">
        <f>IFERROR(VLOOKUP(A19,BD!$B$3:$AC$411,4,FALSE),0)</f>
        <v>0</v>
      </c>
      <c r="E19" s="6">
        <f>IFERROR(VLOOKUP(A19,BD!$B$3:$AC$411,6,FALSE),0)</f>
        <v>816</v>
      </c>
      <c r="F19" s="6"/>
      <c r="G19" s="6">
        <f>+IFERROR(VLOOKUP(A19,BD!$B$3:$AC$411,12,FALSE),0)</f>
        <v>0</v>
      </c>
      <c r="H19" s="6">
        <f>+IFERROR(VLOOKUP(A19,BD!$B$3:$AC$411,14,FALSE),0)</f>
        <v>0</v>
      </c>
      <c r="I19" s="6">
        <f t="shared" si="0"/>
        <v>0</v>
      </c>
      <c r="J19" s="6">
        <f t="shared" si="1"/>
        <v>816</v>
      </c>
      <c r="K19" s="338"/>
      <c r="L19" s="36">
        <v>528</v>
      </c>
      <c r="M19" s="36">
        <v>336</v>
      </c>
      <c r="N19" s="36"/>
      <c r="O19" s="36"/>
      <c r="P19" s="36">
        <v>1056</v>
      </c>
      <c r="Q19" s="36">
        <v>624</v>
      </c>
      <c r="R19" s="36">
        <v>0</v>
      </c>
      <c r="S19" s="36"/>
      <c r="T19" s="36"/>
      <c r="U19" s="36"/>
      <c r="V19" s="36"/>
      <c r="W19" s="36"/>
      <c r="X19" s="36">
        <v>1056</v>
      </c>
      <c r="Y19" s="36">
        <v>528</v>
      </c>
      <c r="Z19" s="36">
        <v>1536</v>
      </c>
      <c r="AA19" s="36"/>
      <c r="AB19" s="36">
        <v>960</v>
      </c>
      <c r="AC19" s="36">
        <v>624</v>
      </c>
      <c r="AD19" s="36"/>
      <c r="AE19" s="36"/>
      <c r="AF19" s="36">
        <v>576</v>
      </c>
      <c r="AG19" s="36">
        <v>240</v>
      </c>
      <c r="AH19" s="36">
        <v>0</v>
      </c>
      <c r="AI19" s="36"/>
      <c r="AJ19" s="36">
        <v>480</v>
      </c>
      <c r="AK19" s="36">
        <v>384</v>
      </c>
      <c r="AL19" s="36">
        <v>0</v>
      </c>
      <c r="AM19" s="36">
        <v>-452</v>
      </c>
      <c r="AN19" s="36">
        <v>960</v>
      </c>
      <c r="AO19" s="36">
        <v>288</v>
      </c>
      <c r="AP19" s="36"/>
      <c r="AQ19" s="36"/>
      <c r="AR19" s="36">
        <v>768</v>
      </c>
      <c r="AS19" s="36">
        <v>288</v>
      </c>
      <c r="AT19" s="36">
        <v>1536</v>
      </c>
      <c r="AU19" s="36"/>
      <c r="AV19" s="36"/>
      <c r="AW19" s="36"/>
      <c r="AX19" s="36"/>
      <c r="AY19" s="36"/>
      <c r="AZ19" s="36">
        <v>576</v>
      </c>
      <c r="BA19" s="36">
        <v>288</v>
      </c>
      <c r="BB19" s="36">
        <v>0</v>
      </c>
      <c r="BC19" s="36"/>
      <c r="BD19" s="36">
        <v>768</v>
      </c>
      <c r="BE19" s="36">
        <v>288</v>
      </c>
      <c r="BF19" s="36">
        <v>0</v>
      </c>
      <c r="BG19" s="36">
        <v>33</v>
      </c>
      <c r="BH19" s="36">
        <v>720</v>
      </c>
      <c r="BI19" s="36">
        <v>96</v>
      </c>
      <c r="BJ19" s="36">
        <v>1536</v>
      </c>
      <c r="BK19" s="36"/>
      <c r="BL19" s="36">
        <v>528</v>
      </c>
      <c r="BM19" s="36">
        <v>288</v>
      </c>
      <c r="BN19" s="36"/>
      <c r="BO19" s="36">
        <v>48</v>
      </c>
      <c r="BP19" s="36">
        <v>528</v>
      </c>
      <c r="BQ19" s="36">
        <v>240</v>
      </c>
      <c r="BR19" s="36">
        <v>0</v>
      </c>
      <c r="BS19" s="36"/>
      <c r="BT19" s="36">
        <v>672</v>
      </c>
      <c r="BU19" s="36">
        <v>0</v>
      </c>
      <c r="BV19" s="36"/>
      <c r="BW19" s="36"/>
      <c r="BX19" s="36"/>
      <c r="BY19" s="36"/>
      <c r="BZ19" s="36"/>
      <c r="CA19" s="36"/>
      <c r="CB19" s="36"/>
      <c r="CC19" s="36"/>
      <c r="CD19" s="36"/>
      <c r="CE19" s="36"/>
      <c r="CF19" s="36"/>
      <c r="CG19" s="36"/>
      <c r="CH19" s="36"/>
      <c r="CI19" s="36"/>
      <c r="CJ19" s="36"/>
      <c r="CK19" s="36"/>
      <c r="CL19" s="36"/>
      <c r="CM19" s="36"/>
      <c r="CN19" s="36"/>
      <c r="CO19" s="36"/>
      <c r="CP19" s="36"/>
      <c r="CQ19" s="36"/>
      <c r="CR19" s="36"/>
      <c r="CS19" s="36"/>
      <c r="CT19" s="36"/>
      <c r="CU19" s="36"/>
      <c r="CV19" s="36"/>
      <c r="CW19" s="36"/>
      <c r="CX19" s="36"/>
      <c r="CY19" s="36"/>
      <c r="CZ19" s="36"/>
      <c r="DA19" s="36"/>
      <c r="DB19" s="36"/>
      <c r="DC19" s="36"/>
      <c r="DD19" s="36"/>
      <c r="DE19" s="36"/>
      <c r="DF19" s="36"/>
      <c r="DG19" s="36"/>
      <c r="DH19" s="36"/>
      <c r="DI19" s="36"/>
      <c r="DJ19" s="36"/>
      <c r="DK19" s="36"/>
      <c r="DL19" s="36"/>
      <c r="DM19" s="36"/>
      <c r="DN19" s="36"/>
      <c r="DO19" s="36"/>
      <c r="DP19" s="36"/>
      <c r="DQ19" s="36"/>
      <c r="DR19" s="36"/>
      <c r="DS19" s="36"/>
      <c r="DT19" s="36"/>
      <c r="DU19" s="36"/>
      <c r="DV19" s="36"/>
      <c r="DW19" s="36"/>
      <c r="DX19" s="36"/>
      <c r="DY19" s="36"/>
      <c r="DZ19" s="36"/>
      <c r="EA19" s="36"/>
      <c r="EB19" s="36"/>
      <c r="EC19" s="36"/>
      <c r="ED19" s="36"/>
      <c r="EE19" s="36"/>
      <c r="EF19" s="36"/>
      <c r="EG19" s="36"/>
      <c r="EI19" s="6"/>
      <c r="EJ19" s="6"/>
      <c r="EK19" s="6"/>
      <c r="EL19" s="6"/>
      <c r="EM19" s="6"/>
      <c r="EN19" s="6"/>
      <c r="EO19" s="6"/>
      <c r="EQ19" s="6"/>
      <c r="ER19" s="99"/>
      <c r="ES19" s="6"/>
      <c r="ET19" s="6"/>
      <c r="EU19" s="99"/>
      <c r="EV19" s="99"/>
      <c r="EW19" s="99"/>
      <c r="EX19" s="99"/>
      <c r="EY19" s="99"/>
    </row>
    <row r="20" spans="1:155" ht="16.5" thickBot="1">
      <c r="A20" s="41" t="s">
        <v>43</v>
      </c>
      <c r="B20" s="41"/>
      <c r="C20" s="42">
        <f>VLOOKUP(A20,BD!$B$3:$D$746,3,FALSE)</f>
        <v>48</v>
      </c>
      <c r="D20" s="6">
        <f>IFERROR(VLOOKUP(A20,BD!$B$3:$AC$411,4,FALSE),0)</f>
        <v>3072</v>
      </c>
      <c r="E20" s="6">
        <f>IFERROR(VLOOKUP(A20,BD!$B$3:$AC$411,6,FALSE),0)</f>
        <v>3984</v>
      </c>
      <c r="F20" s="6"/>
      <c r="G20" s="6">
        <f>+IFERROR(VLOOKUP(A20,BD!$B$3:$AC$411,12,FALSE),0)</f>
        <v>0</v>
      </c>
      <c r="H20" s="6">
        <f>+IFERROR(VLOOKUP(A20,BD!$B$3:$AC$411,14,FALSE),0)</f>
        <v>0</v>
      </c>
      <c r="I20" s="6">
        <f t="shared" si="0"/>
        <v>0</v>
      </c>
      <c r="J20" s="6">
        <f t="shared" si="1"/>
        <v>3984</v>
      </c>
      <c r="K20" s="338"/>
      <c r="L20" s="36">
        <v>1536</v>
      </c>
      <c r="M20" s="36">
        <v>480</v>
      </c>
      <c r="N20" s="36"/>
      <c r="O20" s="36"/>
      <c r="P20" s="36">
        <v>1872</v>
      </c>
      <c r="Q20" s="36">
        <v>528</v>
      </c>
      <c r="R20" s="36">
        <v>3072</v>
      </c>
      <c r="S20" s="36"/>
      <c r="T20" s="36"/>
      <c r="U20" s="36"/>
      <c r="V20" s="36"/>
      <c r="W20" s="36"/>
      <c r="X20" s="36">
        <v>1728</v>
      </c>
      <c r="Y20" s="36">
        <v>384</v>
      </c>
      <c r="Z20" s="36">
        <v>1536</v>
      </c>
      <c r="AA20" s="36"/>
      <c r="AB20" s="36">
        <v>1440</v>
      </c>
      <c r="AC20" s="36">
        <v>288</v>
      </c>
      <c r="AD20" s="36"/>
      <c r="AE20" s="36"/>
      <c r="AF20" s="36">
        <v>1728</v>
      </c>
      <c r="AG20" s="36">
        <v>384</v>
      </c>
      <c r="AH20" s="36">
        <v>0</v>
      </c>
      <c r="AI20" s="36"/>
      <c r="AJ20" s="36">
        <v>1536</v>
      </c>
      <c r="AK20" s="36">
        <v>576</v>
      </c>
      <c r="AL20" s="36">
        <v>3072</v>
      </c>
      <c r="AM20" s="36"/>
      <c r="AN20" s="36">
        <v>1872</v>
      </c>
      <c r="AO20" s="36">
        <v>384</v>
      </c>
      <c r="AP20" s="36"/>
      <c r="AQ20" s="36"/>
      <c r="AR20" s="36">
        <v>1728</v>
      </c>
      <c r="AS20" s="36">
        <v>48</v>
      </c>
      <c r="AT20" s="36">
        <v>0</v>
      </c>
      <c r="AU20" s="36"/>
      <c r="AV20" s="36"/>
      <c r="AW20" s="36"/>
      <c r="AX20" s="36"/>
      <c r="AY20" s="36"/>
      <c r="AZ20" s="36">
        <v>1872</v>
      </c>
      <c r="BA20" s="36">
        <v>864</v>
      </c>
      <c r="BB20" s="36">
        <v>1536</v>
      </c>
      <c r="BC20" s="36"/>
      <c r="BD20" s="36">
        <v>1680</v>
      </c>
      <c r="BE20" s="36">
        <v>576</v>
      </c>
      <c r="BF20" s="36">
        <v>0</v>
      </c>
      <c r="BG20" s="36"/>
      <c r="BH20" s="36">
        <v>2016</v>
      </c>
      <c r="BI20" s="36">
        <v>96</v>
      </c>
      <c r="BJ20" s="36">
        <v>3072</v>
      </c>
      <c r="BK20" s="36"/>
      <c r="BL20" s="36">
        <v>1488</v>
      </c>
      <c r="BM20" s="36">
        <v>480</v>
      </c>
      <c r="BN20" s="36"/>
      <c r="BO20" s="36"/>
      <c r="BP20" s="36">
        <v>1248</v>
      </c>
      <c r="BQ20" s="36">
        <v>384</v>
      </c>
      <c r="BR20" s="36">
        <v>3072</v>
      </c>
      <c r="BS20" s="36"/>
      <c r="BT20" s="36">
        <v>1440</v>
      </c>
      <c r="BU20" s="36">
        <v>0</v>
      </c>
      <c r="BV20" s="36"/>
      <c r="BW20" s="36"/>
      <c r="BX20" s="36"/>
      <c r="BY20" s="36"/>
      <c r="BZ20" s="36"/>
      <c r="CA20" s="36"/>
      <c r="CB20" s="36"/>
      <c r="CC20" s="36"/>
      <c r="CD20" s="36"/>
      <c r="CE20" s="36"/>
      <c r="CF20" s="36"/>
      <c r="CG20" s="36"/>
      <c r="CH20" s="36"/>
      <c r="CI20" s="36"/>
      <c r="CJ20" s="36"/>
      <c r="CK20" s="36"/>
      <c r="CL20" s="36"/>
      <c r="CM20" s="36"/>
      <c r="CN20" s="36"/>
      <c r="CO20" s="36"/>
      <c r="CP20" s="36"/>
      <c r="CQ20" s="36"/>
      <c r="CR20" s="36"/>
      <c r="CS20" s="36"/>
      <c r="CT20" s="36"/>
      <c r="CU20" s="36"/>
      <c r="CV20" s="36"/>
      <c r="CW20" s="36"/>
      <c r="CX20" s="36"/>
      <c r="CY20" s="36"/>
      <c r="CZ20" s="36"/>
      <c r="DA20" s="36"/>
      <c r="DB20" s="36"/>
      <c r="DC20" s="36"/>
      <c r="DD20" s="36"/>
      <c r="DE20" s="36"/>
      <c r="DF20" s="36"/>
      <c r="DG20" s="36"/>
      <c r="DH20" s="36"/>
      <c r="DI20" s="36"/>
      <c r="DJ20" s="36"/>
      <c r="DK20" s="36"/>
      <c r="DL20" s="36"/>
      <c r="DM20" s="36"/>
      <c r="DN20" s="36"/>
      <c r="DO20" s="36"/>
      <c r="DP20" s="36"/>
      <c r="DQ20" s="36"/>
      <c r="DR20" s="36"/>
      <c r="DS20" s="36"/>
      <c r="DT20" s="36"/>
      <c r="DU20" s="36"/>
      <c r="DV20" s="36"/>
      <c r="DW20" s="36"/>
      <c r="DX20" s="36"/>
      <c r="DY20" s="36"/>
      <c r="DZ20" s="36"/>
      <c r="EA20" s="36"/>
      <c r="EB20" s="36"/>
      <c r="EC20" s="36"/>
      <c r="ED20" s="36"/>
      <c r="EE20" s="36"/>
      <c r="EF20" s="36"/>
      <c r="EG20" s="36"/>
      <c r="EI20" s="6"/>
      <c r="EJ20" s="6"/>
      <c r="EK20" s="6"/>
      <c r="EL20" s="6"/>
      <c r="EM20" s="6"/>
      <c r="EN20" s="6"/>
      <c r="EO20" s="6"/>
      <c r="EQ20" s="6"/>
      <c r="ER20" s="99"/>
      <c r="ES20" s="6"/>
      <c r="ET20" s="6"/>
      <c r="EU20" s="99"/>
      <c r="EV20" s="99"/>
      <c r="EW20" s="99"/>
      <c r="EX20" s="99"/>
      <c r="EY20" s="99"/>
    </row>
    <row r="21" spans="1:155" ht="16.5" thickBot="1">
      <c r="A21" s="41" t="s">
        <v>318</v>
      </c>
      <c r="B21" s="41"/>
      <c r="C21" s="42">
        <f>VLOOKUP(A21,BD!$B$3:$D$746,3,FALSE)</f>
        <v>48</v>
      </c>
      <c r="D21" s="6">
        <f>IFERROR(VLOOKUP(A21,BD!$B$3:$AC$411,4,FALSE),0)</f>
        <v>3072</v>
      </c>
      <c r="E21" s="6">
        <f>IFERROR(VLOOKUP(A21,BD!$B$3:$AC$411,6,FALSE),0)</f>
        <v>2064</v>
      </c>
      <c r="F21" s="6"/>
      <c r="G21" s="6">
        <f>+IFERROR(VLOOKUP(A21,BD!$B$3:$AC$411,12,FALSE),0)</f>
        <v>0</v>
      </c>
      <c r="H21" s="6">
        <f>+IFERROR(VLOOKUP(A21,BD!$B$3:$AC$411,14,FALSE),0)</f>
        <v>0</v>
      </c>
      <c r="I21" s="6">
        <f t="shared" si="0"/>
        <v>0</v>
      </c>
      <c r="J21" s="6">
        <f t="shared" si="1"/>
        <v>2064</v>
      </c>
      <c r="K21" s="338"/>
      <c r="L21" s="36">
        <v>0</v>
      </c>
      <c r="M21" s="36">
        <v>0</v>
      </c>
      <c r="N21" s="36"/>
      <c r="O21" s="299"/>
      <c r="P21" s="36">
        <v>0</v>
      </c>
      <c r="Q21" s="36">
        <v>0</v>
      </c>
      <c r="R21" s="36">
        <v>0</v>
      </c>
      <c r="S21" s="36"/>
      <c r="T21" s="36"/>
      <c r="U21" s="36"/>
      <c r="V21" s="36"/>
      <c r="W21" s="36"/>
      <c r="X21" s="36">
        <v>0</v>
      </c>
      <c r="Y21" s="36">
        <v>0</v>
      </c>
      <c r="Z21" s="36">
        <v>0</v>
      </c>
      <c r="AA21" s="36"/>
      <c r="AB21" s="36">
        <v>0</v>
      </c>
      <c r="AC21" s="36">
        <v>0</v>
      </c>
      <c r="AD21" s="36"/>
      <c r="AE21" s="36"/>
      <c r="AF21" s="36">
        <v>0</v>
      </c>
      <c r="AG21" s="36">
        <v>0</v>
      </c>
      <c r="AH21" s="36">
        <v>0</v>
      </c>
      <c r="AI21" s="36"/>
      <c r="AJ21" s="36">
        <v>0</v>
      </c>
      <c r="AK21" s="36">
        <v>0</v>
      </c>
      <c r="AL21" s="36">
        <v>0</v>
      </c>
      <c r="AM21" s="36"/>
      <c r="AN21" s="36">
        <v>0</v>
      </c>
      <c r="AO21" s="36">
        <v>0</v>
      </c>
      <c r="AP21" s="36"/>
      <c r="AQ21" s="36"/>
      <c r="AR21" s="36">
        <v>0</v>
      </c>
      <c r="AS21" s="36">
        <v>0</v>
      </c>
      <c r="AT21" s="36">
        <v>3072</v>
      </c>
      <c r="AU21" s="36"/>
      <c r="AV21" s="36"/>
      <c r="AW21" s="36"/>
      <c r="AX21" s="36"/>
      <c r="AY21" s="36"/>
      <c r="AZ21" s="36">
        <v>3216</v>
      </c>
      <c r="BA21" s="36">
        <v>336</v>
      </c>
      <c r="BB21" s="36">
        <v>6144</v>
      </c>
      <c r="BC21" s="36"/>
      <c r="BD21" s="36">
        <v>3168</v>
      </c>
      <c r="BE21" s="36">
        <v>192</v>
      </c>
      <c r="BF21" s="36">
        <v>0</v>
      </c>
      <c r="BG21" s="36"/>
      <c r="BH21" s="36">
        <v>2976</v>
      </c>
      <c r="BI21" s="36">
        <v>144</v>
      </c>
      <c r="BJ21" s="36">
        <v>3072</v>
      </c>
      <c r="BK21" s="36"/>
      <c r="BL21" s="36">
        <v>1968</v>
      </c>
      <c r="BM21" s="36">
        <v>528</v>
      </c>
      <c r="BN21" s="36"/>
      <c r="BO21" s="36"/>
      <c r="BP21" s="36">
        <v>1296</v>
      </c>
      <c r="BQ21" s="36">
        <v>240</v>
      </c>
      <c r="BR21" s="36">
        <v>3072</v>
      </c>
      <c r="BS21" s="36"/>
      <c r="BT21" s="36">
        <v>1968</v>
      </c>
      <c r="BU21" s="36">
        <v>0</v>
      </c>
      <c r="BV21" s="36"/>
      <c r="BW21" s="36"/>
      <c r="BX21" s="36"/>
      <c r="BY21" s="36"/>
      <c r="BZ21" s="36"/>
      <c r="CA21" s="36"/>
      <c r="CB21" s="36"/>
      <c r="CC21" s="36"/>
      <c r="CD21" s="36"/>
      <c r="CE21" s="36"/>
      <c r="CF21" s="36"/>
      <c r="CG21" s="36"/>
      <c r="CH21" s="36"/>
      <c r="CI21" s="36"/>
      <c r="CJ21" s="36"/>
      <c r="CK21" s="36"/>
      <c r="CL21" s="36"/>
      <c r="CM21" s="36"/>
      <c r="CN21" s="36"/>
      <c r="CO21" s="36"/>
      <c r="CP21" s="36"/>
      <c r="CQ21" s="36"/>
      <c r="CR21" s="36"/>
      <c r="CS21" s="36"/>
      <c r="CT21" s="36"/>
      <c r="CU21" s="36"/>
      <c r="CV21" s="36"/>
      <c r="CW21" s="36"/>
      <c r="CX21" s="36"/>
      <c r="CY21" s="36"/>
      <c r="CZ21" s="36"/>
      <c r="DA21" s="36"/>
      <c r="DB21" s="36"/>
      <c r="DC21" s="36"/>
      <c r="DD21" s="36"/>
      <c r="DE21" s="36"/>
      <c r="DF21" s="36"/>
      <c r="DG21" s="36"/>
      <c r="DH21" s="36"/>
      <c r="DI21" s="36"/>
      <c r="DJ21" s="36"/>
      <c r="DK21" s="36"/>
      <c r="DL21" s="36"/>
      <c r="DM21" s="36"/>
      <c r="DN21" s="36"/>
      <c r="DO21" s="36"/>
      <c r="DP21" s="36"/>
      <c r="DQ21" s="36"/>
      <c r="DR21" s="36"/>
      <c r="DS21" s="36"/>
      <c r="DT21" s="36"/>
      <c r="DU21" s="36"/>
      <c r="DV21" s="36"/>
      <c r="DW21" s="36"/>
      <c r="DX21" s="36"/>
      <c r="DY21" s="36"/>
      <c r="DZ21" s="36"/>
      <c r="EA21" s="36"/>
      <c r="EB21" s="36"/>
      <c r="EC21" s="36"/>
      <c r="ED21" s="36"/>
      <c r="EE21" s="36"/>
      <c r="EF21" s="36"/>
      <c r="EG21" s="36"/>
      <c r="EI21" s="6"/>
      <c r="EJ21" s="6"/>
      <c r="EK21" s="6"/>
      <c r="EL21" s="6"/>
      <c r="EM21" s="6"/>
      <c r="EN21" s="6"/>
      <c r="EO21" s="6"/>
      <c r="EQ21" s="6"/>
      <c r="ER21" s="99"/>
      <c r="ES21" s="6"/>
      <c r="ET21" s="6"/>
      <c r="EU21" s="99"/>
      <c r="EV21" s="99"/>
      <c r="EW21" s="99"/>
      <c r="EX21" s="99"/>
      <c r="EY21" s="99"/>
    </row>
    <row r="22" spans="1:155" ht="16.5" thickBot="1">
      <c r="A22" s="41" t="s">
        <v>241</v>
      </c>
      <c r="B22" s="41"/>
      <c r="C22" s="42">
        <f>VLOOKUP(A22,BD!$B$3:$D$746,3,FALSE)</f>
        <v>48</v>
      </c>
      <c r="D22" s="6">
        <f>IFERROR(VLOOKUP(A22,BD!$B$3:$AC$411,4,FALSE),0)</f>
        <v>0</v>
      </c>
      <c r="E22" s="6">
        <f>IFERROR(VLOOKUP(A22,BD!$B$3:$AC$411,6,FALSE),0)</f>
        <v>96</v>
      </c>
      <c r="F22" s="6"/>
      <c r="G22" s="6">
        <f>+IFERROR(VLOOKUP(A22,BD!$B$3:$AC$411,12,FALSE),0)</f>
        <v>0</v>
      </c>
      <c r="H22" s="6">
        <f>+IFERROR(VLOOKUP(A22,BD!$B$3:$AC$411,14,FALSE),0)</f>
        <v>0</v>
      </c>
      <c r="I22" s="6">
        <f t="shared" si="0"/>
        <v>0</v>
      </c>
      <c r="J22" s="6">
        <f t="shared" si="1"/>
        <v>96</v>
      </c>
      <c r="K22" s="339"/>
      <c r="L22" s="36">
        <v>672</v>
      </c>
      <c r="M22" s="36">
        <v>240</v>
      </c>
      <c r="N22" s="36"/>
      <c r="O22" s="36"/>
      <c r="P22" s="36">
        <v>672</v>
      </c>
      <c r="Q22" s="36">
        <v>288</v>
      </c>
      <c r="R22" s="36">
        <v>0</v>
      </c>
      <c r="S22" s="36"/>
      <c r="T22" s="36"/>
      <c r="U22" s="36"/>
      <c r="V22" s="36"/>
      <c r="W22" s="36"/>
      <c r="X22" s="36">
        <v>624</v>
      </c>
      <c r="Y22" s="36">
        <v>336</v>
      </c>
      <c r="Z22" s="36">
        <v>0</v>
      </c>
      <c r="AA22" s="36"/>
      <c r="AB22" s="36">
        <v>672</v>
      </c>
      <c r="AC22" s="36">
        <v>192</v>
      </c>
      <c r="AD22" s="36"/>
      <c r="AE22" s="36"/>
      <c r="AF22" s="36">
        <v>528</v>
      </c>
      <c r="AG22" s="36">
        <v>192</v>
      </c>
      <c r="AH22" s="36">
        <v>0</v>
      </c>
      <c r="AI22" s="36"/>
      <c r="AJ22" s="36">
        <v>480</v>
      </c>
      <c r="AK22" s="36">
        <v>288</v>
      </c>
      <c r="AL22" s="36">
        <v>1536</v>
      </c>
      <c r="AM22" s="36"/>
      <c r="AN22" s="36">
        <v>528</v>
      </c>
      <c r="AO22" s="36">
        <v>144</v>
      </c>
      <c r="AP22" s="36"/>
      <c r="AQ22" s="36"/>
      <c r="AR22" s="36">
        <v>480</v>
      </c>
      <c r="AS22" s="36">
        <v>144</v>
      </c>
      <c r="AT22" s="36">
        <v>0</v>
      </c>
      <c r="AU22" s="36"/>
      <c r="AV22" s="36"/>
      <c r="AW22" s="36"/>
      <c r="AX22" s="36"/>
      <c r="AY22" s="36"/>
      <c r="AZ22" s="36">
        <v>432</v>
      </c>
      <c r="BA22" s="36">
        <v>144</v>
      </c>
      <c r="BB22" s="36">
        <v>0</v>
      </c>
      <c r="BC22" s="36"/>
      <c r="BD22" s="36">
        <v>528</v>
      </c>
      <c r="BE22" s="36">
        <v>192</v>
      </c>
      <c r="BF22" s="36">
        <v>0</v>
      </c>
      <c r="BG22" s="36"/>
      <c r="BH22" s="36">
        <v>816</v>
      </c>
      <c r="BI22" s="36">
        <v>144</v>
      </c>
      <c r="BJ22" s="36">
        <v>0</v>
      </c>
      <c r="BK22" s="36"/>
      <c r="BL22" s="36">
        <v>480</v>
      </c>
      <c r="BM22" s="36">
        <v>192</v>
      </c>
      <c r="BN22" s="36"/>
      <c r="BO22" s="36"/>
      <c r="BP22" s="36">
        <v>528</v>
      </c>
      <c r="BQ22" s="36">
        <v>96</v>
      </c>
      <c r="BR22" s="36">
        <v>0</v>
      </c>
      <c r="BS22" s="36"/>
      <c r="BT22" s="36">
        <v>96</v>
      </c>
      <c r="BU22" s="36">
        <v>0</v>
      </c>
      <c r="BV22" s="36"/>
      <c r="BW22" s="36"/>
      <c r="BX22" s="36"/>
      <c r="BY22" s="36"/>
      <c r="BZ22" s="36"/>
      <c r="CA22" s="36"/>
      <c r="CB22" s="36"/>
      <c r="CC22" s="36"/>
      <c r="CD22" s="36"/>
      <c r="CE22" s="36"/>
      <c r="CF22" s="36"/>
      <c r="CG22" s="36"/>
      <c r="CH22" s="36"/>
      <c r="CI22" s="36"/>
      <c r="CJ22" s="36"/>
      <c r="CK22" s="36"/>
      <c r="CL22" s="36"/>
      <c r="CM22" s="36"/>
      <c r="CN22" s="36"/>
      <c r="CO22" s="36"/>
      <c r="CP22" s="36"/>
      <c r="CQ22" s="36"/>
      <c r="CR22" s="36"/>
      <c r="CS22" s="36"/>
      <c r="CT22" s="36"/>
      <c r="CU22" s="36"/>
      <c r="CV22" s="36"/>
      <c r="CW22" s="36"/>
      <c r="CX22" s="36"/>
      <c r="CY22" s="36"/>
      <c r="CZ22" s="36"/>
      <c r="DA22" s="36"/>
      <c r="DB22" s="36"/>
      <c r="DC22" s="36"/>
      <c r="DD22" s="36"/>
      <c r="DE22" s="36"/>
      <c r="DF22" s="36"/>
      <c r="DG22" s="36"/>
      <c r="DH22" s="36"/>
      <c r="DI22" s="36"/>
      <c r="DJ22" s="36"/>
      <c r="DK22" s="36"/>
      <c r="DL22" s="36"/>
      <c r="DM22" s="36"/>
      <c r="DN22" s="36"/>
      <c r="DO22" s="36"/>
      <c r="DP22" s="36"/>
      <c r="DQ22" s="36"/>
      <c r="DR22" s="36"/>
      <c r="DS22" s="36"/>
      <c r="DT22" s="36"/>
      <c r="DU22" s="36"/>
      <c r="DV22" s="36"/>
      <c r="DW22" s="36"/>
      <c r="DX22" s="36"/>
      <c r="DY22" s="36"/>
      <c r="DZ22" s="36"/>
      <c r="EA22" s="36"/>
      <c r="EB22" s="36"/>
      <c r="EC22" s="36"/>
      <c r="ED22" s="36"/>
      <c r="EE22" s="36"/>
      <c r="EF22" s="36"/>
      <c r="EG22" s="36"/>
      <c r="EI22" s="6"/>
      <c r="EJ22" s="6"/>
      <c r="EK22" s="6"/>
      <c r="EL22" s="6"/>
      <c r="EM22" s="6"/>
      <c r="EN22" s="6"/>
      <c r="EO22" s="6"/>
      <c r="EQ22" s="6"/>
      <c r="ER22" s="99"/>
      <c r="ES22" s="6"/>
      <c r="ET22" s="6"/>
      <c r="EU22" s="99"/>
      <c r="EV22" s="99"/>
      <c r="EW22" s="99"/>
      <c r="EX22" s="99"/>
      <c r="EY22" s="99"/>
    </row>
    <row r="23" spans="1:155" ht="16.5" thickBot="1">
      <c r="A23" s="47" t="s">
        <v>196</v>
      </c>
      <c r="B23" s="47"/>
      <c r="C23" s="42">
        <f>VLOOKUP(A23,BD!$B$3:$D$746,3,FALSE)</f>
        <v>48</v>
      </c>
      <c r="D23" s="7">
        <f>IFERROR(VLOOKUP(A23,BD!$B$3:$AC$411,4,FALSE),0)</f>
        <v>3456</v>
      </c>
      <c r="E23" s="7">
        <f>IFERROR(VLOOKUP(A23,BD!$B$3:$AC$411,6,FALSE),0)</f>
        <v>2382</v>
      </c>
      <c r="F23" s="7"/>
      <c r="G23" s="7">
        <f>+IFERROR(VLOOKUP(A23,BD!$B$3:$AC$411,12,FALSE),0)</f>
        <v>0</v>
      </c>
      <c r="H23" s="7">
        <f>+IFERROR(VLOOKUP(A23,BD!$B$3:$AC$411,14,FALSE),0)</f>
        <v>0</v>
      </c>
      <c r="I23" s="7">
        <f>+EQ23</f>
        <v>0</v>
      </c>
      <c r="J23" s="7">
        <f>+E23</f>
        <v>2382</v>
      </c>
      <c r="K23" s="337">
        <f>SUM(J23:J24)-SUM(I23:I24)</f>
        <v>5886</v>
      </c>
      <c r="L23" s="36">
        <v>1632</v>
      </c>
      <c r="M23" s="36">
        <v>336</v>
      </c>
      <c r="N23" s="36"/>
      <c r="O23" s="36">
        <v>48</v>
      </c>
      <c r="P23" s="36">
        <v>2016</v>
      </c>
      <c r="Q23" s="36">
        <v>672</v>
      </c>
      <c r="R23" s="36">
        <v>0</v>
      </c>
      <c r="S23" s="36"/>
      <c r="T23" s="36"/>
      <c r="U23" s="36"/>
      <c r="V23" s="36"/>
      <c r="W23" s="36"/>
      <c r="X23" s="36">
        <v>1920</v>
      </c>
      <c r="Y23" s="36">
        <v>960</v>
      </c>
      <c r="Z23" s="36">
        <v>1728</v>
      </c>
      <c r="AA23" s="36"/>
      <c r="AB23" s="36">
        <v>1488</v>
      </c>
      <c r="AC23" s="36">
        <v>720</v>
      </c>
      <c r="AD23" s="36"/>
      <c r="AE23" s="36"/>
      <c r="AF23" s="36">
        <v>1776</v>
      </c>
      <c r="AG23" s="36">
        <v>288</v>
      </c>
      <c r="AH23" s="36">
        <v>3456</v>
      </c>
      <c r="AI23" s="36"/>
      <c r="AJ23" s="36">
        <v>1248</v>
      </c>
      <c r="AK23" s="36">
        <v>288</v>
      </c>
      <c r="AL23" s="36">
        <v>0</v>
      </c>
      <c r="AM23" s="36"/>
      <c r="AN23" s="36">
        <v>1872</v>
      </c>
      <c r="AO23" s="36">
        <v>432</v>
      </c>
      <c r="AP23" s="36"/>
      <c r="AQ23" s="36"/>
      <c r="AR23" s="36">
        <v>1680</v>
      </c>
      <c r="AS23" s="36">
        <v>144</v>
      </c>
      <c r="AT23" s="36">
        <v>1728</v>
      </c>
      <c r="AU23" s="36">
        <v>48</v>
      </c>
      <c r="AV23" s="36"/>
      <c r="AW23" s="36"/>
      <c r="AX23" s="36"/>
      <c r="AY23" s="36"/>
      <c r="AZ23" s="36">
        <v>1776</v>
      </c>
      <c r="BA23" s="36">
        <v>624</v>
      </c>
      <c r="BB23" s="36">
        <v>1728</v>
      </c>
      <c r="BC23" s="36"/>
      <c r="BD23" s="36">
        <v>1440</v>
      </c>
      <c r="BE23" s="36">
        <v>288</v>
      </c>
      <c r="BF23" s="36">
        <v>0</v>
      </c>
      <c r="BG23" s="36"/>
      <c r="BH23" s="36">
        <v>1824</v>
      </c>
      <c r="BI23" s="36">
        <v>480</v>
      </c>
      <c r="BJ23" s="36">
        <v>0</v>
      </c>
      <c r="BK23" s="36">
        <v>12</v>
      </c>
      <c r="BL23" s="36">
        <v>1872</v>
      </c>
      <c r="BM23" s="36">
        <v>336</v>
      </c>
      <c r="BN23" s="36"/>
      <c r="BO23" s="36">
        <v>-12</v>
      </c>
      <c r="BP23" s="36">
        <v>1728</v>
      </c>
      <c r="BQ23" s="36">
        <v>528</v>
      </c>
      <c r="BR23" s="36">
        <v>3456</v>
      </c>
      <c r="BS23" s="36">
        <v>6</v>
      </c>
      <c r="BT23" s="36">
        <v>1872</v>
      </c>
      <c r="BU23" s="36">
        <v>0</v>
      </c>
      <c r="BV23" s="36"/>
      <c r="BW23" s="36"/>
      <c r="BX23" s="36"/>
      <c r="BY23" s="36"/>
      <c r="BZ23" s="36"/>
      <c r="CA23" s="36"/>
      <c r="CB23" s="36"/>
      <c r="CC23" s="36"/>
      <c r="CD23" s="36"/>
      <c r="CE23" s="36"/>
      <c r="CF23" s="36"/>
      <c r="CG23" s="36"/>
      <c r="CH23" s="36"/>
      <c r="CI23" s="36"/>
      <c r="CJ23" s="36"/>
      <c r="CK23" s="36"/>
      <c r="CL23" s="36"/>
      <c r="CM23" s="36"/>
      <c r="CN23" s="36"/>
      <c r="CO23" s="36"/>
      <c r="CP23" s="36"/>
      <c r="CQ23" s="36"/>
      <c r="CR23" s="36"/>
      <c r="CS23" s="36"/>
      <c r="CT23" s="36"/>
      <c r="CU23" s="36"/>
      <c r="CV23" s="36"/>
      <c r="CW23" s="36"/>
      <c r="CX23" s="36"/>
      <c r="CY23" s="36"/>
      <c r="CZ23" s="36"/>
      <c r="DA23" s="36"/>
      <c r="DB23" s="36"/>
      <c r="DC23" s="36"/>
      <c r="DD23" s="36"/>
      <c r="DE23" s="36"/>
      <c r="DF23" s="36"/>
      <c r="DG23" s="36"/>
      <c r="DH23" s="36"/>
      <c r="DI23" s="36"/>
      <c r="DJ23" s="36"/>
      <c r="DK23" s="36"/>
      <c r="DL23" s="36"/>
      <c r="DM23" s="36"/>
      <c r="DN23" s="36"/>
      <c r="DO23" s="36"/>
      <c r="DP23" s="36"/>
      <c r="DQ23" s="36"/>
      <c r="DR23" s="36"/>
      <c r="DS23" s="36"/>
      <c r="DT23" s="36"/>
      <c r="DU23" s="36"/>
      <c r="DV23" s="36"/>
      <c r="DW23" s="36"/>
      <c r="DX23" s="36"/>
      <c r="DY23" s="36"/>
      <c r="DZ23" s="36"/>
      <c r="EA23" s="36"/>
      <c r="EB23" s="36"/>
      <c r="EC23" s="36"/>
      <c r="ED23" s="36"/>
      <c r="EE23" s="36"/>
      <c r="EF23" s="36"/>
      <c r="EG23" s="36"/>
      <c r="EI23" s="7"/>
      <c r="EJ23" s="7"/>
      <c r="EK23" s="7"/>
      <c r="EL23" s="7"/>
      <c r="EM23" s="268"/>
      <c r="EN23" s="7"/>
      <c r="EO23" s="7"/>
      <c r="EQ23" s="7"/>
      <c r="ER23" s="99"/>
      <c r="ES23" s="7"/>
      <c r="ET23" s="7"/>
      <c r="EU23" s="99"/>
      <c r="EV23" s="99"/>
      <c r="EW23" s="99"/>
      <c r="EX23" s="99"/>
      <c r="EY23" s="99"/>
    </row>
    <row r="24" spans="1:155" ht="16.5" thickBot="1">
      <c r="A24" s="47" t="s">
        <v>197</v>
      </c>
      <c r="B24" s="47"/>
      <c r="C24" s="42">
        <f>VLOOKUP(A24,BD!$B$3:$D$746,3,FALSE)</f>
        <v>48</v>
      </c>
      <c r="D24" s="7">
        <f>IFERROR(VLOOKUP(A24,BD!$B$3:$AC$411,4,FALSE),0)</f>
        <v>1728</v>
      </c>
      <c r="E24" s="7">
        <f>IFERROR(VLOOKUP(A24,BD!$B$3:$AC$411,6,FALSE),0)</f>
        <v>3504</v>
      </c>
      <c r="F24" s="7"/>
      <c r="G24" s="7">
        <f>+IFERROR(VLOOKUP(A24,BD!$B$3:$AC$411,12,FALSE),0)</f>
        <v>0</v>
      </c>
      <c r="H24" s="7">
        <f>+IFERROR(VLOOKUP(A24,BD!$B$3:$AC$411,14,FALSE),0)</f>
        <v>0</v>
      </c>
      <c r="I24" s="7">
        <f>+EQ24</f>
        <v>0</v>
      </c>
      <c r="J24" s="7">
        <f>+E24</f>
        <v>3504</v>
      </c>
      <c r="K24" s="339"/>
      <c r="L24" s="36">
        <v>1584</v>
      </c>
      <c r="M24" s="36">
        <v>288</v>
      </c>
      <c r="N24" s="36"/>
      <c r="O24" s="36"/>
      <c r="P24" s="36">
        <v>1824</v>
      </c>
      <c r="Q24" s="36">
        <v>672</v>
      </c>
      <c r="R24" s="36">
        <v>1728</v>
      </c>
      <c r="S24" s="36"/>
      <c r="T24" s="36"/>
      <c r="U24" s="36"/>
      <c r="V24" s="36"/>
      <c r="W24" s="36"/>
      <c r="X24" s="36">
        <v>1968</v>
      </c>
      <c r="Y24" s="36">
        <v>672</v>
      </c>
      <c r="Z24" s="36">
        <v>1728</v>
      </c>
      <c r="AA24" s="36"/>
      <c r="AB24" s="36">
        <v>1536</v>
      </c>
      <c r="AC24" s="36">
        <v>528</v>
      </c>
      <c r="AD24" s="36"/>
      <c r="AE24" s="36"/>
      <c r="AF24" s="36">
        <v>1536</v>
      </c>
      <c r="AG24" s="36">
        <v>48</v>
      </c>
      <c r="AH24" s="36">
        <v>0</v>
      </c>
      <c r="AI24" s="36"/>
      <c r="AJ24" s="36">
        <v>1056</v>
      </c>
      <c r="AK24" s="36">
        <v>240</v>
      </c>
      <c r="AL24" s="36">
        <v>1728</v>
      </c>
      <c r="AM24" s="36"/>
      <c r="AN24" s="36">
        <v>1584</v>
      </c>
      <c r="AO24" s="36">
        <v>288</v>
      </c>
      <c r="AP24" s="36"/>
      <c r="AQ24" s="36"/>
      <c r="AR24" s="36">
        <v>1296</v>
      </c>
      <c r="AS24" s="36">
        <v>144</v>
      </c>
      <c r="AT24" s="36">
        <v>1728</v>
      </c>
      <c r="AU24" s="36"/>
      <c r="AV24" s="36"/>
      <c r="AW24" s="36"/>
      <c r="AX24" s="36"/>
      <c r="AY24" s="36"/>
      <c r="AZ24" s="36">
        <v>1728</v>
      </c>
      <c r="BA24" s="36">
        <v>240</v>
      </c>
      <c r="BB24" s="36">
        <v>1728</v>
      </c>
      <c r="BC24" s="36"/>
      <c r="BD24" s="36">
        <v>1248</v>
      </c>
      <c r="BE24" s="36">
        <v>0</v>
      </c>
      <c r="BF24" s="36">
        <v>1728</v>
      </c>
      <c r="BG24" s="36"/>
      <c r="BH24" s="36">
        <v>1536</v>
      </c>
      <c r="BI24" s="36">
        <v>384</v>
      </c>
      <c r="BJ24" s="36">
        <v>1728</v>
      </c>
      <c r="BK24" s="36">
        <v>12</v>
      </c>
      <c r="BL24" s="36">
        <v>1584</v>
      </c>
      <c r="BM24" s="36">
        <v>576</v>
      </c>
      <c r="BN24" s="36"/>
      <c r="BO24" s="36">
        <v>48</v>
      </c>
      <c r="BP24" s="36">
        <v>1536</v>
      </c>
      <c r="BQ24" s="36">
        <v>288</v>
      </c>
      <c r="BR24" s="36">
        <v>1728</v>
      </c>
      <c r="BS24" s="36"/>
      <c r="BT24" s="36">
        <v>1632</v>
      </c>
      <c r="BU24" s="36">
        <v>0</v>
      </c>
      <c r="BV24" s="36"/>
      <c r="BW24" s="36"/>
      <c r="BX24" s="36"/>
      <c r="BY24" s="36"/>
      <c r="BZ24" s="36"/>
      <c r="CA24" s="36"/>
      <c r="CB24" s="36"/>
      <c r="CC24" s="36"/>
      <c r="CD24" s="36"/>
      <c r="CE24" s="36"/>
      <c r="CF24" s="36"/>
      <c r="CG24" s="36"/>
      <c r="CH24" s="36"/>
      <c r="CI24" s="36"/>
      <c r="CJ24" s="36"/>
      <c r="CK24" s="36"/>
      <c r="CL24" s="36"/>
      <c r="CM24" s="36"/>
      <c r="CN24" s="36"/>
      <c r="CO24" s="36"/>
      <c r="CP24" s="36"/>
      <c r="CQ24" s="36"/>
      <c r="CR24" s="36"/>
      <c r="CS24" s="36"/>
      <c r="CT24" s="36"/>
      <c r="CU24" s="36"/>
      <c r="CV24" s="36"/>
      <c r="CW24" s="36"/>
      <c r="CX24" s="36"/>
      <c r="CY24" s="36"/>
      <c r="CZ24" s="36"/>
      <c r="DA24" s="36"/>
      <c r="DB24" s="36"/>
      <c r="DC24" s="36"/>
      <c r="DD24" s="36"/>
      <c r="DE24" s="36"/>
      <c r="DF24" s="36"/>
      <c r="DG24" s="36"/>
      <c r="DH24" s="36"/>
      <c r="DI24" s="36"/>
      <c r="DJ24" s="36"/>
      <c r="DK24" s="36"/>
      <c r="DL24" s="36"/>
      <c r="DM24" s="36"/>
      <c r="DN24" s="36"/>
      <c r="DO24" s="36"/>
      <c r="DP24" s="36"/>
      <c r="DQ24" s="36"/>
      <c r="DR24" s="36"/>
      <c r="DS24" s="36"/>
      <c r="DT24" s="36"/>
      <c r="DU24" s="36"/>
      <c r="DV24" s="36"/>
      <c r="DW24" s="36"/>
      <c r="DX24" s="36"/>
      <c r="DY24" s="36"/>
      <c r="DZ24" s="36"/>
      <c r="EA24" s="36"/>
      <c r="EB24" s="36"/>
      <c r="EC24" s="36"/>
      <c r="ED24" s="36"/>
      <c r="EE24" s="36"/>
      <c r="EF24" s="36"/>
      <c r="EG24" s="36"/>
      <c r="EI24" s="7"/>
      <c r="EJ24" s="7"/>
      <c r="EK24" s="7"/>
      <c r="EL24" s="7"/>
      <c r="EM24" s="7"/>
      <c r="EN24" s="7"/>
      <c r="EO24" s="7"/>
      <c r="EQ24" s="7"/>
      <c r="ER24" s="99"/>
      <c r="ES24" s="7"/>
      <c r="ET24" s="7"/>
      <c r="EU24" s="99"/>
      <c r="EV24" s="99"/>
      <c r="EW24" s="99"/>
      <c r="EX24" s="99"/>
      <c r="EY24" s="99"/>
    </row>
    <row r="25" spans="1:155" ht="16.5" thickBot="1">
      <c r="A25" s="48" t="s">
        <v>198</v>
      </c>
      <c r="B25" s="48"/>
      <c r="C25" s="42">
        <f>VLOOKUP(A25,BD!$B$3:$D$746,3,FALSE)</f>
        <v>32</v>
      </c>
      <c r="D25" s="8">
        <f>IFERROR(VLOOKUP(A25,BD!$B$3:$AC$411,4,FALSE),0)</f>
        <v>0</v>
      </c>
      <c r="E25" s="8">
        <f>IFERROR(VLOOKUP(A25,BD!$B$3:$AC$411,6,FALSE),0)</f>
        <v>32</v>
      </c>
      <c r="F25" s="8"/>
      <c r="G25" s="8">
        <f>+IFERROR(VLOOKUP(A25,BD!$B$3:$AC$411,12,FALSE),0)</f>
        <v>0</v>
      </c>
      <c r="H25" s="8">
        <f>+IFERROR(VLOOKUP(A25,BD!$B$3:$AC$411,14,FALSE),0)</f>
        <v>0</v>
      </c>
      <c r="I25" s="8">
        <f>+EQ25</f>
        <v>0</v>
      </c>
      <c r="J25" s="8">
        <f>+E25</f>
        <v>32</v>
      </c>
      <c r="K25" s="337">
        <f>SUM(J25:J26)-SUM(I25:I26)</f>
        <v>32</v>
      </c>
      <c r="L25" s="36">
        <v>0</v>
      </c>
      <c r="M25" s="36">
        <v>0</v>
      </c>
      <c r="N25" s="36"/>
      <c r="O25" s="36"/>
      <c r="P25" s="36">
        <v>0</v>
      </c>
      <c r="Q25" s="36">
        <v>0</v>
      </c>
      <c r="R25" s="36">
        <v>0</v>
      </c>
      <c r="S25" s="36"/>
      <c r="T25" s="36"/>
      <c r="U25" s="36"/>
      <c r="V25" s="36"/>
      <c r="W25" s="36"/>
      <c r="X25" s="36">
        <v>0</v>
      </c>
      <c r="Y25" s="36">
        <v>0</v>
      </c>
      <c r="Z25" s="36">
        <v>0</v>
      </c>
      <c r="AA25" s="36"/>
      <c r="AB25" s="36">
        <v>0</v>
      </c>
      <c r="AC25" s="36">
        <v>0</v>
      </c>
      <c r="AD25" s="36"/>
      <c r="AE25" s="36"/>
      <c r="AF25" s="36">
        <v>0</v>
      </c>
      <c r="AG25" s="36">
        <v>0</v>
      </c>
      <c r="AH25" s="36">
        <v>0</v>
      </c>
      <c r="AI25" s="36"/>
      <c r="AJ25" s="36">
        <v>0</v>
      </c>
      <c r="AK25" s="36">
        <v>0</v>
      </c>
      <c r="AL25" s="36">
        <v>0</v>
      </c>
      <c r="AM25" s="36"/>
      <c r="AN25" s="36">
        <v>0</v>
      </c>
      <c r="AO25" s="36">
        <v>0</v>
      </c>
      <c r="AP25" s="36"/>
      <c r="AQ25" s="36"/>
      <c r="AR25" s="36">
        <v>0</v>
      </c>
      <c r="AS25" s="36">
        <v>0</v>
      </c>
      <c r="AT25" s="36">
        <v>0</v>
      </c>
      <c r="AU25" s="36"/>
      <c r="AV25" s="36"/>
      <c r="AW25" s="36"/>
      <c r="AX25" s="36"/>
      <c r="AY25" s="36"/>
      <c r="AZ25" s="36">
        <v>0</v>
      </c>
      <c r="BA25" s="36">
        <v>0</v>
      </c>
      <c r="BB25" s="36">
        <v>0</v>
      </c>
      <c r="BC25" s="36"/>
      <c r="BD25" s="36">
        <v>0</v>
      </c>
      <c r="BE25" s="36">
        <v>0</v>
      </c>
      <c r="BF25" s="36">
        <v>0</v>
      </c>
      <c r="BG25" s="36">
        <v>-32</v>
      </c>
      <c r="BH25" s="36">
        <v>0</v>
      </c>
      <c r="BI25" s="36">
        <v>0</v>
      </c>
      <c r="BJ25" s="36">
        <v>0</v>
      </c>
      <c r="BK25" s="36">
        <v>32</v>
      </c>
      <c r="BL25" s="36">
        <v>0</v>
      </c>
      <c r="BM25" s="36">
        <v>0</v>
      </c>
      <c r="BN25" s="36"/>
      <c r="BO25" s="36"/>
      <c r="BP25" s="36">
        <v>0</v>
      </c>
      <c r="BQ25" s="36">
        <v>0</v>
      </c>
      <c r="BR25" s="36">
        <v>0</v>
      </c>
      <c r="BS25" s="36">
        <v>-32</v>
      </c>
      <c r="BT25" s="36">
        <v>0</v>
      </c>
      <c r="BU25" s="36">
        <v>0</v>
      </c>
      <c r="BV25" s="36"/>
      <c r="BW25" s="36"/>
      <c r="BX25" s="36"/>
      <c r="BY25" s="36"/>
      <c r="BZ25" s="36"/>
      <c r="CA25" s="36"/>
      <c r="CB25" s="36"/>
      <c r="CC25" s="36"/>
      <c r="CD25" s="36"/>
      <c r="CE25" s="36"/>
      <c r="CF25" s="36"/>
      <c r="CG25" s="36"/>
      <c r="CH25" s="36"/>
      <c r="CI25" s="36"/>
      <c r="CJ25" s="36"/>
      <c r="CK25" s="36"/>
      <c r="CL25" s="36"/>
      <c r="CM25" s="36"/>
      <c r="CN25" s="36"/>
      <c r="CO25" s="36"/>
      <c r="CP25" s="36"/>
      <c r="CQ25" s="36"/>
      <c r="CR25" s="36"/>
      <c r="CS25" s="36"/>
      <c r="CT25" s="36"/>
      <c r="CU25" s="36"/>
      <c r="CV25" s="36"/>
      <c r="CW25" s="36"/>
      <c r="CX25" s="36"/>
      <c r="CY25" s="36"/>
      <c r="CZ25" s="36"/>
      <c r="DA25" s="36"/>
      <c r="DB25" s="36"/>
      <c r="DC25" s="36"/>
      <c r="DD25" s="36"/>
      <c r="DE25" s="36"/>
      <c r="DF25" s="36"/>
      <c r="DG25" s="36"/>
      <c r="DH25" s="36"/>
      <c r="DI25" s="36"/>
      <c r="DJ25" s="36"/>
      <c r="DK25" s="36"/>
      <c r="DL25" s="36"/>
      <c r="DM25" s="36"/>
      <c r="DN25" s="36"/>
      <c r="DO25" s="36"/>
      <c r="DP25" s="36"/>
      <c r="DQ25" s="36"/>
      <c r="DR25" s="36"/>
      <c r="DS25" s="36"/>
      <c r="DT25" s="36"/>
      <c r="DU25" s="36"/>
      <c r="DV25" s="36"/>
      <c r="DW25" s="36"/>
      <c r="DX25" s="36"/>
      <c r="DY25" s="36"/>
      <c r="DZ25" s="36"/>
      <c r="EA25" s="36"/>
      <c r="EB25" s="36"/>
      <c r="EC25" s="36"/>
      <c r="ED25" s="36"/>
      <c r="EE25" s="36"/>
      <c r="EF25" s="36"/>
      <c r="EG25" s="36"/>
      <c r="EI25" s="8"/>
      <c r="EJ25" s="8"/>
      <c r="EK25" s="8"/>
      <c r="EL25" s="8"/>
      <c r="EM25" s="8"/>
      <c r="EN25" s="8"/>
      <c r="EO25" s="8"/>
      <c r="EQ25" s="8"/>
      <c r="ER25" s="99"/>
      <c r="ES25" s="8"/>
      <c r="ET25" s="8"/>
      <c r="EU25" s="99"/>
      <c r="EV25" s="99"/>
      <c r="EW25" s="99"/>
      <c r="EX25" s="99"/>
      <c r="EY25" s="99"/>
    </row>
    <row r="26" spans="1:155" ht="16.5" thickBot="1">
      <c r="A26" s="48" t="s">
        <v>199</v>
      </c>
      <c r="B26" s="48"/>
      <c r="C26" s="42">
        <f>VLOOKUP(A26,BD!$B$3:$D$746,3,FALSE)</f>
        <v>32</v>
      </c>
      <c r="D26" s="8">
        <f>IFERROR(VLOOKUP(A26,BD!$B$3:$AC$411,4,FALSE),0)</f>
        <v>0</v>
      </c>
      <c r="E26" s="8">
        <f>IFERROR(VLOOKUP(A26,BD!$B$3:$AC$411,6,FALSE),0)</f>
        <v>0</v>
      </c>
      <c r="F26" s="8"/>
      <c r="G26" s="8">
        <f>+IFERROR(VLOOKUP(A26,BD!$B$3:$AC$411,12,FALSE),0)</f>
        <v>0</v>
      </c>
      <c r="H26" s="8">
        <f>+IFERROR(VLOOKUP(A26,BD!$B$3:$AC$411,14,FALSE),0)</f>
        <v>0</v>
      </c>
      <c r="I26" s="8">
        <f>+EQ26</f>
        <v>0</v>
      </c>
      <c r="J26" s="8">
        <f>+E26</f>
        <v>0</v>
      </c>
      <c r="K26" s="339"/>
      <c r="L26" s="36">
        <v>0</v>
      </c>
      <c r="M26" s="36">
        <v>0</v>
      </c>
      <c r="N26" s="36"/>
      <c r="O26" s="36"/>
      <c r="P26" s="36">
        <v>0</v>
      </c>
      <c r="Q26" s="36">
        <v>0</v>
      </c>
      <c r="R26" s="36">
        <v>0</v>
      </c>
      <c r="S26" s="36"/>
      <c r="T26" s="36"/>
      <c r="U26" s="36"/>
      <c r="V26" s="36"/>
      <c r="W26" s="36"/>
      <c r="X26" s="36">
        <v>0</v>
      </c>
      <c r="Y26" s="36">
        <v>0</v>
      </c>
      <c r="Z26" s="36">
        <v>0</v>
      </c>
      <c r="AA26" s="36"/>
      <c r="AB26" s="36">
        <v>0</v>
      </c>
      <c r="AC26" s="36">
        <v>0</v>
      </c>
      <c r="AD26" s="36"/>
      <c r="AE26" s="36"/>
      <c r="AF26" s="36">
        <v>0</v>
      </c>
      <c r="AG26" s="36">
        <v>0</v>
      </c>
      <c r="AH26" s="36">
        <v>0</v>
      </c>
      <c r="AI26" s="36"/>
      <c r="AJ26" s="36">
        <v>0</v>
      </c>
      <c r="AK26" s="36">
        <v>0</v>
      </c>
      <c r="AL26" s="36">
        <v>0</v>
      </c>
      <c r="AM26" s="36"/>
      <c r="AN26" s="36">
        <v>0</v>
      </c>
      <c r="AO26" s="36">
        <v>0</v>
      </c>
      <c r="AP26" s="36"/>
      <c r="AQ26" s="36"/>
      <c r="AR26" s="36">
        <v>0</v>
      </c>
      <c r="AS26" s="36">
        <v>0</v>
      </c>
      <c r="AT26" s="36">
        <v>0</v>
      </c>
      <c r="AU26" s="36"/>
      <c r="AV26" s="36"/>
      <c r="AW26" s="36"/>
      <c r="AX26" s="36"/>
      <c r="AY26" s="36"/>
      <c r="AZ26" s="36">
        <v>0</v>
      </c>
      <c r="BA26" s="36">
        <v>0</v>
      </c>
      <c r="BB26" s="36">
        <v>0</v>
      </c>
      <c r="BC26" s="36"/>
      <c r="BD26" s="36">
        <v>0</v>
      </c>
      <c r="BE26" s="36">
        <v>0</v>
      </c>
      <c r="BF26" s="36">
        <v>0</v>
      </c>
      <c r="BG26" s="36"/>
      <c r="BH26" s="36">
        <v>0</v>
      </c>
      <c r="BI26" s="36">
        <v>0</v>
      </c>
      <c r="BJ26" s="36">
        <v>0</v>
      </c>
      <c r="BK26" s="36"/>
      <c r="BL26" s="36">
        <v>0</v>
      </c>
      <c r="BM26" s="36">
        <v>0</v>
      </c>
      <c r="BN26" s="36"/>
      <c r="BO26" s="36"/>
      <c r="BP26" s="36">
        <v>0</v>
      </c>
      <c r="BQ26" s="36">
        <v>0</v>
      </c>
      <c r="BR26" s="36">
        <v>0</v>
      </c>
      <c r="BS26" s="36"/>
      <c r="BT26" s="36">
        <v>0</v>
      </c>
      <c r="BU26" s="36">
        <v>0</v>
      </c>
      <c r="BV26" s="36"/>
      <c r="BW26" s="36"/>
      <c r="BX26" s="36"/>
      <c r="BY26" s="36"/>
      <c r="BZ26" s="36"/>
      <c r="CA26" s="36"/>
      <c r="CB26" s="36"/>
      <c r="CC26" s="36"/>
      <c r="CD26" s="36"/>
      <c r="CE26" s="36"/>
      <c r="CF26" s="36"/>
      <c r="CG26" s="36"/>
      <c r="CH26" s="36"/>
      <c r="CI26" s="36"/>
      <c r="CJ26" s="36"/>
      <c r="CK26" s="36"/>
      <c r="CL26" s="36"/>
      <c r="CM26" s="36"/>
      <c r="CN26" s="36"/>
      <c r="CO26" s="36"/>
      <c r="CP26" s="36"/>
      <c r="CQ26" s="36"/>
      <c r="CR26" s="36"/>
      <c r="CS26" s="36"/>
      <c r="CT26" s="36"/>
      <c r="CU26" s="36"/>
      <c r="CV26" s="36"/>
      <c r="CW26" s="36"/>
      <c r="CX26" s="36"/>
      <c r="CY26" s="36"/>
      <c r="CZ26" s="36"/>
      <c r="DA26" s="36"/>
      <c r="DB26" s="36"/>
      <c r="DC26" s="36"/>
      <c r="DD26" s="36"/>
      <c r="DE26" s="36"/>
      <c r="DF26" s="36"/>
      <c r="DG26" s="36"/>
      <c r="DH26" s="36"/>
      <c r="DI26" s="36"/>
      <c r="DJ26" s="36"/>
      <c r="DK26" s="36"/>
      <c r="DL26" s="36"/>
      <c r="DM26" s="36"/>
      <c r="DN26" s="36"/>
      <c r="DO26" s="36"/>
      <c r="DP26" s="36"/>
      <c r="DQ26" s="36"/>
      <c r="DR26" s="36"/>
      <c r="DS26" s="36"/>
      <c r="DT26" s="36"/>
      <c r="DU26" s="36"/>
      <c r="DV26" s="36"/>
      <c r="DW26" s="36"/>
      <c r="DX26" s="36"/>
      <c r="DY26" s="36"/>
      <c r="DZ26" s="36"/>
      <c r="EA26" s="36"/>
      <c r="EB26" s="36"/>
      <c r="EC26" s="36"/>
      <c r="ED26" s="36"/>
      <c r="EE26" s="36"/>
      <c r="EF26" s="36"/>
      <c r="EG26" s="36"/>
      <c r="EI26" s="8"/>
      <c r="EJ26" s="8"/>
      <c r="EK26" s="8"/>
      <c r="EL26" s="8"/>
      <c r="EM26" s="8"/>
      <c r="EN26" s="8"/>
      <c r="EO26" s="8"/>
      <c r="EQ26" s="8"/>
      <c r="ER26" s="99"/>
      <c r="ES26" s="8"/>
      <c r="ET26" s="8"/>
      <c r="EU26" s="99"/>
      <c r="EV26" s="99"/>
      <c r="EW26" s="99"/>
      <c r="EX26" s="99"/>
      <c r="EY26" s="99"/>
    </row>
    <row r="27" spans="1:155" ht="16.5" thickBot="1">
      <c r="A27" s="45" t="s">
        <v>14</v>
      </c>
      <c r="B27" s="45"/>
      <c r="C27" s="42">
        <f>VLOOKUP(A27,BD!$B$3:$D$746,3,FALSE)</f>
        <v>4</v>
      </c>
      <c r="D27" s="4">
        <f>IFERROR(VLOOKUP(A27,BD!$B$3:$AC$411,4,FALSE),0)</f>
        <v>0</v>
      </c>
      <c r="E27" s="4">
        <f>IFERROR(VLOOKUP(A27,BD!$B$3:$AC$411,6,FALSE),0)</f>
        <v>132</v>
      </c>
      <c r="F27" s="4"/>
      <c r="G27" s="4">
        <f>+IFERROR(VLOOKUP(A27,BD!$B$3:$AC$411,12,FALSE),0)</f>
        <v>0</v>
      </c>
      <c r="H27" s="4">
        <f>+IFERROR(VLOOKUP(A27,BD!$B$3:$AC$411,14,FALSE),0)</f>
        <v>0</v>
      </c>
      <c r="I27" s="4">
        <f t="shared" si="0"/>
        <v>0</v>
      </c>
      <c r="J27" s="4">
        <f t="shared" si="1"/>
        <v>132</v>
      </c>
      <c r="K27" s="337">
        <f>SUM(J27:J29)-SUM(I27:I29)</f>
        <v>324</v>
      </c>
      <c r="L27" s="36">
        <v>76</v>
      </c>
      <c r="M27" s="36">
        <v>0</v>
      </c>
      <c r="N27" s="36"/>
      <c r="O27" s="36">
        <v>60</v>
      </c>
      <c r="P27" s="36">
        <v>28</v>
      </c>
      <c r="Q27" s="36">
        <v>0</v>
      </c>
      <c r="R27" s="36">
        <v>0</v>
      </c>
      <c r="S27" s="36"/>
      <c r="T27" s="36"/>
      <c r="U27" s="36"/>
      <c r="V27" s="36"/>
      <c r="W27" s="36"/>
      <c r="X27" s="36">
        <v>44</v>
      </c>
      <c r="Y27" s="36">
        <v>0</v>
      </c>
      <c r="Z27" s="36">
        <v>144</v>
      </c>
      <c r="AA27" s="36"/>
      <c r="AB27" s="36">
        <v>8</v>
      </c>
      <c r="AC27" s="36">
        <v>0</v>
      </c>
      <c r="AD27" s="36"/>
      <c r="AE27" s="36">
        <v>110</v>
      </c>
      <c r="AF27" s="36">
        <v>40</v>
      </c>
      <c r="AG27" s="36">
        <v>0</v>
      </c>
      <c r="AH27" s="36">
        <v>0</v>
      </c>
      <c r="AI27" s="36"/>
      <c r="AJ27" s="36">
        <v>24</v>
      </c>
      <c r="AK27" s="36">
        <v>0</v>
      </c>
      <c r="AL27" s="36">
        <v>0</v>
      </c>
      <c r="AM27" s="36">
        <v>112</v>
      </c>
      <c r="AN27" s="36">
        <v>84</v>
      </c>
      <c r="AO27" s="36">
        <v>0</v>
      </c>
      <c r="AP27" s="36"/>
      <c r="AQ27" s="36"/>
      <c r="AR27" s="36">
        <v>56</v>
      </c>
      <c r="AS27" s="36">
        <v>0</v>
      </c>
      <c r="AT27" s="36">
        <v>72</v>
      </c>
      <c r="AU27" s="36"/>
      <c r="AV27" s="36"/>
      <c r="AW27" s="36"/>
      <c r="AX27" s="36"/>
      <c r="AY27" s="36"/>
      <c r="AZ27" s="36">
        <v>88</v>
      </c>
      <c r="BA27" s="36">
        <v>0</v>
      </c>
      <c r="BB27" s="36">
        <v>144</v>
      </c>
      <c r="BC27" s="36"/>
      <c r="BD27" s="36">
        <v>52</v>
      </c>
      <c r="BE27" s="36">
        <v>0</v>
      </c>
      <c r="BF27" s="36">
        <v>144</v>
      </c>
      <c r="BG27" s="36"/>
      <c r="BH27" s="36">
        <v>52</v>
      </c>
      <c r="BI27" s="36">
        <v>0</v>
      </c>
      <c r="BJ27" s="36">
        <v>108</v>
      </c>
      <c r="BK27" s="36"/>
      <c r="BL27" s="36">
        <v>64</v>
      </c>
      <c r="BM27" s="36">
        <v>0</v>
      </c>
      <c r="BN27" s="36"/>
      <c r="BO27" s="36"/>
      <c r="BP27" s="36">
        <v>60</v>
      </c>
      <c r="BQ27" s="36">
        <v>0</v>
      </c>
      <c r="BR27" s="36">
        <v>0</v>
      </c>
      <c r="BS27" s="36"/>
      <c r="BT27" s="36">
        <v>36</v>
      </c>
      <c r="BU27" s="36">
        <v>0</v>
      </c>
      <c r="BV27" s="36"/>
      <c r="BW27" s="36"/>
      <c r="BX27" s="36"/>
      <c r="BY27" s="36"/>
      <c r="BZ27" s="36"/>
      <c r="CA27" s="36"/>
      <c r="CB27" s="36"/>
      <c r="CC27" s="36"/>
      <c r="CD27" s="36"/>
      <c r="CE27" s="36"/>
      <c r="CF27" s="36"/>
      <c r="CG27" s="36"/>
      <c r="CH27" s="36"/>
      <c r="CI27" s="36"/>
      <c r="CJ27" s="36"/>
      <c r="CK27" s="36"/>
      <c r="CL27" s="36"/>
      <c r="CM27" s="36"/>
      <c r="CN27" s="36"/>
      <c r="CO27" s="36"/>
      <c r="CP27" s="36"/>
      <c r="CQ27" s="36"/>
      <c r="CR27" s="36"/>
      <c r="CS27" s="36"/>
      <c r="CT27" s="36"/>
      <c r="CU27" s="36"/>
      <c r="CV27" s="36"/>
      <c r="CW27" s="36"/>
      <c r="CX27" s="36"/>
      <c r="CY27" s="36"/>
      <c r="CZ27" s="36"/>
      <c r="DA27" s="36"/>
      <c r="DB27" s="36"/>
      <c r="DC27" s="36"/>
      <c r="DD27" s="36"/>
      <c r="DE27" s="36"/>
      <c r="DF27" s="36"/>
      <c r="DG27" s="36"/>
      <c r="DH27" s="36"/>
      <c r="DI27" s="36"/>
      <c r="DJ27" s="36"/>
      <c r="DK27" s="36"/>
      <c r="DL27" s="36"/>
      <c r="DM27" s="36"/>
      <c r="DN27" s="36"/>
      <c r="DO27" s="36"/>
      <c r="DP27" s="36"/>
      <c r="DQ27" s="36"/>
      <c r="DR27" s="36"/>
      <c r="DS27" s="36"/>
      <c r="DT27" s="36"/>
      <c r="DU27" s="36"/>
      <c r="DV27" s="36"/>
      <c r="DW27" s="36"/>
      <c r="DX27" s="36"/>
      <c r="DY27" s="36"/>
      <c r="DZ27" s="36"/>
      <c r="EA27" s="36"/>
      <c r="EB27" s="36"/>
      <c r="EC27" s="36"/>
      <c r="ED27" s="36"/>
      <c r="EE27" s="36"/>
      <c r="EF27" s="36"/>
      <c r="EG27" s="36"/>
      <c r="EI27" s="4"/>
      <c r="EJ27" s="4"/>
      <c r="EK27" s="4"/>
      <c r="EL27" s="4"/>
      <c r="EM27" s="266"/>
      <c r="EN27" s="4"/>
      <c r="EO27" s="4"/>
      <c r="EQ27" s="4"/>
      <c r="ER27" s="99"/>
      <c r="ES27" s="4"/>
      <c r="ET27" s="4"/>
      <c r="EU27" s="99"/>
      <c r="EV27" s="99"/>
      <c r="EW27" s="99"/>
      <c r="EX27" s="99"/>
      <c r="EY27" s="99"/>
    </row>
    <row r="28" spans="1:155" ht="16.5" thickBot="1">
      <c r="A28" s="45" t="s">
        <v>15</v>
      </c>
      <c r="B28" s="45"/>
      <c r="C28" s="42">
        <f>VLOOKUP(A28,BD!$B$3:$D$746,3,FALSE)</f>
        <v>4</v>
      </c>
      <c r="D28" s="4">
        <f>IFERROR(VLOOKUP(A28,BD!$B$3:$AC$411,4,FALSE),0)</f>
        <v>72</v>
      </c>
      <c r="E28" s="4">
        <f>IFERROR(VLOOKUP(A28,BD!$B$3:$AC$411,6,FALSE),0)</f>
        <v>88</v>
      </c>
      <c r="F28" s="4"/>
      <c r="G28" s="4">
        <f>+IFERROR(VLOOKUP(A28,BD!$B$3:$AC$411,12,FALSE),0)</f>
        <v>0</v>
      </c>
      <c r="H28" s="4">
        <f>+IFERROR(VLOOKUP(A28,BD!$B$3:$AC$411,14,FALSE),0)</f>
        <v>0</v>
      </c>
      <c r="I28" s="4">
        <f t="shared" si="0"/>
        <v>0</v>
      </c>
      <c r="J28" s="4">
        <f t="shared" si="1"/>
        <v>88</v>
      </c>
      <c r="K28" s="338"/>
      <c r="L28" s="36">
        <v>56</v>
      </c>
      <c r="M28" s="36">
        <v>0</v>
      </c>
      <c r="N28" s="36"/>
      <c r="O28" s="36"/>
      <c r="P28" s="36">
        <v>44</v>
      </c>
      <c r="Q28" s="36">
        <v>0</v>
      </c>
      <c r="R28" s="36">
        <v>0</v>
      </c>
      <c r="S28" s="36"/>
      <c r="T28" s="36"/>
      <c r="U28" s="36"/>
      <c r="V28" s="36"/>
      <c r="W28" s="36"/>
      <c r="X28" s="36">
        <v>32</v>
      </c>
      <c r="Y28" s="36">
        <v>0</v>
      </c>
      <c r="Z28" s="36">
        <v>144</v>
      </c>
      <c r="AA28" s="36"/>
      <c r="AB28" s="36">
        <v>0</v>
      </c>
      <c r="AC28" s="36">
        <v>0</v>
      </c>
      <c r="AD28" s="36"/>
      <c r="AE28" s="36"/>
      <c r="AF28" s="36">
        <v>24</v>
      </c>
      <c r="AG28" s="36">
        <v>0</v>
      </c>
      <c r="AH28" s="36">
        <v>144</v>
      </c>
      <c r="AI28" s="36"/>
      <c r="AJ28" s="36">
        <v>24</v>
      </c>
      <c r="AK28" s="36">
        <v>0</v>
      </c>
      <c r="AL28" s="36">
        <v>0</v>
      </c>
      <c r="AM28" s="36"/>
      <c r="AN28" s="36">
        <v>72</v>
      </c>
      <c r="AO28" s="36">
        <v>0</v>
      </c>
      <c r="AP28" s="36"/>
      <c r="AQ28" s="36"/>
      <c r="AR28" s="36">
        <v>36</v>
      </c>
      <c r="AS28" s="36">
        <v>0</v>
      </c>
      <c r="AT28" s="36">
        <v>72</v>
      </c>
      <c r="AU28" s="36"/>
      <c r="AV28" s="36"/>
      <c r="AW28" s="36"/>
      <c r="AX28" s="36"/>
      <c r="AY28" s="36"/>
      <c r="AZ28" s="36">
        <v>100</v>
      </c>
      <c r="BA28" s="36">
        <v>0</v>
      </c>
      <c r="BB28" s="36">
        <v>0</v>
      </c>
      <c r="BC28" s="36"/>
      <c r="BD28" s="36">
        <v>56</v>
      </c>
      <c r="BE28" s="36">
        <v>0</v>
      </c>
      <c r="BF28" s="36">
        <v>144</v>
      </c>
      <c r="BG28" s="36"/>
      <c r="BH28" s="36">
        <v>64</v>
      </c>
      <c r="BI28" s="36">
        <v>0</v>
      </c>
      <c r="BJ28" s="36">
        <v>72</v>
      </c>
      <c r="BK28" s="36"/>
      <c r="BL28" s="36">
        <v>76</v>
      </c>
      <c r="BM28" s="36">
        <v>0</v>
      </c>
      <c r="BN28" s="36"/>
      <c r="BO28" s="36"/>
      <c r="BP28" s="36">
        <v>56</v>
      </c>
      <c r="BQ28" s="36">
        <v>0</v>
      </c>
      <c r="BR28" s="36">
        <v>72</v>
      </c>
      <c r="BS28" s="36"/>
      <c r="BT28" s="36">
        <v>36</v>
      </c>
      <c r="BU28" s="36">
        <v>0</v>
      </c>
      <c r="BV28" s="36"/>
      <c r="BW28" s="36"/>
      <c r="BX28" s="36"/>
      <c r="BY28" s="36"/>
      <c r="BZ28" s="36"/>
      <c r="CA28" s="36"/>
      <c r="CB28" s="36"/>
      <c r="CC28" s="36"/>
      <c r="CD28" s="36"/>
      <c r="CE28" s="36"/>
      <c r="CF28" s="36"/>
      <c r="CG28" s="36"/>
      <c r="CH28" s="36"/>
      <c r="CI28" s="36"/>
      <c r="CJ28" s="36"/>
      <c r="CK28" s="36"/>
      <c r="CL28" s="36"/>
      <c r="CM28" s="36"/>
      <c r="CN28" s="36"/>
      <c r="CO28" s="36"/>
      <c r="CP28" s="36"/>
      <c r="CQ28" s="36"/>
      <c r="CR28" s="36"/>
      <c r="CS28" s="36"/>
      <c r="CT28" s="36"/>
      <c r="CU28" s="36"/>
      <c r="CV28" s="36"/>
      <c r="CW28" s="36"/>
      <c r="CX28" s="36"/>
      <c r="CY28" s="36"/>
      <c r="CZ28" s="36"/>
      <c r="DA28" s="36"/>
      <c r="DB28" s="36"/>
      <c r="DC28" s="36"/>
      <c r="DD28" s="36"/>
      <c r="DE28" s="36"/>
      <c r="DF28" s="36"/>
      <c r="DG28" s="36"/>
      <c r="DH28" s="36"/>
      <c r="DI28" s="36"/>
      <c r="DJ28" s="36"/>
      <c r="DK28" s="36"/>
      <c r="DL28" s="36"/>
      <c r="DM28" s="36"/>
      <c r="DN28" s="36"/>
      <c r="DO28" s="36"/>
      <c r="DP28" s="36"/>
      <c r="DQ28" s="36"/>
      <c r="DR28" s="36"/>
      <c r="DS28" s="36"/>
      <c r="DT28" s="36"/>
      <c r="DU28" s="36"/>
      <c r="DV28" s="36"/>
      <c r="DW28" s="36"/>
      <c r="DX28" s="36"/>
      <c r="DY28" s="36"/>
      <c r="DZ28" s="36"/>
      <c r="EA28" s="36"/>
      <c r="EB28" s="36"/>
      <c r="EC28" s="36"/>
      <c r="ED28" s="36"/>
      <c r="EE28" s="36"/>
      <c r="EF28" s="36"/>
      <c r="EG28" s="36"/>
      <c r="EI28" s="4"/>
      <c r="EJ28" s="4"/>
      <c r="EK28" s="4"/>
      <c r="EL28" s="4"/>
      <c r="EM28" s="266"/>
      <c r="EN28" s="4"/>
      <c r="EO28" s="4"/>
      <c r="EQ28" s="4"/>
      <c r="ER28" s="99"/>
      <c r="ES28" s="4"/>
      <c r="ET28" s="4"/>
      <c r="EU28" s="99"/>
      <c r="EV28" s="99"/>
      <c r="EW28" s="99"/>
      <c r="EX28" s="99"/>
      <c r="EY28" s="99"/>
    </row>
    <row r="29" spans="1:155" ht="16.5" thickBot="1">
      <c r="A29" s="45" t="s">
        <v>191</v>
      </c>
      <c r="B29" s="45"/>
      <c r="C29" s="42">
        <f>VLOOKUP(A29,BD!$B$3:$D$746,3,FALSE)</f>
        <v>4</v>
      </c>
      <c r="D29" s="4">
        <f>IFERROR(VLOOKUP(A29,BD!$B$3:$AC$411,4,FALSE),0)</f>
        <v>72</v>
      </c>
      <c r="E29" s="4">
        <f>IFERROR(VLOOKUP(A29,BD!$B$3:$AC$411,6,FALSE),0)</f>
        <v>104</v>
      </c>
      <c r="F29" s="4"/>
      <c r="G29" s="4">
        <f>+IFERROR(VLOOKUP(A29,BD!$B$3:$AC$411,12,FALSE),0)</f>
        <v>0</v>
      </c>
      <c r="H29" s="4">
        <f>+IFERROR(VLOOKUP(A29,BD!$B$3:$AC$411,14,FALSE),0)</f>
        <v>0</v>
      </c>
      <c r="I29" s="4">
        <f t="shared" si="0"/>
        <v>0</v>
      </c>
      <c r="J29" s="4">
        <f t="shared" si="1"/>
        <v>104</v>
      </c>
      <c r="K29" s="339"/>
      <c r="L29" s="36">
        <v>48</v>
      </c>
      <c r="M29" s="36">
        <v>0</v>
      </c>
      <c r="N29" s="36"/>
      <c r="O29" s="36"/>
      <c r="P29" s="36">
        <v>44</v>
      </c>
      <c r="Q29" s="36">
        <v>0</v>
      </c>
      <c r="R29" s="36">
        <v>0</v>
      </c>
      <c r="S29" s="36"/>
      <c r="T29" s="36"/>
      <c r="U29" s="36"/>
      <c r="V29" s="36"/>
      <c r="W29" s="36"/>
      <c r="X29" s="36">
        <v>12</v>
      </c>
      <c r="Y29" s="36">
        <v>0</v>
      </c>
      <c r="Z29" s="36">
        <v>72</v>
      </c>
      <c r="AA29" s="36"/>
      <c r="AB29" s="36">
        <v>0</v>
      </c>
      <c r="AC29" s="36">
        <v>0</v>
      </c>
      <c r="AD29" s="36"/>
      <c r="AE29" s="36"/>
      <c r="AF29" s="36">
        <v>0</v>
      </c>
      <c r="AG29" s="36">
        <v>0</v>
      </c>
      <c r="AH29" s="36">
        <v>0</v>
      </c>
      <c r="AI29" s="36"/>
      <c r="AJ29" s="36">
        <v>20</v>
      </c>
      <c r="AK29" s="36">
        <v>0</v>
      </c>
      <c r="AL29" s="36">
        <v>0</v>
      </c>
      <c r="AM29" s="36"/>
      <c r="AN29" s="36">
        <v>56</v>
      </c>
      <c r="AO29" s="36">
        <v>0</v>
      </c>
      <c r="AP29" s="36"/>
      <c r="AQ29" s="36"/>
      <c r="AR29" s="36">
        <v>16</v>
      </c>
      <c r="AS29" s="36">
        <v>0</v>
      </c>
      <c r="AT29" s="36">
        <v>72</v>
      </c>
      <c r="AU29" s="36"/>
      <c r="AV29" s="36"/>
      <c r="AW29" s="36"/>
      <c r="AX29" s="36"/>
      <c r="AY29" s="36"/>
      <c r="AZ29" s="36">
        <v>60</v>
      </c>
      <c r="BA29" s="36">
        <v>0</v>
      </c>
      <c r="BB29" s="36">
        <v>72</v>
      </c>
      <c r="BC29" s="36"/>
      <c r="BD29" s="36">
        <v>56</v>
      </c>
      <c r="BE29" s="36">
        <v>0</v>
      </c>
      <c r="BF29" s="36">
        <v>144</v>
      </c>
      <c r="BG29" s="36"/>
      <c r="BH29" s="36">
        <v>52</v>
      </c>
      <c r="BI29" s="36">
        <v>0</v>
      </c>
      <c r="BJ29" s="36">
        <v>72</v>
      </c>
      <c r="BK29" s="36"/>
      <c r="BL29" s="36">
        <v>56</v>
      </c>
      <c r="BM29" s="36">
        <v>0</v>
      </c>
      <c r="BN29" s="36"/>
      <c r="BO29" s="36"/>
      <c r="BP29" s="36">
        <v>56</v>
      </c>
      <c r="BQ29" s="36">
        <v>0</v>
      </c>
      <c r="BR29" s="36">
        <v>72</v>
      </c>
      <c r="BS29" s="36"/>
      <c r="BT29" s="36">
        <v>36</v>
      </c>
      <c r="BU29" s="36">
        <v>0</v>
      </c>
      <c r="BV29" s="36"/>
      <c r="BW29" s="36"/>
      <c r="BX29" s="36"/>
      <c r="BY29" s="36"/>
      <c r="BZ29" s="36"/>
      <c r="CA29" s="36"/>
      <c r="CB29" s="36"/>
      <c r="CC29" s="36"/>
      <c r="CD29" s="36"/>
      <c r="CE29" s="36"/>
      <c r="CF29" s="36"/>
      <c r="CG29" s="36"/>
      <c r="CH29" s="36"/>
      <c r="CI29" s="36"/>
      <c r="CJ29" s="36"/>
      <c r="CK29" s="36"/>
      <c r="CL29" s="36"/>
      <c r="CM29" s="36"/>
      <c r="CN29" s="36"/>
      <c r="CO29" s="36"/>
      <c r="CP29" s="36"/>
      <c r="CQ29" s="36"/>
      <c r="CR29" s="36"/>
      <c r="CS29" s="36"/>
      <c r="CT29" s="36"/>
      <c r="CU29" s="36"/>
      <c r="CV29" s="36"/>
      <c r="CW29" s="36"/>
      <c r="CX29" s="36"/>
      <c r="CY29" s="36"/>
      <c r="CZ29" s="36"/>
      <c r="DA29" s="36"/>
      <c r="DB29" s="36"/>
      <c r="DC29" s="36"/>
      <c r="DD29" s="36"/>
      <c r="DE29" s="36"/>
      <c r="DF29" s="36"/>
      <c r="DG29" s="36"/>
      <c r="DH29" s="36"/>
      <c r="DI29" s="36"/>
      <c r="DJ29" s="36"/>
      <c r="DK29" s="36"/>
      <c r="DL29" s="36"/>
      <c r="DM29" s="36"/>
      <c r="DN29" s="36"/>
      <c r="DO29" s="36"/>
      <c r="DP29" s="36"/>
      <c r="DQ29" s="36"/>
      <c r="DR29" s="36"/>
      <c r="DS29" s="36"/>
      <c r="DT29" s="36"/>
      <c r="DU29" s="36"/>
      <c r="DV29" s="36"/>
      <c r="DW29" s="36"/>
      <c r="DX29" s="36"/>
      <c r="DY29" s="36"/>
      <c r="DZ29" s="36"/>
      <c r="EA29" s="36"/>
      <c r="EB29" s="36"/>
      <c r="EC29" s="36"/>
      <c r="ED29" s="36"/>
      <c r="EE29" s="36"/>
      <c r="EF29" s="36"/>
      <c r="EG29" s="36"/>
      <c r="EI29" s="4"/>
      <c r="EJ29" s="4"/>
      <c r="EK29" s="4"/>
      <c r="EL29" s="4"/>
      <c r="EM29" s="266"/>
      <c r="EN29" s="4"/>
      <c r="EO29" s="4"/>
      <c r="EQ29" s="4"/>
      <c r="ER29" s="99"/>
      <c r="ES29" s="4"/>
      <c r="ET29" s="4"/>
      <c r="EU29" s="99"/>
      <c r="EV29" s="99"/>
      <c r="EW29" s="99"/>
      <c r="EX29" s="99"/>
      <c r="EY29" s="99"/>
    </row>
    <row r="30" spans="1:155" ht="16.5" thickBot="1">
      <c r="A30" s="46" t="s">
        <v>47</v>
      </c>
      <c r="B30" s="46"/>
      <c r="C30" s="42">
        <f>VLOOKUP(A30,BD!$B$3:$D$746,3,FALSE)</f>
        <v>4</v>
      </c>
      <c r="D30" s="5">
        <f>IFERROR(VLOOKUP(A30,BD!$B$3:$AC$411,4,FALSE),0)</f>
        <v>64</v>
      </c>
      <c r="E30" s="5">
        <f>IFERROR(VLOOKUP(A30,BD!$B$3:$AC$411,6,FALSE),0)</f>
        <v>112</v>
      </c>
      <c r="F30" s="5"/>
      <c r="G30" s="5">
        <f>+IFERROR(VLOOKUP(A30,BD!$B$3:$AC$411,12,FALSE),0)</f>
        <v>0</v>
      </c>
      <c r="H30" s="5">
        <f>+IFERROR(VLOOKUP(A30,BD!$B$3:$AC$411,14,FALSE),0)</f>
        <v>0</v>
      </c>
      <c r="I30" s="5">
        <f t="shared" si="0"/>
        <v>0</v>
      </c>
      <c r="J30" s="5">
        <f t="shared" si="1"/>
        <v>112</v>
      </c>
      <c r="K30" s="342">
        <f>SUM(J30:J32)-SUM(I30:I32)</f>
        <v>284</v>
      </c>
      <c r="L30" s="36">
        <v>56</v>
      </c>
      <c r="M30" s="36">
        <v>0</v>
      </c>
      <c r="N30" s="36"/>
      <c r="O30" s="36">
        <v>16</v>
      </c>
      <c r="P30" s="36">
        <v>56</v>
      </c>
      <c r="Q30" s="36">
        <v>0</v>
      </c>
      <c r="R30" s="36">
        <v>64</v>
      </c>
      <c r="S30" s="36"/>
      <c r="T30" s="36"/>
      <c r="U30" s="36"/>
      <c r="V30" s="36"/>
      <c r="W30" s="36"/>
      <c r="X30" s="36">
        <v>56</v>
      </c>
      <c r="Y30" s="36">
        <v>0</v>
      </c>
      <c r="Z30" s="36">
        <v>64</v>
      </c>
      <c r="AA30" s="36"/>
      <c r="AB30" s="36">
        <v>0</v>
      </c>
      <c r="AC30" s="36">
        <v>0</v>
      </c>
      <c r="AD30" s="36"/>
      <c r="AE30" s="36"/>
      <c r="AF30" s="36">
        <v>68</v>
      </c>
      <c r="AG30" s="36">
        <v>0</v>
      </c>
      <c r="AH30" s="36">
        <v>128</v>
      </c>
      <c r="AI30" s="36"/>
      <c r="AJ30" s="36">
        <v>12</v>
      </c>
      <c r="AK30" s="36">
        <v>0</v>
      </c>
      <c r="AL30" s="36">
        <v>0</v>
      </c>
      <c r="AM30" s="36">
        <v>56</v>
      </c>
      <c r="AN30" s="36">
        <v>72</v>
      </c>
      <c r="AO30" s="36">
        <v>0</v>
      </c>
      <c r="AP30" s="36"/>
      <c r="AQ30" s="36"/>
      <c r="AR30" s="36">
        <v>60</v>
      </c>
      <c r="AS30" s="36">
        <v>0</v>
      </c>
      <c r="AT30" s="36">
        <v>64</v>
      </c>
      <c r="AU30" s="36"/>
      <c r="AV30" s="36"/>
      <c r="AW30" s="36"/>
      <c r="AX30" s="36"/>
      <c r="AY30" s="36"/>
      <c r="AZ30" s="36">
        <v>80</v>
      </c>
      <c r="BA30" s="36">
        <v>0</v>
      </c>
      <c r="BB30" s="36">
        <v>64</v>
      </c>
      <c r="BC30" s="36"/>
      <c r="BD30" s="36">
        <v>44</v>
      </c>
      <c r="BE30" s="36">
        <v>0</v>
      </c>
      <c r="BF30" s="36">
        <v>64</v>
      </c>
      <c r="BG30" s="36"/>
      <c r="BH30" s="36">
        <v>64</v>
      </c>
      <c r="BI30" s="36">
        <v>0</v>
      </c>
      <c r="BJ30" s="36">
        <v>64</v>
      </c>
      <c r="BK30" s="36"/>
      <c r="BL30" s="36">
        <v>8</v>
      </c>
      <c r="BM30" s="36">
        <v>0</v>
      </c>
      <c r="BN30" s="36"/>
      <c r="BO30" s="36"/>
      <c r="BP30" s="36">
        <v>72</v>
      </c>
      <c r="BQ30" s="36">
        <v>0</v>
      </c>
      <c r="BR30" s="36">
        <v>64</v>
      </c>
      <c r="BS30" s="36"/>
      <c r="BT30" s="36">
        <v>24</v>
      </c>
      <c r="BU30" s="36">
        <v>0</v>
      </c>
      <c r="BV30" s="36"/>
      <c r="BW30" s="36"/>
      <c r="BX30" s="36"/>
      <c r="BY30" s="36"/>
      <c r="BZ30" s="36"/>
      <c r="CA30" s="36"/>
      <c r="CB30" s="36"/>
      <c r="CC30" s="36"/>
      <c r="CD30" s="36"/>
      <c r="CE30" s="36"/>
      <c r="CF30" s="36"/>
      <c r="CG30" s="36"/>
      <c r="CH30" s="36"/>
      <c r="CI30" s="36"/>
      <c r="CJ30" s="36"/>
      <c r="CK30" s="36"/>
      <c r="CL30" s="36"/>
      <c r="CM30" s="36"/>
      <c r="CN30" s="36"/>
      <c r="CO30" s="36"/>
      <c r="CP30" s="36"/>
      <c r="CQ30" s="36"/>
      <c r="CR30" s="36"/>
      <c r="CS30" s="36"/>
      <c r="CT30" s="36"/>
      <c r="CU30" s="36"/>
      <c r="CV30" s="36"/>
      <c r="CW30" s="36"/>
      <c r="CX30" s="36"/>
      <c r="CY30" s="36"/>
      <c r="CZ30" s="36"/>
      <c r="DA30" s="36"/>
      <c r="DB30" s="36"/>
      <c r="DC30" s="36"/>
      <c r="DD30" s="36"/>
      <c r="DE30" s="36"/>
      <c r="DF30" s="36"/>
      <c r="DG30" s="36"/>
      <c r="DH30" s="36"/>
      <c r="DI30" s="36"/>
      <c r="DJ30" s="36"/>
      <c r="DK30" s="36"/>
      <c r="DL30" s="36"/>
      <c r="DM30" s="36"/>
      <c r="DN30" s="36"/>
      <c r="DO30" s="36"/>
      <c r="DP30" s="36"/>
      <c r="DQ30" s="36"/>
      <c r="DR30" s="36"/>
      <c r="DS30" s="36"/>
      <c r="DT30" s="36"/>
      <c r="DU30" s="36"/>
      <c r="DV30" s="36"/>
      <c r="DW30" s="36"/>
      <c r="DX30" s="36"/>
      <c r="DY30" s="36"/>
      <c r="DZ30" s="36"/>
      <c r="EA30" s="36"/>
      <c r="EB30" s="36"/>
      <c r="EC30" s="36"/>
      <c r="ED30" s="36"/>
      <c r="EE30" s="36"/>
      <c r="EF30" s="36"/>
      <c r="EG30" s="36"/>
      <c r="EI30" s="5"/>
      <c r="EJ30" s="5"/>
      <c r="EK30" s="5"/>
      <c r="EL30" s="5"/>
      <c r="EM30" s="266"/>
      <c r="EN30" s="5"/>
      <c r="EO30" s="5"/>
      <c r="EQ30" s="5"/>
      <c r="ER30" s="99"/>
      <c r="ES30" s="5"/>
      <c r="ET30" s="5"/>
      <c r="EU30" s="99"/>
      <c r="EV30" s="99"/>
      <c r="EW30" s="99"/>
      <c r="EX30" s="99"/>
      <c r="EY30" s="99"/>
    </row>
    <row r="31" spans="1:155" ht="16.5" thickBot="1">
      <c r="A31" s="46" t="s">
        <v>50</v>
      </c>
      <c r="B31" s="46"/>
      <c r="C31" s="42">
        <f>VLOOKUP(A31,BD!$B$3:$D$746,3,FALSE)</f>
        <v>4</v>
      </c>
      <c r="D31" s="5">
        <f>IFERROR(VLOOKUP(A31,BD!$B$3:$AC$411,4,FALSE),0)</f>
        <v>64</v>
      </c>
      <c r="E31" s="5">
        <f>IFERROR(VLOOKUP(A31,BD!$B$3:$AC$411,6,FALSE),0)</f>
        <v>120</v>
      </c>
      <c r="F31" s="5"/>
      <c r="G31" s="5">
        <f>+IFERROR(VLOOKUP(A31,BD!$B$3:$AC$411,12,FALSE),0)</f>
        <v>0</v>
      </c>
      <c r="H31" s="5">
        <f>+IFERROR(VLOOKUP(A31,BD!$B$3:$AC$411,14,FALSE),0)</f>
        <v>0</v>
      </c>
      <c r="I31" s="5">
        <f t="shared" si="0"/>
        <v>0</v>
      </c>
      <c r="J31" s="5">
        <f t="shared" si="1"/>
        <v>120</v>
      </c>
      <c r="K31" s="343"/>
      <c r="L31" s="36">
        <v>40</v>
      </c>
      <c r="M31" s="36">
        <v>0</v>
      </c>
      <c r="N31" s="36"/>
      <c r="O31" s="36"/>
      <c r="P31" s="36">
        <v>40</v>
      </c>
      <c r="Q31" s="36">
        <v>0</v>
      </c>
      <c r="R31" s="36">
        <v>0</v>
      </c>
      <c r="S31" s="36"/>
      <c r="T31" s="36"/>
      <c r="U31" s="36"/>
      <c r="V31" s="36"/>
      <c r="W31" s="36"/>
      <c r="X31" s="36">
        <v>36</v>
      </c>
      <c r="Y31" s="36">
        <v>0</v>
      </c>
      <c r="Z31" s="36">
        <v>64</v>
      </c>
      <c r="AA31" s="36"/>
      <c r="AB31" s="36">
        <v>12</v>
      </c>
      <c r="AC31" s="36">
        <v>0</v>
      </c>
      <c r="AD31" s="36"/>
      <c r="AE31" s="36"/>
      <c r="AF31" s="36">
        <v>24</v>
      </c>
      <c r="AG31" s="36">
        <v>12</v>
      </c>
      <c r="AH31" s="36">
        <v>128</v>
      </c>
      <c r="AI31" s="36"/>
      <c r="AJ31" s="36">
        <v>20</v>
      </c>
      <c r="AK31" s="36">
        <v>0</v>
      </c>
      <c r="AL31" s="36">
        <v>0</v>
      </c>
      <c r="AM31" s="36"/>
      <c r="AN31" s="36">
        <v>48</v>
      </c>
      <c r="AO31" s="36">
        <v>0</v>
      </c>
      <c r="AP31" s="36"/>
      <c r="AQ31" s="36"/>
      <c r="AR31" s="36">
        <v>48</v>
      </c>
      <c r="AS31" s="36">
        <v>0</v>
      </c>
      <c r="AT31" s="36">
        <v>0</v>
      </c>
      <c r="AU31" s="36"/>
      <c r="AV31" s="36"/>
      <c r="AW31" s="36"/>
      <c r="AX31" s="36"/>
      <c r="AY31" s="36"/>
      <c r="AZ31" s="36">
        <v>32</v>
      </c>
      <c r="BA31" s="36">
        <v>0</v>
      </c>
      <c r="BB31" s="36">
        <v>0</v>
      </c>
      <c r="BC31" s="36"/>
      <c r="BD31" s="36">
        <v>60</v>
      </c>
      <c r="BE31" s="36">
        <v>0</v>
      </c>
      <c r="BF31" s="36">
        <v>64</v>
      </c>
      <c r="BG31" s="36"/>
      <c r="BH31" s="36">
        <v>40</v>
      </c>
      <c r="BI31" s="36">
        <v>0</v>
      </c>
      <c r="BJ31" s="36">
        <v>64</v>
      </c>
      <c r="BK31" s="36"/>
      <c r="BL31" s="36">
        <v>0</v>
      </c>
      <c r="BM31" s="36">
        <v>0</v>
      </c>
      <c r="BN31" s="36"/>
      <c r="BO31" s="36"/>
      <c r="BP31" s="36">
        <v>32</v>
      </c>
      <c r="BQ31" s="36">
        <v>0</v>
      </c>
      <c r="BR31" s="36">
        <v>64</v>
      </c>
      <c r="BS31" s="36"/>
      <c r="BT31" s="36">
        <v>24</v>
      </c>
      <c r="BU31" s="36">
        <v>0</v>
      </c>
      <c r="BV31" s="36"/>
      <c r="BW31" s="36"/>
      <c r="BX31" s="36"/>
      <c r="BY31" s="36"/>
      <c r="BZ31" s="36"/>
      <c r="CA31" s="36"/>
      <c r="CB31" s="36"/>
      <c r="CC31" s="36"/>
      <c r="CD31" s="36"/>
      <c r="CE31" s="36"/>
      <c r="CF31" s="36"/>
      <c r="CG31" s="36"/>
      <c r="CH31" s="36"/>
      <c r="CI31" s="36"/>
      <c r="CJ31" s="36"/>
      <c r="CK31" s="36"/>
      <c r="CL31" s="36"/>
      <c r="CM31" s="36"/>
      <c r="CN31" s="36"/>
      <c r="CO31" s="36"/>
      <c r="CP31" s="36"/>
      <c r="CQ31" s="36"/>
      <c r="CR31" s="36"/>
      <c r="CS31" s="36"/>
      <c r="CT31" s="36"/>
      <c r="CU31" s="36"/>
      <c r="CV31" s="36"/>
      <c r="CW31" s="36"/>
      <c r="CX31" s="36"/>
      <c r="CY31" s="36"/>
      <c r="CZ31" s="36"/>
      <c r="DA31" s="36"/>
      <c r="DB31" s="36"/>
      <c r="DC31" s="36"/>
      <c r="DD31" s="36"/>
      <c r="DE31" s="36"/>
      <c r="DF31" s="36"/>
      <c r="DG31" s="36"/>
      <c r="DH31" s="36"/>
      <c r="DI31" s="36"/>
      <c r="DJ31" s="36"/>
      <c r="DK31" s="36"/>
      <c r="DL31" s="36"/>
      <c r="DM31" s="36"/>
      <c r="DN31" s="36"/>
      <c r="DO31" s="36"/>
      <c r="DP31" s="36"/>
      <c r="DQ31" s="36"/>
      <c r="DR31" s="36"/>
      <c r="DS31" s="36"/>
      <c r="DT31" s="36"/>
      <c r="DU31" s="36"/>
      <c r="DV31" s="36"/>
      <c r="DW31" s="36"/>
      <c r="DX31" s="36"/>
      <c r="DY31" s="36"/>
      <c r="DZ31" s="36"/>
      <c r="EA31" s="36"/>
      <c r="EB31" s="36"/>
      <c r="EC31" s="36"/>
      <c r="ED31" s="36"/>
      <c r="EE31" s="36"/>
      <c r="EF31" s="36"/>
      <c r="EG31" s="36"/>
      <c r="EI31" s="5"/>
      <c r="EJ31" s="5"/>
      <c r="EK31" s="5"/>
      <c r="EL31" s="5"/>
      <c r="EM31" s="266"/>
      <c r="EN31" s="5"/>
      <c r="EO31" s="5"/>
      <c r="EQ31" s="5"/>
      <c r="ER31" s="99"/>
      <c r="ES31" s="5"/>
      <c r="ET31" s="5"/>
      <c r="EU31" s="99"/>
      <c r="EV31" s="99"/>
      <c r="EW31" s="99"/>
      <c r="EX31" s="99"/>
      <c r="EY31" s="99"/>
    </row>
    <row r="32" spans="1:155" ht="16.5" thickBot="1">
      <c r="A32" s="46" t="s">
        <v>212</v>
      </c>
      <c r="B32" s="46"/>
      <c r="C32" s="42">
        <f>VLOOKUP(A32,BD!$B$3:$D$746,3,FALSE)</f>
        <v>4</v>
      </c>
      <c r="D32" s="5">
        <f>IFERROR(VLOOKUP(A32,BD!$B$3:$AC$411,4,FALSE),0)</f>
        <v>32</v>
      </c>
      <c r="E32" s="5">
        <f>IFERROR(VLOOKUP(A32,BD!$B$3:$AC$411,6,FALSE),0)</f>
        <v>52</v>
      </c>
      <c r="F32" s="5"/>
      <c r="G32" s="5">
        <f>+IFERROR(VLOOKUP(A32,BD!$B$3:$AC$411,12,FALSE),0)</f>
        <v>0</v>
      </c>
      <c r="H32" s="5">
        <f>+IFERROR(VLOOKUP(A32,BD!$B$3:$AC$411,14,FALSE),0)</f>
        <v>0</v>
      </c>
      <c r="I32" s="5">
        <f>+EQ32</f>
        <v>0</v>
      </c>
      <c r="J32" s="5">
        <f>+E32</f>
        <v>52</v>
      </c>
      <c r="K32" s="344"/>
      <c r="L32" s="36">
        <v>8</v>
      </c>
      <c r="M32" s="36">
        <v>0</v>
      </c>
      <c r="N32" s="36"/>
      <c r="O32" s="36"/>
      <c r="P32" s="36">
        <v>16</v>
      </c>
      <c r="Q32" s="36">
        <v>0</v>
      </c>
      <c r="R32" s="36">
        <v>0</v>
      </c>
      <c r="S32" s="36"/>
      <c r="T32" s="36"/>
      <c r="U32" s="36"/>
      <c r="V32" s="36"/>
      <c r="W32" s="36"/>
      <c r="X32" s="36">
        <v>24</v>
      </c>
      <c r="Y32" s="36">
        <v>0</v>
      </c>
      <c r="Z32" s="36">
        <v>0</v>
      </c>
      <c r="AA32" s="36"/>
      <c r="AB32" s="36">
        <v>12</v>
      </c>
      <c r="AC32" s="36">
        <v>0</v>
      </c>
      <c r="AD32" s="36"/>
      <c r="AE32" s="36"/>
      <c r="AF32" s="36">
        <v>12</v>
      </c>
      <c r="AG32" s="36">
        <v>0</v>
      </c>
      <c r="AH32" s="36">
        <v>64</v>
      </c>
      <c r="AI32" s="36"/>
      <c r="AJ32" s="36">
        <v>4</v>
      </c>
      <c r="AK32" s="36">
        <v>0</v>
      </c>
      <c r="AL32" s="36">
        <v>0</v>
      </c>
      <c r="AM32" s="36"/>
      <c r="AN32" s="36">
        <v>32</v>
      </c>
      <c r="AO32" s="36">
        <v>0</v>
      </c>
      <c r="AP32" s="36"/>
      <c r="AQ32" s="36"/>
      <c r="AR32" s="36">
        <v>20</v>
      </c>
      <c r="AS32" s="36">
        <v>0</v>
      </c>
      <c r="AT32" s="36">
        <v>64</v>
      </c>
      <c r="AU32" s="36"/>
      <c r="AV32" s="36"/>
      <c r="AW32" s="36"/>
      <c r="AX32" s="36"/>
      <c r="AY32" s="36"/>
      <c r="AZ32" s="36">
        <v>16</v>
      </c>
      <c r="BA32" s="36">
        <v>0</v>
      </c>
      <c r="BB32" s="36">
        <v>0</v>
      </c>
      <c r="BC32" s="36"/>
      <c r="BD32" s="36">
        <v>16</v>
      </c>
      <c r="BE32" s="36">
        <v>0</v>
      </c>
      <c r="BF32" s="36">
        <v>0</v>
      </c>
      <c r="BG32" s="36"/>
      <c r="BH32" s="36">
        <v>16</v>
      </c>
      <c r="BI32" s="36">
        <v>0</v>
      </c>
      <c r="BJ32" s="36">
        <v>64</v>
      </c>
      <c r="BK32" s="36"/>
      <c r="BL32" s="36">
        <v>20</v>
      </c>
      <c r="BM32" s="36">
        <v>0</v>
      </c>
      <c r="BN32" s="36"/>
      <c r="BO32" s="36"/>
      <c r="BP32" s="36">
        <v>24</v>
      </c>
      <c r="BQ32" s="36">
        <v>0</v>
      </c>
      <c r="BR32" s="36">
        <v>32</v>
      </c>
      <c r="BS32" s="36"/>
      <c r="BT32" s="36">
        <v>28</v>
      </c>
      <c r="BU32" s="36">
        <v>0</v>
      </c>
      <c r="BV32" s="36"/>
      <c r="BW32" s="36"/>
      <c r="BX32" s="36"/>
      <c r="BY32" s="36"/>
      <c r="BZ32" s="36"/>
      <c r="CA32" s="36"/>
      <c r="CB32" s="36"/>
      <c r="CC32" s="36"/>
      <c r="CD32" s="36"/>
      <c r="CE32" s="36"/>
      <c r="CF32" s="36"/>
      <c r="CG32" s="36"/>
      <c r="CH32" s="36"/>
      <c r="CI32" s="36"/>
      <c r="CJ32" s="36"/>
      <c r="CK32" s="36"/>
      <c r="CL32" s="36"/>
      <c r="CM32" s="36"/>
      <c r="CN32" s="36"/>
      <c r="CO32" s="36"/>
      <c r="CP32" s="36"/>
      <c r="CQ32" s="36"/>
      <c r="CR32" s="36"/>
      <c r="CS32" s="36"/>
      <c r="CT32" s="36"/>
      <c r="CU32" s="36"/>
      <c r="CV32" s="36"/>
      <c r="CW32" s="36"/>
      <c r="CX32" s="36"/>
      <c r="CY32" s="36"/>
      <c r="CZ32" s="36"/>
      <c r="DA32" s="36"/>
      <c r="DB32" s="36"/>
      <c r="DC32" s="36"/>
      <c r="DD32" s="36"/>
      <c r="DE32" s="36"/>
      <c r="DF32" s="36"/>
      <c r="DG32" s="36"/>
      <c r="DH32" s="36"/>
      <c r="DI32" s="36"/>
      <c r="DJ32" s="36"/>
      <c r="DK32" s="36"/>
      <c r="DL32" s="36"/>
      <c r="DM32" s="36"/>
      <c r="DN32" s="36"/>
      <c r="DO32" s="36"/>
      <c r="DP32" s="36"/>
      <c r="DQ32" s="36"/>
      <c r="DR32" s="36"/>
      <c r="DS32" s="36"/>
      <c r="DT32" s="36"/>
      <c r="DU32" s="36"/>
      <c r="DV32" s="36"/>
      <c r="DW32" s="36"/>
      <c r="DX32" s="36"/>
      <c r="DY32" s="36"/>
      <c r="DZ32" s="36"/>
      <c r="EA32" s="36"/>
      <c r="EB32" s="36"/>
      <c r="EC32" s="36"/>
      <c r="ED32" s="36"/>
      <c r="EE32" s="36"/>
      <c r="EF32" s="36"/>
      <c r="EG32" s="36"/>
      <c r="EI32" s="5"/>
      <c r="EJ32" s="5"/>
      <c r="EK32" s="5"/>
      <c r="EL32" s="5"/>
      <c r="EM32" s="266"/>
      <c r="EN32" s="5"/>
      <c r="EO32" s="5"/>
      <c r="EQ32" s="5"/>
      <c r="ER32" s="99"/>
      <c r="ES32" s="5"/>
      <c r="ET32" s="5"/>
      <c r="EU32" s="99"/>
      <c r="EV32" s="99"/>
      <c r="EW32" s="99"/>
      <c r="EX32" s="99"/>
      <c r="EY32" s="99"/>
    </row>
    <row r="33" spans="1:155" ht="16.5" thickBot="1">
      <c r="A33" s="41" t="s">
        <v>255</v>
      </c>
      <c r="B33" s="41"/>
      <c r="C33" s="42">
        <f>VLOOKUP(A33,BD!$B$3:$D$746,3,FALSE)</f>
        <v>32</v>
      </c>
      <c r="D33" s="6">
        <f>IFERROR(VLOOKUP(A33,BD!$B$3:$AC$411,4,FALSE),0)</f>
        <v>2048</v>
      </c>
      <c r="E33" s="6">
        <f>IFERROR(VLOOKUP(A33,BD!$B$3:$AC$411,6,FALSE),0)</f>
        <v>1888</v>
      </c>
      <c r="F33" s="6"/>
      <c r="G33" s="6">
        <f>+IFERROR(VLOOKUP(A33,BD!$B$3:$AC$411,12,FALSE),0)</f>
        <v>0</v>
      </c>
      <c r="H33" s="6">
        <f>+IFERROR(VLOOKUP(A33,BD!$B$3:$AC$411,14,FALSE),0)</f>
        <v>0</v>
      </c>
      <c r="I33" s="6">
        <f t="shared" si="0"/>
        <v>0</v>
      </c>
      <c r="J33" s="6">
        <f t="shared" si="1"/>
        <v>1888</v>
      </c>
      <c r="K33" s="44">
        <f>+J33-I33</f>
        <v>1888</v>
      </c>
      <c r="L33" s="36">
        <v>1568</v>
      </c>
      <c r="M33" s="36">
        <v>608</v>
      </c>
      <c r="N33" s="36"/>
      <c r="O33" s="36"/>
      <c r="P33" s="36">
        <v>1600</v>
      </c>
      <c r="Q33" s="36">
        <v>416</v>
      </c>
      <c r="R33" s="36">
        <v>2048</v>
      </c>
      <c r="S33" s="36"/>
      <c r="T33" s="36"/>
      <c r="U33" s="36"/>
      <c r="V33" s="36"/>
      <c r="W33" s="36"/>
      <c r="X33" s="36">
        <v>1600</v>
      </c>
      <c r="Y33" s="36">
        <v>704</v>
      </c>
      <c r="Z33" s="36">
        <v>0</v>
      </c>
      <c r="AA33" s="36">
        <v>32</v>
      </c>
      <c r="AB33" s="36">
        <v>1408</v>
      </c>
      <c r="AC33" s="36">
        <v>768</v>
      </c>
      <c r="AD33" s="36"/>
      <c r="AE33" s="36"/>
      <c r="AF33" s="36">
        <v>1376</v>
      </c>
      <c r="AG33" s="36">
        <v>352</v>
      </c>
      <c r="AH33" s="36">
        <v>2048</v>
      </c>
      <c r="AI33" s="36"/>
      <c r="AJ33" s="36">
        <v>1152</v>
      </c>
      <c r="AK33" s="36">
        <v>608</v>
      </c>
      <c r="AL33" s="36">
        <v>0</v>
      </c>
      <c r="AM33" s="36"/>
      <c r="AN33" s="36">
        <v>1408</v>
      </c>
      <c r="AO33" s="36">
        <v>384</v>
      </c>
      <c r="AP33" s="36"/>
      <c r="AQ33" s="36"/>
      <c r="AR33" s="36">
        <v>1376</v>
      </c>
      <c r="AS33" s="36">
        <v>256</v>
      </c>
      <c r="AT33" s="36">
        <v>2048</v>
      </c>
      <c r="AU33" s="36"/>
      <c r="AV33" s="36"/>
      <c r="AW33" s="36"/>
      <c r="AX33" s="36"/>
      <c r="AY33" s="36"/>
      <c r="AZ33" s="36">
        <v>1664</v>
      </c>
      <c r="BA33" s="36">
        <v>320</v>
      </c>
      <c r="BB33" s="36">
        <v>0</v>
      </c>
      <c r="BC33" s="36"/>
      <c r="BD33" s="36">
        <v>1568</v>
      </c>
      <c r="BE33" s="36">
        <v>320</v>
      </c>
      <c r="BF33" s="36">
        <v>2048</v>
      </c>
      <c r="BG33" s="36">
        <v>32</v>
      </c>
      <c r="BH33" s="36">
        <v>1120</v>
      </c>
      <c r="BI33" s="36">
        <v>192</v>
      </c>
      <c r="BJ33" s="36">
        <v>1024</v>
      </c>
      <c r="BK33" s="36">
        <v>-32</v>
      </c>
      <c r="BL33" s="36">
        <v>1120</v>
      </c>
      <c r="BM33" s="36">
        <v>416</v>
      </c>
      <c r="BN33" s="36"/>
      <c r="BO33" s="36"/>
      <c r="BP33" s="36">
        <v>1536</v>
      </c>
      <c r="BQ33" s="36">
        <v>608</v>
      </c>
      <c r="BR33" s="36">
        <v>2048</v>
      </c>
      <c r="BS33" s="36">
        <v>32</v>
      </c>
      <c r="BT33" s="36">
        <v>1408</v>
      </c>
      <c r="BU33" s="36">
        <v>0</v>
      </c>
      <c r="BV33" s="36"/>
      <c r="BW33" s="36"/>
      <c r="BX33" s="36"/>
      <c r="BY33" s="36"/>
      <c r="BZ33" s="36"/>
      <c r="CA33" s="36"/>
      <c r="CB33" s="36"/>
      <c r="CC33" s="36"/>
      <c r="CD33" s="36"/>
      <c r="CE33" s="36"/>
      <c r="CF33" s="36"/>
      <c r="CG33" s="36"/>
      <c r="CH33" s="36"/>
      <c r="CI33" s="36"/>
      <c r="CJ33" s="36"/>
      <c r="CK33" s="36"/>
      <c r="CL33" s="36"/>
      <c r="CM33" s="36"/>
      <c r="CN33" s="36"/>
      <c r="CO33" s="36"/>
      <c r="CP33" s="36"/>
      <c r="CQ33" s="36"/>
      <c r="CR33" s="36"/>
      <c r="CS33" s="36"/>
      <c r="CT33" s="36"/>
      <c r="CU33" s="36"/>
      <c r="CV33" s="36"/>
      <c r="CW33" s="36"/>
      <c r="CX33" s="36"/>
      <c r="CY33" s="36"/>
      <c r="CZ33" s="36"/>
      <c r="DA33" s="36"/>
      <c r="DB33" s="36"/>
      <c r="DC33" s="36"/>
      <c r="DD33" s="36"/>
      <c r="DE33" s="36"/>
      <c r="DF33" s="36"/>
      <c r="DG33" s="36"/>
      <c r="DH33" s="36"/>
      <c r="DI33" s="36"/>
      <c r="DJ33" s="36"/>
      <c r="DK33" s="36"/>
      <c r="DL33" s="36"/>
      <c r="DM33" s="36"/>
      <c r="DN33" s="36"/>
      <c r="DO33" s="36"/>
      <c r="DP33" s="36"/>
      <c r="DQ33" s="36"/>
      <c r="DR33" s="36"/>
      <c r="DS33" s="36"/>
      <c r="DT33" s="36"/>
      <c r="DU33" s="36"/>
      <c r="DV33" s="36"/>
      <c r="DW33" s="36"/>
      <c r="DX33" s="36"/>
      <c r="DY33" s="36"/>
      <c r="DZ33" s="36"/>
      <c r="EA33" s="36"/>
      <c r="EB33" s="36"/>
      <c r="EC33" s="36"/>
      <c r="ED33" s="36"/>
      <c r="EE33" s="36"/>
      <c r="EF33" s="36"/>
      <c r="EG33" s="36"/>
      <c r="EI33" s="6"/>
      <c r="EJ33" s="6"/>
      <c r="EK33" s="6"/>
      <c r="EL33" s="6"/>
      <c r="EM33" s="6"/>
      <c r="EN33" s="6"/>
      <c r="EO33" s="6"/>
      <c r="EQ33" s="6"/>
      <c r="ER33" s="99"/>
      <c r="ES33" s="6"/>
      <c r="ET33" s="6"/>
      <c r="EU33" s="99"/>
      <c r="EV33" s="99"/>
      <c r="EW33" s="99"/>
      <c r="EX33" s="99"/>
      <c r="EY33" s="99"/>
    </row>
    <row r="34" spans="1:155" ht="16.5" thickBot="1">
      <c r="A34" s="45" t="s">
        <v>211</v>
      </c>
      <c r="B34" s="45"/>
      <c r="C34" s="42">
        <f>VLOOKUP(A34,BD!$B$3:$D$746,3,FALSE)</f>
        <v>4</v>
      </c>
      <c r="D34" s="4">
        <f>IFERROR(VLOOKUP(A34,BD!$B$3:$AC$411,4,FALSE),0)</f>
        <v>36</v>
      </c>
      <c r="E34" s="4">
        <f>IFERROR(VLOOKUP(A34,BD!$B$3:$AC$411,6,FALSE),0)</f>
        <v>44</v>
      </c>
      <c r="F34" s="4"/>
      <c r="G34" s="4">
        <f>+IFERROR(VLOOKUP(A34,BD!$B$3:$AC$411,12,FALSE),0)</f>
        <v>0</v>
      </c>
      <c r="H34" s="4">
        <f>+IFERROR(VLOOKUP(A34,BD!$B$3:$AC$411,14,FALSE),0)</f>
        <v>0</v>
      </c>
      <c r="I34" s="4">
        <f t="shared" si="0"/>
        <v>0</v>
      </c>
      <c r="J34" s="4">
        <f t="shared" si="1"/>
        <v>44</v>
      </c>
      <c r="K34" s="44">
        <f>+J34-I34</f>
        <v>44</v>
      </c>
      <c r="L34" s="36">
        <v>36</v>
      </c>
      <c r="M34" s="36">
        <v>0</v>
      </c>
      <c r="N34" s="36"/>
      <c r="O34" s="36"/>
      <c r="P34" s="36">
        <v>12</v>
      </c>
      <c r="Q34" s="36">
        <v>0</v>
      </c>
      <c r="R34" s="36">
        <v>72</v>
      </c>
      <c r="S34" s="36"/>
      <c r="T34" s="36"/>
      <c r="U34" s="36"/>
      <c r="V34" s="36"/>
      <c r="W34" s="36"/>
      <c r="X34" s="36">
        <v>20</v>
      </c>
      <c r="Y34" s="36">
        <v>0</v>
      </c>
      <c r="Z34" s="36">
        <v>0</v>
      </c>
      <c r="AA34" s="36"/>
      <c r="AB34" s="36">
        <v>4</v>
      </c>
      <c r="AC34" s="36">
        <v>0</v>
      </c>
      <c r="AD34" s="36"/>
      <c r="AE34" s="36"/>
      <c r="AF34" s="36">
        <v>20</v>
      </c>
      <c r="AG34" s="36">
        <v>0</v>
      </c>
      <c r="AH34" s="36">
        <v>36</v>
      </c>
      <c r="AI34" s="36"/>
      <c r="AJ34" s="36">
        <v>12</v>
      </c>
      <c r="AK34" s="36">
        <v>0</v>
      </c>
      <c r="AL34" s="36">
        <v>0</v>
      </c>
      <c r="AM34" s="36"/>
      <c r="AN34" s="36">
        <v>20</v>
      </c>
      <c r="AO34" s="36">
        <v>0</v>
      </c>
      <c r="AP34" s="36"/>
      <c r="AQ34" s="36"/>
      <c r="AR34" s="36">
        <v>8</v>
      </c>
      <c r="AS34" s="36">
        <v>0</v>
      </c>
      <c r="AT34" s="36">
        <v>36</v>
      </c>
      <c r="AU34" s="36"/>
      <c r="AV34" s="36"/>
      <c r="AW34" s="36"/>
      <c r="AX34" s="36"/>
      <c r="AY34" s="36"/>
      <c r="AZ34" s="36">
        <v>20</v>
      </c>
      <c r="BA34" s="36">
        <v>0</v>
      </c>
      <c r="BB34" s="36">
        <v>0</v>
      </c>
      <c r="BC34" s="36"/>
      <c r="BD34" s="36">
        <v>4</v>
      </c>
      <c r="BE34" s="36">
        <v>0</v>
      </c>
      <c r="BF34" s="36">
        <v>0</v>
      </c>
      <c r="BG34" s="36"/>
      <c r="BH34" s="36">
        <v>12</v>
      </c>
      <c r="BI34" s="36">
        <v>0</v>
      </c>
      <c r="BJ34" s="36">
        <v>36</v>
      </c>
      <c r="BK34" s="36"/>
      <c r="BL34" s="36">
        <v>20</v>
      </c>
      <c r="BM34" s="36">
        <v>0</v>
      </c>
      <c r="BN34" s="36"/>
      <c r="BO34" s="36"/>
      <c r="BP34" s="36">
        <v>24</v>
      </c>
      <c r="BQ34" s="36">
        <v>0</v>
      </c>
      <c r="BR34" s="36">
        <v>36</v>
      </c>
      <c r="BS34" s="36"/>
      <c r="BT34" s="36">
        <v>20</v>
      </c>
      <c r="BU34" s="36">
        <v>0</v>
      </c>
      <c r="BV34" s="36"/>
      <c r="BW34" s="36"/>
      <c r="BX34" s="36"/>
      <c r="BY34" s="36"/>
      <c r="BZ34" s="36"/>
      <c r="CA34" s="36"/>
      <c r="CB34" s="36"/>
      <c r="CC34" s="36"/>
      <c r="CD34" s="36"/>
      <c r="CE34" s="36"/>
      <c r="CF34" s="36"/>
      <c r="CG34" s="36"/>
      <c r="CH34" s="36"/>
      <c r="CI34" s="36"/>
      <c r="CJ34" s="36"/>
      <c r="CK34" s="36"/>
      <c r="CL34" s="36"/>
      <c r="CM34" s="36"/>
      <c r="CN34" s="36"/>
      <c r="CO34" s="36"/>
      <c r="CP34" s="36"/>
      <c r="CQ34" s="36"/>
      <c r="CR34" s="36"/>
      <c r="CS34" s="36"/>
      <c r="CT34" s="36"/>
      <c r="CU34" s="36"/>
      <c r="CV34" s="36"/>
      <c r="CW34" s="36"/>
      <c r="CX34" s="36"/>
      <c r="CY34" s="36"/>
      <c r="CZ34" s="36"/>
      <c r="DA34" s="36"/>
      <c r="DB34" s="36"/>
      <c r="DC34" s="36"/>
      <c r="DD34" s="36"/>
      <c r="DE34" s="36"/>
      <c r="DF34" s="36"/>
      <c r="DG34" s="36"/>
      <c r="DH34" s="36"/>
      <c r="DI34" s="36"/>
      <c r="DJ34" s="36"/>
      <c r="DK34" s="36"/>
      <c r="DL34" s="36"/>
      <c r="DM34" s="36"/>
      <c r="DN34" s="36"/>
      <c r="DO34" s="36"/>
      <c r="DP34" s="36"/>
      <c r="DQ34" s="36"/>
      <c r="DR34" s="36"/>
      <c r="DS34" s="36"/>
      <c r="DT34" s="36"/>
      <c r="DU34" s="36"/>
      <c r="DV34" s="36"/>
      <c r="DW34" s="36"/>
      <c r="DX34" s="36"/>
      <c r="DY34" s="36"/>
      <c r="DZ34" s="36"/>
      <c r="EA34" s="36"/>
      <c r="EB34" s="36"/>
      <c r="EC34" s="36"/>
      <c r="ED34" s="36"/>
      <c r="EE34" s="36"/>
      <c r="EF34" s="36"/>
      <c r="EG34" s="36"/>
      <c r="EI34" s="4"/>
      <c r="EJ34" s="4"/>
      <c r="EK34" s="4"/>
      <c r="EL34" s="4"/>
      <c r="EM34" s="266"/>
      <c r="EN34" s="4"/>
      <c r="EO34" s="4"/>
      <c r="EQ34" s="4"/>
      <c r="ER34" s="99"/>
      <c r="ES34" s="4"/>
      <c r="ET34" s="4"/>
      <c r="EU34" s="99"/>
      <c r="EV34" s="99"/>
      <c r="EW34" s="99"/>
      <c r="EX34" s="99"/>
      <c r="EY34" s="99"/>
    </row>
    <row r="35" spans="1:155" ht="16.5" thickBot="1">
      <c r="A35" s="46" t="s">
        <v>166</v>
      </c>
      <c r="B35" s="46"/>
      <c r="C35" s="42">
        <f>VLOOKUP(A35,BD!$B$3:$D$746,3,FALSE)</f>
        <v>6</v>
      </c>
      <c r="D35" s="5">
        <f>IFERROR(VLOOKUP(A35,BD!$B$3:$AC$411,4,FALSE),0)</f>
        <v>54</v>
      </c>
      <c r="E35" s="5">
        <f>IFERROR(VLOOKUP(A35,BD!$B$3:$AC$411,6,FALSE),0)</f>
        <v>90</v>
      </c>
      <c r="F35" s="5"/>
      <c r="G35" s="5">
        <f>+IFERROR(VLOOKUP(A35,BD!$B$3:$AC$411,12,FALSE),0)</f>
        <v>0</v>
      </c>
      <c r="H35" s="5">
        <f>+IFERROR(VLOOKUP(A35,BD!$B$3:$AC$411,14,FALSE),0)</f>
        <v>0</v>
      </c>
      <c r="I35" s="5">
        <f t="shared" si="0"/>
        <v>0</v>
      </c>
      <c r="J35" s="5">
        <f t="shared" si="1"/>
        <v>90</v>
      </c>
      <c r="K35" s="342">
        <f>SUM(J35:J37)-SUM(I35:I37)</f>
        <v>192</v>
      </c>
      <c r="L35" s="36">
        <v>42</v>
      </c>
      <c r="M35" s="36">
        <v>0</v>
      </c>
      <c r="N35" s="36"/>
      <c r="O35" s="36"/>
      <c r="P35" s="36">
        <v>12</v>
      </c>
      <c r="Q35" s="36">
        <v>0</v>
      </c>
      <c r="R35" s="36">
        <v>54</v>
      </c>
      <c r="S35" s="36"/>
      <c r="T35" s="36"/>
      <c r="U35" s="36"/>
      <c r="V35" s="36"/>
      <c r="W35" s="36"/>
      <c r="X35" s="36">
        <v>12</v>
      </c>
      <c r="Y35" s="36">
        <v>0</v>
      </c>
      <c r="Z35" s="36">
        <v>0</v>
      </c>
      <c r="AA35" s="36"/>
      <c r="AB35" s="36">
        <v>30</v>
      </c>
      <c r="AC35" s="36">
        <v>0</v>
      </c>
      <c r="AD35" s="36"/>
      <c r="AE35" s="36"/>
      <c r="AF35" s="36">
        <v>30</v>
      </c>
      <c r="AG35" s="36">
        <v>0</v>
      </c>
      <c r="AH35" s="36">
        <v>108</v>
      </c>
      <c r="AI35" s="36"/>
      <c r="AJ35" s="36">
        <v>24</v>
      </c>
      <c r="AK35" s="36">
        <v>0</v>
      </c>
      <c r="AL35" s="36">
        <v>0</v>
      </c>
      <c r="AM35" s="36"/>
      <c r="AN35" s="36">
        <v>6</v>
      </c>
      <c r="AO35" s="36">
        <v>0</v>
      </c>
      <c r="AP35" s="36"/>
      <c r="AQ35" s="36"/>
      <c r="AR35" s="36">
        <v>18</v>
      </c>
      <c r="AS35" s="36">
        <v>0</v>
      </c>
      <c r="AT35" s="36">
        <v>0</v>
      </c>
      <c r="AU35" s="36"/>
      <c r="AV35" s="36"/>
      <c r="AW35" s="36"/>
      <c r="AX35" s="36"/>
      <c r="AY35" s="36"/>
      <c r="AZ35" s="36">
        <v>42</v>
      </c>
      <c r="BA35" s="36">
        <v>0</v>
      </c>
      <c r="BB35" s="36">
        <v>54</v>
      </c>
      <c r="BC35" s="36"/>
      <c r="BD35" s="36">
        <v>12</v>
      </c>
      <c r="BE35" s="36">
        <v>0</v>
      </c>
      <c r="BF35" s="36">
        <v>0</v>
      </c>
      <c r="BG35" s="36"/>
      <c r="BH35" s="36">
        <v>30</v>
      </c>
      <c r="BI35" s="36">
        <v>0</v>
      </c>
      <c r="BJ35" s="36">
        <v>0</v>
      </c>
      <c r="BK35" s="36"/>
      <c r="BL35" s="36">
        <v>6</v>
      </c>
      <c r="BM35" s="36">
        <v>0</v>
      </c>
      <c r="BN35" s="36"/>
      <c r="BO35" s="36"/>
      <c r="BP35" s="36">
        <v>18</v>
      </c>
      <c r="BQ35" s="36">
        <v>0</v>
      </c>
      <c r="BR35" s="36">
        <v>54</v>
      </c>
      <c r="BS35" s="36"/>
      <c r="BT35" s="36">
        <v>24</v>
      </c>
      <c r="BU35" s="36">
        <v>0</v>
      </c>
      <c r="BV35" s="36"/>
      <c r="BW35" s="36"/>
      <c r="BX35" s="36"/>
      <c r="BY35" s="36"/>
      <c r="BZ35" s="36"/>
      <c r="CA35" s="36"/>
      <c r="CB35" s="36"/>
      <c r="CC35" s="36"/>
      <c r="CD35" s="36"/>
      <c r="CE35" s="36"/>
      <c r="CF35" s="36"/>
      <c r="CG35" s="36"/>
      <c r="CH35" s="36"/>
      <c r="CI35" s="36"/>
      <c r="CJ35" s="36"/>
      <c r="CK35" s="36"/>
      <c r="CL35" s="36"/>
      <c r="CM35" s="36"/>
      <c r="CN35" s="36"/>
      <c r="CO35" s="36"/>
      <c r="CP35" s="36"/>
      <c r="CQ35" s="36"/>
      <c r="CR35" s="36"/>
      <c r="CS35" s="36"/>
      <c r="CT35" s="36"/>
      <c r="CU35" s="36"/>
      <c r="CV35" s="36"/>
      <c r="CW35" s="36"/>
      <c r="CX35" s="36"/>
      <c r="CY35" s="36"/>
      <c r="CZ35" s="36"/>
      <c r="DA35" s="36"/>
      <c r="DB35" s="36"/>
      <c r="DC35" s="36"/>
      <c r="DD35" s="36"/>
      <c r="DE35" s="36"/>
      <c r="DF35" s="36"/>
      <c r="DG35" s="36"/>
      <c r="DH35" s="36"/>
      <c r="DI35" s="36"/>
      <c r="DJ35" s="36"/>
      <c r="DK35" s="36"/>
      <c r="DL35" s="36"/>
      <c r="DM35" s="36"/>
      <c r="DN35" s="36"/>
      <c r="DO35" s="36"/>
      <c r="DP35" s="36"/>
      <c r="DQ35" s="36"/>
      <c r="DR35" s="36"/>
      <c r="DS35" s="36"/>
      <c r="DT35" s="36"/>
      <c r="DU35" s="36"/>
      <c r="DV35" s="36"/>
      <c r="DW35" s="36"/>
      <c r="DX35" s="36"/>
      <c r="DY35" s="36"/>
      <c r="DZ35" s="36"/>
      <c r="EA35" s="36"/>
      <c r="EB35" s="36"/>
      <c r="EC35" s="36"/>
      <c r="ED35" s="36"/>
      <c r="EE35" s="36"/>
      <c r="EF35" s="36"/>
      <c r="EG35" s="36"/>
      <c r="EI35" s="5"/>
      <c r="EJ35" s="5"/>
      <c r="EK35" s="5"/>
      <c r="EL35" s="5"/>
      <c r="EM35" s="266"/>
      <c r="EN35" s="5"/>
      <c r="EO35" s="5"/>
      <c r="EQ35" s="5"/>
      <c r="ER35" s="99"/>
      <c r="ES35" s="5"/>
      <c r="ET35" s="5"/>
      <c r="EU35" s="99"/>
      <c r="EV35" s="99"/>
      <c r="EW35" s="99"/>
      <c r="EX35" s="99"/>
      <c r="EY35" s="99"/>
    </row>
    <row r="36" spans="1:155" ht="16.5" thickBot="1">
      <c r="A36" s="46" t="s">
        <v>167</v>
      </c>
      <c r="B36" s="46"/>
      <c r="C36" s="42">
        <f>VLOOKUP(A36,BD!$B$3:$D$746,3,FALSE)</f>
        <v>6</v>
      </c>
      <c r="D36" s="5">
        <f>IFERROR(VLOOKUP(A36,BD!$B$3:$AC$411,4,FALSE),0)</f>
        <v>54</v>
      </c>
      <c r="E36" s="5">
        <f>IFERROR(VLOOKUP(A36,BD!$B$3:$AC$411,6,FALSE),0)</f>
        <v>102</v>
      </c>
      <c r="F36" s="5"/>
      <c r="G36" s="5">
        <f>+IFERROR(VLOOKUP(A36,BD!$B$3:$AC$411,12,FALSE),0)</f>
        <v>0</v>
      </c>
      <c r="H36" s="5">
        <f>+IFERROR(VLOOKUP(A36,BD!$B$3:$AC$411,14,FALSE),0)</f>
        <v>0</v>
      </c>
      <c r="I36" s="5">
        <f t="shared" si="0"/>
        <v>0</v>
      </c>
      <c r="J36" s="5">
        <f t="shared" si="1"/>
        <v>102</v>
      </c>
      <c r="K36" s="343"/>
      <c r="L36" s="36">
        <v>24</v>
      </c>
      <c r="M36" s="36">
        <v>0</v>
      </c>
      <c r="N36" s="36"/>
      <c r="O36" s="36"/>
      <c r="P36" s="36">
        <v>12</v>
      </c>
      <c r="Q36" s="36">
        <v>0</v>
      </c>
      <c r="R36" s="36">
        <v>54</v>
      </c>
      <c r="S36" s="36"/>
      <c r="T36" s="36"/>
      <c r="U36" s="36"/>
      <c r="V36" s="36"/>
      <c r="W36" s="36"/>
      <c r="X36" s="36">
        <v>18</v>
      </c>
      <c r="Y36" s="36">
        <v>0</v>
      </c>
      <c r="Z36" s="36">
        <v>0</v>
      </c>
      <c r="AA36" s="36"/>
      <c r="AB36" s="36">
        <v>24</v>
      </c>
      <c r="AC36" s="36">
        <v>0</v>
      </c>
      <c r="AD36" s="36"/>
      <c r="AE36" s="36"/>
      <c r="AF36" s="36">
        <v>36</v>
      </c>
      <c r="AG36" s="36">
        <v>0</v>
      </c>
      <c r="AH36" s="36">
        <v>54</v>
      </c>
      <c r="AI36" s="36"/>
      <c r="AJ36" s="36">
        <v>24</v>
      </c>
      <c r="AK36" s="36">
        <v>0</v>
      </c>
      <c r="AL36" s="36">
        <v>0</v>
      </c>
      <c r="AM36" s="36"/>
      <c r="AN36" s="36">
        <v>6</v>
      </c>
      <c r="AO36" s="36">
        <v>0</v>
      </c>
      <c r="AP36" s="36"/>
      <c r="AQ36" s="36"/>
      <c r="AR36" s="36">
        <v>18</v>
      </c>
      <c r="AS36" s="36">
        <v>0</v>
      </c>
      <c r="AT36" s="36">
        <v>0</v>
      </c>
      <c r="AU36" s="36"/>
      <c r="AV36" s="36"/>
      <c r="AW36" s="36"/>
      <c r="AX36" s="36"/>
      <c r="AY36" s="36"/>
      <c r="AZ36" s="36">
        <v>54</v>
      </c>
      <c r="BA36" s="36">
        <v>0</v>
      </c>
      <c r="BB36" s="36">
        <v>54</v>
      </c>
      <c r="BC36" s="36"/>
      <c r="BD36" s="36">
        <v>12</v>
      </c>
      <c r="BE36" s="36">
        <v>0</v>
      </c>
      <c r="BF36" s="36">
        <v>0</v>
      </c>
      <c r="BG36" s="36"/>
      <c r="BH36" s="36">
        <v>30</v>
      </c>
      <c r="BI36" s="36">
        <v>0</v>
      </c>
      <c r="BJ36" s="36">
        <v>54</v>
      </c>
      <c r="BK36" s="36"/>
      <c r="BL36" s="36">
        <v>6</v>
      </c>
      <c r="BM36" s="36">
        <v>0</v>
      </c>
      <c r="BN36" s="36"/>
      <c r="BO36" s="36"/>
      <c r="BP36" s="36">
        <v>18</v>
      </c>
      <c r="BQ36" s="36">
        <v>0</v>
      </c>
      <c r="BR36" s="36">
        <v>54</v>
      </c>
      <c r="BS36" s="36"/>
      <c r="BT36" s="36">
        <v>24</v>
      </c>
      <c r="BU36" s="36">
        <v>0</v>
      </c>
      <c r="BV36" s="36"/>
      <c r="BW36" s="36"/>
      <c r="BX36" s="36"/>
      <c r="BY36" s="36"/>
      <c r="BZ36" s="36"/>
      <c r="CA36" s="36"/>
      <c r="CB36" s="36"/>
      <c r="CC36" s="36"/>
      <c r="CD36" s="36"/>
      <c r="CE36" s="36"/>
      <c r="CF36" s="36"/>
      <c r="CG36" s="36"/>
      <c r="CH36" s="36"/>
      <c r="CI36" s="36"/>
      <c r="CJ36" s="36"/>
      <c r="CK36" s="36"/>
      <c r="CL36" s="36"/>
      <c r="CM36" s="36"/>
      <c r="CN36" s="36"/>
      <c r="CO36" s="36"/>
      <c r="CP36" s="36"/>
      <c r="CQ36" s="36"/>
      <c r="CR36" s="36"/>
      <c r="CS36" s="36"/>
      <c r="CT36" s="36"/>
      <c r="CU36" s="36"/>
      <c r="CV36" s="36"/>
      <c r="CW36" s="36"/>
      <c r="CX36" s="36"/>
      <c r="CY36" s="36"/>
      <c r="CZ36" s="36"/>
      <c r="DA36" s="36"/>
      <c r="DB36" s="36"/>
      <c r="DC36" s="36"/>
      <c r="DD36" s="36"/>
      <c r="DE36" s="36"/>
      <c r="DF36" s="36"/>
      <c r="DG36" s="36"/>
      <c r="DH36" s="36"/>
      <c r="DI36" s="36"/>
      <c r="DJ36" s="36"/>
      <c r="DK36" s="36"/>
      <c r="DL36" s="36"/>
      <c r="DM36" s="36"/>
      <c r="DN36" s="36"/>
      <c r="DO36" s="36"/>
      <c r="DP36" s="36"/>
      <c r="DQ36" s="36"/>
      <c r="DR36" s="36"/>
      <c r="DS36" s="36"/>
      <c r="DT36" s="36"/>
      <c r="DU36" s="36"/>
      <c r="DV36" s="36"/>
      <c r="DW36" s="36"/>
      <c r="DX36" s="36"/>
      <c r="DY36" s="36"/>
      <c r="DZ36" s="36"/>
      <c r="EA36" s="36"/>
      <c r="EB36" s="36"/>
      <c r="EC36" s="36"/>
      <c r="ED36" s="36"/>
      <c r="EE36" s="36"/>
      <c r="EF36" s="36"/>
      <c r="EG36" s="36"/>
      <c r="EI36" s="5"/>
      <c r="EJ36" s="5"/>
      <c r="EK36" s="5"/>
      <c r="EL36" s="5"/>
      <c r="EM36" s="266"/>
      <c r="EN36" s="5"/>
      <c r="EO36" s="5"/>
      <c r="EQ36" s="5"/>
      <c r="ER36" s="99"/>
      <c r="ES36" s="5"/>
      <c r="ET36" s="5"/>
      <c r="EU36" s="99"/>
      <c r="EV36" s="99"/>
      <c r="EW36" s="99"/>
      <c r="EX36" s="99"/>
      <c r="EY36" s="99"/>
    </row>
    <row r="37" spans="1:155" ht="16.5" thickBot="1">
      <c r="A37" s="46" t="s">
        <v>229</v>
      </c>
      <c r="B37" s="46"/>
      <c r="C37" s="42">
        <f>VLOOKUP(A37,BD!$B$3:$D$746,3,FALSE)</f>
        <v>6</v>
      </c>
      <c r="D37" s="5">
        <f>IFERROR(VLOOKUP(A37,BD!$B$3:$AC$411,4,FALSE),0)</f>
        <v>0</v>
      </c>
      <c r="E37" s="5">
        <f>IFERROR(VLOOKUP(A37,BD!$B$3:$AC$411,6,FALSE),0)</f>
        <v>0</v>
      </c>
      <c r="F37" s="5"/>
      <c r="G37" s="5"/>
      <c r="H37" s="5"/>
      <c r="I37" s="5">
        <f t="shared" si="0"/>
        <v>0</v>
      </c>
      <c r="J37" s="5">
        <f t="shared" si="1"/>
        <v>0</v>
      </c>
      <c r="K37" s="344"/>
      <c r="L37" s="36">
        <v>0</v>
      </c>
      <c r="M37" s="36">
        <v>0</v>
      </c>
      <c r="N37" s="36"/>
      <c r="O37" s="36"/>
      <c r="P37" s="36">
        <v>0</v>
      </c>
      <c r="Q37" s="36">
        <v>0</v>
      </c>
      <c r="R37" s="36">
        <v>0</v>
      </c>
      <c r="S37" s="36"/>
      <c r="T37" s="36"/>
      <c r="U37" s="36"/>
      <c r="V37" s="36"/>
      <c r="W37" s="36"/>
      <c r="X37" s="36">
        <v>0</v>
      </c>
      <c r="Y37" s="36">
        <v>0</v>
      </c>
      <c r="Z37" s="36">
        <v>0</v>
      </c>
      <c r="AA37" s="36"/>
      <c r="AB37" s="36">
        <v>0</v>
      </c>
      <c r="AC37" s="36">
        <v>0</v>
      </c>
      <c r="AD37" s="36"/>
      <c r="AE37" s="36"/>
      <c r="AF37" s="36">
        <v>0</v>
      </c>
      <c r="AG37" s="36">
        <v>0</v>
      </c>
      <c r="AH37" s="36">
        <v>0</v>
      </c>
      <c r="AI37" s="36"/>
      <c r="AJ37" s="36">
        <v>0</v>
      </c>
      <c r="AK37" s="36">
        <v>0</v>
      </c>
      <c r="AL37" s="36">
        <v>0</v>
      </c>
      <c r="AM37" s="36"/>
      <c r="AN37" s="36">
        <v>0</v>
      </c>
      <c r="AO37" s="36">
        <v>0</v>
      </c>
      <c r="AP37" s="36"/>
      <c r="AQ37" s="36"/>
      <c r="AR37" s="36">
        <v>0</v>
      </c>
      <c r="AS37" s="36">
        <v>0</v>
      </c>
      <c r="AT37" s="36">
        <v>0</v>
      </c>
      <c r="AU37" s="36"/>
      <c r="AV37" s="36"/>
      <c r="AW37" s="36"/>
      <c r="AX37" s="36"/>
      <c r="AY37" s="36"/>
      <c r="AZ37" s="36">
        <v>0</v>
      </c>
      <c r="BA37" s="36">
        <v>0</v>
      </c>
      <c r="BB37" s="36">
        <v>0</v>
      </c>
      <c r="BC37" s="36"/>
      <c r="BD37" s="36">
        <v>0</v>
      </c>
      <c r="BE37" s="36">
        <v>0</v>
      </c>
      <c r="BF37" s="36">
        <v>0</v>
      </c>
      <c r="BG37" s="36"/>
      <c r="BH37" s="36">
        <v>0</v>
      </c>
      <c r="BI37" s="36">
        <v>0</v>
      </c>
      <c r="BJ37" s="36">
        <v>0</v>
      </c>
      <c r="BK37" s="36"/>
      <c r="BL37" s="36">
        <v>0</v>
      </c>
      <c r="BM37" s="36">
        <v>0</v>
      </c>
      <c r="BN37" s="36"/>
      <c r="BO37" s="36"/>
      <c r="BP37" s="36">
        <v>0</v>
      </c>
      <c r="BQ37" s="36">
        <v>0</v>
      </c>
      <c r="BR37" s="36">
        <v>0</v>
      </c>
      <c r="BS37" s="36"/>
      <c r="BT37" s="36">
        <v>0</v>
      </c>
      <c r="BU37" s="36">
        <v>0</v>
      </c>
      <c r="BV37" s="36"/>
      <c r="BW37" s="36"/>
      <c r="BX37" s="36"/>
      <c r="BY37" s="36"/>
      <c r="BZ37" s="36"/>
      <c r="CA37" s="36"/>
      <c r="CB37" s="36"/>
      <c r="CC37" s="36"/>
      <c r="CD37" s="36"/>
      <c r="CE37" s="36"/>
      <c r="CF37" s="36"/>
      <c r="CG37" s="36"/>
      <c r="CH37" s="36"/>
      <c r="CI37" s="36"/>
      <c r="CJ37" s="36"/>
      <c r="CK37" s="36"/>
      <c r="CL37" s="36"/>
      <c r="CM37" s="36"/>
      <c r="CN37" s="36"/>
      <c r="CO37" s="36"/>
      <c r="CP37" s="36"/>
      <c r="CQ37" s="36"/>
      <c r="CR37" s="36"/>
      <c r="CS37" s="36"/>
      <c r="CT37" s="36"/>
      <c r="CU37" s="36"/>
      <c r="CV37" s="36"/>
      <c r="CW37" s="36"/>
      <c r="CX37" s="36"/>
      <c r="CY37" s="36"/>
      <c r="CZ37" s="36"/>
      <c r="DA37" s="36"/>
      <c r="DB37" s="36"/>
      <c r="DC37" s="36"/>
      <c r="DD37" s="36"/>
      <c r="DE37" s="36"/>
      <c r="DF37" s="36"/>
      <c r="DG37" s="36"/>
      <c r="DH37" s="36"/>
      <c r="DI37" s="36"/>
      <c r="DJ37" s="36"/>
      <c r="DK37" s="36"/>
      <c r="DL37" s="36"/>
      <c r="DM37" s="36"/>
      <c r="DN37" s="36"/>
      <c r="DO37" s="36"/>
      <c r="DP37" s="36"/>
      <c r="DQ37" s="36"/>
      <c r="DR37" s="36"/>
      <c r="DS37" s="36"/>
      <c r="DT37" s="36"/>
      <c r="DU37" s="36"/>
      <c r="DV37" s="36"/>
      <c r="DW37" s="36"/>
      <c r="DX37" s="36"/>
      <c r="DY37" s="36"/>
      <c r="DZ37" s="36"/>
      <c r="EA37" s="36"/>
      <c r="EB37" s="36"/>
      <c r="EC37" s="36"/>
      <c r="ED37" s="36"/>
      <c r="EE37" s="36"/>
      <c r="EF37" s="36"/>
      <c r="EG37" s="36"/>
      <c r="EI37" s="5"/>
      <c r="EJ37" s="5"/>
      <c r="EK37" s="5"/>
      <c r="EL37" s="5"/>
      <c r="EM37" s="266"/>
      <c r="EN37" s="5"/>
      <c r="EO37" s="5"/>
      <c r="EQ37" s="5"/>
      <c r="ER37" s="99"/>
      <c r="ES37" s="5"/>
      <c r="ET37" s="5"/>
      <c r="EU37" s="99"/>
      <c r="EV37" s="99"/>
      <c r="EW37" s="99"/>
      <c r="EX37" s="99"/>
      <c r="EY37" s="99"/>
    </row>
    <row r="38" spans="1:155" ht="16.5" thickBot="1">
      <c r="A38" s="41" t="s">
        <v>58</v>
      </c>
      <c r="B38" s="41"/>
      <c r="C38" s="42">
        <f>VLOOKUP(A38,BD!$B$3:$D$746,3,FALSE)</f>
        <v>48</v>
      </c>
      <c r="D38" s="6">
        <f>IFERROR(VLOOKUP(A38,BD!$B$3:$AC$411,4,FALSE),0)</f>
        <v>3456</v>
      </c>
      <c r="E38" s="6">
        <f>IFERROR(VLOOKUP(A38,BD!$B$3:$AC$411,6,FALSE),0)</f>
        <v>4512</v>
      </c>
      <c r="F38" s="6"/>
      <c r="G38" s="6">
        <f>+IFERROR(VLOOKUP(A38,BD!$B$3:$AC$411,12,FALSE),0)</f>
        <v>0</v>
      </c>
      <c r="H38" s="6">
        <f>+IFERROR(VLOOKUP(A38,BD!$B$3:$AC$411,14,FALSE),0)</f>
        <v>0</v>
      </c>
      <c r="I38" s="6">
        <f t="shared" si="0"/>
        <v>0</v>
      </c>
      <c r="J38" s="6">
        <f t="shared" si="1"/>
        <v>4512</v>
      </c>
      <c r="K38" s="342">
        <f>SUM(J38:J44)-SUM(I38:I44)</f>
        <v>11232</v>
      </c>
      <c r="L38" s="36">
        <v>2688</v>
      </c>
      <c r="M38" s="36">
        <v>1248</v>
      </c>
      <c r="N38" s="36"/>
      <c r="O38" s="36"/>
      <c r="P38" s="36">
        <v>3264</v>
      </c>
      <c r="Q38" s="36">
        <v>1488</v>
      </c>
      <c r="R38" s="36">
        <v>0</v>
      </c>
      <c r="S38" s="36"/>
      <c r="T38" s="36"/>
      <c r="U38" s="36"/>
      <c r="V38" s="36"/>
      <c r="W38" s="36"/>
      <c r="X38" s="36">
        <v>3216</v>
      </c>
      <c r="Y38" s="36">
        <v>1200</v>
      </c>
      <c r="Z38" s="36">
        <v>3456</v>
      </c>
      <c r="AA38" s="36"/>
      <c r="AB38" s="36">
        <v>3216</v>
      </c>
      <c r="AC38" s="36">
        <v>1248</v>
      </c>
      <c r="AD38" s="36"/>
      <c r="AE38" s="36"/>
      <c r="AF38" s="36">
        <v>3552</v>
      </c>
      <c r="AG38" s="36">
        <v>768</v>
      </c>
      <c r="AH38" s="36">
        <v>3456</v>
      </c>
      <c r="AI38" s="36"/>
      <c r="AJ38" s="36">
        <v>2976</v>
      </c>
      <c r="AK38" s="36">
        <v>1152</v>
      </c>
      <c r="AL38" s="36">
        <v>3456</v>
      </c>
      <c r="AM38" s="36"/>
      <c r="AN38" s="36">
        <v>3504</v>
      </c>
      <c r="AO38" s="36">
        <v>960</v>
      </c>
      <c r="AP38" s="36"/>
      <c r="AQ38" s="36"/>
      <c r="AR38" s="36">
        <v>3552</v>
      </c>
      <c r="AS38" s="36">
        <v>1536</v>
      </c>
      <c r="AT38" s="36">
        <v>3456</v>
      </c>
      <c r="AU38" s="36"/>
      <c r="AV38" s="36"/>
      <c r="AW38" s="36"/>
      <c r="AX38" s="36"/>
      <c r="AY38" s="36"/>
      <c r="AZ38" s="36">
        <v>3696</v>
      </c>
      <c r="BA38" s="36">
        <v>912</v>
      </c>
      <c r="BB38" s="36">
        <v>0</v>
      </c>
      <c r="BC38" s="36"/>
      <c r="BD38" s="36">
        <v>4080</v>
      </c>
      <c r="BE38" s="36">
        <v>432</v>
      </c>
      <c r="BF38" s="36">
        <v>6912</v>
      </c>
      <c r="BG38" s="36"/>
      <c r="BH38" s="36">
        <v>3936</v>
      </c>
      <c r="BI38" s="36">
        <v>816</v>
      </c>
      <c r="BJ38" s="36">
        <v>3456</v>
      </c>
      <c r="BK38" s="36"/>
      <c r="BL38" s="36">
        <v>3504</v>
      </c>
      <c r="BM38" s="36">
        <v>816</v>
      </c>
      <c r="BN38" s="36"/>
      <c r="BO38" s="36"/>
      <c r="BP38" s="36">
        <v>3600</v>
      </c>
      <c r="BQ38" s="36">
        <v>960</v>
      </c>
      <c r="BR38" s="36">
        <v>3456</v>
      </c>
      <c r="BS38" s="36"/>
      <c r="BT38" s="36">
        <v>4128</v>
      </c>
      <c r="BU38" s="36">
        <v>0</v>
      </c>
      <c r="BV38" s="36"/>
      <c r="BW38" s="36"/>
      <c r="BX38" s="36"/>
      <c r="BY38" s="36"/>
      <c r="BZ38" s="36"/>
      <c r="CA38" s="36"/>
      <c r="CB38" s="36"/>
      <c r="CC38" s="36"/>
      <c r="CD38" s="36"/>
      <c r="CE38" s="36"/>
      <c r="CF38" s="36"/>
      <c r="CG38" s="36"/>
      <c r="CH38" s="36"/>
      <c r="CI38" s="36"/>
      <c r="CJ38" s="36"/>
      <c r="CK38" s="36"/>
      <c r="CL38" s="36"/>
      <c r="CM38" s="36"/>
      <c r="CN38" s="36"/>
      <c r="CO38" s="36"/>
      <c r="CP38" s="36"/>
      <c r="CQ38" s="36"/>
      <c r="CR38" s="36"/>
      <c r="CS38" s="36"/>
      <c r="CT38" s="36"/>
      <c r="CU38" s="36"/>
      <c r="CV38" s="36"/>
      <c r="CW38" s="36"/>
      <c r="CX38" s="36"/>
      <c r="CY38" s="36"/>
      <c r="CZ38" s="36"/>
      <c r="DA38" s="36"/>
      <c r="DB38" s="36"/>
      <c r="DC38" s="36"/>
      <c r="DD38" s="36"/>
      <c r="DE38" s="36"/>
      <c r="DF38" s="36"/>
      <c r="DG38" s="36"/>
      <c r="DH38" s="36"/>
      <c r="DI38" s="36"/>
      <c r="DJ38" s="36"/>
      <c r="DK38" s="36"/>
      <c r="DL38" s="36"/>
      <c r="DM38" s="36"/>
      <c r="DN38" s="36"/>
      <c r="DO38" s="36"/>
      <c r="DP38" s="36"/>
      <c r="DQ38" s="36"/>
      <c r="DR38" s="36"/>
      <c r="DS38" s="36"/>
      <c r="DT38" s="36"/>
      <c r="DU38" s="36"/>
      <c r="DV38" s="36"/>
      <c r="DW38" s="36"/>
      <c r="DX38" s="36"/>
      <c r="DY38" s="36"/>
      <c r="DZ38" s="36"/>
      <c r="EA38" s="36"/>
      <c r="EB38" s="36"/>
      <c r="EC38" s="36"/>
      <c r="ED38" s="36"/>
      <c r="EE38" s="36"/>
      <c r="EF38" s="36"/>
      <c r="EG38" s="36"/>
      <c r="EI38" s="6"/>
      <c r="EJ38" s="6"/>
      <c r="EK38" s="6"/>
      <c r="EL38" s="6"/>
      <c r="EM38" s="268"/>
      <c r="EN38" s="6"/>
      <c r="EO38" s="6"/>
      <c r="EQ38" s="6"/>
      <c r="ER38" s="99"/>
      <c r="ES38" s="6"/>
      <c r="ET38" s="6"/>
      <c r="EU38" s="99"/>
      <c r="EV38" s="99"/>
      <c r="EW38" s="99"/>
      <c r="EX38" s="99"/>
      <c r="EY38" s="99"/>
    </row>
    <row r="39" spans="1:155" ht="16.5" thickBot="1">
      <c r="A39" s="41" t="s">
        <v>59</v>
      </c>
      <c r="B39" s="41"/>
      <c r="C39" s="42">
        <f>VLOOKUP(A39,BD!$B$3:$D$746,3,FALSE)</f>
        <v>48</v>
      </c>
      <c r="D39" s="6">
        <f>IFERROR(VLOOKUP(A39,BD!$B$3:$AC$411,4,FALSE),0)</f>
        <v>3456</v>
      </c>
      <c r="E39" s="6">
        <f>IFERROR(VLOOKUP(A39,BD!$B$3:$AC$411,6,FALSE),0)</f>
        <v>3696</v>
      </c>
      <c r="F39" s="6"/>
      <c r="G39" s="6">
        <f>+IFERROR(VLOOKUP(A39,BD!$B$3:$AC$411,12,FALSE),0)</f>
        <v>0</v>
      </c>
      <c r="H39" s="6">
        <f>+IFERROR(VLOOKUP(A39,BD!$B$3:$AC$411,14,FALSE),0)</f>
        <v>0</v>
      </c>
      <c r="I39" s="6">
        <f t="shared" si="0"/>
        <v>0</v>
      </c>
      <c r="J39" s="6">
        <f t="shared" si="1"/>
        <v>3696</v>
      </c>
      <c r="K39" s="343"/>
      <c r="L39" s="36">
        <v>2496</v>
      </c>
      <c r="M39" s="36">
        <v>1296</v>
      </c>
      <c r="N39" s="36"/>
      <c r="O39" s="36"/>
      <c r="P39" s="36">
        <v>2784</v>
      </c>
      <c r="Q39" s="36">
        <v>1248</v>
      </c>
      <c r="R39" s="36">
        <v>3456</v>
      </c>
      <c r="S39" s="36"/>
      <c r="T39" s="36"/>
      <c r="U39" s="36"/>
      <c r="V39" s="36"/>
      <c r="W39" s="36"/>
      <c r="X39" s="36">
        <v>2736</v>
      </c>
      <c r="Y39" s="36">
        <v>1296</v>
      </c>
      <c r="Z39" s="36">
        <v>0</v>
      </c>
      <c r="AA39" s="36"/>
      <c r="AB39" s="36">
        <v>2688</v>
      </c>
      <c r="AC39" s="36">
        <v>864</v>
      </c>
      <c r="AD39" s="36"/>
      <c r="AE39" s="36"/>
      <c r="AF39" s="36">
        <v>2880</v>
      </c>
      <c r="AG39" s="36">
        <v>384</v>
      </c>
      <c r="AH39" s="36">
        <v>3456</v>
      </c>
      <c r="AI39" s="36"/>
      <c r="AJ39" s="36">
        <v>2688</v>
      </c>
      <c r="AK39" s="36">
        <v>672</v>
      </c>
      <c r="AL39" s="36">
        <v>3456</v>
      </c>
      <c r="AM39" s="36"/>
      <c r="AN39" s="36">
        <v>3024</v>
      </c>
      <c r="AO39" s="36">
        <v>768</v>
      </c>
      <c r="AP39" s="36"/>
      <c r="AQ39" s="36"/>
      <c r="AR39" s="36">
        <v>2784</v>
      </c>
      <c r="AS39" s="36">
        <v>1056</v>
      </c>
      <c r="AT39" s="36">
        <v>3456</v>
      </c>
      <c r="AU39" s="36"/>
      <c r="AV39" s="36"/>
      <c r="AW39" s="36"/>
      <c r="AX39" s="36"/>
      <c r="AY39" s="36"/>
      <c r="AZ39" s="36">
        <v>3648</v>
      </c>
      <c r="BA39" s="36">
        <v>768</v>
      </c>
      <c r="BB39" s="36">
        <v>6912</v>
      </c>
      <c r="BC39" s="36"/>
      <c r="BD39" s="36">
        <v>3600</v>
      </c>
      <c r="BE39" s="36">
        <v>672</v>
      </c>
      <c r="BF39" s="36">
        <v>0</v>
      </c>
      <c r="BG39" s="36"/>
      <c r="BH39" s="36">
        <v>3552</v>
      </c>
      <c r="BI39" s="36">
        <v>576</v>
      </c>
      <c r="BJ39" s="36">
        <v>3456</v>
      </c>
      <c r="BK39" s="36"/>
      <c r="BL39" s="36">
        <v>3312</v>
      </c>
      <c r="BM39" s="36">
        <v>912</v>
      </c>
      <c r="BN39" s="36"/>
      <c r="BO39" s="36"/>
      <c r="BP39" s="36">
        <v>3168</v>
      </c>
      <c r="BQ39" s="36">
        <v>432</v>
      </c>
      <c r="BR39" s="36">
        <v>3456</v>
      </c>
      <c r="BS39" s="36"/>
      <c r="BT39" s="36">
        <v>3648</v>
      </c>
      <c r="BU39" s="36">
        <v>0</v>
      </c>
      <c r="BV39" s="36"/>
      <c r="BW39" s="36"/>
      <c r="BX39" s="36"/>
      <c r="BY39" s="36"/>
      <c r="BZ39" s="36"/>
      <c r="CA39" s="36"/>
      <c r="CB39" s="36"/>
      <c r="CC39" s="36"/>
      <c r="CD39" s="36"/>
      <c r="CE39" s="36"/>
      <c r="CF39" s="36"/>
      <c r="CG39" s="36"/>
      <c r="CH39" s="36"/>
      <c r="CI39" s="36"/>
      <c r="CJ39" s="36"/>
      <c r="CK39" s="36"/>
      <c r="CL39" s="36"/>
      <c r="CM39" s="36"/>
      <c r="CN39" s="36"/>
      <c r="CO39" s="36"/>
      <c r="CP39" s="36"/>
      <c r="CQ39" s="36"/>
      <c r="CR39" s="36"/>
      <c r="CS39" s="36"/>
      <c r="CT39" s="36"/>
      <c r="CU39" s="36"/>
      <c r="CV39" s="36"/>
      <c r="CW39" s="36"/>
      <c r="CX39" s="36"/>
      <c r="CY39" s="36"/>
      <c r="CZ39" s="36"/>
      <c r="DA39" s="36"/>
      <c r="DB39" s="36"/>
      <c r="DC39" s="36"/>
      <c r="DD39" s="36"/>
      <c r="DE39" s="36"/>
      <c r="DF39" s="36"/>
      <c r="DG39" s="36"/>
      <c r="DH39" s="36"/>
      <c r="DI39" s="36"/>
      <c r="DJ39" s="36"/>
      <c r="DK39" s="36"/>
      <c r="DL39" s="36"/>
      <c r="DM39" s="36"/>
      <c r="DN39" s="36"/>
      <c r="DO39" s="36"/>
      <c r="DP39" s="36"/>
      <c r="DQ39" s="36"/>
      <c r="DR39" s="36"/>
      <c r="DS39" s="36"/>
      <c r="DT39" s="36"/>
      <c r="DU39" s="36"/>
      <c r="DV39" s="36"/>
      <c r="DW39" s="36"/>
      <c r="DX39" s="36"/>
      <c r="DY39" s="36"/>
      <c r="DZ39" s="36"/>
      <c r="EA39" s="36"/>
      <c r="EB39" s="36"/>
      <c r="EC39" s="36"/>
      <c r="ED39" s="36"/>
      <c r="EE39" s="36"/>
      <c r="EF39" s="36"/>
      <c r="EG39" s="36"/>
      <c r="EI39" s="6"/>
      <c r="EJ39" s="6"/>
      <c r="EK39" s="6"/>
      <c r="EL39" s="6"/>
      <c r="EM39" s="6"/>
      <c r="EN39" s="6"/>
      <c r="EO39" s="6"/>
      <c r="EQ39" s="6"/>
      <c r="ER39" s="99"/>
      <c r="ES39" s="6"/>
      <c r="ET39" s="6"/>
      <c r="EU39" s="99"/>
      <c r="EV39" s="99"/>
      <c r="EW39" s="99"/>
      <c r="EX39" s="99"/>
      <c r="EY39" s="99"/>
    </row>
    <row r="40" spans="1:155" ht="16.5" thickBot="1">
      <c r="A40" s="41" t="s">
        <v>60</v>
      </c>
      <c r="B40" s="41"/>
      <c r="C40" s="42">
        <f>VLOOKUP(A40,BD!$B$3:$D$746,3,FALSE)</f>
        <v>48</v>
      </c>
      <c r="D40" s="6">
        <f>IFERROR(VLOOKUP(A40,BD!$B$3:$AC$411,4,FALSE),0)</f>
        <v>0</v>
      </c>
      <c r="E40" s="6">
        <f>IFERROR(VLOOKUP(A40,BD!$B$3:$AC$411,6,FALSE),0)</f>
        <v>432</v>
      </c>
      <c r="F40" s="6"/>
      <c r="G40" s="6">
        <f>+IFERROR(VLOOKUP(A40,BD!$B$3:$AC$411,12,FALSE),0)</f>
        <v>0</v>
      </c>
      <c r="H40" s="6">
        <f>+IFERROR(VLOOKUP(A40,BD!$B$3:$AC$411,14,FALSE),0)</f>
        <v>0</v>
      </c>
      <c r="I40" s="6">
        <f t="shared" si="0"/>
        <v>0</v>
      </c>
      <c r="J40" s="6">
        <f t="shared" si="1"/>
        <v>432</v>
      </c>
      <c r="K40" s="343"/>
      <c r="L40" s="36">
        <v>816</v>
      </c>
      <c r="M40" s="36">
        <v>336</v>
      </c>
      <c r="N40" s="36"/>
      <c r="O40" s="36"/>
      <c r="P40" s="36">
        <v>528</v>
      </c>
      <c r="Q40" s="36">
        <v>240</v>
      </c>
      <c r="R40" s="36">
        <v>0</v>
      </c>
      <c r="S40" s="36"/>
      <c r="T40" s="36"/>
      <c r="U40" s="36"/>
      <c r="V40" s="36"/>
      <c r="W40" s="36"/>
      <c r="X40" s="36">
        <v>528</v>
      </c>
      <c r="Y40" s="36">
        <v>240</v>
      </c>
      <c r="Z40" s="36">
        <v>0</v>
      </c>
      <c r="AA40" s="36"/>
      <c r="AB40" s="36">
        <v>432</v>
      </c>
      <c r="AC40" s="36">
        <v>336</v>
      </c>
      <c r="AD40" s="36"/>
      <c r="AE40" s="36"/>
      <c r="AF40" s="36">
        <v>432</v>
      </c>
      <c r="AG40" s="36">
        <v>288</v>
      </c>
      <c r="AH40" s="36">
        <v>1728</v>
      </c>
      <c r="AI40" s="36"/>
      <c r="AJ40" s="36">
        <v>624</v>
      </c>
      <c r="AK40" s="36">
        <v>192</v>
      </c>
      <c r="AL40" s="36">
        <v>0</v>
      </c>
      <c r="AM40" s="36"/>
      <c r="AN40" s="36">
        <v>624</v>
      </c>
      <c r="AO40" s="36">
        <v>192</v>
      </c>
      <c r="AP40" s="36"/>
      <c r="AQ40" s="36"/>
      <c r="AR40" s="36">
        <v>528</v>
      </c>
      <c r="AS40" s="36">
        <v>240</v>
      </c>
      <c r="AT40" s="36">
        <v>3456</v>
      </c>
      <c r="AU40" s="36"/>
      <c r="AV40" s="36"/>
      <c r="AW40" s="36"/>
      <c r="AX40" s="36"/>
      <c r="AY40" s="36"/>
      <c r="AZ40" s="36">
        <v>720</v>
      </c>
      <c r="BA40" s="36">
        <v>240</v>
      </c>
      <c r="BB40" s="36">
        <v>0</v>
      </c>
      <c r="BC40" s="36"/>
      <c r="BD40" s="36">
        <v>576</v>
      </c>
      <c r="BE40" s="36">
        <v>192</v>
      </c>
      <c r="BF40" s="36">
        <v>3456</v>
      </c>
      <c r="BG40" s="36"/>
      <c r="BH40" s="36">
        <v>1440</v>
      </c>
      <c r="BI40" s="36">
        <v>480</v>
      </c>
      <c r="BJ40" s="36">
        <v>0</v>
      </c>
      <c r="BK40" s="36"/>
      <c r="BL40" s="36">
        <v>1440</v>
      </c>
      <c r="BM40" s="36">
        <v>336</v>
      </c>
      <c r="BN40" s="36"/>
      <c r="BO40" s="36"/>
      <c r="BP40" s="36">
        <v>1392</v>
      </c>
      <c r="BQ40" s="36">
        <v>192</v>
      </c>
      <c r="BR40" s="36">
        <v>0</v>
      </c>
      <c r="BS40" s="36"/>
      <c r="BT40" s="36">
        <v>1344</v>
      </c>
      <c r="BU40" s="36">
        <v>0</v>
      </c>
      <c r="BV40" s="36"/>
      <c r="BW40" s="36"/>
      <c r="BX40" s="36"/>
      <c r="BY40" s="36"/>
      <c r="BZ40" s="36"/>
      <c r="CA40" s="36"/>
      <c r="CB40" s="36"/>
      <c r="CC40" s="36"/>
      <c r="CD40" s="36"/>
      <c r="CE40" s="36"/>
      <c r="CF40" s="36"/>
      <c r="CG40" s="36"/>
      <c r="CH40" s="36"/>
      <c r="CI40" s="36"/>
      <c r="CJ40" s="36"/>
      <c r="CK40" s="36"/>
      <c r="CL40" s="36"/>
      <c r="CM40" s="36"/>
      <c r="CN40" s="36"/>
      <c r="CO40" s="36"/>
      <c r="CP40" s="36"/>
      <c r="CQ40" s="36"/>
      <c r="CR40" s="36"/>
      <c r="CS40" s="36"/>
      <c r="CT40" s="36"/>
      <c r="CU40" s="36"/>
      <c r="CV40" s="36"/>
      <c r="CW40" s="36"/>
      <c r="CX40" s="36"/>
      <c r="CY40" s="36"/>
      <c r="CZ40" s="36"/>
      <c r="DA40" s="36"/>
      <c r="DB40" s="36"/>
      <c r="DC40" s="36"/>
      <c r="DD40" s="36"/>
      <c r="DE40" s="36"/>
      <c r="DF40" s="36"/>
      <c r="DG40" s="36"/>
      <c r="DH40" s="36"/>
      <c r="DI40" s="36"/>
      <c r="DJ40" s="36"/>
      <c r="DK40" s="36"/>
      <c r="DL40" s="36"/>
      <c r="DM40" s="36"/>
      <c r="DN40" s="36"/>
      <c r="DO40" s="36"/>
      <c r="DP40" s="36"/>
      <c r="DQ40" s="36"/>
      <c r="DR40" s="36"/>
      <c r="DS40" s="36"/>
      <c r="DT40" s="36"/>
      <c r="DU40" s="36"/>
      <c r="DV40" s="36"/>
      <c r="DW40" s="36"/>
      <c r="DX40" s="36"/>
      <c r="DY40" s="36"/>
      <c r="DZ40" s="36"/>
      <c r="EA40" s="36"/>
      <c r="EB40" s="36"/>
      <c r="EC40" s="36"/>
      <c r="ED40" s="36"/>
      <c r="EE40" s="36"/>
      <c r="EF40" s="36"/>
      <c r="EG40" s="36"/>
      <c r="EI40" s="6"/>
      <c r="EJ40" s="6"/>
      <c r="EK40" s="6"/>
      <c r="EL40" s="6"/>
      <c r="EM40" s="6"/>
      <c r="EN40" s="6"/>
      <c r="EO40" s="6"/>
      <c r="EQ40" s="6"/>
      <c r="ER40" s="99"/>
      <c r="ES40" s="6"/>
      <c r="ET40" s="6"/>
      <c r="EU40" s="99"/>
      <c r="EV40" s="99"/>
      <c r="EW40" s="99"/>
      <c r="EX40" s="99"/>
      <c r="EY40" s="99"/>
    </row>
    <row r="41" spans="1:155" ht="16.5" thickBot="1">
      <c r="A41" s="41" t="s">
        <v>270</v>
      </c>
      <c r="B41" s="41"/>
      <c r="C41" s="42">
        <f>VLOOKUP(A41,BD!$B$3:$D$746,3,FALSE)</f>
        <v>48</v>
      </c>
      <c r="D41" s="6">
        <f>IFERROR(VLOOKUP(A41,BD!$B$3:$AC$411,4,FALSE),0)</f>
        <v>0</v>
      </c>
      <c r="E41" s="6">
        <f>IFERROR(VLOOKUP(A41,BD!$B$3:$AC$411,6,FALSE),0)</f>
        <v>0</v>
      </c>
      <c r="F41" s="6"/>
      <c r="G41" s="6">
        <f>+IFERROR(VLOOKUP(A41,BD!$B$3:$AC$411,12,FALSE),0)</f>
        <v>0</v>
      </c>
      <c r="H41" s="6">
        <f>+IFERROR(VLOOKUP(A41,BD!$B$3:$AC$411,14,FALSE),0)</f>
        <v>0</v>
      </c>
      <c r="I41" s="6">
        <f t="shared" si="0"/>
        <v>0</v>
      </c>
      <c r="J41" s="6">
        <f t="shared" si="1"/>
        <v>0</v>
      </c>
      <c r="K41" s="343"/>
      <c r="L41" s="36">
        <v>0</v>
      </c>
      <c r="M41" s="36">
        <v>0</v>
      </c>
      <c r="N41" s="36"/>
      <c r="O41" s="36"/>
      <c r="P41" s="36">
        <v>0</v>
      </c>
      <c r="Q41" s="36">
        <v>0</v>
      </c>
      <c r="R41" s="36">
        <v>0</v>
      </c>
      <c r="S41" s="36"/>
      <c r="T41" s="36"/>
      <c r="U41" s="36"/>
      <c r="V41" s="36"/>
      <c r="W41" s="36"/>
      <c r="X41" s="36">
        <v>0</v>
      </c>
      <c r="Y41" s="36">
        <v>0</v>
      </c>
      <c r="Z41" s="36">
        <v>0</v>
      </c>
      <c r="AA41" s="36"/>
      <c r="AB41" s="36">
        <v>0</v>
      </c>
      <c r="AC41" s="36">
        <v>0</v>
      </c>
      <c r="AD41" s="36"/>
      <c r="AE41" s="36"/>
      <c r="AF41" s="36">
        <v>0</v>
      </c>
      <c r="AG41" s="36">
        <v>0</v>
      </c>
      <c r="AH41" s="36">
        <v>0</v>
      </c>
      <c r="AI41" s="36"/>
      <c r="AJ41" s="36">
        <v>0</v>
      </c>
      <c r="AK41" s="36">
        <v>0</v>
      </c>
      <c r="AL41" s="36">
        <v>0</v>
      </c>
      <c r="AM41" s="36"/>
      <c r="AN41" s="36">
        <v>0</v>
      </c>
      <c r="AO41" s="36">
        <v>0</v>
      </c>
      <c r="AP41" s="36"/>
      <c r="AQ41" s="36"/>
      <c r="AR41" s="36">
        <v>0</v>
      </c>
      <c r="AS41" s="36">
        <v>0</v>
      </c>
      <c r="AT41" s="36">
        <v>0</v>
      </c>
      <c r="AU41" s="36"/>
      <c r="AV41" s="36"/>
      <c r="AW41" s="36"/>
      <c r="AX41" s="36"/>
      <c r="AY41" s="36"/>
      <c r="AZ41" s="36">
        <v>0</v>
      </c>
      <c r="BA41" s="36">
        <v>0</v>
      </c>
      <c r="BB41" s="36">
        <v>0</v>
      </c>
      <c r="BC41" s="36"/>
      <c r="BD41" s="36">
        <v>0</v>
      </c>
      <c r="BE41" s="36">
        <v>48</v>
      </c>
      <c r="BF41" s="36">
        <v>0</v>
      </c>
      <c r="BG41" s="36"/>
      <c r="BH41" s="36">
        <v>0</v>
      </c>
      <c r="BI41" s="36">
        <v>0</v>
      </c>
      <c r="BJ41" s="36">
        <v>0</v>
      </c>
      <c r="BK41" s="36"/>
      <c r="BL41" s="36">
        <v>0</v>
      </c>
      <c r="BM41" s="36">
        <v>0</v>
      </c>
      <c r="BN41" s="36"/>
      <c r="BO41" s="36"/>
      <c r="BP41" s="36">
        <v>0</v>
      </c>
      <c r="BQ41" s="36">
        <v>144</v>
      </c>
      <c r="BR41" s="36">
        <v>0</v>
      </c>
      <c r="BS41" s="36"/>
      <c r="BT41" s="36">
        <v>0</v>
      </c>
      <c r="BU41" s="36">
        <v>0</v>
      </c>
      <c r="BV41" s="36"/>
      <c r="BW41" s="36"/>
      <c r="BX41" s="36"/>
      <c r="BY41" s="36"/>
      <c r="BZ41" s="36"/>
      <c r="CA41" s="36"/>
      <c r="CB41" s="36"/>
      <c r="CC41" s="36"/>
      <c r="CD41" s="36"/>
      <c r="CE41" s="36"/>
      <c r="CF41" s="36"/>
      <c r="CG41" s="36"/>
      <c r="CH41" s="36"/>
      <c r="CI41" s="36"/>
      <c r="CJ41" s="36"/>
      <c r="CK41" s="36"/>
      <c r="CL41" s="36"/>
      <c r="CM41" s="36"/>
      <c r="CN41" s="36"/>
      <c r="CO41" s="36"/>
      <c r="CP41" s="36"/>
      <c r="CQ41" s="36"/>
      <c r="CR41" s="36"/>
      <c r="CS41" s="36"/>
      <c r="CT41" s="36"/>
      <c r="CU41" s="36"/>
      <c r="CV41" s="36"/>
      <c r="CW41" s="36"/>
      <c r="CX41" s="36"/>
      <c r="CY41" s="36"/>
      <c r="CZ41" s="36"/>
      <c r="DA41" s="36"/>
      <c r="DB41" s="36"/>
      <c r="DC41" s="36"/>
      <c r="DD41" s="36"/>
      <c r="DE41" s="36"/>
      <c r="DF41" s="36"/>
      <c r="DG41" s="36"/>
      <c r="DH41" s="36"/>
      <c r="DI41" s="36"/>
      <c r="DJ41" s="36"/>
      <c r="DK41" s="36"/>
      <c r="DL41" s="36"/>
      <c r="DM41" s="36"/>
      <c r="DN41" s="36"/>
      <c r="DO41" s="36"/>
      <c r="DP41" s="36"/>
      <c r="DQ41" s="36"/>
      <c r="DR41" s="36"/>
      <c r="DS41" s="36"/>
      <c r="DT41" s="36"/>
      <c r="DU41" s="36"/>
      <c r="DV41" s="36"/>
      <c r="DW41" s="36"/>
      <c r="DX41" s="36"/>
      <c r="DY41" s="36"/>
      <c r="DZ41" s="36"/>
      <c r="EA41" s="36"/>
      <c r="EB41" s="36"/>
      <c r="EC41" s="36"/>
      <c r="ED41" s="36"/>
      <c r="EE41" s="36"/>
      <c r="EF41" s="36"/>
      <c r="EG41" s="36"/>
      <c r="EI41" s="6"/>
      <c r="EJ41" s="6"/>
      <c r="EK41" s="6"/>
      <c r="EL41" s="6"/>
      <c r="EM41" s="6"/>
      <c r="EN41" s="6"/>
      <c r="EO41" s="6"/>
      <c r="EQ41" s="6"/>
      <c r="ER41" s="99"/>
      <c r="ES41" s="6"/>
      <c r="ET41" s="6"/>
      <c r="EU41" s="99"/>
      <c r="EV41" s="99"/>
      <c r="EW41" s="99"/>
      <c r="EX41" s="99"/>
      <c r="EY41" s="99"/>
    </row>
    <row r="42" spans="1:155" ht="16.5" thickBot="1">
      <c r="A42" s="41" t="s">
        <v>265</v>
      </c>
      <c r="B42" s="41"/>
      <c r="C42" s="42">
        <f>VLOOKUP(A42,BD!$B$3:$D$746,3,FALSE)</f>
        <v>48</v>
      </c>
      <c r="D42" s="6">
        <f>IFERROR(VLOOKUP(A42,BD!$B$3:$AC$411,4,FALSE),0)</f>
        <v>0</v>
      </c>
      <c r="E42" s="6">
        <f>IFERROR(VLOOKUP(A42,BD!$B$3:$AC$411,6,FALSE),0)</f>
        <v>0</v>
      </c>
      <c r="F42" s="6"/>
      <c r="G42" s="6">
        <f>+IFERROR(VLOOKUP(A42,BD!$B$3:$AC$411,12,FALSE),0)</f>
        <v>0</v>
      </c>
      <c r="H42" s="6">
        <f>+IFERROR(VLOOKUP(A42,BD!$B$3:$AC$411,14,FALSE),0)</f>
        <v>0</v>
      </c>
      <c r="I42" s="6">
        <f t="shared" si="0"/>
        <v>0</v>
      </c>
      <c r="J42" s="6">
        <f t="shared" si="1"/>
        <v>0</v>
      </c>
      <c r="K42" s="343"/>
      <c r="L42" s="36">
        <v>0</v>
      </c>
      <c r="M42" s="36">
        <v>144</v>
      </c>
      <c r="N42" s="36"/>
      <c r="O42" s="36"/>
      <c r="P42" s="36">
        <v>0</v>
      </c>
      <c r="Q42" s="36">
        <v>48</v>
      </c>
      <c r="R42" s="36">
        <v>0</v>
      </c>
      <c r="S42" s="36"/>
      <c r="T42" s="36"/>
      <c r="U42" s="36"/>
      <c r="V42" s="36"/>
      <c r="W42" s="36"/>
      <c r="X42" s="36">
        <v>0</v>
      </c>
      <c r="Y42" s="36">
        <v>48</v>
      </c>
      <c r="Z42" s="36">
        <v>0</v>
      </c>
      <c r="AA42" s="36"/>
      <c r="AB42" s="36">
        <v>0</v>
      </c>
      <c r="AC42" s="36">
        <v>0</v>
      </c>
      <c r="AD42" s="36"/>
      <c r="AE42" s="36"/>
      <c r="AF42" s="36">
        <v>0</v>
      </c>
      <c r="AG42" s="36">
        <v>0</v>
      </c>
      <c r="AH42" s="36">
        <v>0</v>
      </c>
      <c r="AI42" s="36"/>
      <c r="AJ42" s="36">
        <v>0</v>
      </c>
      <c r="AK42" s="36">
        <v>96</v>
      </c>
      <c r="AL42" s="36">
        <v>0</v>
      </c>
      <c r="AM42" s="36"/>
      <c r="AN42" s="36">
        <v>0</v>
      </c>
      <c r="AO42" s="36">
        <v>48</v>
      </c>
      <c r="AP42" s="36"/>
      <c r="AQ42" s="36"/>
      <c r="AR42" s="36">
        <v>0</v>
      </c>
      <c r="AS42" s="36">
        <v>0</v>
      </c>
      <c r="AT42" s="36">
        <v>0</v>
      </c>
      <c r="AU42" s="36"/>
      <c r="AV42" s="36"/>
      <c r="AW42" s="36"/>
      <c r="AX42" s="36"/>
      <c r="AY42" s="36"/>
      <c r="AZ42" s="36">
        <v>0</v>
      </c>
      <c r="BA42" s="36">
        <v>0</v>
      </c>
      <c r="BB42" s="36">
        <v>0</v>
      </c>
      <c r="BC42" s="36"/>
      <c r="BD42" s="36">
        <v>0</v>
      </c>
      <c r="BE42" s="36">
        <v>0</v>
      </c>
      <c r="BF42" s="36">
        <v>0</v>
      </c>
      <c r="BG42" s="36"/>
      <c r="BH42" s="36">
        <v>0</v>
      </c>
      <c r="BI42" s="36">
        <v>0</v>
      </c>
      <c r="BJ42" s="36">
        <v>0</v>
      </c>
      <c r="BK42" s="36"/>
      <c r="BL42" s="36">
        <v>0</v>
      </c>
      <c r="BM42" s="36">
        <v>0</v>
      </c>
      <c r="BN42" s="36"/>
      <c r="BO42" s="36"/>
      <c r="BP42" s="36">
        <v>0</v>
      </c>
      <c r="BQ42" s="36">
        <v>0</v>
      </c>
      <c r="BR42" s="36">
        <v>0</v>
      </c>
      <c r="BS42" s="36"/>
      <c r="BT42" s="36">
        <v>0</v>
      </c>
      <c r="BU42" s="36">
        <v>0</v>
      </c>
      <c r="BV42" s="36"/>
      <c r="BW42" s="36"/>
      <c r="BX42" s="36"/>
      <c r="BY42" s="36"/>
      <c r="BZ42" s="36"/>
      <c r="CA42" s="36"/>
      <c r="CB42" s="36"/>
      <c r="CC42" s="36"/>
      <c r="CD42" s="36"/>
      <c r="CE42" s="36"/>
      <c r="CF42" s="36"/>
      <c r="CG42" s="36"/>
      <c r="CH42" s="36"/>
      <c r="CI42" s="36"/>
      <c r="CJ42" s="36"/>
      <c r="CK42" s="36"/>
      <c r="CL42" s="36"/>
      <c r="CM42" s="36"/>
      <c r="CN42" s="36"/>
      <c r="CO42" s="36"/>
      <c r="CP42" s="36"/>
      <c r="CQ42" s="36"/>
      <c r="CR42" s="36"/>
      <c r="CS42" s="36"/>
      <c r="CT42" s="36"/>
      <c r="CU42" s="36"/>
      <c r="CV42" s="36"/>
      <c r="CW42" s="36"/>
      <c r="CX42" s="36"/>
      <c r="CY42" s="36"/>
      <c r="CZ42" s="36"/>
      <c r="DA42" s="36"/>
      <c r="DB42" s="36"/>
      <c r="DC42" s="36"/>
      <c r="DD42" s="36"/>
      <c r="DE42" s="36"/>
      <c r="DF42" s="36"/>
      <c r="DG42" s="36"/>
      <c r="DH42" s="36"/>
      <c r="DI42" s="36"/>
      <c r="DJ42" s="36"/>
      <c r="DK42" s="36"/>
      <c r="DL42" s="36"/>
      <c r="DM42" s="36"/>
      <c r="DN42" s="36"/>
      <c r="DO42" s="36"/>
      <c r="DP42" s="36"/>
      <c r="DQ42" s="36"/>
      <c r="DR42" s="36"/>
      <c r="DS42" s="36"/>
      <c r="DT42" s="36"/>
      <c r="DU42" s="36"/>
      <c r="DV42" s="36"/>
      <c r="DW42" s="36"/>
      <c r="DX42" s="36"/>
      <c r="DY42" s="36"/>
      <c r="DZ42" s="36"/>
      <c r="EA42" s="36"/>
      <c r="EB42" s="36"/>
      <c r="EC42" s="36"/>
      <c r="ED42" s="36"/>
      <c r="EE42" s="36"/>
      <c r="EF42" s="36"/>
      <c r="EG42" s="36"/>
      <c r="EI42" s="6"/>
      <c r="EJ42" s="6"/>
      <c r="EK42" s="6"/>
      <c r="EL42" s="6"/>
      <c r="EM42" s="6"/>
      <c r="EN42" s="6"/>
      <c r="EO42" s="6"/>
      <c r="EQ42" s="6"/>
      <c r="ER42" s="99"/>
      <c r="ES42" s="6"/>
      <c r="ET42" s="6"/>
      <c r="EU42" s="99"/>
      <c r="EV42" s="99"/>
      <c r="EW42" s="99"/>
      <c r="EX42" s="99"/>
      <c r="EY42" s="99"/>
    </row>
    <row r="43" spans="1:155" ht="16.5" thickBot="1">
      <c r="A43" s="41" t="s">
        <v>61</v>
      </c>
      <c r="B43" s="41"/>
      <c r="C43" s="42">
        <f>VLOOKUP(A43,BD!$B$3:$D$746,3,FALSE)</f>
        <v>48</v>
      </c>
      <c r="D43" s="6">
        <f>IFERROR(VLOOKUP(A43,BD!$B$3:$AC$411,4,FALSE),0)</f>
        <v>0</v>
      </c>
      <c r="E43" s="6">
        <f>IFERROR(VLOOKUP(A43,BD!$B$3:$AC$411,6,FALSE),0)</f>
        <v>2592</v>
      </c>
      <c r="F43" s="6"/>
      <c r="G43" s="6">
        <f>+IFERROR(VLOOKUP(A43,BD!$B$3:$AC$411,12,FALSE),0)</f>
        <v>0</v>
      </c>
      <c r="H43" s="6">
        <f>+IFERROR(VLOOKUP(A43,BD!$B$3:$AC$411,14,FALSE),0)</f>
        <v>0</v>
      </c>
      <c r="I43" s="6">
        <f t="shared" ref="I43" si="2">+EQ43</f>
        <v>0</v>
      </c>
      <c r="J43" s="6">
        <f t="shared" ref="J43" si="3">+E43</f>
        <v>2592</v>
      </c>
      <c r="K43" s="343"/>
      <c r="L43" s="36">
        <v>1248</v>
      </c>
      <c r="M43" s="36">
        <v>144</v>
      </c>
      <c r="N43" s="36"/>
      <c r="O43" s="36"/>
      <c r="P43" s="36">
        <v>480</v>
      </c>
      <c r="Q43" s="36">
        <v>48</v>
      </c>
      <c r="R43" s="36">
        <v>3456</v>
      </c>
      <c r="S43" s="36"/>
      <c r="T43" s="36"/>
      <c r="U43" s="36"/>
      <c r="V43" s="36"/>
      <c r="W43" s="36"/>
      <c r="X43" s="36">
        <v>624</v>
      </c>
      <c r="Y43" s="36">
        <v>144</v>
      </c>
      <c r="Z43" s="36">
        <v>0</v>
      </c>
      <c r="AA43" s="36"/>
      <c r="AB43" s="36">
        <v>432</v>
      </c>
      <c r="AC43" s="36">
        <v>48</v>
      </c>
      <c r="AD43" s="36"/>
      <c r="AE43" s="36"/>
      <c r="AF43" s="36">
        <v>576</v>
      </c>
      <c r="AG43" s="36">
        <v>96</v>
      </c>
      <c r="AH43" s="36">
        <v>0</v>
      </c>
      <c r="AI43" s="36"/>
      <c r="AJ43" s="36">
        <v>864</v>
      </c>
      <c r="AK43" s="36">
        <v>144</v>
      </c>
      <c r="AL43" s="36">
        <v>0</v>
      </c>
      <c r="AM43" s="36"/>
      <c r="AN43" s="36">
        <v>672</v>
      </c>
      <c r="AO43" s="36">
        <v>48</v>
      </c>
      <c r="AP43" s="36"/>
      <c r="AQ43" s="36"/>
      <c r="AR43" s="36">
        <v>528</v>
      </c>
      <c r="AS43" s="36">
        <v>240</v>
      </c>
      <c r="AT43" s="36">
        <v>0</v>
      </c>
      <c r="AU43" s="36"/>
      <c r="AV43" s="36"/>
      <c r="AW43" s="36"/>
      <c r="AX43" s="36"/>
      <c r="AY43" s="36"/>
      <c r="AZ43" s="36">
        <v>672</v>
      </c>
      <c r="BA43" s="36">
        <v>96</v>
      </c>
      <c r="BB43" s="36">
        <v>1728</v>
      </c>
      <c r="BC43" s="36"/>
      <c r="BD43" s="36">
        <v>624</v>
      </c>
      <c r="BE43" s="36">
        <v>48</v>
      </c>
      <c r="BF43" s="36">
        <v>0</v>
      </c>
      <c r="BG43" s="36"/>
      <c r="BH43" s="36">
        <v>960</v>
      </c>
      <c r="BI43" s="36">
        <v>144</v>
      </c>
      <c r="BJ43" s="36">
        <v>3456</v>
      </c>
      <c r="BK43" s="36"/>
      <c r="BL43" s="36">
        <v>912</v>
      </c>
      <c r="BM43" s="36">
        <v>0</v>
      </c>
      <c r="BN43" s="36"/>
      <c r="BO43" s="36"/>
      <c r="BP43" s="36">
        <v>1056</v>
      </c>
      <c r="BQ43" s="36">
        <v>0</v>
      </c>
      <c r="BR43" s="36">
        <v>0</v>
      </c>
      <c r="BS43" s="36"/>
      <c r="BT43" s="36">
        <v>1104</v>
      </c>
      <c r="BU43" s="36">
        <v>0</v>
      </c>
      <c r="BV43" s="36"/>
      <c r="BW43" s="36"/>
      <c r="BX43" s="36"/>
      <c r="BY43" s="36"/>
      <c r="BZ43" s="36"/>
      <c r="CA43" s="36"/>
      <c r="CB43" s="36"/>
      <c r="CC43" s="36"/>
      <c r="CD43" s="36"/>
      <c r="CE43" s="36"/>
      <c r="CF43" s="36"/>
      <c r="CG43" s="36"/>
      <c r="CH43" s="36"/>
      <c r="CI43" s="36"/>
      <c r="CJ43" s="36"/>
      <c r="CK43" s="36"/>
      <c r="CL43" s="36"/>
      <c r="CM43" s="36"/>
      <c r="CN43" s="36"/>
      <c r="CO43" s="36"/>
      <c r="CP43" s="36"/>
      <c r="CQ43" s="36"/>
      <c r="CR43" s="36"/>
      <c r="CS43" s="36"/>
      <c r="CT43" s="36"/>
      <c r="CU43" s="36"/>
      <c r="CV43" s="36"/>
      <c r="CW43" s="36"/>
      <c r="CX43" s="36"/>
      <c r="CY43" s="36"/>
      <c r="CZ43" s="36"/>
      <c r="DA43" s="36"/>
      <c r="DB43" s="36"/>
      <c r="DC43" s="36"/>
      <c r="DD43" s="36"/>
      <c r="DE43" s="36"/>
      <c r="DF43" s="36"/>
      <c r="DG43" s="36"/>
      <c r="DH43" s="36"/>
      <c r="DI43" s="36"/>
      <c r="DJ43" s="36"/>
      <c r="DK43" s="36"/>
      <c r="DL43" s="36"/>
      <c r="DM43" s="36"/>
      <c r="DN43" s="36"/>
      <c r="DO43" s="36"/>
      <c r="DP43" s="36"/>
      <c r="DQ43" s="36"/>
      <c r="DR43" s="36"/>
      <c r="DS43" s="36"/>
      <c r="DT43" s="36"/>
      <c r="DU43" s="36"/>
      <c r="DV43" s="36"/>
      <c r="DW43" s="36"/>
      <c r="DX43" s="36"/>
      <c r="DY43" s="36"/>
      <c r="DZ43" s="36"/>
      <c r="EA43" s="36"/>
      <c r="EB43" s="36"/>
      <c r="EC43" s="36"/>
      <c r="ED43" s="36"/>
      <c r="EE43" s="36"/>
      <c r="EF43" s="36"/>
      <c r="EG43" s="36"/>
      <c r="EI43" s="6"/>
      <c r="EJ43" s="6"/>
      <c r="EK43" s="6"/>
      <c r="EL43" s="6"/>
      <c r="EM43" s="6"/>
      <c r="EN43" s="6"/>
      <c r="EO43" s="6"/>
      <c r="EQ43" s="6"/>
      <c r="ER43" s="99"/>
      <c r="ES43" s="6"/>
      <c r="ET43" s="6"/>
      <c r="EU43" s="99"/>
      <c r="EV43" s="99"/>
      <c r="EW43" s="99"/>
      <c r="EX43" s="99"/>
      <c r="EY43" s="99"/>
    </row>
    <row r="44" spans="1:155" ht="16.5" thickBot="1">
      <c r="A44" s="41" t="s">
        <v>304</v>
      </c>
      <c r="B44" s="41"/>
      <c r="C44" s="42">
        <f>VLOOKUP(A44,BD!$B$3:$D$746,3,FALSE)</f>
        <v>48</v>
      </c>
      <c r="D44" s="6">
        <f>IFERROR(VLOOKUP(A44,BD!$B$3:$AC$411,4,FALSE),0)</f>
        <v>0</v>
      </c>
      <c r="E44" s="6">
        <f>IFERROR(VLOOKUP(A44,BD!$B$3:$AC$411,6,FALSE),0)</f>
        <v>0</v>
      </c>
      <c r="F44" s="6"/>
      <c r="G44" s="6">
        <f>+IFERROR(VLOOKUP(A44,BD!$B$3:$AC$411,12,FALSE),0)</f>
        <v>0</v>
      </c>
      <c r="H44" s="6">
        <f>+IFERROR(VLOOKUP(A44,BD!$B$3:$AC$411,14,FALSE),0)</f>
        <v>0</v>
      </c>
      <c r="I44" s="6">
        <f>+EQ44</f>
        <v>0</v>
      </c>
      <c r="J44" s="6">
        <f>+E44</f>
        <v>0</v>
      </c>
      <c r="K44" s="344"/>
      <c r="L44" s="36">
        <v>2928</v>
      </c>
      <c r="M44" s="36">
        <v>288</v>
      </c>
      <c r="N44" s="36"/>
      <c r="O44" s="36"/>
      <c r="P44" s="36">
        <v>2880</v>
      </c>
      <c r="Q44" s="36">
        <v>288</v>
      </c>
      <c r="R44" s="36">
        <v>3456</v>
      </c>
      <c r="S44" s="36"/>
      <c r="T44" s="36"/>
      <c r="U44" s="36"/>
      <c r="V44" s="36"/>
      <c r="W44" s="36"/>
      <c r="X44" s="36">
        <v>2640</v>
      </c>
      <c r="Y44" s="36">
        <v>240</v>
      </c>
      <c r="Z44" s="36">
        <v>0</v>
      </c>
      <c r="AA44" s="36"/>
      <c r="AB44" s="36">
        <v>2880</v>
      </c>
      <c r="AC44" s="36">
        <v>624</v>
      </c>
      <c r="AD44" s="36"/>
      <c r="AE44" s="36"/>
      <c r="AF44" s="36">
        <v>2640</v>
      </c>
      <c r="AG44" s="36">
        <v>480</v>
      </c>
      <c r="AH44" s="36">
        <v>3456</v>
      </c>
      <c r="AI44" s="36"/>
      <c r="AJ44" s="36">
        <v>2160</v>
      </c>
      <c r="AK44" s="36">
        <v>480</v>
      </c>
      <c r="AL44" s="36">
        <v>0</v>
      </c>
      <c r="AM44" s="36"/>
      <c r="AN44" s="36">
        <v>2544</v>
      </c>
      <c r="AO44" s="36">
        <v>672</v>
      </c>
      <c r="AP44" s="36"/>
      <c r="AQ44" s="36"/>
      <c r="AR44" s="36">
        <v>2592</v>
      </c>
      <c r="AS44" s="36">
        <v>672</v>
      </c>
      <c r="AT44" s="36">
        <v>0</v>
      </c>
      <c r="AU44" s="36"/>
      <c r="AV44" s="36"/>
      <c r="AW44" s="36"/>
      <c r="AX44" s="36"/>
      <c r="AY44" s="36"/>
      <c r="AZ44" s="36">
        <v>1008</v>
      </c>
      <c r="BA44" s="36">
        <v>336</v>
      </c>
      <c r="BB44" s="36">
        <v>0</v>
      </c>
      <c r="BC44" s="36"/>
      <c r="BD44" s="36">
        <v>528</v>
      </c>
      <c r="BE44" s="36">
        <v>192</v>
      </c>
      <c r="BF44" s="36">
        <v>0</v>
      </c>
      <c r="BG44" s="36"/>
      <c r="BH44" s="36">
        <v>0</v>
      </c>
      <c r="BI44" s="36">
        <v>48</v>
      </c>
      <c r="BJ44" s="36">
        <v>0</v>
      </c>
      <c r="BK44" s="36"/>
      <c r="BL44" s="36">
        <v>0</v>
      </c>
      <c r="BM44" s="36">
        <v>48</v>
      </c>
      <c r="BN44" s="36"/>
      <c r="BO44" s="36"/>
      <c r="BP44" s="36">
        <v>0</v>
      </c>
      <c r="BQ44" s="36">
        <v>0</v>
      </c>
      <c r="BR44" s="36">
        <v>0</v>
      </c>
      <c r="BS44" s="36"/>
      <c r="BT44" s="36">
        <v>0</v>
      </c>
      <c r="BU44" s="36">
        <v>0</v>
      </c>
      <c r="BV44" s="36"/>
      <c r="BW44" s="36"/>
      <c r="BX44" s="36"/>
      <c r="BY44" s="36"/>
      <c r="BZ44" s="36"/>
      <c r="CA44" s="36"/>
      <c r="CB44" s="36"/>
      <c r="CC44" s="36"/>
      <c r="CD44" s="36"/>
      <c r="CE44" s="36"/>
      <c r="CF44" s="36"/>
      <c r="CG44" s="36"/>
      <c r="CH44" s="36"/>
      <c r="CI44" s="36"/>
      <c r="CJ44" s="36"/>
      <c r="CK44" s="36"/>
      <c r="CL44" s="36"/>
      <c r="CM44" s="36"/>
      <c r="CN44" s="36"/>
      <c r="CO44" s="36"/>
      <c r="CP44" s="36"/>
      <c r="CQ44" s="36"/>
      <c r="CR44" s="36"/>
      <c r="CS44" s="36"/>
      <c r="CT44" s="36"/>
      <c r="CU44" s="36"/>
      <c r="CV44" s="36"/>
      <c r="CW44" s="36"/>
      <c r="CX44" s="36"/>
      <c r="CY44" s="36"/>
      <c r="CZ44" s="36"/>
      <c r="DA44" s="36"/>
      <c r="DB44" s="36"/>
      <c r="DC44" s="36"/>
      <c r="DD44" s="36"/>
      <c r="DE44" s="36"/>
      <c r="DF44" s="36"/>
      <c r="DG44" s="36"/>
      <c r="DH44" s="36"/>
      <c r="DI44" s="36"/>
      <c r="DJ44" s="36"/>
      <c r="DK44" s="36"/>
      <c r="DL44" s="36"/>
      <c r="DM44" s="36"/>
      <c r="DN44" s="36"/>
      <c r="DO44" s="36"/>
      <c r="DP44" s="36"/>
      <c r="DQ44" s="36"/>
      <c r="DR44" s="36"/>
      <c r="DS44" s="36"/>
      <c r="DT44" s="36"/>
      <c r="DU44" s="36"/>
      <c r="DV44" s="36"/>
      <c r="DW44" s="36"/>
      <c r="DX44" s="36"/>
      <c r="DY44" s="36"/>
      <c r="DZ44" s="36"/>
      <c r="EA44" s="36"/>
      <c r="EB44" s="36"/>
      <c r="EC44" s="36"/>
      <c r="ED44" s="36"/>
      <c r="EE44" s="36"/>
      <c r="EF44" s="36"/>
      <c r="EG44" s="36"/>
      <c r="EI44" s="6"/>
      <c r="EJ44" s="6"/>
      <c r="EK44" s="6"/>
      <c r="EL44" s="6"/>
      <c r="EM44" s="6"/>
      <c r="EN44" s="6"/>
      <c r="EO44" s="6"/>
      <c r="EQ44" s="6"/>
      <c r="ER44" s="99"/>
      <c r="ES44" s="6"/>
      <c r="ET44" s="6"/>
      <c r="EU44" s="99"/>
      <c r="EV44" s="99"/>
      <c r="EW44" s="99"/>
      <c r="EX44" s="99"/>
      <c r="EY44" s="99"/>
    </row>
    <row r="45" spans="1:155" ht="16.5" thickBot="1">
      <c r="A45" s="45" t="s">
        <v>63</v>
      </c>
      <c r="B45" s="45"/>
      <c r="C45" s="42">
        <f>VLOOKUP(A45,BD!$B$3:$D$746,3,FALSE)</f>
        <v>30</v>
      </c>
      <c r="D45" s="4">
        <f>IFERROR(VLOOKUP(A45,BD!$B$3:$AC$411,4,FALSE),0)</f>
        <v>1920</v>
      </c>
      <c r="E45" s="4">
        <f>IFERROR(VLOOKUP(A45,BD!$B$3:$AC$411,6,FALSE),0)</f>
        <v>3630</v>
      </c>
      <c r="F45" s="4"/>
      <c r="G45" s="4">
        <f>+IFERROR(VLOOKUP(A45,BD!$B$3:$AC$411,12,FALSE),0)</f>
        <v>0</v>
      </c>
      <c r="H45" s="4">
        <f>+IFERROR(VLOOKUP(A45,BD!$B$3:$AC$411,14,FALSE),0)</f>
        <v>0</v>
      </c>
      <c r="I45" s="4">
        <f t="shared" si="0"/>
        <v>0</v>
      </c>
      <c r="J45" s="4">
        <f t="shared" si="1"/>
        <v>3630</v>
      </c>
      <c r="K45" s="337">
        <f>SUM(J45:J48)-SUM(I45:I48)</f>
        <v>8820</v>
      </c>
      <c r="L45" s="36">
        <v>2280</v>
      </c>
      <c r="M45" s="36">
        <v>720</v>
      </c>
      <c r="N45" s="36"/>
      <c r="O45" s="36"/>
      <c r="P45" s="36">
        <v>2370</v>
      </c>
      <c r="Q45" s="36">
        <v>1410</v>
      </c>
      <c r="R45" s="36">
        <v>1920</v>
      </c>
      <c r="S45" s="36"/>
      <c r="T45" s="36"/>
      <c r="U45" s="36"/>
      <c r="V45" s="36"/>
      <c r="W45" s="36"/>
      <c r="X45" s="36">
        <v>2610</v>
      </c>
      <c r="Y45" s="36">
        <v>1200</v>
      </c>
      <c r="Z45" s="36">
        <v>1920</v>
      </c>
      <c r="AA45" s="36"/>
      <c r="AB45" s="36">
        <v>2400</v>
      </c>
      <c r="AC45" s="36">
        <v>780</v>
      </c>
      <c r="AD45" s="36"/>
      <c r="AE45" s="36"/>
      <c r="AF45" s="36">
        <v>2340</v>
      </c>
      <c r="AG45" s="36">
        <v>570</v>
      </c>
      <c r="AH45" s="36">
        <v>1920</v>
      </c>
      <c r="AI45" s="36"/>
      <c r="AJ45" s="36">
        <v>2250</v>
      </c>
      <c r="AK45" s="36">
        <v>840</v>
      </c>
      <c r="AL45" s="36">
        <v>0</v>
      </c>
      <c r="AM45" s="36"/>
      <c r="AN45" s="36">
        <v>2580</v>
      </c>
      <c r="AO45" s="36">
        <v>1050</v>
      </c>
      <c r="AP45" s="36"/>
      <c r="AQ45" s="36"/>
      <c r="AR45" s="36">
        <v>2490</v>
      </c>
      <c r="AS45" s="36">
        <v>810</v>
      </c>
      <c r="AT45" s="36">
        <v>1920</v>
      </c>
      <c r="AU45" s="36"/>
      <c r="AV45" s="36"/>
      <c r="AW45" s="36"/>
      <c r="AX45" s="36"/>
      <c r="AY45" s="36"/>
      <c r="AZ45" s="36">
        <v>2550</v>
      </c>
      <c r="BA45" s="36">
        <v>1050</v>
      </c>
      <c r="BB45" s="36">
        <v>0</v>
      </c>
      <c r="BC45" s="36"/>
      <c r="BD45" s="36">
        <v>2430</v>
      </c>
      <c r="BE45" s="36">
        <v>720</v>
      </c>
      <c r="BF45" s="36">
        <v>1920</v>
      </c>
      <c r="BG45" s="36"/>
      <c r="BH45" s="36">
        <v>2340</v>
      </c>
      <c r="BI45" s="36">
        <v>570</v>
      </c>
      <c r="BJ45" s="36">
        <v>1920</v>
      </c>
      <c r="BK45" s="36"/>
      <c r="BL45" s="36">
        <v>2220</v>
      </c>
      <c r="BM45" s="36">
        <v>750</v>
      </c>
      <c r="BN45" s="36"/>
      <c r="BO45" s="36"/>
      <c r="BP45" s="36">
        <v>2340</v>
      </c>
      <c r="BQ45" s="36">
        <v>810</v>
      </c>
      <c r="BR45" s="36">
        <v>1920</v>
      </c>
      <c r="BS45" s="36">
        <v>30</v>
      </c>
      <c r="BT45" s="36">
        <v>2460</v>
      </c>
      <c r="BU45" s="36">
        <v>0</v>
      </c>
      <c r="BV45" s="36"/>
      <c r="BW45" s="36"/>
      <c r="BX45" s="36"/>
      <c r="BY45" s="36"/>
      <c r="BZ45" s="36"/>
      <c r="CA45" s="36"/>
      <c r="CB45" s="36"/>
      <c r="CC45" s="36"/>
      <c r="CD45" s="36"/>
      <c r="CE45" s="36"/>
      <c r="CF45" s="36"/>
      <c r="CG45" s="36"/>
      <c r="CH45" s="36"/>
      <c r="CI45" s="36"/>
      <c r="CJ45" s="36"/>
      <c r="CK45" s="36"/>
      <c r="CL45" s="36"/>
      <c r="CM45" s="36"/>
      <c r="CN45" s="36"/>
      <c r="CO45" s="36"/>
      <c r="CP45" s="36"/>
      <c r="CQ45" s="36"/>
      <c r="CR45" s="36"/>
      <c r="CS45" s="36"/>
      <c r="CT45" s="36"/>
      <c r="CU45" s="36"/>
      <c r="CV45" s="36"/>
      <c r="CW45" s="36"/>
      <c r="CX45" s="36"/>
      <c r="CY45" s="36"/>
      <c r="CZ45" s="36"/>
      <c r="DA45" s="36"/>
      <c r="DB45" s="36"/>
      <c r="DC45" s="36"/>
      <c r="DD45" s="36"/>
      <c r="DE45" s="36"/>
      <c r="DF45" s="36"/>
      <c r="DG45" s="36"/>
      <c r="DH45" s="36"/>
      <c r="DI45" s="36"/>
      <c r="DJ45" s="36"/>
      <c r="DK45" s="36"/>
      <c r="DL45" s="36"/>
      <c r="DM45" s="36"/>
      <c r="DN45" s="36"/>
      <c r="DO45" s="36"/>
      <c r="DP45" s="36"/>
      <c r="DQ45" s="36"/>
      <c r="DR45" s="36"/>
      <c r="DS45" s="36"/>
      <c r="DT45" s="36"/>
      <c r="DU45" s="36"/>
      <c r="DV45" s="36"/>
      <c r="DW45" s="36"/>
      <c r="DX45" s="36"/>
      <c r="DY45" s="36"/>
      <c r="DZ45" s="36"/>
      <c r="EA45" s="36"/>
      <c r="EB45" s="36"/>
      <c r="EC45" s="36"/>
      <c r="ED45" s="36"/>
      <c r="EE45" s="36"/>
      <c r="EF45" s="36"/>
      <c r="EG45" s="36"/>
      <c r="EI45" s="4"/>
      <c r="EJ45" s="4"/>
      <c r="EK45" s="4"/>
      <c r="EL45" s="4"/>
      <c r="EM45" s="4"/>
      <c r="EN45" s="4"/>
      <c r="EO45" s="4"/>
      <c r="EQ45" s="4"/>
      <c r="ER45" s="99"/>
      <c r="ES45" s="4"/>
      <c r="ET45" s="4"/>
      <c r="EU45" s="99"/>
      <c r="EV45" s="99"/>
      <c r="EW45" s="99"/>
      <c r="EX45" s="99"/>
      <c r="EY45" s="99"/>
    </row>
    <row r="46" spans="1:155" ht="16.5" thickBot="1">
      <c r="A46" s="45" t="s">
        <v>64</v>
      </c>
      <c r="B46" s="45"/>
      <c r="C46" s="42">
        <f>VLOOKUP(A46,BD!$B$3:$D$746,3,FALSE)</f>
        <v>30</v>
      </c>
      <c r="D46" s="4">
        <f>IFERROR(VLOOKUP(A46,BD!$B$3:$AC$411,4,FALSE),0)</f>
        <v>1920</v>
      </c>
      <c r="E46" s="4">
        <f>IFERROR(VLOOKUP(A46,BD!$B$3:$AC$411,6,FALSE),0)</f>
        <v>2790</v>
      </c>
      <c r="F46" s="4"/>
      <c r="G46" s="4">
        <f>+IFERROR(VLOOKUP(A46,BD!$B$3:$AC$411,12,FALSE),0)</f>
        <v>0</v>
      </c>
      <c r="H46" s="4">
        <f>+IFERROR(VLOOKUP(A46,BD!$B$3:$AC$411,14,FALSE),0)</f>
        <v>0</v>
      </c>
      <c r="I46" s="4">
        <f t="shared" si="0"/>
        <v>0</v>
      </c>
      <c r="J46" s="4">
        <f t="shared" si="1"/>
        <v>2790</v>
      </c>
      <c r="K46" s="338"/>
      <c r="L46" s="36">
        <v>2070</v>
      </c>
      <c r="M46" s="36">
        <v>780</v>
      </c>
      <c r="N46" s="36"/>
      <c r="O46" s="36"/>
      <c r="P46" s="36">
        <v>2280</v>
      </c>
      <c r="Q46" s="36">
        <v>1140</v>
      </c>
      <c r="R46" s="36">
        <v>1920</v>
      </c>
      <c r="S46" s="36"/>
      <c r="T46" s="36"/>
      <c r="U46" s="36"/>
      <c r="V46" s="36"/>
      <c r="W46" s="36"/>
      <c r="X46" s="36">
        <v>2340</v>
      </c>
      <c r="Y46" s="36">
        <v>1110</v>
      </c>
      <c r="Z46" s="36">
        <v>1920</v>
      </c>
      <c r="AA46" s="36"/>
      <c r="AB46" s="36">
        <v>2310</v>
      </c>
      <c r="AC46" s="36">
        <v>810</v>
      </c>
      <c r="AD46" s="36"/>
      <c r="AE46" s="36"/>
      <c r="AF46" s="36">
        <v>2130</v>
      </c>
      <c r="AG46" s="36">
        <v>630</v>
      </c>
      <c r="AH46" s="36">
        <v>0</v>
      </c>
      <c r="AI46" s="36"/>
      <c r="AJ46" s="36">
        <v>1980</v>
      </c>
      <c r="AK46" s="36">
        <v>810</v>
      </c>
      <c r="AL46" s="36">
        <v>1920</v>
      </c>
      <c r="AM46" s="36"/>
      <c r="AN46" s="36">
        <v>2370</v>
      </c>
      <c r="AO46" s="36">
        <v>930</v>
      </c>
      <c r="AP46" s="36"/>
      <c r="AQ46" s="36"/>
      <c r="AR46" s="36">
        <v>2280</v>
      </c>
      <c r="AS46" s="36">
        <v>690</v>
      </c>
      <c r="AT46" s="36">
        <v>1920</v>
      </c>
      <c r="AU46" s="36"/>
      <c r="AV46" s="36"/>
      <c r="AW46" s="36"/>
      <c r="AX46" s="36"/>
      <c r="AY46" s="36"/>
      <c r="AZ46" s="36">
        <v>2190</v>
      </c>
      <c r="BA46" s="36">
        <v>900</v>
      </c>
      <c r="BB46" s="36">
        <v>0</v>
      </c>
      <c r="BC46" s="36"/>
      <c r="BD46" s="36">
        <v>2190</v>
      </c>
      <c r="BE46" s="36">
        <v>510</v>
      </c>
      <c r="BF46" s="36">
        <v>1920</v>
      </c>
      <c r="BG46" s="36"/>
      <c r="BH46" s="36">
        <v>2190</v>
      </c>
      <c r="BI46" s="36">
        <v>540</v>
      </c>
      <c r="BJ46" s="36">
        <v>1920</v>
      </c>
      <c r="BK46" s="36"/>
      <c r="BL46" s="36">
        <v>2040</v>
      </c>
      <c r="BM46" s="36">
        <v>720</v>
      </c>
      <c r="BN46" s="36"/>
      <c r="BO46" s="36"/>
      <c r="BP46" s="36">
        <v>2190</v>
      </c>
      <c r="BQ46" s="36">
        <v>600</v>
      </c>
      <c r="BR46" s="36">
        <v>1920</v>
      </c>
      <c r="BS46" s="36"/>
      <c r="BT46" s="36">
        <v>2250</v>
      </c>
      <c r="BU46" s="36">
        <v>0</v>
      </c>
      <c r="BV46" s="36"/>
      <c r="BW46" s="36"/>
      <c r="BX46" s="36"/>
      <c r="BY46" s="36"/>
      <c r="BZ46" s="36"/>
      <c r="CA46" s="36"/>
      <c r="CB46" s="36"/>
      <c r="CC46" s="36"/>
      <c r="CD46" s="36"/>
      <c r="CE46" s="36"/>
      <c r="CF46" s="36"/>
      <c r="CG46" s="36"/>
      <c r="CH46" s="36"/>
      <c r="CI46" s="36"/>
      <c r="CJ46" s="36"/>
      <c r="CK46" s="36"/>
      <c r="CL46" s="36"/>
      <c r="CM46" s="36"/>
      <c r="CN46" s="36"/>
      <c r="CO46" s="36"/>
      <c r="CP46" s="36"/>
      <c r="CQ46" s="36"/>
      <c r="CR46" s="36"/>
      <c r="CS46" s="36"/>
      <c r="CT46" s="36"/>
      <c r="CU46" s="36"/>
      <c r="CV46" s="36"/>
      <c r="CW46" s="36"/>
      <c r="CX46" s="36"/>
      <c r="CY46" s="36"/>
      <c r="CZ46" s="36"/>
      <c r="DA46" s="36"/>
      <c r="DB46" s="36"/>
      <c r="DC46" s="36"/>
      <c r="DD46" s="36"/>
      <c r="DE46" s="36"/>
      <c r="DF46" s="36"/>
      <c r="DG46" s="36"/>
      <c r="DH46" s="36"/>
      <c r="DI46" s="36"/>
      <c r="DJ46" s="36"/>
      <c r="DK46" s="36"/>
      <c r="DL46" s="36"/>
      <c r="DM46" s="36"/>
      <c r="DN46" s="36"/>
      <c r="DO46" s="36"/>
      <c r="DP46" s="36"/>
      <c r="DQ46" s="36"/>
      <c r="DR46" s="36"/>
      <c r="DS46" s="36"/>
      <c r="DT46" s="36"/>
      <c r="DU46" s="36"/>
      <c r="DV46" s="36"/>
      <c r="DW46" s="36"/>
      <c r="DX46" s="36"/>
      <c r="DY46" s="36"/>
      <c r="DZ46" s="36"/>
      <c r="EA46" s="36"/>
      <c r="EB46" s="36"/>
      <c r="EC46" s="36"/>
      <c r="ED46" s="36"/>
      <c r="EE46" s="36"/>
      <c r="EF46" s="36"/>
      <c r="EG46" s="36"/>
      <c r="EI46" s="4"/>
      <c r="EJ46" s="4"/>
      <c r="EK46" s="4"/>
      <c r="EL46" s="4"/>
      <c r="EM46" s="4"/>
      <c r="EN46" s="4"/>
      <c r="EO46" s="4"/>
      <c r="EQ46" s="4"/>
      <c r="ER46" s="99"/>
      <c r="ES46" s="4"/>
      <c r="ET46" s="4"/>
      <c r="EU46" s="99"/>
      <c r="EV46" s="99"/>
      <c r="EW46" s="99"/>
      <c r="EX46" s="99"/>
      <c r="EY46" s="99"/>
    </row>
    <row r="47" spans="1:155" ht="16.5" thickBot="1">
      <c r="A47" s="45" t="s">
        <v>66</v>
      </c>
      <c r="B47" s="45"/>
      <c r="C47" s="42">
        <f>VLOOKUP(A47,BD!$B$3:$D$746,3,FALSE)</f>
        <v>30</v>
      </c>
      <c r="D47" s="4">
        <f>IFERROR(VLOOKUP(A47,BD!$B$3:$AC$411,4,FALSE),0)</f>
        <v>1920</v>
      </c>
      <c r="E47" s="4">
        <f>IFERROR(VLOOKUP(A47,BD!$B$3:$AC$411,6,FALSE),0)</f>
        <v>1140</v>
      </c>
      <c r="F47" s="4"/>
      <c r="G47" s="4">
        <f>+IFERROR(VLOOKUP(A47,BD!$B$3:$AC$411,12,FALSE),0)</f>
        <v>0</v>
      </c>
      <c r="H47" s="4">
        <f>+IFERROR(VLOOKUP(A47,BD!$B$3:$AC$411,14,FALSE),0)</f>
        <v>0</v>
      </c>
      <c r="I47" s="4">
        <f t="shared" si="0"/>
        <v>0</v>
      </c>
      <c r="J47" s="4">
        <f t="shared" si="1"/>
        <v>1140</v>
      </c>
      <c r="K47" s="338"/>
      <c r="L47" s="36">
        <v>630</v>
      </c>
      <c r="M47" s="36">
        <v>360</v>
      </c>
      <c r="N47" s="36"/>
      <c r="O47" s="36"/>
      <c r="P47" s="36">
        <v>1050</v>
      </c>
      <c r="Q47" s="36">
        <v>480</v>
      </c>
      <c r="R47" s="36">
        <v>1920</v>
      </c>
      <c r="S47" s="36"/>
      <c r="T47" s="36"/>
      <c r="U47" s="36"/>
      <c r="V47" s="36"/>
      <c r="W47" s="36"/>
      <c r="X47" s="36">
        <v>990</v>
      </c>
      <c r="Y47" s="36">
        <v>360</v>
      </c>
      <c r="Z47" s="36">
        <v>0</v>
      </c>
      <c r="AA47" s="36"/>
      <c r="AB47" s="36">
        <v>930</v>
      </c>
      <c r="AC47" s="36">
        <v>240</v>
      </c>
      <c r="AD47" s="36"/>
      <c r="AE47" s="36"/>
      <c r="AF47" s="36">
        <v>1050</v>
      </c>
      <c r="AG47" s="36">
        <v>450</v>
      </c>
      <c r="AH47" s="36">
        <v>1920</v>
      </c>
      <c r="AI47" s="36"/>
      <c r="AJ47" s="36">
        <v>750</v>
      </c>
      <c r="AK47" s="36">
        <v>360</v>
      </c>
      <c r="AL47" s="36">
        <v>0</v>
      </c>
      <c r="AM47" s="36"/>
      <c r="AN47" s="36">
        <v>930</v>
      </c>
      <c r="AO47" s="36">
        <v>540</v>
      </c>
      <c r="AP47" s="36"/>
      <c r="AQ47" s="36"/>
      <c r="AR47" s="36">
        <v>930</v>
      </c>
      <c r="AS47" s="36">
        <v>390</v>
      </c>
      <c r="AT47" s="36">
        <v>1920</v>
      </c>
      <c r="AU47" s="36"/>
      <c r="AV47" s="36"/>
      <c r="AW47" s="36"/>
      <c r="AX47" s="36"/>
      <c r="AY47" s="36"/>
      <c r="AZ47" s="36">
        <v>900</v>
      </c>
      <c r="BA47" s="36">
        <v>240</v>
      </c>
      <c r="BB47" s="36">
        <v>0</v>
      </c>
      <c r="BC47" s="36"/>
      <c r="BD47" s="36">
        <v>870</v>
      </c>
      <c r="BE47" s="36">
        <v>270</v>
      </c>
      <c r="BF47" s="36">
        <v>1920</v>
      </c>
      <c r="BG47" s="36"/>
      <c r="BH47" s="36">
        <v>990</v>
      </c>
      <c r="BI47" s="36">
        <v>180</v>
      </c>
      <c r="BJ47" s="36">
        <v>0</v>
      </c>
      <c r="BK47" s="36"/>
      <c r="BL47" s="36">
        <v>900</v>
      </c>
      <c r="BM47" s="36">
        <v>330</v>
      </c>
      <c r="BN47" s="36"/>
      <c r="BO47" s="36"/>
      <c r="BP47" s="36">
        <v>840</v>
      </c>
      <c r="BQ47" s="36">
        <v>240</v>
      </c>
      <c r="BR47" s="36">
        <v>1920</v>
      </c>
      <c r="BS47" s="36"/>
      <c r="BT47" s="36">
        <v>1020</v>
      </c>
      <c r="BU47" s="36">
        <v>0</v>
      </c>
      <c r="BV47" s="36"/>
      <c r="BW47" s="36"/>
      <c r="BX47" s="36"/>
      <c r="BY47" s="36"/>
      <c r="BZ47" s="36"/>
      <c r="CA47" s="36"/>
      <c r="CB47" s="36"/>
      <c r="CC47" s="36"/>
      <c r="CD47" s="36"/>
      <c r="CE47" s="36"/>
      <c r="CF47" s="36"/>
      <c r="CG47" s="36"/>
      <c r="CH47" s="36"/>
      <c r="CI47" s="36"/>
      <c r="CJ47" s="36"/>
      <c r="CK47" s="36"/>
      <c r="CL47" s="36"/>
      <c r="CM47" s="36"/>
      <c r="CN47" s="36"/>
      <c r="CO47" s="36"/>
      <c r="CP47" s="36"/>
      <c r="CQ47" s="36"/>
      <c r="CR47" s="36"/>
      <c r="CS47" s="36"/>
      <c r="CT47" s="36"/>
      <c r="CU47" s="36"/>
      <c r="CV47" s="36"/>
      <c r="CW47" s="36"/>
      <c r="CX47" s="36"/>
      <c r="CY47" s="36"/>
      <c r="CZ47" s="36"/>
      <c r="DA47" s="36"/>
      <c r="DB47" s="36"/>
      <c r="DC47" s="36"/>
      <c r="DD47" s="36"/>
      <c r="DE47" s="36"/>
      <c r="DF47" s="36"/>
      <c r="DG47" s="36"/>
      <c r="DH47" s="36"/>
      <c r="DI47" s="36"/>
      <c r="DJ47" s="36"/>
      <c r="DK47" s="36"/>
      <c r="DL47" s="36"/>
      <c r="DM47" s="36"/>
      <c r="DN47" s="36"/>
      <c r="DO47" s="36"/>
      <c r="DP47" s="36"/>
      <c r="DQ47" s="36"/>
      <c r="DR47" s="36"/>
      <c r="DS47" s="36"/>
      <c r="DT47" s="36"/>
      <c r="DU47" s="36"/>
      <c r="DV47" s="36"/>
      <c r="DW47" s="36"/>
      <c r="DX47" s="36"/>
      <c r="DY47" s="36"/>
      <c r="DZ47" s="36"/>
      <c r="EA47" s="36"/>
      <c r="EB47" s="36"/>
      <c r="EC47" s="36"/>
      <c r="ED47" s="36"/>
      <c r="EE47" s="36"/>
      <c r="EF47" s="36"/>
      <c r="EG47" s="36"/>
      <c r="EI47" s="4"/>
      <c r="EJ47" s="4"/>
      <c r="EK47" s="4"/>
      <c r="EL47" s="4"/>
      <c r="EM47" s="4"/>
      <c r="EN47" s="4"/>
      <c r="EO47" s="4"/>
      <c r="EQ47" s="4"/>
      <c r="ER47" s="99"/>
      <c r="ES47" s="4"/>
      <c r="ET47" s="4"/>
      <c r="EU47" s="99"/>
      <c r="EV47" s="99"/>
      <c r="EW47" s="99"/>
      <c r="EX47" s="99"/>
      <c r="EY47" s="99"/>
    </row>
    <row r="48" spans="1:155" ht="16.5" thickBot="1">
      <c r="A48" s="45" t="s">
        <v>65</v>
      </c>
      <c r="B48" s="45"/>
      <c r="C48" s="42">
        <f>VLOOKUP(A48,BD!$B$3:$D$746,3,FALSE)</f>
        <v>30</v>
      </c>
      <c r="D48" s="4">
        <f>IFERROR(VLOOKUP(A48,BD!$B$3:$AC$411,4,FALSE),0)</f>
        <v>1920</v>
      </c>
      <c r="E48" s="4">
        <f>IFERROR(VLOOKUP(A48,BD!$B$3:$AC$411,6,FALSE),0)</f>
        <v>1260</v>
      </c>
      <c r="F48" s="4"/>
      <c r="G48" s="4">
        <f>+IFERROR(VLOOKUP(A48,BD!$B$3:$AC$411,12,FALSE),0)</f>
        <v>0</v>
      </c>
      <c r="H48" s="4">
        <f>+IFERROR(VLOOKUP(A48,BD!$B$3:$AC$411,14,FALSE),0)</f>
        <v>0</v>
      </c>
      <c r="I48" s="4">
        <f t="shared" si="0"/>
        <v>0</v>
      </c>
      <c r="J48" s="4">
        <f t="shared" si="1"/>
        <v>1260</v>
      </c>
      <c r="K48" s="339"/>
      <c r="L48" s="36">
        <v>900</v>
      </c>
      <c r="M48" s="36">
        <v>390</v>
      </c>
      <c r="N48" s="36"/>
      <c r="O48" s="36"/>
      <c r="P48" s="36">
        <v>810</v>
      </c>
      <c r="Q48" s="36">
        <v>420</v>
      </c>
      <c r="R48" s="36">
        <v>1920</v>
      </c>
      <c r="S48" s="36"/>
      <c r="T48" s="36"/>
      <c r="U48" s="36"/>
      <c r="V48" s="36"/>
      <c r="W48" s="36"/>
      <c r="X48" s="36">
        <v>780</v>
      </c>
      <c r="Y48" s="36">
        <v>240</v>
      </c>
      <c r="Z48" s="36">
        <v>0</v>
      </c>
      <c r="AA48" s="36"/>
      <c r="AB48" s="36">
        <v>720</v>
      </c>
      <c r="AC48" s="36">
        <v>240</v>
      </c>
      <c r="AD48" s="36"/>
      <c r="AE48" s="36"/>
      <c r="AF48" s="36">
        <v>810</v>
      </c>
      <c r="AG48" s="36">
        <v>270</v>
      </c>
      <c r="AH48" s="36">
        <v>1920</v>
      </c>
      <c r="AI48" s="36"/>
      <c r="AJ48" s="36">
        <v>600</v>
      </c>
      <c r="AK48" s="36">
        <v>300</v>
      </c>
      <c r="AL48" s="36">
        <v>1920</v>
      </c>
      <c r="AM48" s="36"/>
      <c r="AN48" s="36">
        <v>720</v>
      </c>
      <c r="AO48" s="36">
        <v>330</v>
      </c>
      <c r="AP48" s="36"/>
      <c r="AQ48" s="36"/>
      <c r="AR48" s="36">
        <v>600</v>
      </c>
      <c r="AS48" s="36">
        <v>300</v>
      </c>
      <c r="AT48" s="36">
        <v>0</v>
      </c>
      <c r="AU48" s="36"/>
      <c r="AV48" s="36"/>
      <c r="AW48" s="36"/>
      <c r="AX48" s="36"/>
      <c r="AY48" s="36"/>
      <c r="AZ48" s="36">
        <v>630</v>
      </c>
      <c r="BA48" s="36">
        <v>150</v>
      </c>
      <c r="BB48" s="36">
        <v>1920</v>
      </c>
      <c r="BC48" s="36"/>
      <c r="BD48" s="36">
        <v>690</v>
      </c>
      <c r="BE48" s="36">
        <v>120</v>
      </c>
      <c r="BF48" s="36">
        <v>1920</v>
      </c>
      <c r="BG48" s="36"/>
      <c r="BH48" s="36">
        <v>750</v>
      </c>
      <c r="BI48" s="36">
        <v>90</v>
      </c>
      <c r="BJ48" s="36">
        <v>0</v>
      </c>
      <c r="BK48" s="36"/>
      <c r="BL48" s="36">
        <v>540</v>
      </c>
      <c r="BM48" s="36">
        <v>150</v>
      </c>
      <c r="BN48" s="36"/>
      <c r="BO48" s="36"/>
      <c r="BP48" s="36">
        <v>720</v>
      </c>
      <c r="BQ48" s="36">
        <v>180</v>
      </c>
      <c r="BR48" s="36">
        <v>1920</v>
      </c>
      <c r="BS48" s="36"/>
      <c r="BT48" s="36">
        <v>840</v>
      </c>
      <c r="BU48" s="36">
        <v>0</v>
      </c>
      <c r="BV48" s="36"/>
      <c r="BW48" s="36"/>
      <c r="BX48" s="36"/>
      <c r="BY48" s="36"/>
      <c r="BZ48" s="36"/>
      <c r="CA48" s="36"/>
      <c r="CB48" s="36"/>
      <c r="CC48" s="36"/>
      <c r="CD48" s="36"/>
      <c r="CE48" s="36"/>
      <c r="CF48" s="36"/>
      <c r="CG48" s="36"/>
      <c r="CH48" s="36"/>
      <c r="CI48" s="36"/>
      <c r="CJ48" s="36"/>
      <c r="CK48" s="36"/>
      <c r="CL48" s="36"/>
      <c r="CM48" s="36"/>
      <c r="CN48" s="36"/>
      <c r="CO48" s="36"/>
      <c r="CP48" s="36"/>
      <c r="CQ48" s="36"/>
      <c r="CR48" s="36"/>
      <c r="CS48" s="36"/>
      <c r="CT48" s="36"/>
      <c r="CU48" s="36"/>
      <c r="CV48" s="36"/>
      <c r="CW48" s="36"/>
      <c r="CX48" s="36"/>
      <c r="CY48" s="36"/>
      <c r="CZ48" s="36"/>
      <c r="DA48" s="36"/>
      <c r="DB48" s="36"/>
      <c r="DC48" s="36"/>
      <c r="DD48" s="36"/>
      <c r="DE48" s="36"/>
      <c r="DF48" s="36"/>
      <c r="DG48" s="36"/>
      <c r="DH48" s="36"/>
      <c r="DI48" s="36"/>
      <c r="DJ48" s="36"/>
      <c r="DK48" s="36"/>
      <c r="DL48" s="36"/>
      <c r="DM48" s="36"/>
      <c r="DN48" s="36"/>
      <c r="DO48" s="36"/>
      <c r="DP48" s="36"/>
      <c r="DQ48" s="36"/>
      <c r="DR48" s="36"/>
      <c r="DS48" s="36"/>
      <c r="DT48" s="36"/>
      <c r="DU48" s="36"/>
      <c r="DV48" s="36"/>
      <c r="DW48" s="36"/>
      <c r="DX48" s="36"/>
      <c r="DY48" s="36"/>
      <c r="DZ48" s="36"/>
      <c r="EA48" s="36"/>
      <c r="EB48" s="36"/>
      <c r="EC48" s="36"/>
      <c r="ED48" s="36"/>
      <c r="EE48" s="36"/>
      <c r="EF48" s="36"/>
      <c r="EG48" s="36"/>
      <c r="EI48" s="4"/>
      <c r="EJ48" s="4"/>
      <c r="EK48" s="4"/>
      <c r="EL48" s="4"/>
      <c r="EM48" s="4"/>
      <c r="EN48" s="4"/>
      <c r="EO48" s="4"/>
      <c r="EQ48" s="4"/>
      <c r="ER48" s="99"/>
      <c r="ES48" s="4"/>
      <c r="ET48" s="4"/>
      <c r="EU48" s="99"/>
      <c r="EV48" s="99"/>
      <c r="EW48" s="99"/>
      <c r="EX48" s="99"/>
      <c r="EY48" s="99"/>
    </row>
    <row r="49" spans="1:155" ht="16.5" thickBot="1">
      <c r="A49" s="46" t="s">
        <v>57</v>
      </c>
      <c r="B49" s="46"/>
      <c r="C49" s="42">
        <f>VLOOKUP(A49,BD!$B$3:$D$746,3,FALSE)</f>
        <v>48</v>
      </c>
      <c r="D49" s="5">
        <f>IFERROR(VLOOKUP(A49,BD!$B$3:$AC$411,4,FALSE),0)</f>
        <v>3072</v>
      </c>
      <c r="E49" s="5">
        <f>IFERROR(VLOOKUP(A49,BD!$B$3:$AC$411,6,FALSE),0)</f>
        <v>1392</v>
      </c>
      <c r="F49" s="5"/>
      <c r="G49" s="5">
        <f>+IFERROR(VLOOKUP(A49,BD!$B$3:$AC$411,12,FALSE),0)</f>
        <v>0</v>
      </c>
      <c r="H49" s="5">
        <f>+IFERROR(VLOOKUP(A49,BD!$B$3:$AC$411,14,FALSE),0)</f>
        <v>0</v>
      </c>
      <c r="I49" s="5">
        <f t="shared" si="0"/>
        <v>0</v>
      </c>
      <c r="J49" s="5">
        <f t="shared" si="1"/>
        <v>1392</v>
      </c>
      <c r="K49" s="44">
        <f>J49-I49</f>
        <v>1392</v>
      </c>
      <c r="L49" s="36">
        <v>3744</v>
      </c>
      <c r="M49" s="36">
        <v>1152</v>
      </c>
      <c r="N49" s="36"/>
      <c r="O49" s="36"/>
      <c r="P49" s="36">
        <v>4704</v>
      </c>
      <c r="Q49" s="36">
        <v>960</v>
      </c>
      <c r="R49" s="36">
        <v>0</v>
      </c>
      <c r="S49" s="36"/>
      <c r="T49" s="36"/>
      <c r="U49" s="36"/>
      <c r="V49" s="36"/>
      <c r="W49" s="36"/>
      <c r="X49" s="36">
        <v>4896</v>
      </c>
      <c r="Y49" s="36">
        <v>1872</v>
      </c>
      <c r="Z49" s="36">
        <v>3072</v>
      </c>
      <c r="AA49" s="36">
        <v>-48</v>
      </c>
      <c r="AB49" s="36">
        <v>3840</v>
      </c>
      <c r="AC49" s="36">
        <v>1344</v>
      </c>
      <c r="AD49" s="36"/>
      <c r="AE49" s="36"/>
      <c r="AF49" s="36">
        <v>2352</v>
      </c>
      <c r="AG49" s="36">
        <v>48</v>
      </c>
      <c r="AH49" s="36">
        <v>6144</v>
      </c>
      <c r="AI49" s="36"/>
      <c r="AJ49" s="36">
        <v>3120</v>
      </c>
      <c r="AK49" s="36">
        <v>480</v>
      </c>
      <c r="AL49" s="36">
        <v>0</v>
      </c>
      <c r="AM49" s="36"/>
      <c r="AN49" s="36">
        <v>4464</v>
      </c>
      <c r="AO49" s="36">
        <v>1056</v>
      </c>
      <c r="AP49" s="36"/>
      <c r="AQ49" s="36"/>
      <c r="AR49" s="36">
        <v>2688</v>
      </c>
      <c r="AS49" s="36">
        <v>192</v>
      </c>
      <c r="AT49" s="36">
        <v>3072</v>
      </c>
      <c r="AU49" s="36"/>
      <c r="AV49" s="36"/>
      <c r="AW49" s="36"/>
      <c r="AX49" s="36"/>
      <c r="AY49" s="36"/>
      <c r="AZ49" s="36">
        <v>3456</v>
      </c>
      <c r="BA49" s="36">
        <v>384</v>
      </c>
      <c r="BB49" s="36">
        <v>6144</v>
      </c>
      <c r="BC49" s="36"/>
      <c r="BD49" s="36">
        <v>2832</v>
      </c>
      <c r="BE49" s="36">
        <v>384</v>
      </c>
      <c r="BF49" s="36">
        <v>3072</v>
      </c>
      <c r="BG49" s="36"/>
      <c r="BH49" s="36">
        <v>3024</v>
      </c>
      <c r="BI49" s="36">
        <v>144</v>
      </c>
      <c r="BJ49" s="36">
        <v>3072</v>
      </c>
      <c r="BK49" s="36"/>
      <c r="BL49" s="36">
        <v>3456</v>
      </c>
      <c r="BM49" s="36">
        <v>1056</v>
      </c>
      <c r="BN49" s="36"/>
      <c r="BO49" s="36"/>
      <c r="BP49" s="36">
        <v>3264</v>
      </c>
      <c r="BQ49" s="36">
        <v>384</v>
      </c>
      <c r="BR49" s="36">
        <v>3072</v>
      </c>
      <c r="BS49" s="36"/>
      <c r="BT49" s="36">
        <v>4176</v>
      </c>
      <c r="BU49" s="36">
        <v>0</v>
      </c>
      <c r="BV49" s="36"/>
      <c r="BW49" s="36"/>
      <c r="BX49" s="36"/>
      <c r="BY49" s="36"/>
      <c r="BZ49" s="36"/>
      <c r="CA49" s="36"/>
      <c r="CB49" s="36"/>
      <c r="CC49" s="36"/>
      <c r="CD49" s="36"/>
      <c r="CE49" s="36"/>
      <c r="CF49" s="36"/>
      <c r="CG49" s="36"/>
      <c r="CH49" s="36"/>
      <c r="CI49" s="36"/>
      <c r="CJ49" s="36"/>
      <c r="CK49" s="36"/>
      <c r="CL49" s="36"/>
      <c r="CM49" s="36"/>
      <c r="CN49" s="36"/>
      <c r="CO49" s="36"/>
      <c r="CP49" s="36"/>
      <c r="CQ49" s="36"/>
      <c r="CR49" s="36"/>
      <c r="CS49" s="36"/>
      <c r="CT49" s="36"/>
      <c r="CU49" s="36"/>
      <c r="CV49" s="36"/>
      <c r="CW49" s="36"/>
      <c r="CX49" s="36"/>
      <c r="CY49" s="36"/>
      <c r="CZ49" s="36"/>
      <c r="DA49" s="36"/>
      <c r="DB49" s="36"/>
      <c r="DC49" s="36"/>
      <c r="DD49" s="36"/>
      <c r="DE49" s="36"/>
      <c r="DF49" s="36"/>
      <c r="DG49" s="36"/>
      <c r="DH49" s="36"/>
      <c r="DI49" s="36"/>
      <c r="DJ49" s="36"/>
      <c r="DK49" s="36"/>
      <c r="DL49" s="36"/>
      <c r="DM49" s="36"/>
      <c r="DN49" s="36"/>
      <c r="DO49" s="36"/>
      <c r="DP49" s="36"/>
      <c r="DQ49" s="36"/>
      <c r="DR49" s="36"/>
      <c r="DS49" s="36"/>
      <c r="DT49" s="36"/>
      <c r="DU49" s="36"/>
      <c r="DV49" s="36"/>
      <c r="DW49" s="36"/>
      <c r="DX49" s="36"/>
      <c r="DY49" s="36"/>
      <c r="DZ49" s="36"/>
      <c r="EA49" s="36"/>
      <c r="EB49" s="36"/>
      <c r="EC49" s="36"/>
      <c r="ED49" s="36"/>
      <c r="EE49" s="36"/>
      <c r="EF49" s="36"/>
      <c r="EG49" s="36"/>
      <c r="EI49" s="5"/>
      <c r="EJ49" s="5"/>
      <c r="EK49" s="5"/>
      <c r="EL49" s="5"/>
      <c r="EM49" s="5"/>
      <c r="EN49" s="5"/>
      <c r="EO49" s="5"/>
      <c r="EQ49" s="5"/>
      <c r="ER49" s="99"/>
      <c r="ES49" s="5"/>
      <c r="ET49" s="5"/>
      <c r="EU49" s="99"/>
      <c r="EV49" s="99"/>
      <c r="EW49" s="99"/>
      <c r="EX49" s="99"/>
      <c r="EY49" s="99"/>
    </row>
    <row r="50" spans="1:155" ht="16.5" thickBot="1">
      <c r="A50" s="285" t="s">
        <v>259</v>
      </c>
      <c r="B50" s="285"/>
      <c r="C50" s="42">
        <f>VLOOKUP(A50,BD!$B$3:$D$746,3,FALSE)</f>
        <v>48</v>
      </c>
      <c r="D50" s="286">
        <f>IFERROR(VLOOKUP(A50,BD!$B$3:$AC$411,4,FALSE),0)</f>
        <v>1728</v>
      </c>
      <c r="E50" s="286">
        <f>IFERROR(VLOOKUP(A50,BD!$B$3:$AC$411,6,FALSE),0)</f>
        <v>2352</v>
      </c>
      <c r="F50" s="286"/>
      <c r="G50" s="286">
        <f>+IFERROR(VLOOKUP(A50,BD!$B$3:$AC$411,12,FALSE),0)</f>
        <v>0</v>
      </c>
      <c r="H50" s="286">
        <f>+IFERROR(VLOOKUP(A50,BD!$B$3:$AC$411,14,FALSE),0)</f>
        <v>0</v>
      </c>
      <c r="I50" s="286">
        <f t="shared" si="0"/>
        <v>0</v>
      </c>
      <c r="J50" s="6">
        <f t="shared" si="1"/>
        <v>2352</v>
      </c>
      <c r="K50" s="337">
        <f>SUM(J50:J52)-SUM(I50:I52)</f>
        <v>5328</v>
      </c>
      <c r="L50" s="36">
        <v>1296</v>
      </c>
      <c r="M50" s="36">
        <v>432</v>
      </c>
      <c r="N50" s="36"/>
      <c r="O50" s="36"/>
      <c r="P50" s="36">
        <v>1440</v>
      </c>
      <c r="Q50" s="36">
        <v>576</v>
      </c>
      <c r="R50" s="36">
        <v>1728</v>
      </c>
      <c r="S50" s="36"/>
      <c r="T50" s="36"/>
      <c r="U50" s="36"/>
      <c r="V50" s="36"/>
      <c r="W50" s="36"/>
      <c r="X50" s="36">
        <v>1248</v>
      </c>
      <c r="Y50" s="36">
        <v>816</v>
      </c>
      <c r="Z50" s="36">
        <v>1728</v>
      </c>
      <c r="AA50" s="36"/>
      <c r="AB50" s="36">
        <v>768</v>
      </c>
      <c r="AC50" s="36">
        <v>240</v>
      </c>
      <c r="AD50" s="36"/>
      <c r="AE50" s="36"/>
      <c r="AF50" s="36">
        <v>1152</v>
      </c>
      <c r="AG50" s="36">
        <v>240</v>
      </c>
      <c r="AH50" s="36">
        <v>0</v>
      </c>
      <c r="AI50" s="36">
        <v>48</v>
      </c>
      <c r="AJ50" s="36">
        <v>960</v>
      </c>
      <c r="AK50" s="36">
        <v>336</v>
      </c>
      <c r="AL50" s="36">
        <v>0</v>
      </c>
      <c r="AM50" s="36"/>
      <c r="AN50" s="36">
        <v>1200</v>
      </c>
      <c r="AO50" s="36">
        <v>432</v>
      </c>
      <c r="AP50" s="36"/>
      <c r="AQ50" s="36"/>
      <c r="AR50" s="36">
        <v>1152</v>
      </c>
      <c r="AS50" s="36">
        <v>336</v>
      </c>
      <c r="AT50" s="36">
        <v>1728</v>
      </c>
      <c r="AU50" s="36"/>
      <c r="AV50" s="36"/>
      <c r="AW50" s="36"/>
      <c r="AX50" s="36"/>
      <c r="AY50" s="36"/>
      <c r="AZ50" s="36">
        <v>1200</v>
      </c>
      <c r="BA50" s="36">
        <v>240</v>
      </c>
      <c r="BB50" s="36">
        <v>0</v>
      </c>
      <c r="BC50" s="36"/>
      <c r="BD50" s="36">
        <v>864</v>
      </c>
      <c r="BE50" s="36">
        <v>192</v>
      </c>
      <c r="BF50" s="36">
        <v>1728</v>
      </c>
      <c r="BG50" s="36"/>
      <c r="BH50" s="36">
        <v>1200</v>
      </c>
      <c r="BI50" s="36">
        <v>480</v>
      </c>
      <c r="BJ50" s="36">
        <v>0</v>
      </c>
      <c r="BK50" s="36">
        <v>-144</v>
      </c>
      <c r="BL50" s="36">
        <v>912</v>
      </c>
      <c r="BM50" s="36">
        <v>288</v>
      </c>
      <c r="BN50" s="36"/>
      <c r="BO50" s="36">
        <v>-1</v>
      </c>
      <c r="BP50" s="36">
        <v>1152</v>
      </c>
      <c r="BQ50" s="36">
        <v>432</v>
      </c>
      <c r="BR50" s="36">
        <v>1728</v>
      </c>
      <c r="BS50" s="36"/>
      <c r="BT50" s="36">
        <v>1104</v>
      </c>
      <c r="BU50" s="36">
        <v>0</v>
      </c>
      <c r="BV50" s="36"/>
      <c r="BW50" s="36"/>
      <c r="BX50" s="36"/>
      <c r="BY50" s="36"/>
      <c r="BZ50" s="36"/>
      <c r="CA50" s="36"/>
      <c r="CB50" s="36"/>
      <c r="CC50" s="36"/>
      <c r="CD50" s="36"/>
      <c r="CE50" s="36"/>
      <c r="CF50" s="36"/>
      <c r="CG50" s="36"/>
      <c r="CH50" s="36"/>
      <c r="CI50" s="36"/>
      <c r="CJ50" s="36"/>
      <c r="CK50" s="36"/>
      <c r="CL50" s="36"/>
      <c r="CM50" s="36"/>
      <c r="CN50" s="36"/>
      <c r="CO50" s="36"/>
      <c r="CP50" s="36"/>
      <c r="CQ50" s="36"/>
      <c r="CR50" s="36"/>
      <c r="CS50" s="36"/>
      <c r="CT50" s="36"/>
      <c r="CU50" s="36"/>
      <c r="CV50" s="36"/>
      <c r="CW50" s="36"/>
      <c r="CX50" s="36"/>
      <c r="CY50" s="36"/>
      <c r="CZ50" s="36"/>
      <c r="DA50" s="36"/>
      <c r="DB50" s="36"/>
      <c r="DC50" s="36"/>
      <c r="DD50" s="36"/>
      <c r="DE50" s="36"/>
      <c r="DF50" s="36"/>
      <c r="DG50" s="36"/>
      <c r="DH50" s="36"/>
      <c r="DI50" s="36"/>
      <c r="DJ50" s="36"/>
      <c r="DK50" s="36"/>
      <c r="DL50" s="36"/>
      <c r="DM50" s="36"/>
      <c r="DN50" s="36"/>
      <c r="DO50" s="36"/>
      <c r="DP50" s="36"/>
      <c r="DQ50" s="36"/>
      <c r="DR50" s="36"/>
      <c r="DS50" s="36"/>
      <c r="DT50" s="36"/>
      <c r="DU50" s="36"/>
      <c r="DV50" s="36"/>
      <c r="DW50" s="36"/>
      <c r="DX50" s="36"/>
      <c r="DY50" s="36"/>
      <c r="DZ50" s="36"/>
      <c r="EA50" s="36"/>
      <c r="EB50" s="36"/>
      <c r="EC50" s="36"/>
      <c r="ED50" s="36"/>
      <c r="EE50" s="36"/>
      <c r="EF50" s="36"/>
      <c r="EG50" s="36"/>
      <c r="EI50" s="286"/>
      <c r="EJ50" s="286"/>
      <c r="EK50" s="286"/>
      <c r="EL50" s="286"/>
      <c r="EM50" s="286"/>
      <c r="EN50" s="286"/>
      <c r="EO50" s="286"/>
      <c r="EQ50" s="286"/>
      <c r="ER50" s="99"/>
      <c r="ES50" s="286"/>
      <c r="ET50" s="286"/>
      <c r="EU50" s="99"/>
      <c r="EV50" s="99"/>
      <c r="EW50" s="99"/>
      <c r="EX50" s="99"/>
      <c r="EY50" s="99"/>
    </row>
    <row r="51" spans="1:155" ht="16.5" thickBot="1">
      <c r="A51" s="285" t="s">
        <v>260</v>
      </c>
      <c r="B51" s="285"/>
      <c r="C51" s="42">
        <f>VLOOKUP(A51,BD!$B$3:$D$746,3,FALSE)</f>
        <v>48</v>
      </c>
      <c r="D51" s="286">
        <f>IFERROR(VLOOKUP(A51,BD!$B$3:$AC$411,4,FALSE),0)</f>
        <v>0</v>
      </c>
      <c r="E51" s="286">
        <f>IFERROR(VLOOKUP(A51,BD!$B$3:$AC$411,6,FALSE),0)</f>
        <v>2160</v>
      </c>
      <c r="F51" s="286"/>
      <c r="G51" s="286">
        <f>+IFERROR(VLOOKUP(A51,BD!$B$3:$AC$411,12,FALSE),0)</f>
        <v>0</v>
      </c>
      <c r="H51" s="286">
        <f>+IFERROR(VLOOKUP(A51,BD!$B$3:$AC$411,14,FALSE),0)</f>
        <v>0</v>
      </c>
      <c r="I51" s="286">
        <f t="shared" si="0"/>
        <v>0</v>
      </c>
      <c r="J51" s="6">
        <f t="shared" si="1"/>
        <v>2160</v>
      </c>
      <c r="K51" s="338"/>
      <c r="L51" s="36">
        <v>960</v>
      </c>
      <c r="M51" s="36">
        <v>336</v>
      </c>
      <c r="N51" s="36"/>
      <c r="O51" s="36"/>
      <c r="P51" s="36">
        <v>1056</v>
      </c>
      <c r="Q51" s="36">
        <v>480</v>
      </c>
      <c r="R51" s="36">
        <v>0</v>
      </c>
      <c r="S51" s="36"/>
      <c r="T51" s="36"/>
      <c r="U51" s="36"/>
      <c r="V51" s="36"/>
      <c r="W51" s="36"/>
      <c r="X51" s="36">
        <v>960</v>
      </c>
      <c r="Y51" s="36">
        <v>528</v>
      </c>
      <c r="Z51" s="36">
        <v>1728</v>
      </c>
      <c r="AA51" s="36"/>
      <c r="AB51" s="36">
        <v>528</v>
      </c>
      <c r="AC51" s="36">
        <v>432</v>
      </c>
      <c r="AD51" s="36"/>
      <c r="AE51" s="36"/>
      <c r="AF51" s="36">
        <v>816</v>
      </c>
      <c r="AG51" s="36">
        <v>192</v>
      </c>
      <c r="AH51" s="36">
        <v>0</v>
      </c>
      <c r="AI51" s="36"/>
      <c r="AJ51" s="36">
        <v>624</v>
      </c>
      <c r="AK51" s="36">
        <v>192</v>
      </c>
      <c r="AL51" s="36">
        <v>1728</v>
      </c>
      <c r="AM51" s="36"/>
      <c r="AN51" s="36">
        <v>1104</v>
      </c>
      <c r="AO51" s="36">
        <v>288</v>
      </c>
      <c r="AP51" s="36"/>
      <c r="AQ51" s="36"/>
      <c r="AR51" s="36">
        <v>672</v>
      </c>
      <c r="AS51" s="36">
        <v>240</v>
      </c>
      <c r="AT51" s="36">
        <v>1728</v>
      </c>
      <c r="AU51" s="36"/>
      <c r="AV51" s="36"/>
      <c r="AW51" s="36"/>
      <c r="AX51" s="36"/>
      <c r="AY51" s="36"/>
      <c r="AZ51" s="36">
        <v>768</v>
      </c>
      <c r="BA51" s="36">
        <v>240</v>
      </c>
      <c r="BB51" s="36">
        <v>1728</v>
      </c>
      <c r="BC51" s="36"/>
      <c r="BD51" s="36">
        <v>480</v>
      </c>
      <c r="BE51" s="36">
        <v>240</v>
      </c>
      <c r="BF51" s="36">
        <v>1728</v>
      </c>
      <c r="BG51" s="36"/>
      <c r="BH51" s="36">
        <v>912</v>
      </c>
      <c r="BI51" s="36">
        <v>48</v>
      </c>
      <c r="BJ51" s="36">
        <v>0</v>
      </c>
      <c r="BK51" s="36">
        <v>25</v>
      </c>
      <c r="BL51" s="36">
        <v>576</v>
      </c>
      <c r="BM51" s="36">
        <v>336</v>
      </c>
      <c r="BN51" s="36"/>
      <c r="BO51" s="36"/>
      <c r="BP51" s="36">
        <v>768</v>
      </c>
      <c r="BQ51" s="36">
        <v>192</v>
      </c>
      <c r="BR51" s="36">
        <v>0</v>
      </c>
      <c r="BS51" s="36"/>
      <c r="BT51" s="36">
        <v>720</v>
      </c>
      <c r="BU51" s="36">
        <v>0</v>
      </c>
      <c r="BV51" s="36"/>
      <c r="BW51" s="36"/>
      <c r="BX51" s="36"/>
      <c r="BY51" s="36"/>
      <c r="BZ51" s="36"/>
      <c r="CA51" s="36"/>
      <c r="CB51" s="36"/>
      <c r="CC51" s="36"/>
      <c r="CD51" s="36"/>
      <c r="CE51" s="36"/>
      <c r="CF51" s="36"/>
      <c r="CG51" s="36"/>
      <c r="CH51" s="36"/>
      <c r="CI51" s="36"/>
      <c r="CJ51" s="36"/>
      <c r="CK51" s="36"/>
      <c r="CL51" s="36"/>
      <c r="CM51" s="36"/>
      <c r="CN51" s="36"/>
      <c r="CO51" s="36"/>
      <c r="CP51" s="36"/>
      <c r="CQ51" s="36"/>
      <c r="CR51" s="36"/>
      <c r="CS51" s="36"/>
      <c r="CT51" s="36"/>
      <c r="CU51" s="36"/>
      <c r="CV51" s="36"/>
      <c r="CW51" s="36"/>
      <c r="CX51" s="36"/>
      <c r="CY51" s="36"/>
      <c r="CZ51" s="36"/>
      <c r="DA51" s="36"/>
      <c r="DB51" s="36"/>
      <c r="DC51" s="36"/>
      <c r="DD51" s="36"/>
      <c r="DE51" s="36"/>
      <c r="DF51" s="36"/>
      <c r="DG51" s="36"/>
      <c r="DH51" s="36"/>
      <c r="DI51" s="36"/>
      <c r="DJ51" s="36"/>
      <c r="DK51" s="36"/>
      <c r="DL51" s="36"/>
      <c r="DM51" s="36"/>
      <c r="DN51" s="36"/>
      <c r="DO51" s="36"/>
      <c r="DP51" s="36"/>
      <c r="DQ51" s="36"/>
      <c r="DR51" s="36"/>
      <c r="DS51" s="36"/>
      <c r="DT51" s="36"/>
      <c r="DU51" s="36"/>
      <c r="DV51" s="36"/>
      <c r="DW51" s="36"/>
      <c r="DX51" s="36"/>
      <c r="DY51" s="36"/>
      <c r="DZ51" s="36"/>
      <c r="EA51" s="36"/>
      <c r="EB51" s="36"/>
      <c r="EC51" s="36"/>
      <c r="ED51" s="36"/>
      <c r="EE51" s="36"/>
      <c r="EF51" s="36"/>
      <c r="EG51" s="36"/>
      <c r="EI51" s="286"/>
      <c r="EJ51" s="286"/>
      <c r="EK51" s="286"/>
      <c r="EL51" s="286"/>
      <c r="EM51" s="286"/>
      <c r="EN51" s="286"/>
      <c r="EO51" s="286"/>
      <c r="EQ51" s="286"/>
      <c r="ER51" s="99"/>
      <c r="ES51" s="286"/>
      <c r="ET51" s="286"/>
      <c r="EU51" s="99"/>
      <c r="EV51" s="99"/>
      <c r="EW51" s="99"/>
      <c r="EX51" s="99"/>
      <c r="EY51" s="99"/>
    </row>
    <row r="52" spans="1:155" ht="16.5" thickBot="1">
      <c r="A52" s="285" t="s">
        <v>261</v>
      </c>
      <c r="B52" s="285"/>
      <c r="C52" s="42">
        <f>VLOOKUP(A52,BD!$B$3:$D$746,3,FALSE)</f>
        <v>48</v>
      </c>
      <c r="D52" s="286">
        <f>IFERROR(VLOOKUP(A52,BD!$B$3:$AC$411,4,FALSE),0)</f>
        <v>0</v>
      </c>
      <c r="E52" s="286">
        <f>IFERROR(VLOOKUP(A52,BD!$B$3:$AC$411,6,FALSE),0)</f>
        <v>816</v>
      </c>
      <c r="F52" s="286"/>
      <c r="G52" s="286">
        <f>+IFERROR(VLOOKUP(A52,BD!$B$3:$AC$411,12,FALSE),0)</f>
        <v>0</v>
      </c>
      <c r="H52" s="286">
        <f>+IFERROR(VLOOKUP(A52,BD!$B$3:$AC$411,14,FALSE),0)</f>
        <v>0</v>
      </c>
      <c r="I52" s="286">
        <f t="shared" si="0"/>
        <v>0</v>
      </c>
      <c r="J52" s="6">
        <f t="shared" si="1"/>
        <v>816</v>
      </c>
      <c r="K52" s="339"/>
      <c r="L52" s="36">
        <v>1104</v>
      </c>
      <c r="M52" s="36">
        <v>192</v>
      </c>
      <c r="N52" s="36"/>
      <c r="O52" s="36"/>
      <c r="P52" s="36">
        <v>1056</v>
      </c>
      <c r="Q52" s="36">
        <v>336</v>
      </c>
      <c r="R52" s="36">
        <v>1728</v>
      </c>
      <c r="S52" s="36"/>
      <c r="T52" s="36"/>
      <c r="U52" s="36"/>
      <c r="V52" s="36"/>
      <c r="W52" s="36"/>
      <c r="X52" s="36">
        <v>1056</v>
      </c>
      <c r="Y52" s="36">
        <v>528</v>
      </c>
      <c r="Z52" s="36">
        <v>0</v>
      </c>
      <c r="AA52" s="36"/>
      <c r="AB52" s="36">
        <v>768</v>
      </c>
      <c r="AC52" s="36">
        <v>96</v>
      </c>
      <c r="AD52" s="36"/>
      <c r="AE52" s="36"/>
      <c r="AF52" s="36">
        <v>1104</v>
      </c>
      <c r="AG52" s="36">
        <v>144</v>
      </c>
      <c r="AH52" s="36">
        <v>1728</v>
      </c>
      <c r="AI52" s="36"/>
      <c r="AJ52" s="36">
        <v>960</v>
      </c>
      <c r="AK52" s="36">
        <v>0</v>
      </c>
      <c r="AL52" s="36">
        <v>0</v>
      </c>
      <c r="AM52" s="36"/>
      <c r="AN52" s="36">
        <v>1200</v>
      </c>
      <c r="AO52" s="36">
        <v>336</v>
      </c>
      <c r="AP52" s="36"/>
      <c r="AQ52" s="36"/>
      <c r="AR52" s="36">
        <v>1008</v>
      </c>
      <c r="AS52" s="36">
        <v>144</v>
      </c>
      <c r="AT52" s="36">
        <v>1728</v>
      </c>
      <c r="AU52" s="36"/>
      <c r="AV52" s="36"/>
      <c r="AW52" s="36"/>
      <c r="AX52" s="36"/>
      <c r="AY52" s="36"/>
      <c r="AZ52" s="36">
        <v>1200</v>
      </c>
      <c r="BA52" s="36">
        <v>96</v>
      </c>
      <c r="BB52" s="36">
        <v>0</v>
      </c>
      <c r="BC52" s="36"/>
      <c r="BD52" s="36">
        <v>1008</v>
      </c>
      <c r="BE52" s="36">
        <v>144</v>
      </c>
      <c r="BF52" s="36">
        <v>0</v>
      </c>
      <c r="BG52" s="36"/>
      <c r="BH52" s="36">
        <v>1008</v>
      </c>
      <c r="BI52" s="36">
        <v>96</v>
      </c>
      <c r="BJ52" s="36">
        <v>1728</v>
      </c>
      <c r="BK52" s="36"/>
      <c r="BL52" s="36">
        <v>912</v>
      </c>
      <c r="BM52" s="36">
        <v>240</v>
      </c>
      <c r="BN52" s="36"/>
      <c r="BO52" s="36"/>
      <c r="BP52" s="36">
        <v>1152</v>
      </c>
      <c r="BQ52" s="36">
        <v>144</v>
      </c>
      <c r="BR52" s="36">
        <v>0</v>
      </c>
      <c r="BS52" s="36"/>
      <c r="BT52" s="36">
        <v>1248</v>
      </c>
      <c r="BU52" s="36">
        <v>0</v>
      </c>
      <c r="BV52" s="36"/>
      <c r="BW52" s="36"/>
      <c r="BX52" s="36"/>
      <c r="BY52" s="36"/>
      <c r="BZ52" s="36"/>
      <c r="CA52" s="36"/>
      <c r="CB52" s="36"/>
      <c r="CC52" s="36"/>
      <c r="CD52" s="36"/>
      <c r="CE52" s="36"/>
      <c r="CF52" s="36"/>
      <c r="CG52" s="36"/>
      <c r="CH52" s="36"/>
      <c r="CI52" s="36"/>
      <c r="CJ52" s="36"/>
      <c r="CK52" s="36"/>
      <c r="CL52" s="36"/>
      <c r="CM52" s="36"/>
      <c r="CN52" s="36"/>
      <c r="CO52" s="36"/>
      <c r="CP52" s="36"/>
      <c r="CQ52" s="36"/>
      <c r="CR52" s="36"/>
      <c r="CS52" s="36"/>
      <c r="CT52" s="36"/>
      <c r="CU52" s="36"/>
      <c r="CV52" s="36"/>
      <c r="CW52" s="36"/>
      <c r="CX52" s="36"/>
      <c r="CY52" s="36"/>
      <c r="CZ52" s="36"/>
      <c r="DA52" s="36"/>
      <c r="DB52" s="36"/>
      <c r="DC52" s="36"/>
      <c r="DD52" s="36"/>
      <c r="DE52" s="36"/>
      <c r="DF52" s="36"/>
      <c r="DG52" s="36"/>
      <c r="DH52" s="36"/>
      <c r="DI52" s="36"/>
      <c r="DJ52" s="36"/>
      <c r="DK52" s="36"/>
      <c r="DL52" s="36"/>
      <c r="DM52" s="36"/>
      <c r="DN52" s="36"/>
      <c r="DO52" s="36"/>
      <c r="DP52" s="36"/>
      <c r="DQ52" s="36"/>
      <c r="DR52" s="36"/>
      <c r="DS52" s="36"/>
      <c r="DT52" s="36"/>
      <c r="DU52" s="36"/>
      <c r="DV52" s="36"/>
      <c r="DW52" s="36"/>
      <c r="DX52" s="36"/>
      <c r="DY52" s="36"/>
      <c r="DZ52" s="36"/>
      <c r="EA52" s="36"/>
      <c r="EB52" s="36"/>
      <c r="EC52" s="36"/>
      <c r="ED52" s="36"/>
      <c r="EE52" s="36"/>
      <c r="EF52" s="36"/>
      <c r="EG52" s="36"/>
      <c r="EI52" s="286"/>
      <c r="EJ52" s="286"/>
      <c r="EK52" s="286"/>
      <c r="EL52" s="286"/>
      <c r="EM52" s="286"/>
      <c r="EN52" s="286"/>
      <c r="EO52" s="286"/>
      <c r="EQ52" s="286"/>
      <c r="ER52" s="99"/>
      <c r="ES52" s="286"/>
      <c r="ET52" s="286"/>
      <c r="EU52" s="99"/>
      <c r="EV52" s="99"/>
      <c r="EW52" s="99"/>
      <c r="EX52" s="99"/>
      <c r="EY52" s="99"/>
    </row>
    <row r="53" spans="1:155" ht="16.5" thickBot="1">
      <c r="A53" s="41" t="s">
        <v>21</v>
      </c>
      <c r="B53" s="41"/>
      <c r="C53" s="42">
        <f>VLOOKUP(A53,BD!$B$3:$D$746,3,FALSE)</f>
        <v>72</v>
      </c>
      <c r="D53" s="6">
        <f>IFERROR(VLOOKUP(A53,BD!$B$3:$AC$411,4,FALSE),0)</f>
        <v>0</v>
      </c>
      <c r="E53" s="6">
        <f>IFERROR(VLOOKUP(A53,BD!$B$3:$AC$411,6,FALSE),0)</f>
        <v>0</v>
      </c>
      <c r="F53" s="6"/>
      <c r="G53" s="6">
        <f>+IFERROR(VLOOKUP(A53,BD!$B$3:$AC$411,12,FALSE),0)</f>
        <v>0</v>
      </c>
      <c r="H53" s="6">
        <f>+IFERROR(VLOOKUP(A53,BD!$B$3:$AC$411,14,FALSE),0)</f>
        <v>0</v>
      </c>
      <c r="I53" s="6">
        <f t="shared" si="0"/>
        <v>0</v>
      </c>
      <c r="J53" s="6">
        <f t="shared" si="1"/>
        <v>0</v>
      </c>
      <c r="K53" s="342">
        <f>SUM(J53:J55)-SUM(I53:I55)</f>
        <v>0</v>
      </c>
      <c r="L53" s="36">
        <v>0</v>
      </c>
      <c r="M53" s="36">
        <v>0</v>
      </c>
      <c r="N53" s="36"/>
      <c r="O53" s="36"/>
      <c r="P53" s="36">
        <v>0</v>
      </c>
      <c r="Q53" s="36">
        <v>0</v>
      </c>
      <c r="R53" s="36">
        <v>0</v>
      </c>
      <c r="S53" s="36"/>
      <c r="T53" s="36"/>
      <c r="U53" s="36"/>
      <c r="V53" s="36"/>
      <c r="W53" s="36"/>
      <c r="X53" s="36">
        <v>0</v>
      </c>
      <c r="Y53" s="36">
        <v>0</v>
      </c>
      <c r="Z53" s="36">
        <v>0</v>
      </c>
      <c r="AA53" s="36"/>
      <c r="AB53" s="36">
        <v>0</v>
      </c>
      <c r="AC53" s="36">
        <v>0</v>
      </c>
      <c r="AD53" s="36"/>
      <c r="AE53" s="36"/>
      <c r="AF53" s="36">
        <v>0</v>
      </c>
      <c r="AG53" s="36">
        <v>0</v>
      </c>
      <c r="AH53" s="36">
        <v>0</v>
      </c>
      <c r="AI53" s="36"/>
      <c r="AJ53" s="36">
        <v>0</v>
      </c>
      <c r="AK53" s="36">
        <v>0</v>
      </c>
      <c r="AL53" s="36">
        <v>0</v>
      </c>
      <c r="AM53" s="36"/>
      <c r="AN53" s="36">
        <v>0</v>
      </c>
      <c r="AO53" s="36">
        <v>0</v>
      </c>
      <c r="AP53" s="36"/>
      <c r="AQ53" s="36"/>
      <c r="AR53" s="36">
        <v>0</v>
      </c>
      <c r="AS53" s="36">
        <v>0</v>
      </c>
      <c r="AT53" s="36">
        <v>0</v>
      </c>
      <c r="AU53" s="36"/>
      <c r="AV53" s="36"/>
      <c r="AW53" s="36"/>
      <c r="AX53" s="36"/>
      <c r="AY53" s="36"/>
      <c r="AZ53" s="36">
        <v>0</v>
      </c>
      <c r="BA53" s="36">
        <v>0</v>
      </c>
      <c r="BB53" s="36">
        <v>0</v>
      </c>
      <c r="BC53" s="36"/>
      <c r="BD53" s="36">
        <v>0</v>
      </c>
      <c r="BE53" s="36">
        <v>0</v>
      </c>
      <c r="BF53" s="36">
        <v>0</v>
      </c>
      <c r="BG53" s="36"/>
      <c r="BH53" s="36">
        <v>0</v>
      </c>
      <c r="BI53" s="36">
        <v>0</v>
      </c>
      <c r="BJ53" s="36">
        <v>0</v>
      </c>
      <c r="BK53" s="36"/>
      <c r="BL53" s="36">
        <v>0</v>
      </c>
      <c r="BM53" s="36">
        <v>0</v>
      </c>
      <c r="BN53" s="36"/>
      <c r="BO53" s="36"/>
      <c r="BP53" s="36">
        <v>0</v>
      </c>
      <c r="BQ53" s="36">
        <v>0</v>
      </c>
      <c r="BR53" s="36">
        <v>0</v>
      </c>
      <c r="BS53" s="36"/>
      <c r="BT53" s="36">
        <v>0</v>
      </c>
      <c r="BU53" s="36">
        <v>0</v>
      </c>
      <c r="BV53" s="36"/>
      <c r="BW53" s="36"/>
      <c r="BX53" s="36"/>
      <c r="BY53" s="36"/>
      <c r="BZ53" s="36"/>
      <c r="CA53" s="36"/>
      <c r="CB53" s="36"/>
      <c r="CC53" s="36"/>
      <c r="CD53" s="36"/>
      <c r="CE53" s="36"/>
      <c r="CF53" s="36"/>
      <c r="CG53" s="36"/>
      <c r="CH53" s="36"/>
      <c r="CI53" s="36"/>
      <c r="CJ53" s="36"/>
      <c r="CK53" s="36"/>
      <c r="CL53" s="36"/>
      <c r="CM53" s="36"/>
      <c r="CN53" s="36"/>
      <c r="CO53" s="36"/>
      <c r="CP53" s="36"/>
      <c r="CQ53" s="36"/>
      <c r="CR53" s="36"/>
      <c r="CS53" s="36"/>
      <c r="CT53" s="36"/>
      <c r="CU53" s="36"/>
      <c r="CV53" s="36"/>
      <c r="CW53" s="36"/>
      <c r="CX53" s="36"/>
      <c r="CY53" s="36"/>
      <c r="CZ53" s="36"/>
      <c r="DA53" s="36"/>
      <c r="DB53" s="36"/>
      <c r="DC53" s="36"/>
      <c r="DD53" s="36"/>
      <c r="DE53" s="36"/>
      <c r="DF53" s="36"/>
      <c r="DG53" s="36"/>
      <c r="DH53" s="36"/>
      <c r="DI53" s="36"/>
      <c r="DJ53" s="36"/>
      <c r="DK53" s="36"/>
      <c r="DL53" s="36"/>
      <c r="DM53" s="36"/>
      <c r="DN53" s="36"/>
      <c r="DO53" s="36"/>
      <c r="DP53" s="36"/>
      <c r="DQ53" s="36"/>
      <c r="DR53" s="36"/>
      <c r="DS53" s="36"/>
      <c r="DT53" s="36"/>
      <c r="DU53" s="36"/>
      <c r="DV53" s="36"/>
      <c r="DW53" s="36"/>
      <c r="DX53" s="36"/>
      <c r="DY53" s="36"/>
      <c r="DZ53" s="36"/>
      <c r="EA53" s="36"/>
      <c r="EB53" s="36"/>
      <c r="EC53" s="36"/>
      <c r="ED53" s="36"/>
      <c r="EE53" s="36"/>
      <c r="EF53" s="36"/>
      <c r="EG53" s="36"/>
      <c r="EI53" s="6"/>
      <c r="EJ53" s="6"/>
      <c r="EK53" s="6"/>
      <c r="EL53" s="6"/>
      <c r="EM53" s="6"/>
      <c r="EN53" s="6"/>
      <c r="EO53" s="6"/>
      <c r="EQ53" s="6"/>
      <c r="ER53" s="99"/>
      <c r="ES53" s="6"/>
      <c r="ET53" s="6"/>
      <c r="EU53" s="99"/>
      <c r="EV53" s="99"/>
      <c r="EW53" s="99"/>
      <c r="EX53" s="99"/>
      <c r="EY53" s="99"/>
    </row>
    <row r="54" spans="1:155" ht="16.5" thickBot="1">
      <c r="A54" s="41" t="s">
        <v>158</v>
      </c>
      <c r="B54" s="41"/>
      <c r="C54" s="42">
        <f>VLOOKUP(A54,BD!$B$3:$D$746,3,FALSE)</f>
        <v>72</v>
      </c>
      <c r="D54" s="6">
        <f>IFERROR(VLOOKUP(A54,BD!$B$3:$AC$411,4,FALSE),0)</f>
        <v>0</v>
      </c>
      <c r="E54" s="6">
        <f>IFERROR(VLOOKUP(A54,BD!$B$3:$AC$411,6,FALSE),0)</f>
        <v>0</v>
      </c>
      <c r="F54" s="6"/>
      <c r="G54" s="6">
        <f>+IFERROR(VLOOKUP(A54,BD!$B$3:$AC$411,12,FALSE),0)</f>
        <v>0</v>
      </c>
      <c r="H54" s="6">
        <f>+IFERROR(VLOOKUP(A54,BD!$B$3:$AC$411,14,FALSE),0)</f>
        <v>0</v>
      </c>
      <c r="I54" s="6">
        <f t="shared" si="0"/>
        <v>0</v>
      </c>
      <c r="J54" s="6">
        <f t="shared" si="1"/>
        <v>0</v>
      </c>
      <c r="K54" s="343"/>
      <c r="L54" s="36">
        <v>0</v>
      </c>
      <c r="M54" s="36">
        <v>0</v>
      </c>
      <c r="N54" s="36"/>
      <c r="O54" s="36"/>
      <c r="P54" s="36">
        <v>0</v>
      </c>
      <c r="Q54" s="36">
        <v>0</v>
      </c>
      <c r="R54" s="36">
        <v>0</v>
      </c>
      <c r="S54" s="36"/>
      <c r="T54" s="36"/>
      <c r="U54" s="36"/>
      <c r="V54" s="36"/>
      <c r="W54" s="36"/>
      <c r="X54" s="36">
        <v>0</v>
      </c>
      <c r="Y54" s="36">
        <v>0</v>
      </c>
      <c r="Z54" s="36">
        <v>0</v>
      </c>
      <c r="AA54" s="36"/>
      <c r="AB54" s="36">
        <v>0</v>
      </c>
      <c r="AC54" s="36">
        <v>0</v>
      </c>
      <c r="AD54" s="36"/>
      <c r="AE54" s="36"/>
      <c r="AF54" s="36">
        <v>0</v>
      </c>
      <c r="AG54" s="36">
        <v>0</v>
      </c>
      <c r="AH54" s="36">
        <v>0</v>
      </c>
      <c r="AI54" s="36"/>
      <c r="AJ54" s="36">
        <v>0</v>
      </c>
      <c r="AK54" s="36">
        <v>0</v>
      </c>
      <c r="AL54" s="36">
        <v>0</v>
      </c>
      <c r="AM54" s="36"/>
      <c r="AN54" s="36">
        <v>0</v>
      </c>
      <c r="AO54" s="36">
        <v>0</v>
      </c>
      <c r="AP54" s="36"/>
      <c r="AQ54" s="36"/>
      <c r="AR54" s="36">
        <v>0</v>
      </c>
      <c r="AS54" s="36">
        <v>0</v>
      </c>
      <c r="AT54" s="36">
        <v>0</v>
      </c>
      <c r="AU54" s="36"/>
      <c r="AV54" s="36"/>
      <c r="AW54" s="36"/>
      <c r="AX54" s="36"/>
      <c r="AY54" s="36"/>
      <c r="AZ54" s="36">
        <v>0</v>
      </c>
      <c r="BA54" s="36">
        <v>0</v>
      </c>
      <c r="BB54" s="36">
        <v>0</v>
      </c>
      <c r="BC54" s="36"/>
      <c r="BD54" s="36">
        <v>0</v>
      </c>
      <c r="BE54" s="36">
        <v>0</v>
      </c>
      <c r="BF54" s="36">
        <v>0</v>
      </c>
      <c r="BG54" s="36"/>
      <c r="BH54" s="36">
        <v>0</v>
      </c>
      <c r="BI54" s="36">
        <v>0</v>
      </c>
      <c r="BJ54" s="36">
        <v>0</v>
      </c>
      <c r="BK54" s="36"/>
      <c r="BL54" s="36">
        <v>0</v>
      </c>
      <c r="BM54" s="36">
        <v>0</v>
      </c>
      <c r="BN54" s="36"/>
      <c r="BO54" s="36"/>
      <c r="BP54" s="36">
        <v>0</v>
      </c>
      <c r="BQ54" s="36">
        <v>0</v>
      </c>
      <c r="BR54" s="36">
        <v>0</v>
      </c>
      <c r="BS54" s="36"/>
      <c r="BT54" s="36">
        <v>0</v>
      </c>
      <c r="BU54" s="36">
        <v>0</v>
      </c>
      <c r="BV54" s="36"/>
      <c r="BW54" s="36"/>
      <c r="BX54" s="36"/>
      <c r="BY54" s="36"/>
      <c r="BZ54" s="36"/>
      <c r="CA54" s="36"/>
      <c r="CB54" s="36"/>
      <c r="CC54" s="36"/>
      <c r="CD54" s="36"/>
      <c r="CE54" s="36"/>
      <c r="CF54" s="36"/>
      <c r="CG54" s="36"/>
      <c r="CH54" s="36"/>
      <c r="CI54" s="36"/>
      <c r="CJ54" s="36"/>
      <c r="CK54" s="36"/>
      <c r="CL54" s="36"/>
      <c r="CM54" s="36"/>
      <c r="CN54" s="36"/>
      <c r="CO54" s="36"/>
      <c r="CP54" s="36"/>
      <c r="CQ54" s="36"/>
      <c r="CR54" s="36"/>
      <c r="CS54" s="36"/>
      <c r="CT54" s="36"/>
      <c r="CU54" s="36"/>
      <c r="CV54" s="36"/>
      <c r="CW54" s="36"/>
      <c r="CX54" s="36"/>
      <c r="CY54" s="36"/>
      <c r="CZ54" s="36"/>
      <c r="DA54" s="36"/>
      <c r="DB54" s="36"/>
      <c r="DC54" s="36"/>
      <c r="DD54" s="36"/>
      <c r="DE54" s="36"/>
      <c r="DF54" s="36"/>
      <c r="DG54" s="36"/>
      <c r="DH54" s="36"/>
      <c r="DI54" s="36"/>
      <c r="DJ54" s="36"/>
      <c r="DK54" s="36"/>
      <c r="DL54" s="36"/>
      <c r="DM54" s="36"/>
      <c r="DN54" s="36"/>
      <c r="DO54" s="36"/>
      <c r="DP54" s="36"/>
      <c r="DQ54" s="36"/>
      <c r="DR54" s="36"/>
      <c r="DS54" s="36"/>
      <c r="DT54" s="36"/>
      <c r="DU54" s="36"/>
      <c r="DV54" s="36"/>
      <c r="DW54" s="36"/>
      <c r="DX54" s="36"/>
      <c r="DY54" s="36"/>
      <c r="DZ54" s="36"/>
      <c r="EA54" s="36"/>
      <c r="EB54" s="36"/>
      <c r="EC54" s="36"/>
      <c r="ED54" s="36"/>
      <c r="EE54" s="36"/>
      <c r="EF54" s="36"/>
      <c r="EG54" s="36"/>
      <c r="EI54" s="6"/>
      <c r="EJ54" s="6"/>
      <c r="EK54" s="6"/>
      <c r="EL54" s="6"/>
      <c r="EM54" s="6"/>
      <c r="EN54" s="6"/>
      <c r="EO54" s="6"/>
      <c r="EQ54" s="6"/>
      <c r="ER54" s="99"/>
      <c r="ES54" s="6"/>
      <c r="ET54" s="6"/>
      <c r="EU54" s="99"/>
      <c r="EV54" s="99"/>
      <c r="EW54" s="99"/>
      <c r="EX54" s="99"/>
      <c r="EY54" s="99"/>
    </row>
    <row r="55" spans="1:155" ht="16.5" thickBot="1">
      <c r="A55" s="41" t="s">
        <v>159</v>
      </c>
      <c r="B55" s="41"/>
      <c r="C55" s="42">
        <f>VLOOKUP(A55,BD!$B$3:$D$746,3,FALSE)</f>
        <v>72</v>
      </c>
      <c r="D55" s="6">
        <f>IFERROR(VLOOKUP(A55,BD!$B$3:$AC$411,4,FALSE),0)</f>
        <v>0</v>
      </c>
      <c r="E55" s="6">
        <f>IFERROR(VLOOKUP(A55,BD!$B$3:$AC$411,6,FALSE),0)</f>
        <v>0</v>
      </c>
      <c r="F55" s="6"/>
      <c r="G55" s="6">
        <f>+IFERROR(VLOOKUP(A55,BD!$B$3:$AC$411,12,FALSE),0)</f>
        <v>0</v>
      </c>
      <c r="H55" s="6">
        <f>+IFERROR(VLOOKUP(A55,BD!$B$3:$AC$411,14,FALSE),0)</f>
        <v>0</v>
      </c>
      <c r="I55" s="6">
        <f t="shared" si="0"/>
        <v>0</v>
      </c>
      <c r="J55" s="6">
        <f t="shared" si="1"/>
        <v>0</v>
      </c>
      <c r="K55" s="344"/>
      <c r="L55" s="36">
        <v>0</v>
      </c>
      <c r="M55" s="36">
        <v>0</v>
      </c>
      <c r="N55" s="36"/>
      <c r="O55" s="36"/>
      <c r="P55" s="36">
        <v>0</v>
      </c>
      <c r="Q55" s="36">
        <v>0</v>
      </c>
      <c r="R55" s="36">
        <v>0</v>
      </c>
      <c r="S55" s="36"/>
      <c r="T55" s="36"/>
      <c r="U55" s="36"/>
      <c r="V55" s="36"/>
      <c r="W55" s="36"/>
      <c r="X55" s="36">
        <v>0</v>
      </c>
      <c r="Y55" s="36">
        <v>0</v>
      </c>
      <c r="Z55" s="36">
        <v>0</v>
      </c>
      <c r="AA55" s="36"/>
      <c r="AB55" s="36">
        <v>0</v>
      </c>
      <c r="AC55" s="36">
        <v>0</v>
      </c>
      <c r="AD55" s="36"/>
      <c r="AE55" s="36"/>
      <c r="AF55" s="36">
        <v>0</v>
      </c>
      <c r="AG55" s="36">
        <v>0</v>
      </c>
      <c r="AH55" s="36">
        <v>0</v>
      </c>
      <c r="AI55" s="36"/>
      <c r="AJ55" s="36">
        <v>0</v>
      </c>
      <c r="AK55" s="36">
        <v>0</v>
      </c>
      <c r="AL55" s="36">
        <v>0</v>
      </c>
      <c r="AM55" s="36"/>
      <c r="AN55" s="36">
        <v>0</v>
      </c>
      <c r="AO55" s="36">
        <v>0</v>
      </c>
      <c r="AP55" s="36"/>
      <c r="AQ55" s="36"/>
      <c r="AR55" s="36">
        <v>0</v>
      </c>
      <c r="AS55" s="36">
        <v>0</v>
      </c>
      <c r="AT55" s="36">
        <v>0</v>
      </c>
      <c r="AU55" s="36"/>
      <c r="AV55" s="36"/>
      <c r="AW55" s="36"/>
      <c r="AX55" s="36"/>
      <c r="AY55" s="36"/>
      <c r="AZ55" s="36">
        <v>0</v>
      </c>
      <c r="BA55" s="36">
        <v>0</v>
      </c>
      <c r="BB55" s="36">
        <v>0</v>
      </c>
      <c r="BC55" s="36"/>
      <c r="BD55" s="36">
        <v>0</v>
      </c>
      <c r="BE55" s="36">
        <v>0</v>
      </c>
      <c r="BF55" s="36">
        <v>0</v>
      </c>
      <c r="BG55" s="36"/>
      <c r="BH55" s="36">
        <v>0</v>
      </c>
      <c r="BI55" s="36">
        <v>0</v>
      </c>
      <c r="BJ55" s="36">
        <v>0</v>
      </c>
      <c r="BK55" s="36"/>
      <c r="BL55" s="36">
        <v>0</v>
      </c>
      <c r="BM55" s="36">
        <v>0</v>
      </c>
      <c r="BN55" s="36"/>
      <c r="BO55" s="36"/>
      <c r="BP55" s="36">
        <v>0</v>
      </c>
      <c r="BQ55" s="36">
        <v>0</v>
      </c>
      <c r="BR55" s="36">
        <v>0</v>
      </c>
      <c r="BS55" s="36"/>
      <c r="BT55" s="36">
        <v>0</v>
      </c>
      <c r="BU55" s="36">
        <v>0</v>
      </c>
      <c r="BV55" s="36"/>
      <c r="BW55" s="36"/>
      <c r="BX55" s="36"/>
      <c r="BY55" s="36"/>
      <c r="BZ55" s="36"/>
      <c r="CA55" s="36"/>
      <c r="CB55" s="36"/>
      <c r="CC55" s="36"/>
      <c r="CD55" s="36"/>
      <c r="CE55" s="36"/>
      <c r="CF55" s="36"/>
      <c r="CG55" s="36"/>
      <c r="CH55" s="36"/>
      <c r="CI55" s="36"/>
      <c r="CJ55" s="36"/>
      <c r="CK55" s="36"/>
      <c r="CL55" s="36"/>
      <c r="CM55" s="36"/>
      <c r="CN55" s="36"/>
      <c r="CO55" s="36"/>
      <c r="CP55" s="36"/>
      <c r="CQ55" s="36"/>
      <c r="CR55" s="36"/>
      <c r="CS55" s="36"/>
      <c r="CT55" s="36"/>
      <c r="CU55" s="36"/>
      <c r="CV55" s="36"/>
      <c r="CW55" s="36"/>
      <c r="CX55" s="36"/>
      <c r="CY55" s="36"/>
      <c r="CZ55" s="36"/>
      <c r="DA55" s="36"/>
      <c r="DB55" s="36"/>
      <c r="DC55" s="36"/>
      <c r="DD55" s="36"/>
      <c r="DE55" s="36"/>
      <c r="DF55" s="36"/>
      <c r="DG55" s="36"/>
      <c r="DH55" s="36"/>
      <c r="DI55" s="36"/>
      <c r="DJ55" s="36"/>
      <c r="DK55" s="36"/>
      <c r="DL55" s="36"/>
      <c r="DM55" s="36"/>
      <c r="DN55" s="36"/>
      <c r="DO55" s="36"/>
      <c r="DP55" s="36"/>
      <c r="DQ55" s="36"/>
      <c r="DR55" s="36"/>
      <c r="DS55" s="36"/>
      <c r="DT55" s="36"/>
      <c r="DU55" s="36"/>
      <c r="DV55" s="36"/>
      <c r="DW55" s="36"/>
      <c r="DX55" s="36"/>
      <c r="DY55" s="36"/>
      <c r="DZ55" s="36"/>
      <c r="EA55" s="36"/>
      <c r="EB55" s="36"/>
      <c r="EC55" s="36"/>
      <c r="ED55" s="36"/>
      <c r="EE55" s="36"/>
      <c r="EF55" s="36"/>
      <c r="EG55" s="36"/>
      <c r="EI55" s="6"/>
      <c r="EJ55" s="6"/>
      <c r="EK55" s="6"/>
      <c r="EL55" s="6"/>
      <c r="EM55" s="6"/>
      <c r="EN55" s="6"/>
      <c r="EO55" s="6"/>
      <c r="EQ55" s="6"/>
      <c r="ER55" s="99"/>
      <c r="ES55" s="6"/>
      <c r="ET55" s="6"/>
      <c r="EU55" s="99"/>
      <c r="EV55" s="99"/>
      <c r="EW55" s="99"/>
      <c r="EX55" s="99"/>
      <c r="EY55" s="99"/>
    </row>
    <row r="56" spans="1:155" ht="16.5" thickBot="1">
      <c r="A56" s="246" t="s">
        <v>247</v>
      </c>
      <c r="B56" s="246"/>
      <c r="C56" s="42">
        <f>VLOOKUP(A56,BD!$B$3:$D$746,3,FALSE)</f>
        <v>72</v>
      </c>
      <c r="D56" s="6">
        <f>IFERROR(VLOOKUP(A56,BD!$B$3:$AC$411,4,FALSE),0)</f>
        <v>5184</v>
      </c>
      <c r="E56" s="6">
        <f>IFERROR(VLOOKUP(A56,BD!$B$3:$AC$411,6,FALSE),0)</f>
        <v>6984</v>
      </c>
      <c r="F56" s="6"/>
      <c r="G56" s="6">
        <f>+IFERROR(VLOOKUP(A56,BD!$B$3:$AC$411,12,FALSE),0)</f>
        <v>0</v>
      </c>
      <c r="H56" s="6">
        <f>+IFERROR(VLOOKUP(A56,BD!$B$3:$AC$411,14,FALSE),0)</f>
        <v>0</v>
      </c>
      <c r="I56" s="6">
        <f t="shared" ref="I56:I61" si="4">+EQ56</f>
        <v>0</v>
      </c>
      <c r="J56" s="6">
        <f t="shared" ref="J56:J61" si="5">+E56</f>
        <v>6984</v>
      </c>
      <c r="K56" s="342">
        <f>SUM(J56:J61)-SUM(I56:I61)</f>
        <v>18144</v>
      </c>
      <c r="L56" s="36">
        <v>5472</v>
      </c>
      <c r="M56" s="36">
        <v>1440</v>
      </c>
      <c r="N56" s="36"/>
      <c r="O56" s="36">
        <v>9</v>
      </c>
      <c r="P56" s="36">
        <v>5472</v>
      </c>
      <c r="Q56" s="36">
        <v>1872</v>
      </c>
      <c r="R56" s="36">
        <v>5184</v>
      </c>
      <c r="S56" s="36">
        <v>15</v>
      </c>
      <c r="T56" s="36"/>
      <c r="U56" s="36"/>
      <c r="V56" s="36"/>
      <c r="W56" s="36"/>
      <c r="X56" s="36">
        <v>5040</v>
      </c>
      <c r="Y56" s="36">
        <v>1368</v>
      </c>
      <c r="Z56" s="36">
        <v>5184</v>
      </c>
      <c r="AA56" s="36"/>
      <c r="AB56" s="36">
        <v>5256</v>
      </c>
      <c r="AC56" s="36">
        <v>2520</v>
      </c>
      <c r="AD56" s="36"/>
      <c r="AE56" s="36">
        <v>68</v>
      </c>
      <c r="AF56" s="36">
        <v>5688</v>
      </c>
      <c r="AG56" s="36">
        <v>1152</v>
      </c>
      <c r="AH56" s="36">
        <v>5184</v>
      </c>
      <c r="AI56" s="36">
        <v>5</v>
      </c>
      <c r="AJ56" s="36">
        <v>5184</v>
      </c>
      <c r="AK56" s="36">
        <v>1368</v>
      </c>
      <c r="AL56" s="36">
        <v>5184</v>
      </c>
      <c r="AM56" s="36">
        <v>-72</v>
      </c>
      <c r="AN56" s="36">
        <v>5544</v>
      </c>
      <c r="AO56" s="36">
        <v>2448</v>
      </c>
      <c r="AP56" s="36"/>
      <c r="AQ56" s="36"/>
      <c r="AR56" s="36">
        <v>4824</v>
      </c>
      <c r="AS56" s="36">
        <v>1512</v>
      </c>
      <c r="AT56" s="36">
        <v>5184</v>
      </c>
      <c r="AU56" s="36">
        <v>72</v>
      </c>
      <c r="AV56" s="36"/>
      <c r="AW56" s="36"/>
      <c r="AX56" s="36"/>
      <c r="AY56" s="36"/>
      <c r="AZ56" s="36">
        <v>5544</v>
      </c>
      <c r="BA56" s="36">
        <v>1152</v>
      </c>
      <c r="BB56" s="36">
        <v>5184</v>
      </c>
      <c r="BC56" s="36"/>
      <c r="BD56" s="36">
        <v>5256</v>
      </c>
      <c r="BE56" s="36">
        <v>2160</v>
      </c>
      <c r="BF56" s="36">
        <v>5184</v>
      </c>
      <c r="BG56" s="36">
        <v>14</v>
      </c>
      <c r="BH56" s="36">
        <v>5544</v>
      </c>
      <c r="BI56" s="36">
        <v>1656</v>
      </c>
      <c r="BJ56" s="36">
        <v>10368</v>
      </c>
      <c r="BK56" s="36">
        <v>-14</v>
      </c>
      <c r="BL56" s="36">
        <v>4752</v>
      </c>
      <c r="BM56" s="36">
        <v>1368</v>
      </c>
      <c r="BN56" s="36"/>
      <c r="BO56" s="36"/>
      <c r="BP56" s="36">
        <v>6768</v>
      </c>
      <c r="BQ56" s="36">
        <v>1512</v>
      </c>
      <c r="BR56" s="36">
        <v>5184</v>
      </c>
      <c r="BS56" s="36"/>
      <c r="BT56" s="36">
        <v>6552</v>
      </c>
      <c r="BU56" s="36">
        <v>0</v>
      </c>
      <c r="BV56" s="36"/>
      <c r="BW56" s="36"/>
      <c r="BX56" s="36"/>
      <c r="BY56" s="36"/>
      <c r="BZ56" s="36"/>
      <c r="CA56" s="36"/>
      <c r="CB56" s="36"/>
      <c r="CC56" s="36"/>
      <c r="CD56" s="36"/>
      <c r="CE56" s="36"/>
      <c r="CF56" s="36"/>
      <c r="CG56" s="36"/>
      <c r="CH56" s="36"/>
      <c r="CI56" s="36"/>
      <c r="CJ56" s="36"/>
      <c r="CK56" s="36"/>
      <c r="CL56" s="36"/>
      <c r="CM56" s="36"/>
      <c r="CN56" s="36"/>
      <c r="CO56" s="36"/>
      <c r="CP56" s="36"/>
      <c r="CQ56" s="36"/>
      <c r="CR56" s="36"/>
      <c r="CS56" s="36"/>
      <c r="CT56" s="36"/>
      <c r="CU56" s="36"/>
      <c r="CV56" s="36"/>
      <c r="CW56" s="36"/>
      <c r="CX56" s="36"/>
      <c r="CY56" s="36"/>
      <c r="CZ56" s="36"/>
      <c r="DA56" s="36"/>
      <c r="DB56" s="36"/>
      <c r="DC56" s="36"/>
      <c r="DD56" s="36"/>
      <c r="DE56" s="36"/>
      <c r="DF56" s="36"/>
      <c r="DG56" s="36"/>
      <c r="DH56" s="36"/>
      <c r="DI56" s="36"/>
      <c r="DJ56" s="36"/>
      <c r="DK56" s="36"/>
      <c r="DL56" s="36"/>
      <c r="DM56" s="36"/>
      <c r="DN56" s="36"/>
      <c r="DO56" s="36"/>
      <c r="DP56" s="36"/>
      <c r="DQ56" s="36"/>
      <c r="DR56" s="36"/>
      <c r="DS56" s="36"/>
      <c r="DT56" s="36"/>
      <c r="DU56" s="36"/>
      <c r="DV56" s="36"/>
      <c r="DW56" s="36"/>
      <c r="DX56" s="36"/>
      <c r="DY56" s="36"/>
      <c r="DZ56" s="36"/>
      <c r="EA56" s="36"/>
      <c r="EB56" s="36"/>
      <c r="EC56" s="36"/>
      <c r="ED56" s="36"/>
      <c r="EE56" s="36"/>
      <c r="EF56" s="36"/>
      <c r="EG56" s="36"/>
      <c r="EI56" s="6"/>
      <c r="EJ56" s="6"/>
      <c r="EK56" s="6"/>
      <c r="EL56" s="6"/>
      <c r="EM56" s="268"/>
      <c r="EN56" s="6"/>
      <c r="EO56" s="6"/>
      <c r="EQ56" s="6"/>
      <c r="ER56" s="99"/>
      <c r="ES56" s="6"/>
      <c r="ET56" s="6"/>
      <c r="EU56" s="99"/>
      <c r="EV56" s="99"/>
      <c r="EW56" s="99"/>
      <c r="EX56" s="99"/>
      <c r="EY56" s="99"/>
    </row>
    <row r="57" spans="1:155" ht="16.5" thickBot="1">
      <c r="A57" s="246" t="s">
        <v>248</v>
      </c>
      <c r="B57" s="246"/>
      <c r="C57" s="42">
        <f>VLOOKUP(A57,BD!$B$3:$D$746,3,FALSE)</f>
        <v>72</v>
      </c>
      <c r="D57" s="6">
        <f>IFERROR(VLOOKUP(A57,BD!$B$3:$AC$411,4,FALSE),0)</f>
        <v>0</v>
      </c>
      <c r="E57" s="6">
        <f>IFERROR(VLOOKUP(A57,BD!$B$3:$AC$411,6,FALSE),0)</f>
        <v>2520</v>
      </c>
      <c r="F57" s="6"/>
      <c r="G57" s="6">
        <f>+IFERROR(VLOOKUP(A57,BD!$B$3:$AC$411,12,FALSE),0)</f>
        <v>0</v>
      </c>
      <c r="H57" s="6">
        <f>+IFERROR(VLOOKUP(A57,BD!$B$3:$AC$411,14,FALSE),0)</f>
        <v>0</v>
      </c>
      <c r="I57" s="6">
        <f t="shared" si="4"/>
        <v>0</v>
      </c>
      <c r="J57" s="6">
        <f t="shared" si="5"/>
        <v>2520</v>
      </c>
      <c r="K57" s="343"/>
      <c r="L57" s="36">
        <v>4176</v>
      </c>
      <c r="M57" s="36">
        <v>1584</v>
      </c>
      <c r="N57" s="36"/>
      <c r="O57" s="36">
        <v>72</v>
      </c>
      <c r="P57" s="36">
        <v>3960</v>
      </c>
      <c r="Q57" s="36">
        <v>1872</v>
      </c>
      <c r="R57" s="36">
        <v>0</v>
      </c>
      <c r="S57" s="36"/>
      <c r="T57" s="36"/>
      <c r="U57" s="36"/>
      <c r="V57" s="36"/>
      <c r="W57" s="36"/>
      <c r="X57" s="36">
        <v>4536</v>
      </c>
      <c r="Y57" s="36">
        <v>1224</v>
      </c>
      <c r="Z57" s="36">
        <v>5184</v>
      </c>
      <c r="AA57" s="36"/>
      <c r="AB57" s="36">
        <v>4536</v>
      </c>
      <c r="AC57" s="36">
        <v>1440</v>
      </c>
      <c r="AD57" s="36"/>
      <c r="AE57" s="36">
        <v>-1</v>
      </c>
      <c r="AF57" s="36">
        <v>4536</v>
      </c>
      <c r="AG57" s="36">
        <v>1440</v>
      </c>
      <c r="AH57" s="36">
        <v>5184</v>
      </c>
      <c r="AI57" s="36"/>
      <c r="AJ57" s="36">
        <v>4320</v>
      </c>
      <c r="AK57" s="36">
        <v>1224</v>
      </c>
      <c r="AL57" s="36">
        <v>5184</v>
      </c>
      <c r="AM57" s="36"/>
      <c r="AN57" s="36">
        <v>4824</v>
      </c>
      <c r="AO57" s="36">
        <v>1368</v>
      </c>
      <c r="AP57" s="36"/>
      <c r="AQ57" s="36"/>
      <c r="AR57" s="36">
        <v>4968</v>
      </c>
      <c r="AS57" s="36">
        <v>1584</v>
      </c>
      <c r="AT57" s="36">
        <v>5184</v>
      </c>
      <c r="AU57" s="36"/>
      <c r="AV57" s="36"/>
      <c r="AW57" s="36"/>
      <c r="AX57" s="36"/>
      <c r="AY57" s="36"/>
      <c r="AZ57" s="36">
        <v>4752</v>
      </c>
      <c r="BA57" s="36">
        <v>576</v>
      </c>
      <c r="BB57" s="36">
        <v>5184</v>
      </c>
      <c r="BC57" s="36"/>
      <c r="BD57" s="36">
        <v>4824</v>
      </c>
      <c r="BE57" s="36">
        <v>1224</v>
      </c>
      <c r="BF57" s="36">
        <v>5184</v>
      </c>
      <c r="BG57" s="36"/>
      <c r="BH57" s="36">
        <v>4896</v>
      </c>
      <c r="BI57" s="36">
        <v>1296</v>
      </c>
      <c r="BJ57" s="36">
        <v>5184</v>
      </c>
      <c r="BK57" s="36">
        <v>144</v>
      </c>
      <c r="BL57" s="36">
        <v>3960</v>
      </c>
      <c r="BM57" s="36">
        <v>1368</v>
      </c>
      <c r="BN57" s="36"/>
      <c r="BO57" s="36"/>
      <c r="BP57" s="36">
        <v>4536</v>
      </c>
      <c r="BQ57" s="36">
        <v>936</v>
      </c>
      <c r="BR57" s="36">
        <v>0</v>
      </c>
      <c r="BS57" s="36"/>
      <c r="BT57" s="36">
        <v>5256</v>
      </c>
      <c r="BU57" s="36">
        <v>0</v>
      </c>
      <c r="BV57" s="36"/>
      <c r="BW57" s="36"/>
      <c r="BX57" s="36"/>
      <c r="BY57" s="36"/>
      <c r="BZ57" s="36"/>
      <c r="CA57" s="36"/>
      <c r="CB57" s="36"/>
      <c r="CC57" s="36"/>
      <c r="CD57" s="36"/>
      <c r="CE57" s="36"/>
      <c r="CF57" s="36"/>
      <c r="CG57" s="36"/>
      <c r="CH57" s="36"/>
      <c r="CI57" s="36"/>
      <c r="CJ57" s="36"/>
      <c r="CK57" s="36"/>
      <c r="CL57" s="36"/>
      <c r="CM57" s="36"/>
      <c r="CN57" s="36"/>
      <c r="CO57" s="36"/>
      <c r="CP57" s="36"/>
      <c r="CQ57" s="36"/>
      <c r="CR57" s="36"/>
      <c r="CS57" s="36"/>
      <c r="CT57" s="36"/>
      <c r="CU57" s="36"/>
      <c r="CV57" s="36"/>
      <c r="CW57" s="36"/>
      <c r="CX57" s="36"/>
      <c r="CY57" s="36"/>
      <c r="CZ57" s="36"/>
      <c r="DA57" s="36"/>
      <c r="DB57" s="36"/>
      <c r="DC57" s="36"/>
      <c r="DD57" s="36"/>
      <c r="DE57" s="36"/>
      <c r="DF57" s="36"/>
      <c r="DG57" s="36"/>
      <c r="DH57" s="36"/>
      <c r="DI57" s="36"/>
      <c r="DJ57" s="36"/>
      <c r="DK57" s="36"/>
      <c r="DL57" s="36"/>
      <c r="DM57" s="36"/>
      <c r="DN57" s="36"/>
      <c r="DO57" s="36"/>
      <c r="DP57" s="36"/>
      <c r="DQ57" s="36"/>
      <c r="DR57" s="36"/>
      <c r="DS57" s="36"/>
      <c r="DT57" s="36"/>
      <c r="DU57" s="36"/>
      <c r="DV57" s="36"/>
      <c r="DW57" s="36"/>
      <c r="DX57" s="36"/>
      <c r="DY57" s="36"/>
      <c r="DZ57" s="36"/>
      <c r="EA57" s="36"/>
      <c r="EB57" s="36"/>
      <c r="EC57" s="36"/>
      <c r="ED57" s="36"/>
      <c r="EE57" s="36"/>
      <c r="EF57" s="36"/>
      <c r="EG57" s="36"/>
      <c r="EI57" s="6"/>
      <c r="EJ57" s="6"/>
      <c r="EK57" s="6"/>
      <c r="EL57" s="6"/>
      <c r="EM57" s="6"/>
      <c r="EN57" s="6"/>
      <c r="EO57" s="6"/>
      <c r="EQ57" s="6"/>
      <c r="ER57" s="99"/>
      <c r="ES57" s="6"/>
      <c r="ET57" s="6"/>
      <c r="EU57" s="99"/>
      <c r="EV57" s="99"/>
      <c r="EW57" s="99"/>
      <c r="EX57" s="99"/>
      <c r="EY57" s="99"/>
    </row>
    <row r="58" spans="1:155" ht="16.5" thickBot="1">
      <c r="A58" s="246" t="s">
        <v>249</v>
      </c>
      <c r="B58" s="246"/>
      <c r="C58" s="42">
        <f>VLOOKUP(A58,BD!$B$3:$D$746,3,FALSE)</f>
        <v>72</v>
      </c>
      <c r="D58" s="6">
        <f>IFERROR(VLOOKUP(A58,BD!$B$3:$AC$411,4,FALSE),0)</f>
        <v>5184</v>
      </c>
      <c r="E58" s="6">
        <f>IFERROR(VLOOKUP(A58,BD!$B$3:$AC$411,6,FALSE),0)</f>
        <v>4608</v>
      </c>
      <c r="F58" s="6"/>
      <c r="G58" s="6">
        <f>+IFERROR(VLOOKUP(A58,BD!$B$3:$AC$411,12,FALSE),0)</f>
        <v>0</v>
      </c>
      <c r="H58" s="6">
        <f>+IFERROR(VLOOKUP(A58,BD!$B$3:$AC$411,14,FALSE),0)</f>
        <v>0</v>
      </c>
      <c r="I58" s="6">
        <f t="shared" si="4"/>
        <v>0</v>
      </c>
      <c r="J58" s="6">
        <f t="shared" si="5"/>
        <v>4608</v>
      </c>
      <c r="K58" s="343"/>
      <c r="L58" s="36">
        <v>936</v>
      </c>
      <c r="M58" s="36">
        <v>432</v>
      </c>
      <c r="N58" s="36"/>
      <c r="O58" s="36"/>
      <c r="P58" s="36">
        <v>1008</v>
      </c>
      <c r="Q58" s="36">
        <v>360</v>
      </c>
      <c r="R58" s="36">
        <v>2592</v>
      </c>
      <c r="S58" s="36"/>
      <c r="T58" s="36"/>
      <c r="U58" s="36"/>
      <c r="V58" s="36"/>
      <c r="W58" s="36"/>
      <c r="X58" s="36">
        <v>936</v>
      </c>
      <c r="Y58" s="36">
        <v>360</v>
      </c>
      <c r="Z58" s="36">
        <v>0</v>
      </c>
      <c r="AA58" s="36"/>
      <c r="AB58" s="36">
        <v>648</v>
      </c>
      <c r="AC58" s="36">
        <v>360</v>
      </c>
      <c r="AD58" s="36"/>
      <c r="AE58" s="36"/>
      <c r="AF58" s="36">
        <v>1368</v>
      </c>
      <c r="AG58" s="36">
        <v>360</v>
      </c>
      <c r="AH58" s="36">
        <v>2592</v>
      </c>
      <c r="AI58" s="36"/>
      <c r="AJ58" s="36">
        <v>1080</v>
      </c>
      <c r="AK58" s="36">
        <v>216</v>
      </c>
      <c r="AL58" s="36">
        <v>0</v>
      </c>
      <c r="AM58" s="36"/>
      <c r="AN58" s="36">
        <v>864</v>
      </c>
      <c r="AO58" s="36">
        <v>576</v>
      </c>
      <c r="AP58" s="36"/>
      <c r="AQ58" s="36"/>
      <c r="AR58" s="36">
        <v>936</v>
      </c>
      <c r="AS58" s="36">
        <v>216</v>
      </c>
      <c r="AT58" s="36">
        <v>2592</v>
      </c>
      <c r="AU58" s="36"/>
      <c r="AV58" s="36"/>
      <c r="AW58" s="36"/>
      <c r="AX58" s="36"/>
      <c r="AY58" s="36"/>
      <c r="AZ58" s="36">
        <v>1080</v>
      </c>
      <c r="BA58" s="36">
        <v>432</v>
      </c>
      <c r="BB58" s="36">
        <v>0</v>
      </c>
      <c r="BC58" s="36"/>
      <c r="BD58" s="36">
        <v>936</v>
      </c>
      <c r="BE58" s="36">
        <v>576</v>
      </c>
      <c r="BF58" s="36">
        <v>0</v>
      </c>
      <c r="BG58" s="36"/>
      <c r="BH58" s="36">
        <v>1368</v>
      </c>
      <c r="BI58" s="36">
        <v>432</v>
      </c>
      <c r="BJ58" s="36">
        <v>0</v>
      </c>
      <c r="BK58" s="36"/>
      <c r="BL58" s="36">
        <v>864</v>
      </c>
      <c r="BM58" s="36">
        <v>360</v>
      </c>
      <c r="BN58" s="36"/>
      <c r="BO58" s="36"/>
      <c r="BP58" s="36">
        <v>1368</v>
      </c>
      <c r="BQ58" s="36">
        <v>360</v>
      </c>
      <c r="BR58" s="36">
        <v>5184</v>
      </c>
      <c r="BS58" s="36"/>
      <c r="BT58" s="36">
        <v>864</v>
      </c>
      <c r="BU58" s="36">
        <v>0</v>
      </c>
      <c r="BV58" s="36"/>
      <c r="BW58" s="36"/>
      <c r="BX58" s="36"/>
      <c r="BY58" s="36"/>
      <c r="BZ58" s="36"/>
      <c r="CA58" s="36"/>
      <c r="CB58" s="36"/>
      <c r="CC58" s="36"/>
      <c r="CD58" s="36"/>
      <c r="CE58" s="36"/>
      <c r="CF58" s="36"/>
      <c r="CG58" s="36"/>
      <c r="CH58" s="36"/>
      <c r="CI58" s="36"/>
      <c r="CJ58" s="36"/>
      <c r="CK58" s="36"/>
      <c r="CL58" s="36"/>
      <c r="CM58" s="36"/>
      <c r="CN58" s="36"/>
      <c r="CO58" s="36"/>
      <c r="CP58" s="36"/>
      <c r="CQ58" s="36"/>
      <c r="CR58" s="36"/>
      <c r="CS58" s="36"/>
      <c r="CT58" s="36"/>
      <c r="CU58" s="36"/>
      <c r="CV58" s="36"/>
      <c r="CW58" s="36"/>
      <c r="CX58" s="36"/>
      <c r="CY58" s="36"/>
      <c r="CZ58" s="36"/>
      <c r="DA58" s="36"/>
      <c r="DB58" s="36"/>
      <c r="DC58" s="36"/>
      <c r="DD58" s="36"/>
      <c r="DE58" s="36"/>
      <c r="DF58" s="36"/>
      <c r="DG58" s="36"/>
      <c r="DH58" s="36"/>
      <c r="DI58" s="36"/>
      <c r="DJ58" s="36"/>
      <c r="DK58" s="36"/>
      <c r="DL58" s="36"/>
      <c r="DM58" s="36"/>
      <c r="DN58" s="36"/>
      <c r="DO58" s="36"/>
      <c r="DP58" s="36"/>
      <c r="DQ58" s="36"/>
      <c r="DR58" s="36"/>
      <c r="DS58" s="36"/>
      <c r="DT58" s="36"/>
      <c r="DU58" s="36"/>
      <c r="DV58" s="36"/>
      <c r="DW58" s="36"/>
      <c r="DX58" s="36"/>
      <c r="DY58" s="36"/>
      <c r="DZ58" s="36"/>
      <c r="EA58" s="36"/>
      <c r="EB58" s="36"/>
      <c r="EC58" s="36"/>
      <c r="ED58" s="36"/>
      <c r="EE58" s="36"/>
      <c r="EF58" s="36"/>
      <c r="EG58" s="36"/>
      <c r="EI58" s="6"/>
      <c r="EJ58" s="6"/>
      <c r="EK58" s="6"/>
      <c r="EL58" s="6"/>
      <c r="EM58" s="6"/>
      <c r="EN58" s="6"/>
      <c r="EO58" s="6"/>
      <c r="EQ58" s="6"/>
      <c r="ER58" s="99"/>
      <c r="ES58" s="6"/>
      <c r="ET58" s="6"/>
      <c r="EU58" s="99"/>
      <c r="EV58" s="99"/>
      <c r="EW58" s="99"/>
      <c r="EX58" s="99"/>
      <c r="EY58" s="99"/>
    </row>
    <row r="59" spans="1:155" ht="16.5" thickBot="1">
      <c r="A59" s="246" t="s">
        <v>251</v>
      </c>
      <c r="B59" s="246"/>
      <c r="C59" s="42">
        <f>VLOOKUP(A59,BD!$B$3:$D$746,3,FALSE)</f>
        <v>72</v>
      </c>
      <c r="D59" s="6">
        <f>IFERROR(VLOOKUP(A59,BD!$B$3:$AC$411,4,FALSE),0)</f>
        <v>0</v>
      </c>
      <c r="E59" s="6">
        <f>IFERROR(VLOOKUP(A59,BD!$B$3:$AC$411,6,FALSE),0)</f>
        <v>3744</v>
      </c>
      <c r="F59" s="6"/>
      <c r="G59" s="6">
        <f>+IFERROR(VLOOKUP(A59,BD!$B$3:$AC$411,12,FALSE),0)</f>
        <v>0</v>
      </c>
      <c r="H59" s="6">
        <f>+IFERROR(VLOOKUP(A59,BD!$B$3:$AC$411,14,FALSE),0)</f>
        <v>0</v>
      </c>
      <c r="I59" s="6">
        <f t="shared" si="4"/>
        <v>0</v>
      </c>
      <c r="J59" s="6">
        <f t="shared" si="5"/>
        <v>3744</v>
      </c>
      <c r="K59" s="343"/>
      <c r="L59" s="36">
        <v>2304</v>
      </c>
      <c r="M59" s="36">
        <v>648</v>
      </c>
      <c r="N59" s="36"/>
      <c r="O59" s="36"/>
      <c r="P59" s="36">
        <v>1152</v>
      </c>
      <c r="Q59" s="36">
        <v>360</v>
      </c>
      <c r="R59" s="36">
        <v>2592</v>
      </c>
      <c r="S59" s="36"/>
      <c r="T59" s="36"/>
      <c r="U59" s="36"/>
      <c r="V59" s="36"/>
      <c r="W59" s="36"/>
      <c r="X59" s="36">
        <v>936</v>
      </c>
      <c r="Y59" s="36">
        <v>288</v>
      </c>
      <c r="Z59" s="36">
        <v>0</v>
      </c>
      <c r="AA59" s="36"/>
      <c r="AB59" s="36">
        <v>864</v>
      </c>
      <c r="AC59" s="36">
        <v>360</v>
      </c>
      <c r="AD59" s="36"/>
      <c r="AE59" s="36"/>
      <c r="AF59" s="36">
        <v>1296</v>
      </c>
      <c r="AG59" s="36">
        <v>144</v>
      </c>
      <c r="AH59" s="36">
        <v>2592</v>
      </c>
      <c r="AI59" s="36"/>
      <c r="AJ59" s="36">
        <v>1296</v>
      </c>
      <c r="AK59" s="36">
        <v>216</v>
      </c>
      <c r="AL59" s="36">
        <v>2592</v>
      </c>
      <c r="AM59" s="36"/>
      <c r="AN59" s="36">
        <v>1440</v>
      </c>
      <c r="AO59" s="36">
        <v>216</v>
      </c>
      <c r="AP59" s="36"/>
      <c r="AQ59" s="36"/>
      <c r="AR59" s="36">
        <v>1152</v>
      </c>
      <c r="AS59" s="36">
        <v>288</v>
      </c>
      <c r="AT59" s="36">
        <v>0</v>
      </c>
      <c r="AU59" s="36"/>
      <c r="AV59" s="36"/>
      <c r="AW59" s="36"/>
      <c r="AX59" s="36"/>
      <c r="AY59" s="36"/>
      <c r="AZ59" s="36">
        <v>1224</v>
      </c>
      <c r="BA59" s="36">
        <v>504</v>
      </c>
      <c r="BB59" s="36">
        <v>0</v>
      </c>
      <c r="BC59" s="36"/>
      <c r="BD59" s="36">
        <v>936</v>
      </c>
      <c r="BE59" s="36">
        <v>216</v>
      </c>
      <c r="BF59" s="36">
        <v>0</v>
      </c>
      <c r="BG59" s="36"/>
      <c r="BH59" s="36">
        <v>1368</v>
      </c>
      <c r="BI59" s="36">
        <v>216</v>
      </c>
      <c r="BJ59" s="36">
        <v>5184</v>
      </c>
      <c r="BK59" s="36"/>
      <c r="BL59" s="36">
        <v>720</v>
      </c>
      <c r="BM59" s="36">
        <v>360</v>
      </c>
      <c r="BN59" s="36"/>
      <c r="BO59" s="36"/>
      <c r="BP59" s="36">
        <v>1440</v>
      </c>
      <c r="BQ59" s="36">
        <v>144</v>
      </c>
      <c r="BR59" s="36">
        <v>0</v>
      </c>
      <c r="BS59" s="36"/>
      <c r="BT59" s="36">
        <v>792</v>
      </c>
      <c r="BU59" s="36">
        <v>0</v>
      </c>
      <c r="BV59" s="36"/>
      <c r="BW59" s="36"/>
      <c r="BX59" s="36"/>
      <c r="BY59" s="36"/>
      <c r="BZ59" s="36"/>
      <c r="CA59" s="36"/>
      <c r="CB59" s="36"/>
      <c r="CC59" s="36"/>
      <c r="CD59" s="36"/>
      <c r="CE59" s="36"/>
      <c r="CF59" s="36"/>
      <c r="CG59" s="36"/>
      <c r="CH59" s="36"/>
      <c r="CI59" s="36"/>
      <c r="CJ59" s="36"/>
      <c r="CK59" s="36"/>
      <c r="CL59" s="36"/>
      <c r="CM59" s="36"/>
      <c r="CN59" s="36"/>
      <c r="CO59" s="36"/>
      <c r="CP59" s="36"/>
      <c r="CQ59" s="36"/>
      <c r="CR59" s="36"/>
      <c r="CS59" s="36"/>
      <c r="CT59" s="36"/>
      <c r="CU59" s="36"/>
      <c r="CV59" s="36"/>
      <c r="CW59" s="36"/>
      <c r="CX59" s="36"/>
      <c r="CY59" s="36"/>
      <c r="CZ59" s="36"/>
      <c r="DA59" s="36"/>
      <c r="DB59" s="36"/>
      <c r="DC59" s="36"/>
      <c r="DD59" s="36"/>
      <c r="DE59" s="36"/>
      <c r="DF59" s="36"/>
      <c r="DG59" s="36"/>
      <c r="DH59" s="36"/>
      <c r="DI59" s="36"/>
      <c r="DJ59" s="36"/>
      <c r="DK59" s="36"/>
      <c r="DL59" s="36"/>
      <c r="DM59" s="36"/>
      <c r="DN59" s="36"/>
      <c r="DO59" s="36"/>
      <c r="DP59" s="36"/>
      <c r="DQ59" s="36"/>
      <c r="DR59" s="36"/>
      <c r="DS59" s="36"/>
      <c r="DT59" s="36"/>
      <c r="DU59" s="36"/>
      <c r="DV59" s="36"/>
      <c r="DW59" s="36"/>
      <c r="DX59" s="36"/>
      <c r="DY59" s="36"/>
      <c r="DZ59" s="36"/>
      <c r="EA59" s="36"/>
      <c r="EB59" s="36"/>
      <c r="EC59" s="36"/>
      <c r="ED59" s="36"/>
      <c r="EE59" s="36"/>
      <c r="EF59" s="36"/>
      <c r="EG59" s="36"/>
      <c r="EI59" s="6"/>
      <c r="EJ59" s="6"/>
      <c r="EK59" s="6"/>
      <c r="EL59" s="6"/>
      <c r="EM59" s="6"/>
      <c r="EN59" s="6"/>
      <c r="EO59" s="6"/>
      <c r="EQ59" s="6"/>
      <c r="ER59" s="99"/>
      <c r="ES59" s="6"/>
      <c r="ET59" s="6"/>
      <c r="EU59" s="99"/>
      <c r="EV59" s="99"/>
      <c r="EW59" s="99"/>
      <c r="EX59" s="99"/>
      <c r="EY59" s="99"/>
    </row>
    <row r="60" spans="1:155" ht="16.5" thickBot="1">
      <c r="A60" s="246" t="s">
        <v>256</v>
      </c>
      <c r="B60" s="246"/>
      <c r="C60" s="42">
        <f>VLOOKUP(A60,BD!$B$3:$D$746,3,FALSE)</f>
        <v>72</v>
      </c>
      <c r="D60" s="6">
        <f>IFERROR(VLOOKUP(A60,BD!$B$3:$AC$411,4,FALSE),0)</f>
        <v>0</v>
      </c>
      <c r="E60" s="6">
        <f>IFERROR(VLOOKUP(A60,BD!$B$3:$AC$411,6,FALSE),0)</f>
        <v>0</v>
      </c>
      <c r="F60" s="6"/>
      <c r="G60" s="6">
        <f>+IFERROR(VLOOKUP(A60,BD!$B$3:$AC$411,12,FALSE),0)</f>
        <v>0</v>
      </c>
      <c r="H60" s="6">
        <f>+IFERROR(VLOOKUP(A60,BD!$B$3:$AC$411,14,FALSE),0)</f>
        <v>0</v>
      </c>
      <c r="I60" s="6">
        <f t="shared" si="4"/>
        <v>0</v>
      </c>
      <c r="J60" s="6">
        <f t="shared" si="5"/>
        <v>0</v>
      </c>
      <c r="K60" s="343"/>
      <c r="L60" s="36">
        <v>1224</v>
      </c>
      <c r="M60" s="36">
        <v>360</v>
      </c>
      <c r="N60" s="36"/>
      <c r="O60" s="36"/>
      <c r="P60" s="36">
        <v>1368</v>
      </c>
      <c r="Q60" s="36">
        <v>288</v>
      </c>
      <c r="R60" s="36">
        <v>0</v>
      </c>
      <c r="S60" s="36"/>
      <c r="T60" s="36"/>
      <c r="U60" s="36"/>
      <c r="V60" s="36"/>
      <c r="W60" s="36"/>
      <c r="X60" s="36">
        <v>1008</v>
      </c>
      <c r="Y60" s="36">
        <v>0</v>
      </c>
      <c r="Z60" s="36">
        <v>0</v>
      </c>
      <c r="AA60" s="36"/>
      <c r="AB60" s="36">
        <v>0</v>
      </c>
      <c r="AC60" s="36">
        <v>0</v>
      </c>
      <c r="AD60" s="36"/>
      <c r="AE60" s="36"/>
      <c r="AF60" s="36">
        <v>0</v>
      </c>
      <c r="AG60" s="36">
        <v>0</v>
      </c>
      <c r="AH60" s="36">
        <v>2592</v>
      </c>
      <c r="AI60" s="36"/>
      <c r="AJ60" s="36">
        <v>720</v>
      </c>
      <c r="AK60" s="36">
        <v>216</v>
      </c>
      <c r="AL60" s="36">
        <v>0</v>
      </c>
      <c r="AM60" s="36"/>
      <c r="AN60" s="36">
        <v>1008</v>
      </c>
      <c r="AO60" s="36">
        <v>144</v>
      </c>
      <c r="AP60" s="36"/>
      <c r="AQ60" s="36"/>
      <c r="AR60" s="36">
        <v>864</v>
      </c>
      <c r="AS60" s="36">
        <v>144</v>
      </c>
      <c r="AT60" s="36">
        <v>0</v>
      </c>
      <c r="AU60" s="36"/>
      <c r="AV60" s="36"/>
      <c r="AW60" s="36"/>
      <c r="AX60" s="36"/>
      <c r="AY60" s="36"/>
      <c r="AZ60" s="36">
        <v>1296</v>
      </c>
      <c r="BA60" s="36">
        <v>288</v>
      </c>
      <c r="BB60" s="36">
        <v>0</v>
      </c>
      <c r="BC60" s="36"/>
      <c r="BD60" s="36">
        <v>1008</v>
      </c>
      <c r="BE60" s="36">
        <v>144</v>
      </c>
      <c r="BF60" s="36">
        <v>0</v>
      </c>
      <c r="BG60" s="36"/>
      <c r="BH60" s="36">
        <v>0</v>
      </c>
      <c r="BI60" s="36">
        <v>0</v>
      </c>
      <c r="BJ60" s="36">
        <v>0</v>
      </c>
      <c r="BK60" s="36"/>
      <c r="BL60" s="36">
        <v>0</v>
      </c>
      <c r="BM60" s="36">
        <v>0</v>
      </c>
      <c r="BN60" s="36"/>
      <c r="BO60" s="36"/>
      <c r="BP60" s="36">
        <v>0</v>
      </c>
      <c r="BQ60" s="36">
        <v>0</v>
      </c>
      <c r="BR60" s="36">
        <v>0</v>
      </c>
      <c r="BS60" s="36"/>
      <c r="BT60" s="36">
        <v>0</v>
      </c>
      <c r="BU60" s="36">
        <v>0</v>
      </c>
      <c r="BV60" s="36"/>
      <c r="BW60" s="36"/>
      <c r="BX60" s="36"/>
      <c r="BY60" s="36"/>
      <c r="BZ60" s="36"/>
      <c r="CA60" s="36"/>
      <c r="CB60" s="36"/>
      <c r="CC60" s="36"/>
      <c r="CD60" s="36"/>
      <c r="CE60" s="36"/>
      <c r="CF60" s="36"/>
      <c r="CG60" s="36"/>
      <c r="CH60" s="36"/>
      <c r="CI60" s="36"/>
      <c r="CJ60" s="36"/>
      <c r="CK60" s="36"/>
      <c r="CL60" s="36"/>
      <c r="CM60" s="36"/>
      <c r="CN60" s="36"/>
      <c r="CO60" s="36"/>
      <c r="CP60" s="36"/>
      <c r="CQ60" s="36"/>
      <c r="CR60" s="36"/>
      <c r="CS60" s="36"/>
      <c r="CT60" s="36"/>
      <c r="CU60" s="36"/>
      <c r="CV60" s="36"/>
      <c r="CW60" s="36"/>
      <c r="CX60" s="36"/>
      <c r="CY60" s="36"/>
      <c r="CZ60" s="36"/>
      <c r="DA60" s="36"/>
      <c r="DB60" s="36"/>
      <c r="DC60" s="36"/>
      <c r="DD60" s="36"/>
      <c r="DE60" s="36"/>
      <c r="DF60" s="36"/>
      <c r="DG60" s="36"/>
      <c r="DH60" s="36"/>
      <c r="DI60" s="36"/>
      <c r="DJ60" s="36"/>
      <c r="DK60" s="36"/>
      <c r="DL60" s="36"/>
      <c r="DM60" s="36"/>
      <c r="DN60" s="36"/>
      <c r="DO60" s="36"/>
      <c r="DP60" s="36"/>
      <c r="DQ60" s="36"/>
      <c r="DR60" s="36"/>
      <c r="DS60" s="36"/>
      <c r="DT60" s="36"/>
      <c r="DU60" s="36"/>
      <c r="DV60" s="36"/>
      <c r="DW60" s="36"/>
      <c r="DX60" s="36"/>
      <c r="DY60" s="36"/>
      <c r="DZ60" s="36"/>
      <c r="EA60" s="36"/>
      <c r="EB60" s="36"/>
      <c r="EC60" s="36"/>
      <c r="ED60" s="36"/>
      <c r="EE60" s="36"/>
      <c r="EF60" s="36"/>
      <c r="EG60" s="36"/>
      <c r="EI60" s="6"/>
      <c r="EJ60" s="6"/>
      <c r="EK60" s="6"/>
      <c r="EL60" s="6"/>
      <c r="EM60" s="6"/>
      <c r="EN60" s="6"/>
      <c r="EO60" s="6"/>
      <c r="EQ60" s="6"/>
      <c r="ER60" s="99"/>
      <c r="ES60" s="6"/>
      <c r="ET60" s="6"/>
      <c r="EU60" s="99"/>
      <c r="EV60" s="99"/>
      <c r="EW60" s="99"/>
      <c r="EX60" s="99"/>
      <c r="EY60" s="99"/>
    </row>
    <row r="61" spans="1:155" ht="16.5" thickBot="1">
      <c r="A61" s="246" t="s">
        <v>306</v>
      </c>
      <c r="B61" s="246"/>
      <c r="C61" s="42">
        <f>VLOOKUP(A61,BD!$B$3:$D$746,3,FALSE)</f>
        <v>72</v>
      </c>
      <c r="D61" s="6">
        <f>IFERROR(VLOOKUP(A61,BD!$B$3:$AC$411,4,FALSE),0)</f>
        <v>0</v>
      </c>
      <c r="E61" s="6">
        <f>IFERROR(VLOOKUP(A61,BD!$B$3:$AC$411,6,FALSE),0)</f>
        <v>288</v>
      </c>
      <c r="F61" s="6"/>
      <c r="G61" s="6">
        <f>+IFERROR(VLOOKUP(A61,BD!$B$3:$AC$411,12,FALSE),0)</f>
        <v>0</v>
      </c>
      <c r="H61" s="6">
        <f>+IFERROR(VLOOKUP(A61,BD!$B$3:$AC$411,14,FALSE),0)</f>
        <v>0</v>
      </c>
      <c r="I61" s="6">
        <f t="shared" si="4"/>
        <v>0</v>
      </c>
      <c r="J61" s="6">
        <f t="shared" si="5"/>
        <v>288</v>
      </c>
      <c r="K61" s="344"/>
      <c r="L61" s="36">
        <v>1224</v>
      </c>
      <c r="M61" s="36">
        <v>432</v>
      </c>
      <c r="N61" s="36"/>
      <c r="O61" s="36"/>
      <c r="P61" s="36">
        <v>1512</v>
      </c>
      <c r="Q61" s="36">
        <v>216</v>
      </c>
      <c r="R61" s="36">
        <v>2592</v>
      </c>
      <c r="S61" s="36"/>
      <c r="T61" s="36"/>
      <c r="U61" s="36"/>
      <c r="V61" s="36"/>
      <c r="W61" s="36"/>
      <c r="X61" s="36">
        <v>1728</v>
      </c>
      <c r="Y61" s="36">
        <v>216</v>
      </c>
      <c r="Z61" s="36">
        <v>2592</v>
      </c>
      <c r="AA61" s="36"/>
      <c r="AB61" s="36">
        <v>1440</v>
      </c>
      <c r="AC61" s="36">
        <v>432</v>
      </c>
      <c r="AD61" s="36"/>
      <c r="AE61" s="36"/>
      <c r="AF61" s="36">
        <v>1800</v>
      </c>
      <c r="AG61" s="36">
        <v>216</v>
      </c>
      <c r="AH61" s="36">
        <v>0</v>
      </c>
      <c r="AI61" s="36"/>
      <c r="AJ61" s="36">
        <v>1080</v>
      </c>
      <c r="AK61" s="36">
        <v>216</v>
      </c>
      <c r="AL61" s="36">
        <v>2592</v>
      </c>
      <c r="AM61" s="36"/>
      <c r="AN61" s="36">
        <v>1512</v>
      </c>
      <c r="AO61" s="36">
        <v>432</v>
      </c>
      <c r="AP61" s="36"/>
      <c r="AQ61" s="36"/>
      <c r="AR61" s="36">
        <v>1800</v>
      </c>
      <c r="AS61" s="36">
        <v>72</v>
      </c>
      <c r="AT61" s="36">
        <v>0</v>
      </c>
      <c r="AU61" s="36"/>
      <c r="AV61" s="36"/>
      <c r="AW61" s="36"/>
      <c r="AX61" s="36"/>
      <c r="AY61" s="36"/>
      <c r="AZ61" s="36">
        <v>1512</v>
      </c>
      <c r="BA61" s="36">
        <v>288</v>
      </c>
      <c r="BB61" s="36">
        <v>2592</v>
      </c>
      <c r="BC61" s="36"/>
      <c r="BD61" s="36">
        <v>1224</v>
      </c>
      <c r="BE61" s="36">
        <v>360</v>
      </c>
      <c r="BF61" s="36">
        <v>0</v>
      </c>
      <c r="BG61" s="36"/>
      <c r="BH61" s="36">
        <v>1872</v>
      </c>
      <c r="BI61" s="36">
        <v>288</v>
      </c>
      <c r="BJ61" s="36">
        <v>0</v>
      </c>
      <c r="BK61" s="36"/>
      <c r="BL61" s="36">
        <v>3096</v>
      </c>
      <c r="BM61" s="36">
        <v>864</v>
      </c>
      <c r="BN61" s="36"/>
      <c r="BO61" s="36"/>
      <c r="BP61" s="36">
        <v>720</v>
      </c>
      <c r="BQ61" s="36">
        <v>288</v>
      </c>
      <c r="BR61" s="36">
        <v>0</v>
      </c>
      <c r="BS61" s="36"/>
      <c r="BT61" s="36">
        <v>0</v>
      </c>
      <c r="BU61" s="36">
        <v>0</v>
      </c>
      <c r="BV61" s="36"/>
      <c r="BW61" s="36"/>
      <c r="BX61" s="36"/>
      <c r="BY61" s="36"/>
      <c r="BZ61" s="36"/>
      <c r="CA61" s="36"/>
      <c r="CB61" s="36"/>
      <c r="CC61" s="36"/>
      <c r="CD61" s="36"/>
      <c r="CE61" s="36"/>
      <c r="CF61" s="36"/>
      <c r="CG61" s="36"/>
      <c r="CH61" s="36"/>
      <c r="CI61" s="36"/>
      <c r="CJ61" s="36"/>
      <c r="CK61" s="36"/>
      <c r="CL61" s="36"/>
      <c r="CM61" s="36"/>
      <c r="CN61" s="36"/>
      <c r="CO61" s="36"/>
      <c r="CP61" s="36"/>
      <c r="CQ61" s="36"/>
      <c r="CR61" s="36"/>
      <c r="CS61" s="36"/>
      <c r="CT61" s="36"/>
      <c r="CU61" s="36"/>
      <c r="CV61" s="36"/>
      <c r="CW61" s="36"/>
      <c r="CX61" s="36"/>
      <c r="CY61" s="36"/>
      <c r="CZ61" s="36"/>
      <c r="DA61" s="36"/>
      <c r="DB61" s="36"/>
      <c r="DC61" s="36"/>
      <c r="DD61" s="36"/>
      <c r="DE61" s="36"/>
      <c r="DF61" s="36"/>
      <c r="DG61" s="36"/>
      <c r="DH61" s="36"/>
      <c r="DI61" s="36"/>
      <c r="DJ61" s="36"/>
      <c r="DK61" s="36"/>
      <c r="DL61" s="36"/>
      <c r="DM61" s="36"/>
      <c r="DN61" s="36"/>
      <c r="DO61" s="36"/>
      <c r="DP61" s="36"/>
      <c r="DQ61" s="36"/>
      <c r="DR61" s="36"/>
      <c r="DS61" s="36"/>
      <c r="DT61" s="36"/>
      <c r="DU61" s="36"/>
      <c r="DV61" s="36"/>
      <c r="DW61" s="36"/>
      <c r="DX61" s="36"/>
      <c r="DY61" s="36"/>
      <c r="DZ61" s="36"/>
      <c r="EA61" s="36"/>
      <c r="EB61" s="36"/>
      <c r="EC61" s="36"/>
      <c r="ED61" s="36"/>
      <c r="EE61" s="36"/>
      <c r="EF61" s="36"/>
      <c r="EG61" s="36"/>
      <c r="EI61" s="6"/>
      <c r="EJ61" s="6"/>
      <c r="EK61" s="6"/>
      <c r="EL61" s="6"/>
      <c r="EM61" s="6"/>
      <c r="EN61" s="6"/>
      <c r="EO61" s="6"/>
      <c r="EQ61" s="6"/>
      <c r="ER61" s="99"/>
      <c r="ES61" s="6"/>
      <c r="ET61" s="6"/>
      <c r="EU61" s="99"/>
      <c r="EV61" s="99"/>
      <c r="EW61" s="99"/>
      <c r="EX61" s="99"/>
      <c r="EY61" s="99"/>
    </row>
    <row r="62" spans="1:155" ht="16.5" thickBot="1">
      <c r="A62" s="45" t="s">
        <v>29</v>
      </c>
      <c r="B62" s="45"/>
      <c r="C62" s="42">
        <f>VLOOKUP(A62,BD!$B$3:$D$746,3,FALSE)</f>
        <v>48</v>
      </c>
      <c r="D62" s="4">
        <f>IFERROR(VLOOKUP(A62,BD!$B$3:$AC$411,4,FALSE),0)</f>
        <v>432</v>
      </c>
      <c r="E62" s="4">
        <f>IFERROR(VLOOKUP(A62,BD!$B$3:$AC$411,6,FALSE),0)</f>
        <v>288</v>
      </c>
      <c r="F62" s="4"/>
      <c r="G62" s="4">
        <f>+IFERROR(VLOOKUP(A62,BD!$B$3:$AC$411,12,FALSE),0)</f>
        <v>0</v>
      </c>
      <c r="H62" s="4">
        <f>+IFERROR(VLOOKUP(A62,BD!$B$3:$AC$411,14,FALSE),0)</f>
        <v>0</v>
      </c>
      <c r="I62" s="4">
        <f t="shared" si="0"/>
        <v>0</v>
      </c>
      <c r="J62" s="4">
        <f t="shared" si="1"/>
        <v>288</v>
      </c>
      <c r="K62" s="44">
        <f>J62-I62</f>
        <v>288</v>
      </c>
      <c r="L62" s="36">
        <v>336</v>
      </c>
      <c r="M62" s="36">
        <v>96</v>
      </c>
      <c r="N62" s="36"/>
      <c r="O62" s="36"/>
      <c r="P62" s="36">
        <v>384</v>
      </c>
      <c r="Q62" s="36">
        <v>0</v>
      </c>
      <c r="R62" s="36">
        <v>432</v>
      </c>
      <c r="S62" s="36"/>
      <c r="T62" s="36"/>
      <c r="U62" s="36"/>
      <c r="V62" s="36"/>
      <c r="W62" s="36"/>
      <c r="X62" s="36">
        <v>336</v>
      </c>
      <c r="Y62" s="36">
        <v>48</v>
      </c>
      <c r="Z62" s="36">
        <v>432</v>
      </c>
      <c r="AA62" s="36"/>
      <c r="AB62" s="36">
        <v>96</v>
      </c>
      <c r="AC62" s="36">
        <v>96</v>
      </c>
      <c r="AD62" s="36"/>
      <c r="AE62" s="36"/>
      <c r="AF62" s="36">
        <v>336</v>
      </c>
      <c r="AG62" s="36">
        <v>96</v>
      </c>
      <c r="AH62" s="36">
        <v>432</v>
      </c>
      <c r="AI62" s="36"/>
      <c r="AJ62" s="36">
        <v>192</v>
      </c>
      <c r="AK62" s="36">
        <v>96</v>
      </c>
      <c r="AL62" s="36">
        <v>0</v>
      </c>
      <c r="AM62" s="36"/>
      <c r="AN62" s="36">
        <v>192</v>
      </c>
      <c r="AO62" s="36">
        <v>96</v>
      </c>
      <c r="AP62" s="36"/>
      <c r="AQ62" s="36"/>
      <c r="AR62" s="36">
        <v>240</v>
      </c>
      <c r="AS62" s="36">
        <v>48</v>
      </c>
      <c r="AT62" s="36">
        <v>0</v>
      </c>
      <c r="AU62" s="36"/>
      <c r="AV62" s="36"/>
      <c r="AW62" s="36"/>
      <c r="AX62" s="36"/>
      <c r="AY62" s="36"/>
      <c r="AZ62" s="36">
        <v>336</v>
      </c>
      <c r="BA62" s="36">
        <v>48</v>
      </c>
      <c r="BB62" s="36">
        <v>0</v>
      </c>
      <c r="BC62" s="36">
        <v>-48</v>
      </c>
      <c r="BD62" s="36">
        <v>96</v>
      </c>
      <c r="BE62" s="36">
        <v>48</v>
      </c>
      <c r="BF62" s="36">
        <v>0</v>
      </c>
      <c r="BG62" s="36"/>
      <c r="BH62" s="36">
        <v>192</v>
      </c>
      <c r="BI62" s="36">
        <v>0</v>
      </c>
      <c r="BJ62" s="36">
        <v>864</v>
      </c>
      <c r="BK62" s="36">
        <v>-48</v>
      </c>
      <c r="BL62" s="36">
        <v>432</v>
      </c>
      <c r="BM62" s="36">
        <v>144</v>
      </c>
      <c r="BN62" s="36"/>
      <c r="BO62" s="36">
        <v>48</v>
      </c>
      <c r="BP62" s="36">
        <v>336</v>
      </c>
      <c r="BQ62" s="36">
        <v>48</v>
      </c>
      <c r="BR62" s="36">
        <v>432</v>
      </c>
      <c r="BS62" s="36"/>
      <c r="BT62" s="36">
        <v>384</v>
      </c>
      <c r="BU62" s="36">
        <v>0</v>
      </c>
      <c r="BV62" s="36"/>
      <c r="BW62" s="36"/>
      <c r="BX62" s="36"/>
      <c r="BY62" s="36"/>
      <c r="BZ62" s="36"/>
      <c r="CA62" s="36"/>
      <c r="CB62" s="36"/>
      <c r="CC62" s="36"/>
      <c r="CD62" s="36"/>
      <c r="CE62" s="36"/>
      <c r="CF62" s="36"/>
      <c r="CG62" s="36"/>
      <c r="CH62" s="36"/>
      <c r="CI62" s="36"/>
      <c r="CJ62" s="36"/>
      <c r="CK62" s="36"/>
      <c r="CL62" s="36"/>
      <c r="CM62" s="36"/>
      <c r="CN62" s="36"/>
      <c r="CO62" s="36"/>
      <c r="CP62" s="36"/>
      <c r="CQ62" s="36"/>
      <c r="CR62" s="36"/>
      <c r="CS62" s="36"/>
      <c r="CT62" s="36"/>
      <c r="CU62" s="36"/>
      <c r="CV62" s="36"/>
      <c r="CW62" s="36"/>
      <c r="CX62" s="36"/>
      <c r="CY62" s="36"/>
      <c r="CZ62" s="36"/>
      <c r="DA62" s="36"/>
      <c r="DB62" s="36"/>
      <c r="DC62" s="36"/>
      <c r="DD62" s="36"/>
      <c r="DE62" s="36"/>
      <c r="DF62" s="36"/>
      <c r="DG62" s="36"/>
      <c r="DH62" s="36"/>
      <c r="DI62" s="36"/>
      <c r="DJ62" s="36"/>
      <c r="DK62" s="36"/>
      <c r="DL62" s="36"/>
      <c r="DM62" s="36"/>
      <c r="DN62" s="36"/>
      <c r="DO62" s="36"/>
      <c r="DP62" s="36"/>
      <c r="DQ62" s="36"/>
      <c r="DR62" s="36"/>
      <c r="DS62" s="36"/>
      <c r="DT62" s="36"/>
      <c r="DU62" s="36"/>
      <c r="DV62" s="36"/>
      <c r="DW62" s="36"/>
      <c r="DX62" s="36"/>
      <c r="DY62" s="36"/>
      <c r="DZ62" s="36"/>
      <c r="EA62" s="36"/>
      <c r="EB62" s="36"/>
      <c r="EC62" s="36"/>
      <c r="ED62" s="36"/>
      <c r="EE62" s="36"/>
      <c r="EF62" s="36"/>
      <c r="EG62" s="36"/>
      <c r="EI62" s="4"/>
      <c r="EJ62" s="4"/>
      <c r="EK62" s="4"/>
      <c r="EL62" s="4"/>
      <c r="EM62" s="4"/>
      <c r="EN62" s="4"/>
      <c r="EO62" s="4"/>
      <c r="EQ62" s="4"/>
      <c r="ER62" s="99"/>
      <c r="ES62" s="4"/>
      <c r="ET62" s="4"/>
      <c r="EU62" s="99"/>
      <c r="EV62" s="99"/>
      <c r="EW62" s="99"/>
      <c r="EX62" s="99"/>
      <c r="EY62" s="99"/>
    </row>
    <row r="63" spans="1:155" ht="16.5" thickBot="1">
      <c r="A63" s="50" t="s">
        <v>298</v>
      </c>
      <c r="B63" s="50"/>
      <c r="C63" s="42">
        <f>VLOOKUP(A63,BD!$B$3:$D$746,3,FALSE)</f>
        <v>24</v>
      </c>
      <c r="D63" s="10">
        <f>IFERROR(VLOOKUP(A63,BD!$B$3:$AC$411,4,FALSE),0)</f>
        <v>1728</v>
      </c>
      <c r="E63" s="10">
        <f>IFERROR(VLOOKUP(A63,BD!$B$3:$AC$411,6,FALSE),0)</f>
        <v>2160</v>
      </c>
      <c r="F63" s="10"/>
      <c r="G63" s="10">
        <f>+IFERROR(VLOOKUP(A63,BD!$B$3:$AC$411,12,FALSE),0)</f>
        <v>0</v>
      </c>
      <c r="H63" s="10">
        <f>+IFERROR(VLOOKUP(A63,BD!$B$3:$AC$411,14,FALSE),0)</f>
        <v>0</v>
      </c>
      <c r="I63" s="10">
        <f t="shared" si="0"/>
        <v>0</v>
      </c>
      <c r="J63" s="10">
        <f t="shared" si="1"/>
        <v>2160</v>
      </c>
      <c r="K63" s="342">
        <f>SUM(J63:J65)-SUM(I63:I65)</f>
        <v>4104</v>
      </c>
      <c r="L63" s="36">
        <v>1584</v>
      </c>
      <c r="M63" s="36">
        <v>264</v>
      </c>
      <c r="N63" s="36"/>
      <c r="O63" s="36"/>
      <c r="P63" s="36">
        <v>2232</v>
      </c>
      <c r="Q63" s="36">
        <v>1032</v>
      </c>
      <c r="R63" s="36">
        <v>3456</v>
      </c>
      <c r="S63" s="36"/>
      <c r="T63" s="36"/>
      <c r="U63" s="36"/>
      <c r="V63" s="36"/>
      <c r="W63" s="36"/>
      <c r="X63" s="36">
        <v>2136</v>
      </c>
      <c r="Y63" s="36">
        <v>792</v>
      </c>
      <c r="Z63" s="36">
        <v>3456</v>
      </c>
      <c r="AA63" s="36"/>
      <c r="AB63" s="36">
        <v>2016</v>
      </c>
      <c r="AC63" s="36">
        <v>528</v>
      </c>
      <c r="AD63" s="36"/>
      <c r="AE63" s="36">
        <v>12</v>
      </c>
      <c r="AF63" s="36">
        <v>2280</v>
      </c>
      <c r="AG63" s="36">
        <v>504</v>
      </c>
      <c r="AH63" s="36">
        <v>0</v>
      </c>
      <c r="AI63" s="36"/>
      <c r="AJ63" s="36">
        <v>1824</v>
      </c>
      <c r="AK63" s="36">
        <v>624</v>
      </c>
      <c r="AL63" s="36">
        <v>5184</v>
      </c>
      <c r="AM63" s="36"/>
      <c r="AN63" s="36">
        <v>2136</v>
      </c>
      <c r="AO63" s="36">
        <v>480</v>
      </c>
      <c r="AP63" s="36"/>
      <c r="AQ63" s="36"/>
      <c r="AR63" s="36">
        <v>2400</v>
      </c>
      <c r="AS63" s="36">
        <v>432</v>
      </c>
      <c r="AT63" s="36">
        <v>1728</v>
      </c>
      <c r="AU63" s="36"/>
      <c r="AV63" s="36"/>
      <c r="AW63" s="36"/>
      <c r="AX63" s="36"/>
      <c r="AY63" s="36"/>
      <c r="AZ63" s="36">
        <v>2400</v>
      </c>
      <c r="BA63" s="36">
        <v>600</v>
      </c>
      <c r="BB63" s="36">
        <v>1728</v>
      </c>
      <c r="BC63" s="36"/>
      <c r="BD63" s="36">
        <v>1440</v>
      </c>
      <c r="BE63" s="36">
        <v>216</v>
      </c>
      <c r="BF63" s="36">
        <v>1728</v>
      </c>
      <c r="BG63" s="36">
        <v>19</v>
      </c>
      <c r="BH63" s="36">
        <v>1584</v>
      </c>
      <c r="BI63" s="36">
        <v>240</v>
      </c>
      <c r="BJ63" s="36">
        <v>0</v>
      </c>
      <c r="BK63" s="36">
        <v>101</v>
      </c>
      <c r="BL63" s="36">
        <v>1536</v>
      </c>
      <c r="BM63" s="36">
        <v>120</v>
      </c>
      <c r="BN63" s="36"/>
      <c r="BO63" s="36"/>
      <c r="BP63" s="36">
        <v>2424</v>
      </c>
      <c r="BQ63" s="36">
        <v>576</v>
      </c>
      <c r="BR63" s="36">
        <v>1728</v>
      </c>
      <c r="BS63" s="36"/>
      <c r="BT63" s="36">
        <v>1512</v>
      </c>
      <c r="BU63" s="36">
        <v>0</v>
      </c>
      <c r="BV63" s="36"/>
      <c r="BW63" s="36"/>
      <c r="BX63" s="36"/>
      <c r="BY63" s="36"/>
      <c r="BZ63" s="36"/>
      <c r="CA63" s="36"/>
      <c r="CB63" s="36"/>
      <c r="CC63" s="36"/>
      <c r="CD63" s="36"/>
      <c r="CE63" s="36"/>
      <c r="CF63" s="36"/>
      <c r="CG63" s="36"/>
      <c r="CH63" s="36"/>
      <c r="CI63" s="36"/>
      <c r="CJ63" s="36"/>
      <c r="CK63" s="36"/>
      <c r="CL63" s="36"/>
      <c r="CM63" s="36"/>
      <c r="CN63" s="36"/>
      <c r="CO63" s="36"/>
      <c r="CP63" s="36"/>
      <c r="CQ63" s="36"/>
      <c r="CR63" s="36"/>
      <c r="CS63" s="36"/>
      <c r="CT63" s="36"/>
      <c r="CU63" s="36"/>
      <c r="CV63" s="36"/>
      <c r="CW63" s="36"/>
      <c r="CX63" s="36"/>
      <c r="CY63" s="36"/>
      <c r="CZ63" s="36"/>
      <c r="DA63" s="36"/>
      <c r="DB63" s="36"/>
      <c r="DC63" s="36"/>
      <c r="DD63" s="36"/>
      <c r="DE63" s="36"/>
      <c r="DF63" s="36"/>
      <c r="DG63" s="36"/>
      <c r="DH63" s="36"/>
      <c r="DI63" s="36"/>
      <c r="DJ63" s="36"/>
      <c r="DK63" s="36"/>
      <c r="DL63" s="36"/>
      <c r="DM63" s="36"/>
      <c r="DN63" s="36"/>
      <c r="DO63" s="36"/>
      <c r="DP63" s="36"/>
      <c r="DQ63" s="36"/>
      <c r="DR63" s="36"/>
      <c r="DS63" s="36"/>
      <c r="DT63" s="36"/>
      <c r="DU63" s="36"/>
      <c r="DV63" s="36"/>
      <c r="DW63" s="36"/>
      <c r="DX63" s="36"/>
      <c r="DY63" s="36"/>
      <c r="DZ63" s="36"/>
      <c r="EA63" s="36"/>
      <c r="EB63" s="36"/>
      <c r="EC63" s="36"/>
      <c r="ED63" s="36"/>
      <c r="EE63" s="36"/>
      <c r="EF63" s="36"/>
      <c r="EG63" s="36"/>
      <c r="EI63" s="9"/>
      <c r="EJ63" s="9"/>
      <c r="EK63" s="9"/>
      <c r="EL63" s="9"/>
      <c r="EM63" s="9"/>
      <c r="EN63" s="9"/>
      <c r="EO63" s="9"/>
      <c r="EQ63" s="9"/>
      <c r="ER63" s="99"/>
      <c r="ES63" s="9"/>
      <c r="ET63" s="9"/>
      <c r="EU63" s="99"/>
      <c r="EV63" s="99"/>
      <c r="EW63" s="99"/>
      <c r="EX63" s="99"/>
      <c r="EY63" s="99"/>
    </row>
    <row r="64" spans="1:155" ht="16.5" thickBot="1">
      <c r="A64" s="50" t="s">
        <v>299</v>
      </c>
      <c r="B64" s="50"/>
      <c r="C64" s="42">
        <f>VLOOKUP(A64,BD!$B$3:$D$746,3,FALSE)</f>
        <v>24</v>
      </c>
      <c r="D64" s="10">
        <f>IFERROR(VLOOKUP(A64,BD!$B$3:$AC$411,4,FALSE),0)</f>
        <v>1728</v>
      </c>
      <c r="E64" s="10">
        <f>IFERROR(VLOOKUP(A64,BD!$B$3:$AC$411,6,FALSE),0)</f>
        <v>1560</v>
      </c>
      <c r="F64" s="10"/>
      <c r="G64" s="10">
        <f>+IFERROR(VLOOKUP(A64,BD!$B$3:$AC$411,12,FALSE),0)</f>
        <v>0</v>
      </c>
      <c r="H64" s="10">
        <f>+IFERROR(VLOOKUP(A64,BD!$B$3:$AC$411,14,FALSE),0)</f>
        <v>0</v>
      </c>
      <c r="I64" s="10">
        <f t="shared" ref="I64:I69" si="6">+EQ64</f>
        <v>0</v>
      </c>
      <c r="J64" s="10">
        <f>+E64</f>
        <v>1560</v>
      </c>
      <c r="K64" s="343"/>
      <c r="L64" s="37">
        <v>1224</v>
      </c>
      <c r="M64" s="37">
        <v>480</v>
      </c>
      <c r="N64" s="37"/>
      <c r="O64" s="36"/>
      <c r="P64" s="37">
        <v>1368</v>
      </c>
      <c r="Q64" s="37">
        <v>552</v>
      </c>
      <c r="R64" s="37">
        <v>1728</v>
      </c>
      <c r="S64" s="36"/>
      <c r="T64" s="37"/>
      <c r="U64" s="37"/>
      <c r="V64" s="37"/>
      <c r="W64" s="37"/>
      <c r="X64" s="37">
        <v>1536</v>
      </c>
      <c r="Y64" s="37">
        <v>744</v>
      </c>
      <c r="Z64" s="36">
        <v>3456</v>
      </c>
      <c r="AA64" s="36"/>
      <c r="AB64" s="37">
        <v>1560</v>
      </c>
      <c r="AC64" s="37">
        <v>672</v>
      </c>
      <c r="AD64" s="37"/>
      <c r="AE64" s="37"/>
      <c r="AF64" s="37">
        <v>1440</v>
      </c>
      <c r="AG64" s="37">
        <v>672</v>
      </c>
      <c r="AH64" s="37">
        <v>0</v>
      </c>
      <c r="AI64" s="37"/>
      <c r="AJ64" s="37">
        <v>1632</v>
      </c>
      <c r="AK64" s="37">
        <v>552</v>
      </c>
      <c r="AL64" s="37">
        <v>0</v>
      </c>
      <c r="AM64" s="37"/>
      <c r="AN64" s="37">
        <v>1848</v>
      </c>
      <c r="AO64" s="37">
        <v>648</v>
      </c>
      <c r="AP64" s="37"/>
      <c r="AQ64" s="37"/>
      <c r="AR64" s="37">
        <v>1248</v>
      </c>
      <c r="AS64" s="37">
        <v>264</v>
      </c>
      <c r="AT64" s="37">
        <v>1728</v>
      </c>
      <c r="AU64" s="36"/>
      <c r="AV64" s="37"/>
      <c r="AW64" s="37"/>
      <c r="AX64" s="37"/>
      <c r="AY64" s="37"/>
      <c r="AZ64" s="37">
        <v>1512</v>
      </c>
      <c r="BA64" s="37">
        <v>288</v>
      </c>
      <c r="BB64" s="37">
        <v>864</v>
      </c>
      <c r="BC64" s="37"/>
      <c r="BD64" s="36">
        <v>1320</v>
      </c>
      <c r="BE64" s="37">
        <v>360</v>
      </c>
      <c r="BF64" s="37">
        <v>0</v>
      </c>
      <c r="BG64" s="37"/>
      <c r="BH64" s="37">
        <v>1200</v>
      </c>
      <c r="BI64" s="37">
        <v>192</v>
      </c>
      <c r="BJ64" s="37">
        <v>1728</v>
      </c>
      <c r="BK64" s="37"/>
      <c r="BL64" s="37">
        <v>1176</v>
      </c>
      <c r="BM64" s="37">
        <v>480</v>
      </c>
      <c r="BN64" s="37"/>
      <c r="BO64" s="37"/>
      <c r="BP64" s="37">
        <v>816</v>
      </c>
      <c r="BQ64" s="37">
        <v>312</v>
      </c>
      <c r="BR64" s="37">
        <v>1728</v>
      </c>
      <c r="BS64" s="37"/>
      <c r="BT64" s="37">
        <v>1272</v>
      </c>
      <c r="BU64" s="37">
        <v>0</v>
      </c>
      <c r="BV64" s="37"/>
      <c r="BW64" s="37"/>
      <c r="BX64" s="37"/>
      <c r="BY64" s="37"/>
      <c r="BZ64" s="37"/>
      <c r="CA64" s="37"/>
      <c r="CB64" s="36"/>
      <c r="CC64" s="36"/>
      <c r="CD64" s="37"/>
      <c r="CE64" s="37"/>
      <c r="CF64" s="37"/>
      <c r="CG64" s="37"/>
      <c r="CH64" s="37"/>
      <c r="CI64" s="37"/>
      <c r="CJ64" s="37"/>
      <c r="CK64" s="37"/>
      <c r="CL64" s="37"/>
      <c r="CM64" s="37"/>
      <c r="CN64" s="37"/>
      <c r="CO64" s="37"/>
      <c r="CP64" s="37"/>
      <c r="CQ64" s="37"/>
      <c r="CR64" s="37"/>
      <c r="CS64" s="37"/>
      <c r="CT64" s="37"/>
      <c r="CU64" s="37"/>
      <c r="CV64" s="36"/>
      <c r="CW64" s="37"/>
      <c r="CX64" s="37"/>
      <c r="CY64" s="37"/>
      <c r="CZ64" s="37"/>
      <c r="DA64" s="37"/>
      <c r="DB64" s="37"/>
      <c r="DC64" s="37"/>
      <c r="DD64" s="37"/>
      <c r="DE64" s="37"/>
      <c r="DF64" s="37"/>
      <c r="DG64" s="37"/>
      <c r="DH64" s="37"/>
      <c r="DI64" s="37"/>
      <c r="DJ64" s="37"/>
      <c r="DK64" s="37"/>
      <c r="DL64" s="37"/>
      <c r="DM64" s="37"/>
      <c r="DN64" s="37"/>
      <c r="DO64" s="36"/>
      <c r="DP64" s="37"/>
      <c r="DQ64" s="37"/>
      <c r="DR64" s="37"/>
      <c r="DS64" s="37"/>
      <c r="DT64" s="37"/>
      <c r="DU64" s="37"/>
      <c r="DV64" s="37"/>
      <c r="DW64" s="37"/>
      <c r="DX64" s="37"/>
      <c r="DY64" s="37"/>
      <c r="DZ64" s="37"/>
      <c r="EA64" s="37"/>
      <c r="EB64" s="37"/>
      <c r="EC64" s="37"/>
      <c r="ED64" s="37"/>
      <c r="EE64" s="37"/>
      <c r="EF64" s="37"/>
      <c r="EG64" s="37"/>
      <c r="EI64" s="9"/>
      <c r="EJ64" s="9"/>
      <c r="EK64" s="9"/>
      <c r="EL64" s="9"/>
      <c r="EM64" s="9"/>
      <c r="EN64" s="9"/>
      <c r="EO64" s="9"/>
      <c r="EQ64" s="9"/>
      <c r="ER64" s="99"/>
      <c r="ES64" s="9"/>
      <c r="ET64" s="9"/>
      <c r="EU64" s="99"/>
      <c r="EV64" s="99"/>
      <c r="EW64" s="99"/>
      <c r="EX64" s="99"/>
      <c r="EY64" s="99"/>
    </row>
    <row r="65" spans="1:155" ht="16.5" thickBot="1">
      <c r="A65" s="50" t="s">
        <v>302</v>
      </c>
      <c r="B65" s="50"/>
      <c r="C65" s="42">
        <f>VLOOKUP(A65,BD!$B$3:$D$746,3,FALSE)</f>
        <v>24</v>
      </c>
      <c r="D65" s="10">
        <f>IFERROR(VLOOKUP(A65,BD!$B$3:$AC$411,4,FALSE),0)</f>
        <v>1728</v>
      </c>
      <c r="E65" s="10">
        <f>IFERROR(VLOOKUP(A65,BD!$B$3:$AC$411,6,FALSE),0)</f>
        <v>384</v>
      </c>
      <c r="F65" s="10"/>
      <c r="G65" s="10">
        <f>+IFERROR(VLOOKUP(A65,BD!$B$3:$AC$411,12,FALSE),0)</f>
        <v>0</v>
      </c>
      <c r="H65" s="10">
        <f>+IFERROR(VLOOKUP(A65,BD!$B$3:$AC$411,14,FALSE),0)</f>
        <v>0</v>
      </c>
      <c r="I65" s="10">
        <f t="shared" si="6"/>
        <v>0</v>
      </c>
      <c r="J65" s="10">
        <f>+E65</f>
        <v>384</v>
      </c>
      <c r="K65" s="343"/>
      <c r="L65" s="37">
        <v>1848</v>
      </c>
      <c r="M65" s="37">
        <v>456</v>
      </c>
      <c r="N65" s="37"/>
      <c r="O65" s="36"/>
      <c r="P65" s="37">
        <v>1272</v>
      </c>
      <c r="Q65" s="37">
        <v>552</v>
      </c>
      <c r="R65" s="37">
        <v>0</v>
      </c>
      <c r="S65" s="36"/>
      <c r="T65" s="37"/>
      <c r="U65" s="37"/>
      <c r="V65" s="37"/>
      <c r="W65" s="37"/>
      <c r="X65" s="37">
        <v>456</v>
      </c>
      <c r="Y65" s="37">
        <v>24</v>
      </c>
      <c r="Z65" s="36">
        <v>0</v>
      </c>
      <c r="AA65" s="36"/>
      <c r="AB65" s="37">
        <v>0</v>
      </c>
      <c r="AC65" s="37">
        <v>0</v>
      </c>
      <c r="AD65" s="37"/>
      <c r="AE65" s="37"/>
      <c r="AF65" s="37">
        <v>0</v>
      </c>
      <c r="AG65" s="37">
        <v>24</v>
      </c>
      <c r="AH65" s="37">
        <v>0</v>
      </c>
      <c r="AI65" s="37"/>
      <c r="AJ65" s="37">
        <v>0</v>
      </c>
      <c r="AK65" s="37">
        <v>0</v>
      </c>
      <c r="AL65" s="37">
        <v>0</v>
      </c>
      <c r="AM65" s="37"/>
      <c r="AN65" s="37">
        <v>0</v>
      </c>
      <c r="AO65" s="37">
        <v>0</v>
      </c>
      <c r="AP65" s="37"/>
      <c r="AQ65" s="37"/>
      <c r="AR65" s="37">
        <v>0</v>
      </c>
      <c r="AS65" s="37">
        <v>0</v>
      </c>
      <c r="AT65" s="37">
        <v>0</v>
      </c>
      <c r="AU65" s="36"/>
      <c r="AV65" s="37"/>
      <c r="AW65" s="37"/>
      <c r="AX65" s="37"/>
      <c r="AY65" s="37"/>
      <c r="AZ65" s="37">
        <v>0</v>
      </c>
      <c r="BA65" s="37">
        <v>0</v>
      </c>
      <c r="BB65" s="37">
        <v>3456</v>
      </c>
      <c r="BC65" s="37"/>
      <c r="BD65" s="36">
        <v>1536</v>
      </c>
      <c r="BE65" s="37">
        <v>96</v>
      </c>
      <c r="BF65" s="37">
        <v>1728</v>
      </c>
      <c r="BG65" s="37"/>
      <c r="BH65" s="37">
        <v>1560</v>
      </c>
      <c r="BI65" s="37">
        <v>216</v>
      </c>
      <c r="BJ65" s="37">
        <v>0</v>
      </c>
      <c r="BK65" s="37"/>
      <c r="BL65" s="37">
        <v>1368</v>
      </c>
      <c r="BM65" s="37">
        <v>120</v>
      </c>
      <c r="BN65" s="37"/>
      <c r="BO65" s="37"/>
      <c r="BP65" s="37">
        <v>720</v>
      </c>
      <c r="BQ65" s="37">
        <v>216</v>
      </c>
      <c r="BR65" s="37">
        <v>1728</v>
      </c>
      <c r="BS65" s="37"/>
      <c r="BT65" s="37">
        <v>1560</v>
      </c>
      <c r="BU65" s="37">
        <v>0</v>
      </c>
      <c r="BV65" s="37"/>
      <c r="BW65" s="37"/>
      <c r="BX65" s="37"/>
      <c r="BY65" s="37"/>
      <c r="BZ65" s="37"/>
      <c r="CA65" s="37"/>
      <c r="CB65" s="36"/>
      <c r="CC65" s="36"/>
      <c r="CD65" s="37"/>
      <c r="CE65" s="37"/>
      <c r="CF65" s="37"/>
      <c r="CG65" s="37"/>
      <c r="CH65" s="37"/>
      <c r="CI65" s="37"/>
      <c r="CJ65" s="37"/>
      <c r="CK65" s="37"/>
      <c r="CL65" s="37"/>
      <c r="CM65" s="37"/>
      <c r="CN65" s="37"/>
      <c r="CO65" s="37"/>
      <c r="CP65" s="37"/>
      <c r="CQ65" s="37"/>
      <c r="CR65" s="37"/>
      <c r="CS65" s="37"/>
      <c r="CT65" s="37"/>
      <c r="CU65" s="37"/>
      <c r="CV65" s="36"/>
      <c r="CW65" s="37"/>
      <c r="CX65" s="37"/>
      <c r="CY65" s="37"/>
      <c r="CZ65" s="37"/>
      <c r="DA65" s="37"/>
      <c r="DB65" s="37"/>
      <c r="DC65" s="37"/>
      <c r="DD65" s="37"/>
      <c r="DE65" s="37"/>
      <c r="DF65" s="37"/>
      <c r="DG65" s="37"/>
      <c r="DH65" s="37"/>
      <c r="DI65" s="37"/>
      <c r="DJ65" s="37"/>
      <c r="DK65" s="37"/>
      <c r="DL65" s="37"/>
      <c r="DM65" s="37"/>
      <c r="DN65" s="37"/>
      <c r="DO65" s="36"/>
      <c r="DP65" s="37"/>
      <c r="DQ65" s="37"/>
      <c r="DR65" s="37"/>
      <c r="DS65" s="37"/>
      <c r="DT65" s="37"/>
      <c r="DU65" s="37"/>
      <c r="DV65" s="37"/>
      <c r="DW65" s="37"/>
      <c r="DX65" s="37"/>
      <c r="DY65" s="37"/>
      <c r="DZ65" s="37"/>
      <c r="EA65" s="37"/>
      <c r="EB65" s="37"/>
      <c r="EC65" s="37"/>
      <c r="ED65" s="37"/>
      <c r="EE65" s="37"/>
      <c r="EF65" s="37"/>
      <c r="EG65" s="37"/>
      <c r="EI65" s="5"/>
      <c r="EJ65" s="5"/>
      <c r="EK65" s="5"/>
      <c r="EL65" s="5"/>
      <c r="EM65" s="5"/>
      <c r="EN65" s="5"/>
      <c r="EO65" s="5"/>
      <c r="EQ65" s="5"/>
      <c r="ER65" s="99"/>
      <c r="ES65" s="5"/>
      <c r="ET65" s="5"/>
      <c r="EU65" s="99"/>
      <c r="EV65" s="99"/>
      <c r="EW65" s="99"/>
      <c r="EX65" s="99"/>
      <c r="EY65" s="99"/>
    </row>
    <row r="66" spans="1:155" ht="16.5" thickBot="1">
      <c r="A66" s="46" t="s">
        <v>266</v>
      </c>
      <c r="B66" s="46"/>
      <c r="C66" s="42">
        <f>VLOOKUP(A66,BD!$B$3:$D$746,3,FALSE)</f>
        <v>34</v>
      </c>
      <c r="D66" s="5">
        <f>IFERROR(VLOOKUP(A66,BD!$B$3:$AC$411,4,FALSE),0)</f>
        <v>2176</v>
      </c>
      <c r="E66" s="5">
        <f>IFERROR(VLOOKUP(A66,BD!$B$3:$AC$411,6,FALSE),0)</f>
        <v>832</v>
      </c>
      <c r="F66" s="5"/>
      <c r="G66" s="5">
        <f>+IFERROR(VLOOKUP(A66,BD!$B$3:$AC$411,12,FALSE),0)</f>
        <v>0</v>
      </c>
      <c r="H66" s="5">
        <f>+IFERROR(VLOOKUP(A66,BD!$B$3:$AC$411,14,FALSE),0)</f>
        <v>0</v>
      </c>
      <c r="I66" s="5">
        <f t="shared" si="6"/>
        <v>0</v>
      </c>
      <c r="J66" s="5">
        <f>+E66</f>
        <v>832</v>
      </c>
      <c r="K66" s="309">
        <f>J66-I66</f>
        <v>832</v>
      </c>
      <c r="L66" s="37">
        <v>748</v>
      </c>
      <c r="M66" s="37">
        <v>170</v>
      </c>
      <c r="N66" s="37"/>
      <c r="O66" s="36"/>
      <c r="P66" s="37">
        <v>646</v>
      </c>
      <c r="Q66" s="37">
        <v>272</v>
      </c>
      <c r="R66" s="37">
        <v>0</v>
      </c>
      <c r="S66" s="36"/>
      <c r="T66" s="37"/>
      <c r="U66" s="37"/>
      <c r="V66" s="37"/>
      <c r="W66" s="37"/>
      <c r="X66" s="37">
        <v>680</v>
      </c>
      <c r="Y66" s="37">
        <v>340</v>
      </c>
      <c r="Z66" s="36">
        <v>0</v>
      </c>
      <c r="AA66" s="36">
        <v>-53</v>
      </c>
      <c r="AB66" s="37">
        <v>374</v>
      </c>
      <c r="AC66" s="37">
        <v>204</v>
      </c>
      <c r="AD66" s="37"/>
      <c r="AE66" s="37">
        <v>9</v>
      </c>
      <c r="AF66" s="37">
        <v>408</v>
      </c>
      <c r="AG66" s="37">
        <v>238</v>
      </c>
      <c r="AH66" s="37">
        <v>2176</v>
      </c>
      <c r="AI66" s="37"/>
      <c r="AJ66" s="37">
        <v>408</v>
      </c>
      <c r="AK66" s="37">
        <v>238</v>
      </c>
      <c r="AL66" s="37">
        <v>0</v>
      </c>
      <c r="AM66" s="37">
        <v>10</v>
      </c>
      <c r="AN66" s="37">
        <v>1802</v>
      </c>
      <c r="AO66" s="37">
        <v>1054</v>
      </c>
      <c r="AP66" s="37"/>
      <c r="AQ66" s="37"/>
      <c r="AR66" s="37">
        <v>1598</v>
      </c>
      <c r="AS66" s="37">
        <v>816</v>
      </c>
      <c r="AT66" s="37">
        <v>0</v>
      </c>
      <c r="AU66" s="36">
        <v>4</v>
      </c>
      <c r="AV66" s="37"/>
      <c r="AW66" s="37"/>
      <c r="AX66" s="37"/>
      <c r="AY66" s="37"/>
      <c r="AZ66" s="37">
        <v>1258</v>
      </c>
      <c r="BA66" s="37">
        <v>476</v>
      </c>
      <c r="BB66" s="37">
        <v>0</v>
      </c>
      <c r="BC66" s="37">
        <v>-136</v>
      </c>
      <c r="BD66" s="36">
        <v>1054</v>
      </c>
      <c r="BE66" s="37">
        <v>442</v>
      </c>
      <c r="BF66" s="37">
        <v>2176</v>
      </c>
      <c r="BG66" s="37">
        <v>-170</v>
      </c>
      <c r="BH66" s="37">
        <v>1496</v>
      </c>
      <c r="BI66" s="37">
        <v>204</v>
      </c>
      <c r="BJ66" s="37">
        <v>0</v>
      </c>
      <c r="BK66" s="37">
        <v>306</v>
      </c>
      <c r="BL66" s="37">
        <v>816</v>
      </c>
      <c r="BM66" s="37">
        <v>272</v>
      </c>
      <c r="BN66" s="37"/>
      <c r="BO66" s="37">
        <v>4</v>
      </c>
      <c r="BP66" s="37">
        <v>510</v>
      </c>
      <c r="BQ66" s="37">
        <v>170</v>
      </c>
      <c r="BR66" s="37">
        <v>2176</v>
      </c>
      <c r="BS66" s="37">
        <v>-34</v>
      </c>
      <c r="BT66" s="37">
        <v>1530</v>
      </c>
      <c r="BU66" s="37">
        <v>0</v>
      </c>
      <c r="BV66" s="37"/>
      <c r="BW66" s="37"/>
      <c r="BX66" s="37"/>
      <c r="BY66" s="37"/>
      <c r="BZ66" s="37"/>
      <c r="CA66" s="37"/>
      <c r="CB66" s="36"/>
      <c r="CC66" s="36"/>
      <c r="CD66" s="37"/>
      <c r="CE66" s="37"/>
      <c r="CF66" s="37"/>
      <c r="CG66" s="37"/>
      <c r="CH66" s="37"/>
      <c r="CI66" s="37"/>
      <c r="CJ66" s="37"/>
      <c r="CK66" s="37"/>
      <c r="CL66" s="37"/>
      <c r="CM66" s="37"/>
      <c r="CN66" s="37"/>
      <c r="CO66" s="37"/>
      <c r="CP66" s="37"/>
      <c r="CQ66" s="37"/>
      <c r="CR66" s="37"/>
      <c r="CS66" s="37"/>
      <c r="CT66" s="37"/>
      <c r="CU66" s="37"/>
      <c r="CV66" s="36"/>
      <c r="CW66" s="37"/>
      <c r="CX66" s="37"/>
      <c r="CY66" s="37"/>
      <c r="CZ66" s="37"/>
      <c r="DA66" s="37"/>
      <c r="DB66" s="37"/>
      <c r="DC66" s="37"/>
      <c r="DD66" s="37"/>
      <c r="DE66" s="37"/>
      <c r="DF66" s="37"/>
      <c r="DG66" s="37"/>
      <c r="DH66" s="37"/>
      <c r="DI66" s="37"/>
      <c r="DJ66" s="37"/>
      <c r="DK66" s="37"/>
      <c r="DL66" s="37"/>
      <c r="DM66" s="37"/>
      <c r="DN66" s="37"/>
      <c r="DO66" s="36"/>
      <c r="DP66" s="37"/>
      <c r="DQ66" s="37"/>
      <c r="DR66" s="37"/>
      <c r="DS66" s="37"/>
      <c r="DT66" s="37"/>
      <c r="DU66" s="37"/>
      <c r="DV66" s="37"/>
      <c r="DW66" s="37"/>
      <c r="DX66" s="37"/>
      <c r="DY66" s="37"/>
      <c r="DZ66" s="37"/>
      <c r="EA66" s="37"/>
      <c r="EB66" s="37"/>
      <c r="EC66" s="37"/>
      <c r="ED66" s="37"/>
      <c r="EE66" s="37"/>
      <c r="EF66" s="37"/>
      <c r="EG66" s="37"/>
      <c r="EI66" s="5"/>
      <c r="EJ66" s="5"/>
      <c r="EK66" s="5"/>
      <c r="EL66" s="5"/>
      <c r="EM66" s="5"/>
      <c r="EN66" s="5"/>
      <c r="EO66" s="5"/>
      <c r="EQ66" s="5"/>
      <c r="ER66" s="99"/>
      <c r="ES66" s="5"/>
      <c r="ET66" s="5"/>
      <c r="EU66" s="99"/>
      <c r="EV66" s="99"/>
      <c r="EW66" s="99"/>
      <c r="EX66" s="99"/>
      <c r="EY66" s="99"/>
    </row>
    <row r="67" spans="1:155" ht="16.5" thickBot="1">
      <c r="A67" s="50" t="s">
        <v>200</v>
      </c>
      <c r="B67" s="50"/>
      <c r="C67" s="42">
        <f>VLOOKUP(A67,BD!$B$3:$D$746,3,FALSE)</f>
        <v>32</v>
      </c>
      <c r="D67" s="10">
        <f>IFERROR(VLOOKUP(A67,BD!$B$3:$AC$411,4,FALSE),0)</f>
        <v>2048</v>
      </c>
      <c r="E67" s="10">
        <f>IFERROR(VLOOKUP(A67,BD!$B$3:$AC$411,6,FALSE),0)</f>
        <v>2304</v>
      </c>
      <c r="F67" s="10"/>
      <c r="G67" s="10">
        <f>+IFERROR(VLOOKUP(A67,BD!$B$3:$AC$411,12,FALSE),0)</f>
        <v>0</v>
      </c>
      <c r="H67" s="10">
        <f>+IFERROR(VLOOKUP(A67,BD!$B$3:$AC$411,14,FALSE),0)</f>
        <v>0</v>
      </c>
      <c r="I67" s="10">
        <f t="shared" si="6"/>
        <v>0</v>
      </c>
      <c r="J67" s="10">
        <f>+E67</f>
        <v>2304</v>
      </c>
      <c r="K67" s="44">
        <f>J67-I67</f>
        <v>2304</v>
      </c>
      <c r="L67" s="36">
        <v>1888</v>
      </c>
      <c r="M67" s="36">
        <v>512</v>
      </c>
      <c r="N67" s="36"/>
      <c r="O67" s="36"/>
      <c r="P67" s="36">
        <v>1824</v>
      </c>
      <c r="Q67" s="36">
        <v>448</v>
      </c>
      <c r="R67" s="36">
        <v>2048</v>
      </c>
      <c r="S67" s="36"/>
      <c r="T67" s="36"/>
      <c r="U67" s="36"/>
      <c r="V67" s="36"/>
      <c r="W67" s="36"/>
      <c r="X67" s="36">
        <v>1728</v>
      </c>
      <c r="Y67" s="36">
        <v>704</v>
      </c>
      <c r="Z67" s="36">
        <v>2048</v>
      </c>
      <c r="AA67" s="36"/>
      <c r="AB67" s="36">
        <v>1344</v>
      </c>
      <c r="AC67" s="36">
        <v>704</v>
      </c>
      <c r="AD67" s="36"/>
      <c r="AE67" s="36"/>
      <c r="AF67" s="36">
        <v>1472</v>
      </c>
      <c r="AG67" s="36">
        <v>256</v>
      </c>
      <c r="AH67" s="36">
        <v>0</v>
      </c>
      <c r="AI67" s="36"/>
      <c r="AJ67" s="36">
        <v>1120</v>
      </c>
      <c r="AK67" s="36">
        <v>480</v>
      </c>
      <c r="AL67" s="36">
        <v>2048</v>
      </c>
      <c r="AM67" s="36"/>
      <c r="AN67" s="36">
        <v>1664</v>
      </c>
      <c r="AO67" s="36">
        <v>480</v>
      </c>
      <c r="AP67" s="36"/>
      <c r="AQ67" s="36"/>
      <c r="AR67" s="36">
        <v>1184</v>
      </c>
      <c r="AS67" s="36">
        <v>288</v>
      </c>
      <c r="AT67" s="36">
        <v>0</v>
      </c>
      <c r="AU67" s="36"/>
      <c r="AV67" s="36"/>
      <c r="AW67" s="36"/>
      <c r="AX67" s="36"/>
      <c r="AY67" s="36"/>
      <c r="AZ67" s="36">
        <v>1568</v>
      </c>
      <c r="BA67" s="36">
        <v>448</v>
      </c>
      <c r="BB67" s="36">
        <v>2048</v>
      </c>
      <c r="BC67" s="36">
        <v>128</v>
      </c>
      <c r="BD67" s="36">
        <v>1824</v>
      </c>
      <c r="BE67" s="36">
        <v>352</v>
      </c>
      <c r="BF67" s="36">
        <v>2048</v>
      </c>
      <c r="BG67" s="36">
        <v>-128</v>
      </c>
      <c r="BH67" s="36">
        <v>1728</v>
      </c>
      <c r="BI67" s="36">
        <v>224</v>
      </c>
      <c r="BJ67" s="36">
        <v>2048</v>
      </c>
      <c r="BK67" s="36"/>
      <c r="BL67" s="36">
        <v>1376</v>
      </c>
      <c r="BM67" s="36">
        <v>544</v>
      </c>
      <c r="BN67" s="36"/>
      <c r="BO67" s="36"/>
      <c r="BP67" s="36">
        <v>1696</v>
      </c>
      <c r="BQ67" s="36">
        <v>544</v>
      </c>
      <c r="BR67" s="36">
        <v>2048</v>
      </c>
      <c r="BS67" s="36"/>
      <c r="BT67" s="36">
        <v>1728</v>
      </c>
      <c r="BU67" s="36">
        <v>0</v>
      </c>
      <c r="BV67" s="36"/>
      <c r="BW67" s="36"/>
      <c r="BX67" s="36"/>
      <c r="BY67" s="36"/>
      <c r="BZ67" s="36"/>
      <c r="CA67" s="36"/>
      <c r="CB67" s="36"/>
      <c r="CC67" s="36"/>
      <c r="CD67" s="36"/>
      <c r="CE67" s="36"/>
      <c r="CF67" s="36"/>
      <c r="CG67" s="36"/>
      <c r="CH67" s="36"/>
      <c r="CI67" s="36"/>
      <c r="CJ67" s="36"/>
      <c r="CK67" s="36"/>
      <c r="CL67" s="36"/>
      <c r="CM67" s="36"/>
      <c r="CN67" s="36"/>
      <c r="CO67" s="36"/>
      <c r="CP67" s="36"/>
      <c r="CQ67" s="36"/>
      <c r="CR67" s="36"/>
      <c r="CS67" s="36"/>
      <c r="CT67" s="36"/>
      <c r="CU67" s="36"/>
      <c r="CV67" s="36"/>
      <c r="CW67" s="36"/>
      <c r="CX67" s="36"/>
      <c r="CY67" s="36"/>
      <c r="CZ67" s="36"/>
      <c r="DA67" s="36"/>
      <c r="DB67" s="36"/>
      <c r="DC67" s="36"/>
      <c r="DD67" s="36"/>
      <c r="DE67" s="36"/>
      <c r="DF67" s="36"/>
      <c r="DG67" s="36"/>
      <c r="DH67" s="36"/>
      <c r="DI67" s="36"/>
      <c r="DJ67" s="36"/>
      <c r="DK67" s="36"/>
      <c r="DL67" s="36"/>
      <c r="DM67" s="36"/>
      <c r="DN67" s="36"/>
      <c r="DO67" s="36"/>
      <c r="DP67" s="36"/>
      <c r="DQ67" s="36"/>
      <c r="DR67" s="36"/>
      <c r="DS67" s="36"/>
      <c r="DT67" s="36"/>
      <c r="DU67" s="36"/>
      <c r="DV67" s="36"/>
      <c r="DW67" s="36"/>
      <c r="DX67" s="36"/>
      <c r="DY67" s="36"/>
      <c r="DZ67" s="36"/>
      <c r="EA67" s="36"/>
      <c r="EB67" s="36"/>
      <c r="EC67" s="36"/>
      <c r="ED67" s="36"/>
      <c r="EE67" s="36"/>
      <c r="EF67" s="36"/>
      <c r="EG67" s="36"/>
      <c r="EI67" s="10"/>
      <c r="EJ67" s="10"/>
      <c r="EK67" s="10"/>
      <c r="EL67" s="10"/>
      <c r="EM67" s="10"/>
      <c r="EN67" s="10"/>
      <c r="EO67" s="10"/>
      <c r="EQ67" s="10"/>
      <c r="ER67" s="99"/>
      <c r="ES67" s="10"/>
      <c r="ET67" s="10"/>
      <c r="EU67" s="99"/>
      <c r="EV67" s="99"/>
      <c r="EW67" s="99"/>
      <c r="EX67" s="99"/>
      <c r="EY67" s="99"/>
    </row>
    <row r="68" spans="1:155" ht="16.5" thickBot="1">
      <c r="A68" s="41" t="s">
        <v>226</v>
      </c>
      <c r="B68" s="41"/>
      <c r="C68" s="42">
        <f>VLOOKUP(A68,BD!$B$3:$D$746,3,FALSE)</f>
        <v>35</v>
      </c>
      <c r="D68" s="6">
        <f>IFERROR(VLOOKUP(A68,BD!$B$3:$AC$411,4,FALSE),0)</f>
        <v>7560</v>
      </c>
      <c r="E68" s="6">
        <f>IFERROR(VLOOKUP(A68,BD!$B$3:$AC$411,6,FALSE),0)</f>
        <v>1458</v>
      </c>
      <c r="F68" s="6"/>
      <c r="G68" s="6">
        <f>+IFERROR(VLOOKUP(A68,BD!$B$3:$AC$411,12,FALSE),0)</f>
        <v>0</v>
      </c>
      <c r="H68" s="6">
        <f>+IFERROR(VLOOKUP(A68,BD!$B$3:$AC$411,14,FALSE),0)</f>
        <v>0</v>
      </c>
      <c r="I68" s="6">
        <f t="shared" si="6"/>
        <v>0</v>
      </c>
      <c r="J68" s="6">
        <f t="shared" si="1"/>
        <v>1458</v>
      </c>
      <c r="K68" s="337">
        <f>SUM(J68:J70)-SUM(I68:I70)</f>
        <v>2753</v>
      </c>
      <c r="L68" s="36">
        <v>7735</v>
      </c>
      <c r="M68" s="36">
        <v>2450</v>
      </c>
      <c r="N68" s="36"/>
      <c r="O68" s="36"/>
      <c r="P68" s="36">
        <v>7385</v>
      </c>
      <c r="Q68" s="36">
        <v>3080</v>
      </c>
      <c r="R68" s="36">
        <v>7560</v>
      </c>
      <c r="S68" s="36"/>
      <c r="T68" s="36"/>
      <c r="U68" s="36"/>
      <c r="V68" s="36"/>
      <c r="W68" s="36"/>
      <c r="X68" s="36">
        <v>7385</v>
      </c>
      <c r="Y68" s="36">
        <v>3150</v>
      </c>
      <c r="Z68" s="36">
        <v>5040</v>
      </c>
      <c r="AA68" s="36"/>
      <c r="AB68" s="36">
        <v>6615</v>
      </c>
      <c r="AC68" s="36">
        <v>3185</v>
      </c>
      <c r="AD68" s="36"/>
      <c r="AE68" s="36"/>
      <c r="AF68" s="36">
        <v>7455</v>
      </c>
      <c r="AG68" s="36">
        <v>2870</v>
      </c>
      <c r="AH68" s="36">
        <v>5040</v>
      </c>
      <c r="AI68" s="36"/>
      <c r="AJ68" s="36">
        <v>6930</v>
      </c>
      <c r="AK68" s="36">
        <v>1050</v>
      </c>
      <c r="AL68" s="36">
        <v>10080</v>
      </c>
      <c r="AM68" s="36"/>
      <c r="AN68" s="36">
        <v>4935</v>
      </c>
      <c r="AO68" s="36">
        <v>840</v>
      </c>
      <c r="AP68" s="36"/>
      <c r="AQ68" s="36"/>
      <c r="AR68" s="36">
        <v>5110</v>
      </c>
      <c r="AS68" s="36">
        <v>875</v>
      </c>
      <c r="AT68" s="36">
        <v>5040</v>
      </c>
      <c r="AU68" s="36"/>
      <c r="AV68" s="36"/>
      <c r="AW68" s="36"/>
      <c r="AX68" s="36"/>
      <c r="AY68" s="36"/>
      <c r="AZ68" s="36">
        <v>6545</v>
      </c>
      <c r="BA68" s="36">
        <v>1015</v>
      </c>
      <c r="BB68" s="36">
        <v>7560</v>
      </c>
      <c r="BC68" s="36"/>
      <c r="BD68" s="36">
        <v>6475</v>
      </c>
      <c r="BE68" s="36">
        <v>560</v>
      </c>
      <c r="BF68" s="36">
        <v>5040</v>
      </c>
      <c r="BG68" s="36"/>
      <c r="BH68" s="36">
        <v>6825</v>
      </c>
      <c r="BI68" s="36">
        <v>1330</v>
      </c>
      <c r="BJ68" s="36">
        <v>5040</v>
      </c>
      <c r="BK68" s="36"/>
      <c r="BL68" s="36">
        <v>7245</v>
      </c>
      <c r="BM68" s="36">
        <v>1610</v>
      </c>
      <c r="BN68" s="36"/>
      <c r="BO68" s="36"/>
      <c r="BP68" s="36">
        <v>5915</v>
      </c>
      <c r="BQ68" s="36">
        <v>490</v>
      </c>
      <c r="BR68" s="36">
        <v>7560</v>
      </c>
      <c r="BS68" s="36">
        <v>12</v>
      </c>
      <c r="BT68" s="36">
        <v>7770</v>
      </c>
      <c r="BU68" s="36">
        <v>0</v>
      </c>
      <c r="BV68" s="36"/>
      <c r="BW68" s="36"/>
      <c r="BX68" s="36"/>
      <c r="BY68" s="36"/>
      <c r="BZ68" s="36"/>
      <c r="CA68" s="36"/>
      <c r="CB68" s="36"/>
      <c r="CC68" s="36"/>
      <c r="CD68" s="36"/>
      <c r="CE68" s="36"/>
      <c r="CF68" s="36"/>
      <c r="CG68" s="36"/>
      <c r="CH68" s="36"/>
      <c r="CI68" s="36"/>
      <c r="CJ68" s="36"/>
      <c r="CK68" s="36"/>
      <c r="CL68" s="36"/>
      <c r="CM68" s="36"/>
      <c r="CN68" s="36"/>
      <c r="CO68" s="36"/>
      <c r="CP68" s="36"/>
      <c r="CQ68" s="36"/>
      <c r="CR68" s="36"/>
      <c r="CS68" s="36"/>
      <c r="CT68" s="36"/>
      <c r="CU68" s="36"/>
      <c r="CV68" s="36"/>
      <c r="CW68" s="36"/>
      <c r="CX68" s="36"/>
      <c r="CY68" s="36"/>
      <c r="CZ68" s="36"/>
      <c r="DA68" s="36"/>
      <c r="DB68" s="36"/>
      <c r="DC68" s="36"/>
      <c r="DD68" s="36"/>
      <c r="DE68" s="36"/>
      <c r="DF68" s="36"/>
      <c r="DG68" s="36"/>
      <c r="DH68" s="36"/>
      <c r="DI68" s="36"/>
      <c r="DJ68" s="36"/>
      <c r="DK68" s="36"/>
      <c r="DL68" s="36"/>
      <c r="DM68" s="36"/>
      <c r="DN68" s="36"/>
      <c r="DO68" s="36"/>
      <c r="DP68" s="36"/>
      <c r="DQ68" s="36"/>
      <c r="DR68" s="36"/>
      <c r="DS68" s="36"/>
      <c r="DT68" s="36"/>
      <c r="DU68" s="36"/>
      <c r="DV68" s="36"/>
      <c r="DW68" s="36"/>
      <c r="DX68" s="36"/>
      <c r="DY68" s="36"/>
      <c r="DZ68" s="36"/>
      <c r="EA68" s="36"/>
      <c r="EB68" s="36"/>
      <c r="EC68" s="36"/>
      <c r="ED68" s="36"/>
      <c r="EE68" s="36"/>
      <c r="EF68" s="36"/>
      <c r="EG68" s="36"/>
      <c r="EI68" s="6"/>
      <c r="EJ68" s="6"/>
      <c r="EK68" s="6"/>
      <c r="EL68" s="6"/>
      <c r="EM68" s="268"/>
      <c r="EN68" s="6"/>
      <c r="EO68" s="6"/>
      <c r="EQ68" s="6"/>
      <c r="ER68" s="99"/>
      <c r="ES68" s="6"/>
      <c r="ET68" s="6"/>
      <c r="EU68" s="99"/>
      <c r="EV68" s="99"/>
      <c r="EW68" s="99"/>
      <c r="EX68" s="99"/>
      <c r="EY68" s="99"/>
    </row>
    <row r="69" spans="1:155" ht="16.5" thickBot="1">
      <c r="A69" s="41" t="s">
        <v>305</v>
      </c>
      <c r="B69" s="41"/>
      <c r="C69" s="42">
        <f>VLOOKUP(A69,BD!$B$3:$D$746,3,FALSE)</f>
        <v>35</v>
      </c>
      <c r="D69" s="6">
        <f>IFERROR(VLOOKUP(A69,BD!$B$3:$AC$411,4,FALSE),0)</f>
        <v>2520</v>
      </c>
      <c r="E69" s="6">
        <f>IFERROR(VLOOKUP(A69,BD!$B$3:$AC$411,6,FALSE),0)</f>
        <v>1295</v>
      </c>
      <c r="F69" s="6"/>
      <c r="G69" s="6">
        <f>+IFERROR(VLOOKUP(A69,BD!$B$3:$AC$411,12,FALSE),0)</f>
        <v>0</v>
      </c>
      <c r="H69" s="6">
        <f>+IFERROR(VLOOKUP(A69,BD!$B$3:$AC$411,14,FALSE),0)</f>
        <v>0</v>
      </c>
      <c r="I69" s="6">
        <f t="shared" si="6"/>
        <v>0</v>
      </c>
      <c r="J69" s="6">
        <f>+E69</f>
        <v>1295</v>
      </c>
      <c r="K69" s="338"/>
      <c r="L69" s="36">
        <v>2835</v>
      </c>
      <c r="M69" s="36">
        <v>665</v>
      </c>
      <c r="N69" s="36"/>
      <c r="O69" s="36"/>
      <c r="P69" s="36">
        <v>3535</v>
      </c>
      <c r="Q69" s="36">
        <v>980</v>
      </c>
      <c r="R69" s="36">
        <v>2520</v>
      </c>
      <c r="S69" s="36"/>
      <c r="T69" s="36"/>
      <c r="U69" s="36"/>
      <c r="V69" s="36"/>
      <c r="W69" s="36"/>
      <c r="X69" s="36">
        <v>3290</v>
      </c>
      <c r="Y69" s="36">
        <v>630</v>
      </c>
      <c r="Z69" s="36">
        <v>2520</v>
      </c>
      <c r="AA69" s="36"/>
      <c r="AB69" s="36">
        <v>2940</v>
      </c>
      <c r="AC69" s="36">
        <v>875</v>
      </c>
      <c r="AD69" s="36"/>
      <c r="AE69" s="36"/>
      <c r="AF69" s="36">
        <v>3290</v>
      </c>
      <c r="AG69" s="36">
        <v>385</v>
      </c>
      <c r="AH69" s="36">
        <v>2520</v>
      </c>
      <c r="AI69" s="36"/>
      <c r="AJ69" s="36">
        <v>2100</v>
      </c>
      <c r="AK69" s="36">
        <v>1120</v>
      </c>
      <c r="AL69" s="36">
        <v>0</v>
      </c>
      <c r="AM69" s="36"/>
      <c r="AN69" s="36">
        <v>3010</v>
      </c>
      <c r="AO69" s="36">
        <v>560</v>
      </c>
      <c r="AP69" s="36"/>
      <c r="AQ69" s="36"/>
      <c r="AR69" s="36">
        <v>2870</v>
      </c>
      <c r="AS69" s="36">
        <v>630</v>
      </c>
      <c r="AT69" s="36">
        <v>0</v>
      </c>
      <c r="AU69" s="36"/>
      <c r="AV69" s="36"/>
      <c r="AW69" s="36"/>
      <c r="AX69" s="36"/>
      <c r="AY69" s="36"/>
      <c r="AZ69" s="36">
        <v>1925</v>
      </c>
      <c r="BA69" s="36">
        <v>140</v>
      </c>
      <c r="BB69" s="36">
        <v>0</v>
      </c>
      <c r="BC69" s="36"/>
      <c r="BD69" s="36">
        <v>700</v>
      </c>
      <c r="BE69" s="36">
        <v>70</v>
      </c>
      <c r="BF69" s="36">
        <v>2520</v>
      </c>
      <c r="BG69" s="36"/>
      <c r="BH69" s="36">
        <v>1820</v>
      </c>
      <c r="BI69" s="36">
        <v>70</v>
      </c>
      <c r="BJ69" s="36">
        <v>2520</v>
      </c>
      <c r="BK69" s="36"/>
      <c r="BL69" s="36">
        <v>1785</v>
      </c>
      <c r="BM69" s="36">
        <v>665</v>
      </c>
      <c r="BN69" s="36"/>
      <c r="BO69" s="36"/>
      <c r="BP69" s="36">
        <v>1855</v>
      </c>
      <c r="BQ69" s="36">
        <v>245</v>
      </c>
      <c r="BR69" s="36">
        <v>2520</v>
      </c>
      <c r="BS69" s="36"/>
      <c r="BT69" s="36">
        <v>1820</v>
      </c>
      <c r="BU69" s="36">
        <v>0</v>
      </c>
      <c r="BV69" s="36"/>
      <c r="BW69" s="36"/>
      <c r="BX69" s="36"/>
      <c r="BY69" s="36"/>
      <c r="BZ69" s="36"/>
      <c r="CA69" s="36"/>
      <c r="CB69" s="36"/>
      <c r="CC69" s="36"/>
      <c r="CD69" s="36"/>
      <c r="CE69" s="36"/>
      <c r="CF69" s="36"/>
      <c r="CG69" s="36"/>
      <c r="CH69" s="36"/>
      <c r="CI69" s="36"/>
      <c r="CJ69" s="36"/>
      <c r="CK69" s="36"/>
      <c r="CL69" s="36"/>
      <c r="CM69" s="36"/>
      <c r="CN69" s="36"/>
      <c r="CO69" s="36"/>
      <c r="CP69" s="36"/>
      <c r="CQ69" s="36"/>
      <c r="CR69" s="36"/>
      <c r="CS69" s="36"/>
      <c r="CT69" s="36"/>
      <c r="CU69" s="36"/>
      <c r="CV69" s="36"/>
      <c r="CW69" s="36"/>
      <c r="CX69" s="38"/>
      <c r="CY69" s="36"/>
      <c r="CZ69" s="36"/>
      <c r="DA69" s="36"/>
      <c r="DB69" s="36"/>
      <c r="DC69" s="36"/>
      <c r="DD69" s="36"/>
      <c r="DE69" s="36"/>
      <c r="DF69" s="36"/>
      <c r="DG69" s="36"/>
      <c r="DH69" s="36"/>
      <c r="DI69" s="36"/>
      <c r="DJ69" s="36"/>
      <c r="DK69" s="36"/>
      <c r="DL69" s="36"/>
      <c r="DM69" s="36"/>
      <c r="DN69" s="36"/>
      <c r="DO69" s="36"/>
      <c r="DP69" s="36"/>
      <c r="DQ69" s="36"/>
      <c r="DR69" s="36"/>
      <c r="DS69" s="36"/>
      <c r="DT69" s="36"/>
      <c r="DU69" s="36"/>
      <c r="DV69" s="36"/>
      <c r="DW69" s="36"/>
      <c r="DX69" s="36"/>
      <c r="DY69" s="36"/>
      <c r="DZ69" s="36"/>
      <c r="EA69" s="36"/>
      <c r="EB69" s="36"/>
      <c r="EC69" s="36"/>
      <c r="ED69" s="36"/>
      <c r="EE69" s="36"/>
      <c r="EF69" s="36"/>
      <c r="EG69" s="36"/>
      <c r="EI69" s="6"/>
      <c r="EJ69" s="6"/>
      <c r="EK69" s="6"/>
      <c r="EL69" s="6"/>
      <c r="EM69" s="6"/>
      <c r="EN69" s="6"/>
      <c r="EO69" s="6"/>
      <c r="EQ69" s="6"/>
      <c r="ER69" s="99"/>
      <c r="ES69" s="6"/>
      <c r="ET69" s="6"/>
      <c r="EU69" s="99"/>
      <c r="EV69" s="99"/>
      <c r="EW69" s="99"/>
      <c r="EX69" s="99"/>
      <c r="EY69" s="99"/>
    </row>
    <row r="70" spans="1:155" ht="16.5" thickBot="1">
      <c r="A70" s="41" t="s">
        <v>227</v>
      </c>
      <c r="B70" s="41"/>
      <c r="C70" s="42">
        <f>VLOOKUP(A70,BD!$B$3:$D$746,3,FALSE)</f>
        <v>35</v>
      </c>
      <c r="D70" s="6">
        <f>IFERROR(VLOOKUP(A70,BD!$B$3:$AC$411,4,FALSE),0)</f>
        <v>0</v>
      </c>
      <c r="E70" s="6">
        <f>IFERROR(VLOOKUP(A70,BD!$B$3:$AC$411,6,FALSE),0)</f>
        <v>0</v>
      </c>
      <c r="F70" s="6"/>
      <c r="G70" s="6">
        <f>+IFERROR(VLOOKUP(A70,BD!$B$3:$AC$411,12,FALSE),0)</f>
        <v>0</v>
      </c>
      <c r="H70" s="6">
        <f>+IFERROR(VLOOKUP(A70,BD!$B$3:$AC$411,14,FALSE),0)</f>
        <v>0</v>
      </c>
      <c r="I70" s="6">
        <f t="shared" si="0"/>
        <v>0</v>
      </c>
      <c r="J70" s="6">
        <f t="shared" si="1"/>
        <v>0</v>
      </c>
      <c r="K70" s="339"/>
      <c r="L70" s="36">
        <v>0</v>
      </c>
      <c r="M70" s="36">
        <v>0</v>
      </c>
      <c r="N70" s="36"/>
      <c r="O70" s="36"/>
      <c r="P70" s="36">
        <v>0</v>
      </c>
      <c r="Q70" s="36">
        <v>0</v>
      </c>
      <c r="R70" s="36">
        <v>0</v>
      </c>
      <c r="S70" s="36"/>
      <c r="T70" s="36"/>
      <c r="U70" s="36"/>
      <c r="V70" s="36"/>
      <c r="W70" s="36"/>
      <c r="X70" s="36">
        <v>0</v>
      </c>
      <c r="Y70" s="36">
        <v>0</v>
      </c>
      <c r="Z70" s="36">
        <v>0</v>
      </c>
      <c r="AA70" s="36"/>
      <c r="AB70" s="36">
        <v>0</v>
      </c>
      <c r="AC70" s="36">
        <v>0</v>
      </c>
      <c r="AD70" s="36"/>
      <c r="AE70" s="36"/>
      <c r="AF70" s="36">
        <v>0</v>
      </c>
      <c r="AG70" s="36">
        <v>0</v>
      </c>
      <c r="AH70" s="36">
        <v>0</v>
      </c>
      <c r="AI70" s="36"/>
      <c r="AJ70" s="36">
        <v>0</v>
      </c>
      <c r="AK70" s="36">
        <v>0</v>
      </c>
      <c r="AL70" s="36">
        <v>0</v>
      </c>
      <c r="AM70" s="36"/>
      <c r="AN70" s="36">
        <v>0</v>
      </c>
      <c r="AO70" s="36">
        <v>0</v>
      </c>
      <c r="AP70" s="36"/>
      <c r="AQ70" s="36"/>
      <c r="AR70" s="36">
        <v>0</v>
      </c>
      <c r="AS70" s="36">
        <v>0</v>
      </c>
      <c r="AT70" s="36">
        <v>0</v>
      </c>
      <c r="AU70" s="36"/>
      <c r="AV70" s="36"/>
      <c r="AW70" s="36"/>
      <c r="AX70" s="36"/>
      <c r="AY70" s="36"/>
      <c r="AZ70" s="36">
        <v>0</v>
      </c>
      <c r="BA70" s="36">
        <v>0</v>
      </c>
      <c r="BB70" s="36">
        <v>0</v>
      </c>
      <c r="BC70" s="36"/>
      <c r="BD70" s="36">
        <v>0</v>
      </c>
      <c r="BE70" s="36">
        <v>0</v>
      </c>
      <c r="BF70" s="36">
        <v>0</v>
      </c>
      <c r="BG70" s="36"/>
      <c r="BH70" s="36">
        <v>0</v>
      </c>
      <c r="BI70" s="36">
        <v>0</v>
      </c>
      <c r="BJ70" s="36">
        <v>0</v>
      </c>
      <c r="BK70" s="36"/>
      <c r="BL70" s="36">
        <v>0</v>
      </c>
      <c r="BM70" s="36">
        <v>0</v>
      </c>
      <c r="BN70" s="36"/>
      <c r="BO70" s="36"/>
      <c r="BP70" s="36">
        <v>0</v>
      </c>
      <c r="BQ70" s="36">
        <v>0</v>
      </c>
      <c r="BR70" s="36">
        <v>0</v>
      </c>
      <c r="BS70" s="36"/>
      <c r="BT70" s="36">
        <v>0</v>
      </c>
      <c r="BU70" s="36">
        <v>0</v>
      </c>
      <c r="BV70" s="36"/>
      <c r="BW70" s="36"/>
      <c r="BX70" s="36"/>
      <c r="BY70" s="36"/>
      <c r="BZ70" s="36"/>
      <c r="CA70" s="36"/>
      <c r="CB70" s="36"/>
      <c r="CC70" s="36"/>
      <c r="CD70" s="36"/>
      <c r="CE70" s="36"/>
      <c r="CF70" s="36"/>
      <c r="CG70" s="36"/>
      <c r="CH70" s="36"/>
      <c r="CI70" s="36"/>
      <c r="CJ70" s="36"/>
      <c r="CK70" s="36"/>
      <c r="CL70" s="36"/>
      <c r="CM70" s="36"/>
      <c r="CN70" s="36"/>
      <c r="CO70" s="36"/>
      <c r="CP70" s="36"/>
      <c r="CQ70" s="36"/>
      <c r="CR70" s="36"/>
      <c r="CS70" s="36"/>
      <c r="CT70" s="36"/>
      <c r="CU70" s="36"/>
      <c r="CV70" s="36"/>
      <c r="CW70" s="36"/>
      <c r="CX70" s="38"/>
      <c r="CY70" s="36"/>
      <c r="CZ70" s="36"/>
      <c r="DA70" s="36"/>
      <c r="DB70" s="36"/>
      <c r="DC70" s="36"/>
      <c r="DD70" s="36"/>
      <c r="DE70" s="36"/>
      <c r="DF70" s="36"/>
      <c r="DG70" s="36"/>
      <c r="DH70" s="36"/>
      <c r="DI70" s="36"/>
      <c r="DJ70" s="36"/>
      <c r="DK70" s="36"/>
      <c r="DL70" s="36"/>
      <c r="DM70" s="36"/>
      <c r="DN70" s="36"/>
      <c r="DO70" s="36"/>
      <c r="DP70" s="36"/>
      <c r="DQ70" s="36"/>
      <c r="DR70" s="36"/>
      <c r="DS70" s="36"/>
      <c r="DT70" s="36"/>
      <c r="DU70" s="36"/>
      <c r="DV70" s="36"/>
      <c r="DW70" s="36"/>
      <c r="DX70" s="36"/>
      <c r="DY70" s="36"/>
      <c r="DZ70" s="36"/>
      <c r="EA70" s="36"/>
      <c r="EB70" s="36"/>
      <c r="EC70" s="36"/>
      <c r="ED70" s="36"/>
      <c r="EE70" s="36"/>
      <c r="EF70" s="36"/>
      <c r="EG70" s="36"/>
      <c r="EI70" s="6"/>
      <c r="EJ70" s="6"/>
      <c r="EK70" s="6"/>
      <c r="EL70" s="6"/>
      <c r="EM70" s="6"/>
      <c r="EN70" s="6"/>
      <c r="EO70" s="6"/>
      <c r="EQ70" s="6"/>
      <c r="ER70" s="99"/>
      <c r="ES70" s="6"/>
      <c r="ET70" s="6"/>
      <c r="EU70" s="99"/>
      <c r="EV70" s="99"/>
      <c r="EW70" s="99"/>
      <c r="EX70" s="99"/>
      <c r="EY70" s="99"/>
    </row>
    <row r="71" spans="1:155" ht="16.5" thickBot="1">
      <c r="A71" s="45" t="s">
        <v>25</v>
      </c>
      <c r="B71" s="45"/>
      <c r="C71" s="42">
        <f>VLOOKUP(A71,BD!$B$3:$D$746,3,FALSE)</f>
        <v>48</v>
      </c>
      <c r="D71" s="4">
        <f>IFERROR(VLOOKUP(A71,BD!$B$3:$AC$411,4,FALSE),0)</f>
        <v>432</v>
      </c>
      <c r="E71" s="4">
        <f>IFERROR(VLOOKUP(A71,BD!$B$3:$AC$411,6,FALSE),0)</f>
        <v>558</v>
      </c>
      <c r="F71" s="4"/>
      <c r="G71" s="4">
        <f>+IFERROR(VLOOKUP(A71,BD!$B$3:$AC$411,12,FALSE),0)</f>
        <v>0</v>
      </c>
      <c r="H71" s="4">
        <f>+IFERROR(VLOOKUP(A71,BD!$B$3:$AC$411,14,FALSE),0)</f>
        <v>0</v>
      </c>
      <c r="I71" s="4">
        <f t="shared" si="0"/>
        <v>0</v>
      </c>
      <c r="J71" s="4">
        <f t="shared" si="1"/>
        <v>558</v>
      </c>
      <c r="K71" s="337">
        <f>SUM(J71:J72)-SUM(I71:I72)</f>
        <v>510</v>
      </c>
      <c r="L71" s="36">
        <v>480</v>
      </c>
      <c r="M71" s="36">
        <v>48</v>
      </c>
      <c r="N71" s="36"/>
      <c r="O71" s="36">
        <v>4</v>
      </c>
      <c r="P71" s="36">
        <v>288</v>
      </c>
      <c r="Q71" s="36">
        <v>96</v>
      </c>
      <c r="R71" s="36">
        <v>0</v>
      </c>
      <c r="S71" s="36"/>
      <c r="T71" s="36"/>
      <c r="U71" s="36"/>
      <c r="V71" s="36"/>
      <c r="W71" s="36"/>
      <c r="X71" s="36">
        <v>288</v>
      </c>
      <c r="Y71" s="36">
        <v>48</v>
      </c>
      <c r="Z71" s="36">
        <v>0</v>
      </c>
      <c r="AA71" s="36"/>
      <c r="AB71" s="36">
        <v>144</v>
      </c>
      <c r="AC71" s="36">
        <v>48</v>
      </c>
      <c r="AD71" s="36"/>
      <c r="AE71" s="36">
        <v>-3</v>
      </c>
      <c r="AF71" s="36">
        <v>0</v>
      </c>
      <c r="AG71" s="36">
        <v>0</v>
      </c>
      <c r="AH71" s="36">
        <v>864</v>
      </c>
      <c r="AI71" s="36"/>
      <c r="AJ71" s="36">
        <v>144</v>
      </c>
      <c r="AK71" s="36">
        <v>0</v>
      </c>
      <c r="AL71" s="36">
        <v>0</v>
      </c>
      <c r="AM71" s="36"/>
      <c r="AN71" s="36">
        <v>480</v>
      </c>
      <c r="AO71" s="36">
        <v>0</v>
      </c>
      <c r="AP71" s="36"/>
      <c r="AQ71" s="36"/>
      <c r="AR71" s="36">
        <v>240</v>
      </c>
      <c r="AS71" s="36">
        <v>48</v>
      </c>
      <c r="AT71" s="36">
        <v>864</v>
      </c>
      <c r="AU71" s="36">
        <v>48</v>
      </c>
      <c r="AV71" s="36"/>
      <c r="AW71" s="36"/>
      <c r="AX71" s="36"/>
      <c r="AY71" s="36"/>
      <c r="AZ71" s="36">
        <v>288</v>
      </c>
      <c r="BA71" s="36">
        <v>0</v>
      </c>
      <c r="BB71" s="36">
        <v>0</v>
      </c>
      <c r="BC71" s="36">
        <v>48</v>
      </c>
      <c r="BD71" s="36">
        <v>144</v>
      </c>
      <c r="BE71" s="36">
        <v>48</v>
      </c>
      <c r="BF71" s="36">
        <v>0</v>
      </c>
      <c r="BG71" s="36">
        <v>32</v>
      </c>
      <c r="BH71" s="36">
        <v>432</v>
      </c>
      <c r="BI71" s="36">
        <v>0</v>
      </c>
      <c r="BJ71" s="36">
        <v>864</v>
      </c>
      <c r="BK71" s="36">
        <v>16</v>
      </c>
      <c r="BL71" s="36">
        <v>288</v>
      </c>
      <c r="BM71" s="36">
        <v>48</v>
      </c>
      <c r="BN71" s="36"/>
      <c r="BO71" s="36">
        <v>4</v>
      </c>
      <c r="BP71" s="36">
        <v>480</v>
      </c>
      <c r="BQ71" s="36">
        <v>96</v>
      </c>
      <c r="BR71" s="36">
        <v>432</v>
      </c>
      <c r="BS71" s="36">
        <v>-46</v>
      </c>
      <c r="BT71" s="36">
        <v>288</v>
      </c>
      <c r="BU71" s="36">
        <v>0</v>
      </c>
      <c r="BV71" s="36"/>
      <c r="BW71" s="36"/>
      <c r="BX71" s="36"/>
      <c r="BY71" s="36"/>
      <c r="BZ71" s="36"/>
      <c r="CA71" s="36"/>
      <c r="CB71" s="36"/>
      <c r="CC71" s="36"/>
      <c r="CD71" s="36"/>
      <c r="CE71" s="36"/>
      <c r="CF71" s="36"/>
      <c r="CG71" s="36"/>
      <c r="CH71" s="36"/>
      <c r="CI71" s="36"/>
      <c r="CJ71" s="36"/>
      <c r="CK71" s="36"/>
      <c r="CL71" s="36"/>
      <c r="CM71" s="36"/>
      <c r="CN71" s="36"/>
      <c r="CO71" s="36"/>
      <c r="CP71" s="36"/>
      <c r="CQ71" s="36"/>
      <c r="CR71" s="36"/>
      <c r="CS71" s="36"/>
      <c r="CT71" s="36"/>
      <c r="CU71" s="36"/>
      <c r="CV71" s="36"/>
      <c r="CW71" s="36"/>
      <c r="CX71" s="36"/>
      <c r="CY71" s="36"/>
      <c r="CZ71" s="36"/>
      <c r="DA71" s="36"/>
      <c r="DB71" s="36"/>
      <c r="DC71" s="36"/>
      <c r="DD71" s="36"/>
      <c r="DE71" s="36"/>
      <c r="DF71" s="36"/>
      <c r="DG71" s="36"/>
      <c r="DH71" s="36"/>
      <c r="DI71" s="36"/>
      <c r="DJ71" s="36"/>
      <c r="DK71" s="36"/>
      <c r="DL71" s="36"/>
      <c r="DM71" s="36"/>
      <c r="DN71" s="36"/>
      <c r="DO71" s="36"/>
      <c r="DP71" s="36"/>
      <c r="DQ71" s="36"/>
      <c r="DR71" s="36"/>
      <c r="DS71" s="36"/>
      <c r="DT71" s="36"/>
      <c r="DU71" s="36"/>
      <c r="DV71" s="36"/>
      <c r="DW71" s="36"/>
      <c r="DX71" s="36"/>
      <c r="DY71" s="36"/>
      <c r="DZ71" s="36"/>
      <c r="EA71" s="36"/>
      <c r="EB71" s="36"/>
      <c r="EC71" s="36"/>
      <c r="ED71" s="36"/>
      <c r="EE71" s="36"/>
      <c r="EF71" s="36"/>
      <c r="EG71" s="36"/>
      <c r="EI71" s="4"/>
      <c r="EJ71" s="4"/>
      <c r="EK71" s="4"/>
      <c r="EL71" s="4"/>
      <c r="EM71" s="4"/>
      <c r="EN71" s="4"/>
      <c r="EO71" s="4"/>
      <c r="EQ71" s="4"/>
      <c r="ER71" s="99"/>
      <c r="ES71" s="4"/>
      <c r="ET71" s="4"/>
      <c r="EU71" s="99"/>
      <c r="EV71" s="99"/>
      <c r="EW71" s="99"/>
      <c r="EX71" s="99"/>
      <c r="EY71" s="99"/>
    </row>
    <row r="72" spans="1:155" ht="16.5" thickBot="1">
      <c r="A72" s="45" t="s">
        <v>26</v>
      </c>
      <c r="B72" s="45"/>
      <c r="C72" s="42">
        <f>VLOOKUP(A72,BD!$B$3:$D$746,3,FALSE)</f>
        <v>48</v>
      </c>
      <c r="D72" s="4">
        <f>IFERROR(VLOOKUP(A72,BD!$B$3:$AC$411,4,FALSE),0)</f>
        <v>432</v>
      </c>
      <c r="E72" s="4">
        <f>IFERROR(VLOOKUP(A72,BD!$B$3:$AC$411,6,FALSE),0)</f>
        <v>-48</v>
      </c>
      <c r="F72" s="4"/>
      <c r="G72" s="4">
        <f>+IFERROR(VLOOKUP(A72,BD!$B$3:$AC$411,12,FALSE),0)</f>
        <v>0</v>
      </c>
      <c r="H72" s="4">
        <f>+IFERROR(VLOOKUP(A72,BD!$B$3:$AC$411,14,FALSE),0)</f>
        <v>0</v>
      </c>
      <c r="I72" s="4">
        <f t="shared" si="0"/>
        <v>0</v>
      </c>
      <c r="J72" s="4">
        <f t="shared" si="1"/>
        <v>-48</v>
      </c>
      <c r="K72" s="339"/>
      <c r="L72" s="36">
        <v>624</v>
      </c>
      <c r="M72" s="36">
        <v>336</v>
      </c>
      <c r="N72" s="36"/>
      <c r="O72" s="36">
        <v>48</v>
      </c>
      <c r="P72" s="36">
        <v>480</v>
      </c>
      <c r="Q72" s="36">
        <v>240</v>
      </c>
      <c r="R72" s="36">
        <v>864</v>
      </c>
      <c r="S72" s="36"/>
      <c r="T72" s="36"/>
      <c r="U72" s="36"/>
      <c r="V72" s="36"/>
      <c r="W72" s="36"/>
      <c r="X72" s="36">
        <v>672</v>
      </c>
      <c r="Y72" s="36">
        <v>288</v>
      </c>
      <c r="Z72" s="36">
        <v>0</v>
      </c>
      <c r="AA72" s="36"/>
      <c r="AB72" s="36">
        <v>384</v>
      </c>
      <c r="AC72" s="36">
        <v>336</v>
      </c>
      <c r="AD72" s="36"/>
      <c r="AE72" s="36">
        <v>131</v>
      </c>
      <c r="AF72" s="36">
        <v>576</v>
      </c>
      <c r="AG72" s="36">
        <v>144</v>
      </c>
      <c r="AH72" s="36">
        <v>864</v>
      </c>
      <c r="AI72" s="36"/>
      <c r="AJ72" s="36">
        <v>384</v>
      </c>
      <c r="AK72" s="36">
        <v>240</v>
      </c>
      <c r="AL72" s="36">
        <v>0</v>
      </c>
      <c r="AM72" s="36"/>
      <c r="AN72" s="36">
        <v>480</v>
      </c>
      <c r="AO72" s="36">
        <v>336</v>
      </c>
      <c r="AP72" s="36"/>
      <c r="AQ72" s="36"/>
      <c r="AR72" s="36">
        <v>432</v>
      </c>
      <c r="AS72" s="36">
        <v>192</v>
      </c>
      <c r="AT72" s="36">
        <v>0</v>
      </c>
      <c r="AU72" s="36"/>
      <c r="AV72" s="36"/>
      <c r="AW72" s="36"/>
      <c r="AX72" s="36"/>
      <c r="AY72" s="36"/>
      <c r="AZ72" s="36">
        <v>624</v>
      </c>
      <c r="BA72" s="36">
        <v>144</v>
      </c>
      <c r="BB72" s="36">
        <v>864</v>
      </c>
      <c r="BC72" s="36"/>
      <c r="BD72" s="36">
        <v>480</v>
      </c>
      <c r="BE72" s="36">
        <v>96</v>
      </c>
      <c r="BF72" s="36">
        <v>0</v>
      </c>
      <c r="BG72" s="36"/>
      <c r="BH72" s="36">
        <v>624</v>
      </c>
      <c r="BI72" s="36">
        <v>144</v>
      </c>
      <c r="BJ72" s="36">
        <v>0</v>
      </c>
      <c r="BK72" s="36">
        <v>12</v>
      </c>
      <c r="BL72" s="36">
        <v>528</v>
      </c>
      <c r="BM72" s="36">
        <v>240</v>
      </c>
      <c r="BN72" s="36"/>
      <c r="BO72" s="36">
        <v>48</v>
      </c>
      <c r="BP72" s="36">
        <v>0</v>
      </c>
      <c r="BQ72" s="36">
        <v>96</v>
      </c>
      <c r="BR72" s="36">
        <v>432</v>
      </c>
      <c r="BS72" s="36"/>
      <c r="BT72" s="36">
        <v>576</v>
      </c>
      <c r="BU72" s="36">
        <v>0</v>
      </c>
      <c r="BV72" s="36"/>
      <c r="BW72" s="36"/>
      <c r="BX72" s="36"/>
      <c r="BY72" s="36"/>
      <c r="BZ72" s="36"/>
      <c r="CA72" s="36"/>
      <c r="CB72" s="36"/>
      <c r="CC72" s="36"/>
      <c r="CD72" s="36"/>
      <c r="CE72" s="36"/>
      <c r="CF72" s="36"/>
      <c r="CG72" s="36"/>
      <c r="CH72" s="36"/>
      <c r="CI72" s="36"/>
      <c r="CJ72" s="36"/>
      <c r="CK72" s="36"/>
      <c r="CL72" s="36"/>
      <c r="CM72" s="36"/>
      <c r="CN72" s="36"/>
      <c r="CO72" s="36"/>
      <c r="CP72" s="36"/>
      <c r="CQ72" s="36"/>
      <c r="CR72" s="36"/>
      <c r="CS72" s="36"/>
      <c r="CT72" s="36"/>
      <c r="CU72" s="36"/>
      <c r="CV72" s="36"/>
      <c r="CW72" s="36"/>
      <c r="CX72" s="36"/>
      <c r="CY72" s="36"/>
      <c r="CZ72" s="36"/>
      <c r="DA72" s="36"/>
      <c r="DB72" s="36"/>
      <c r="DC72" s="36"/>
      <c r="DD72" s="36"/>
      <c r="DE72" s="36"/>
      <c r="DF72" s="36"/>
      <c r="DG72" s="36"/>
      <c r="DH72" s="36"/>
      <c r="DI72" s="36"/>
      <c r="DJ72" s="36"/>
      <c r="DK72" s="36"/>
      <c r="DL72" s="36"/>
      <c r="DM72" s="36"/>
      <c r="DN72" s="36"/>
      <c r="DO72" s="36"/>
      <c r="DP72" s="36"/>
      <c r="DQ72" s="36"/>
      <c r="DR72" s="36"/>
      <c r="DS72" s="36"/>
      <c r="DT72" s="36"/>
      <c r="DU72" s="36"/>
      <c r="DV72" s="36"/>
      <c r="DW72" s="36"/>
      <c r="DX72" s="36"/>
      <c r="DY72" s="36"/>
      <c r="DZ72" s="36"/>
      <c r="EA72" s="36"/>
      <c r="EB72" s="36"/>
      <c r="EC72" s="36"/>
      <c r="ED72" s="36"/>
      <c r="EE72" s="36"/>
      <c r="EF72" s="36"/>
      <c r="EG72" s="36"/>
      <c r="EI72" s="4"/>
      <c r="EJ72" s="4"/>
      <c r="EK72" s="4"/>
      <c r="EL72" s="4"/>
      <c r="EM72" s="268"/>
      <c r="EN72" s="4"/>
      <c r="EO72" s="4"/>
      <c r="EQ72" s="4"/>
      <c r="ER72" s="99"/>
      <c r="ES72" s="4"/>
      <c r="ET72" s="4"/>
      <c r="EU72" s="99"/>
      <c r="EV72" s="99"/>
      <c r="EW72" s="99"/>
      <c r="EX72" s="99"/>
      <c r="EY72" s="99"/>
    </row>
    <row r="73" spans="1:155" ht="16.5" thickBot="1">
      <c r="A73" s="46" t="s">
        <v>32</v>
      </c>
      <c r="B73" s="46"/>
      <c r="C73" s="42">
        <f>VLOOKUP(A73,BD!$B$3:$D$746,3,FALSE)</f>
        <v>48</v>
      </c>
      <c r="D73" s="5">
        <f>IFERROR(VLOOKUP(A73,BD!$B$3:$AC$411,4,FALSE),0)</f>
        <v>1728</v>
      </c>
      <c r="E73" s="5">
        <f>IFERROR(VLOOKUP(A73,BD!$B$3:$AC$411,6,FALSE),0)</f>
        <v>1224</v>
      </c>
      <c r="F73" s="5"/>
      <c r="G73" s="5">
        <f>+IFERROR(VLOOKUP(A73,BD!$B$3:$AC$411,12,FALSE),0)</f>
        <v>0</v>
      </c>
      <c r="H73" s="5">
        <f>+IFERROR(VLOOKUP(A73,BD!$B$3:$AC$411,14,FALSE),0)</f>
        <v>0</v>
      </c>
      <c r="I73" s="5">
        <f t="shared" si="0"/>
        <v>0</v>
      </c>
      <c r="J73" s="5">
        <f t="shared" si="1"/>
        <v>1224</v>
      </c>
      <c r="K73" s="337">
        <f>SUM(J73:J78)-SUM(I73:I78)</f>
        <v>2376</v>
      </c>
      <c r="L73" s="36">
        <v>1344</v>
      </c>
      <c r="M73" s="36">
        <v>384</v>
      </c>
      <c r="N73" s="36"/>
      <c r="O73" s="36"/>
      <c r="P73" s="36">
        <v>1584</v>
      </c>
      <c r="Q73" s="36">
        <v>768</v>
      </c>
      <c r="R73" s="36">
        <v>0</v>
      </c>
      <c r="S73" s="36"/>
      <c r="T73" s="36"/>
      <c r="U73" s="36"/>
      <c r="V73" s="36"/>
      <c r="W73" s="36"/>
      <c r="X73" s="36">
        <v>1584</v>
      </c>
      <c r="Y73" s="36">
        <v>912</v>
      </c>
      <c r="Z73" s="36">
        <v>0</v>
      </c>
      <c r="AA73" s="36"/>
      <c r="AB73" s="36">
        <v>1488</v>
      </c>
      <c r="AC73" s="36">
        <v>768</v>
      </c>
      <c r="AD73" s="36"/>
      <c r="AE73" s="36">
        <v>-96</v>
      </c>
      <c r="AF73" s="36">
        <v>864</v>
      </c>
      <c r="AG73" s="36">
        <v>192</v>
      </c>
      <c r="AH73" s="36">
        <v>1728</v>
      </c>
      <c r="AI73" s="36"/>
      <c r="AJ73" s="36">
        <v>912</v>
      </c>
      <c r="AK73" s="36">
        <v>336</v>
      </c>
      <c r="AL73" s="36">
        <v>0</v>
      </c>
      <c r="AM73" s="36"/>
      <c r="AN73" s="36">
        <v>1056</v>
      </c>
      <c r="AO73" s="36">
        <v>384</v>
      </c>
      <c r="AP73" s="36"/>
      <c r="AQ73" s="36"/>
      <c r="AR73" s="36">
        <v>1152</v>
      </c>
      <c r="AS73" s="36">
        <v>240</v>
      </c>
      <c r="AT73" s="36">
        <v>1728</v>
      </c>
      <c r="AU73" s="36"/>
      <c r="AV73" s="36"/>
      <c r="AW73" s="36"/>
      <c r="AX73" s="36"/>
      <c r="AY73" s="36"/>
      <c r="AZ73" s="36">
        <v>1152</v>
      </c>
      <c r="BA73" s="36">
        <v>384</v>
      </c>
      <c r="BB73" s="36">
        <v>1728</v>
      </c>
      <c r="BC73" s="36"/>
      <c r="BD73" s="36">
        <v>1152</v>
      </c>
      <c r="BE73" s="36">
        <v>336</v>
      </c>
      <c r="BF73" s="36">
        <v>1728</v>
      </c>
      <c r="BG73" s="36"/>
      <c r="BH73" s="36">
        <v>1056</v>
      </c>
      <c r="BI73" s="36">
        <v>144</v>
      </c>
      <c r="BJ73" s="36">
        <v>0</v>
      </c>
      <c r="BK73" s="36"/>
      <c r="BL73" s="36">
        <v>960</v>
      </c>
      <c r="BM73" s="36">
        <v>432</v>
      </c>
      <c r="BN73" s="36"/>
      <c r="BO73" s="36">
        <v>96</v>
      </c>
      <c r="BP73" s="36">
        <v>1104</v>
      </c>
      <c r="BQ73" s="36">
        <v>336</v>
      </c>
      <c r="BR73" s="36">
        <v>1728</v>
      </c>
      <c r="BS73" s="36">
        <v>48</v>
      </c>
      <c r="BT73" s="36">
        <v>1104</v>
      </c>
      <c r="BU73" s="36">
        <v>0</v>
      </c>
      <c r="BV73" s="36"/>
      <c r="BW73" s="36"/>
      <c r="BX73" s="36"/>
      <c r="BY73" s="36"/>
      <c r="BZ73" s="36"/>
      <c r="CA73" s="36"/>
      <c r="CB73" s="36"/>
      <c r="CC73" s="36"/>
      <c r="CD73" s="36"/>
      <c r="CE73" s="36"/>
      <c r="CF73" s="36"/>
      <c r="CG73" s="36"/>
      <c r="CH73" s="36"/>
      <c r="CI73" s="36"/>
      <c r="CJ73" s="36"/>
      <c r="CK73" s="36"/>
      <c r="CL73" s="36"/>
      <c r="CM73" s="36"/>
      <c r="CN73" s="36"/>
      <c r="CO73" s="36"/>
      <c r="CP73" s="36"/>
      <c r="CQ73" s="36"/>
      <c r="CR73" s="36"/>
      <c r="CS73" s="36"/>
      <c r="CT73" s="36"/>
      <c r="CU73" s="36"/>
      <c r="CV73" s="36"/>
      <c r="CW73" s="36"/>
      <c r="CX73" s="36"/>
      <c r="CY73" s="36"/>
      <c r="CZ73" s="36"/>
      <c r="DA73" s="36"/>
      <c r="DB73" s="36"/>
      <c r="DC73" s="36"/>
      <c r="DD73" s="36"/>
      <c r="DE73" s="36"/>
      <c r="DF73" s="36"/>
      <c r="DG73" s="36"/>
      <c r="DH73" s="36"/>
      <c r="DI73" s="36"/>
      <c r="DJ73" s="36"/>
      <c r="DK73" s="36"/>
      <c r="DL73" s="36"/>
      <c r="DM73" s="36"/>
      <c r="DN73" s="36"/>
      <c r="DO73" s="36"/>
      <c r="DP73" s="36"/>
      <c r="DQ73" s="36"/>
      <c r="DR73" s="36"/>
      <c r="DS73" s="36"/>
      <c r="DT73" s="36"/>
      <c r="DU73" s="36"/>
      <c r="DV73" s="36"/>
      <c r="DW73" s="36"/>
      <c r="DX73" s="36"/>
      <c r="DY73" s="36"/>
      <c r="DZ73" s="36"/>
      <c r="EA73" s="36"/>
      <c r="EB73" s="36"/>
      <c r="EC73" s="36"/>
      <c r="ED73" s="36"/>
      <c r="EE73" s="36"/>
      <c r="EF73" s="36"/>
      <c r="EG73" s="36"/>
      <c r="EI73" s="5"/>
      <c r="EJ73" s="5"/>
      <c r="EK73" s="5"/>
      <c r="EL73" s="5"/>
      <c r="EM73" s="268"/>
      <c r="EN73" s="5"/>
      <c r="EO73" s="5"/>
      <c r="EQ73" s="5"/>
      <c r="ER73" s="99"/>
      <c r="ES73" s="5"/>
      <c r="ET73" s="5"/>
      <c r="EU73" s="99"/>
      <c r="EV73" s="99"/>
      <c r="EW73" s="99"/>
      <c r="EX73" s="99"/>
      <c r="EY73" s="99"/>
    </row>
    <row r="74" spans="1:155" ht="16.5" thickBot="1">
      <c r="A74" s="46" t="s">
        <v>33</v>
      </c>
      <c r="B74" s="49"/>
      <c r="C74" s="42">
        <f>VLOOKUP(A74,BD!$B$3:$D$746,3,FALSE)</f>
        <v>48</v>
      </c>
      <c r="D74" s="9">
        <f>IFERROR(VLOOKUP(A74,BD!$B$3:$AC$411,4,FALSE),0)</f>
        <v>1728</v>
      </c>
      <c r="E74" s="9">
        <f>IFERROR(VLOOKUP(A74,BD!$B$3:$AC$411,6,FALSE),0)</f>
        <v>1152</v>
      </c>
      <c r="F74" s="9"/>
      <c r="G74" s="9">
        <f>+IFERROR(VLOOKUP(A74,BD!$B$3:$AC$411,12,FALSE),0)</f>
        <v>0</v>
      </c>
      <c r="H74" s="9">
        <f>+IFERROR(VLOOKUP(A74,BD!$B$3:$AC$411,14,FALSE),0)</f>
        <v>0</v>
      </c>
      <c r="I74" s="9">
        <f t="shared" si="0"/>
        <v>0</v>
      </c>
      <c r="J74" s="9">
        <f t="shared" si="1"/>
        <v>1152</v>
      </c>
      <c r="K74" s="338"/>
      <c r="L74" s="36">
        <v>1104</v>
      </c>
      <c r="M74" s="36">
        <v>528</v>
      </c>
      <c r="N74" s="36"/>
      <c r="O74" s="36"/>
      <c r="P74" s="36">
        <v>1584</v>
      </c>
      <c r="Q74" s="36">
        <v>768</v>
      </c>
      <c r="R74" s="36">
        <v>0</v>
      </c>
      <c r="S74" s="36"/>
      <c r="T74" s="36"/>
      <c r="U74" s="36"/>
      <c r="V74" s="36"/>
      <c r="W74" s="36"/>
      <c r="X74" s="36">
        <v>1584</v>
      </c>
      <c r="Y74" s="36">
        <v>672</v>
      </c>
      <c r="Z74" s="36">
        <v>1728</v>
      </c>
      <c r="AA74" s="36"/>
      <c r="AB74" s="36">
        <v>1440</v>
      </c>
      <c r="AC74" s="36">
        <v>384</v>
      </c>
      <c r="AD74" s="36"/>
      <c r="AE74" s="36">
        <v>48</v>
      </c>
      <c r="AF74" s="36">
        <v>1392</v>
      </c>
      <c r="AG74" s="36">
        <v>96</v>
      </c>
      <c r="AH74" s="36">
        <v>1728</v>
      </c>
      <c r="AI74" s="36"/>
      <c r="AJ74" s="36">
        <v>1152</v>
      </c>
      <c r="AK74" s="36">
        <v>336</v>
      </c>
      <c r="AL74" s="36">
        <v>0</v>
      </c>
      <c r="AM74" s="36"/>
      <c r="AN74" s="36">
        <v>1344</v>
      </c>
      <c r="AO74" s="36">
        <v>384</v>
      </c>
      <c r="AP74" s="36"/>
      <c r="AQ74" s="36"/>
      <c r="AR74" s="36">
        <v>1440</v>
      </c>
      <c r="AS74" s="36">
        <v>192</v>
      </c>
      <c r="AT74" s="36">
        <v>1728</v>
      </c>
      <c r="AU74" s="36"/>
      <c r="AV74" s="36"/>
      <c r="AW74" s="36"/>
      <c r="AX74" s="36"/>
      <c r="AY74" s="36"/>
      <c r="AZ74" s="36">
        <v>1440</v>
      </c>
      <c r="BA74" s="36">
        <v>336</v>
      </c>
      <c r="BB74" s="36">
        <v>1728</v>
      </c>
      <c r="BC74" s="36"/>
      <c r="BD74" s="36">
        <v>1392</v>
      </c>
      <c r="BE74" s="36">
        <v>144</v>
      </c>
      <c r="BF74" s="36">
        <v>1728</v>
      </c>
      <c r="BG74" s="36"/>
      <c r="BH74" s="36">
        <v>1536</v>
      </c>
      <c r="BI74" s="36">
        <v>48</v>
      </c>
      <c r="BJ74" s="36">
        <v>0</v>
      </c>
      <c r="BK74" s="36"/>
      <c r="BL74" s="36">
        <v>1152</v>
      </c>
      <c r="BM74" s="36">
        <v>288</v>
      </c>
      <c r="BN74" s="36"/>
      <c r="BO74" s="36"/>
      <c r="BP74" s="36">
        <v>1344</v>
      </c>
      <c r="BQ74" s="36">
        <v>48</v>
      </c>
      <c r="BR74" s="36">
        <v>1728</v>
      </c>
      <c r="BS74" s="36"/>
      <c r="BT74" s="36">
        <v>1296</v>
      </c>
      <c r="BU74" s="36">
        <v>0</v>
      </c>
      <c r="BV74" s="36"/>
      <c r="BW74" s="36"/>
      <c r="BX74" s="36"/>
      <c r="BY74" s="36"/>
      <c r="BZ74" s="36"/>
      <c r="CA74" s="36"/>
      <c r="CB74" s="36"/>
      <c r="CC74" s="36"/>
      <c r="CD74" s="36"/>
      <c r="CE74" s="36"/>
      <c r="CF74" s="36"/>
      <c r="CG74" s="36"/>
      <c r="CH74" s="36"/>
      <c r="CI74" s="36"/>
      <c r="CJ74" s="36"/>
      <c r="CK74" s="36"/>
      <c r="CL74" s="36"/>
      <c r="CM74" s="36"/>
      <c r="CN74" s="36"/>
      <c r="CO74" s="36"/>
      <c r="CP74" s="36"/>
      <c r="CQ74" s="36"/>
      <c r="CR74" s="36"/>
      <c r="CS74" s="36"/>
      <c r="CT74" s="36"/>
      <c r="CU74" s="36"/>
      <c r="CV74" s="36"/>
      <c r="CW74" s="36"/>
      <c r="CX74" s="36"/>
      <c r="CY74" s="36"/>
      <c r="CZ74" s="36"/>
      <c r="DA74" s="36"/>
      <c r="DB74" s="36"/>
      <c r="DC74" s="36"/>
      <c r="DD74" s="36"/>
      <c r="DE74" s="36"/>
      <c r="DF74" s="36"/>
      <c r="DG74" s="36"/>
      <c r="DH74" s="36"/>
      <c r="DI74" s="36"/>
      <c r="DJ74" s="36"/>
      <c r="DK74" s="36"/>
      <c r="DL74" s="36"/>
      <c r="DM74" s="36"/>
      <c r="DN74" s="36"/>
      <c r="DO74" s="36"/>
      <c r="DP74" s="36"/>
      <c r="DQ74" s="36"/>
      <c r="DR74" s="36"/>
      <c r="DS74" s="36"/>
      <c r="DT74" s="36"/>
      <c r="DU74" s="36"/>
      <c r="DV74" s="36"/>
      <c r="DW74" s="36"/>
      <c r="DX74" s="36"/>
      <c r="DY74" s="36"/>
      <c r="DZ74" s="36"/>
      <c r="EA74" s="36"/>
      <c r="EB74" s="36"/>
      <c r="EC74" s="36"/>
      <c r="ED74" s="36"/>
      <c r="EE74" s="36"/>
      <c r="EF74" s="36"/>
      <c r="EG74" s="36"/>
      <c r="EI74" s="9"/>
      <c r="EJ74" s="9"/>
      <c r="EK74" s="9"/>
      <c r="EL74" s="9"/>
      <c r="EM74" s="9"/>
      <c r="EN74" s="9"/>
      <c r="EO74" s="9"/>
      <c r="EQ74" s="9"/>
      <c r="ER74" s="99"/>
      <c r="ES74" s="9"/>
      <c r="ET74" s="9"/>
      <c r="EU74" s="99"/>
      <c r="EV74" s="99"/>
      <c r="EW74" s="99"/>
      <c r="EX74" s="99"/>
      <c r="EY74" s="99"/>
    </row>
    <row r="75" spans="1:155" ht="16.5" thickBot="1">
      <c r="A75" s="46" t="s">
        <v>38</v>
      </c>
      <c r="B75" s="46"/>
      <c r="C75" s="42">
        <f>VLOOKUP(A75,BD!$B$3:$D$746,3,FALSE)</f>
        <v>48</v>
      </c>
      <c r="D75" s="5">
        <f>IFERROR(VLOOKUP(A75,BD!$B$3:$AC$411,4,FALSE),0)</f>
        <v>0</v>
      </c>
      <c r="E75" s="5">
        <f>IFERROR(VLOOKUP(A75,BD!$B$3:$AC$411,6,FALSE),0)</f>
        <v>0</v>
      </c>
      <c r="F75" s="5"/>
      <c r="G75" s="5">
        <f>+IFERROR(VLOOKUP(A75,BD!$B$3:$AC$411,12,FALSE),0)</f>
        <v>0</v>
      </c>
      <c r="H75" s="5">
        <f>+IFERROR(VLOOKUP(A75,BD!$B$3:$AC$411,14,FALSE),0)</f>
        <v>0</v>
      </c>
      <c r="I75" s="5">
        <f t="shared" si="0"/>
        <v>0</v>
      </c>
      <c r="J75" s="5">
        <f t="shared" si="1"/>
        <v>0</v>
      </c>
      <c r="K75" s="338"/>
      <c r="L75" s="36">
        <v>0</v>
      </c>
      <c r="M75" s="36">
        <v>0</v>
      </c>
      <c r="N75" s="36"/>
      <c r="O75" s="36"/>
      <c r="P75" s="36">
        <v>0</v>
      </c>
      <c r="Q75" s="36">
        <v>0</v>
      </c>
      <c r="R75" s="36">
        <v>0</v>
      </c>
      <c r="S75" s="36"/>
      <c r="T75" s="36"/>
      <c r="U75" s="36"/>
      <c r="V75" s="36"/>
      <c r="W75" s="36"/>
      <c r="X75" s="36">
        <v>0</v>
      </c>
      <c r="Y75" s="36">
        <v>0</v>
      </c>
      <c r="Z75" s="36">
        <v>0</v>
      </c>
      <c r="AA75" s="36"/>
      <c r="AB75" s="36">
        <v>0</v>
      </c>
      <c r="AC75" s="36">
        <v>0</v>
      </c>
      <c r="AD75" s="36"/>
      <c r="AE75" s="36"/>
      <c r="AF75" s="36">
        <v>0</v>
      </c>
      <c r="AG75" s="36">
        <v>0</v>
      </c>
      <c r="AH75" s="36">
        <v>0</v>
      </c>
      <c r="AI75" s="36"/>
      <c r="AJ75" s="36">
        <v>0</v>
      </c>
      <c r="AK75" s="36">
        <v>0</v>
      </c>
      <c r="AL75" s="36">
        <v>0</v>
      </c>
      <c r="AM75" s="36"/>
      <c r="AN75" s="36">
        <v>0</v>
      </c>
      <c r="AO75" s="36">
        <v>0</v>
      </c>
      <c r="AP75" s="36"/>
      <c r="AQ75" s="36"/>
      <c r="AR75" s="36">
        <v>0</v>
      </c>
      <c r="AS75" s="36">
        <v>0</v>
      </c>
      <c r="AT75" s="36">
        <v>0</v>
      </c>
      <c r="AU75" s="36"/>
      <c r="AV75" s="36"/>
      <c r="AW75" s="36"/>
      <c r="AX75" s="36"/>
      <c r="AY75" s="36"/>
      <c r="AZ75" s="36">
        <v>0</v>
      </c>
      <c r="BA75" s="36">
        <v>0</v>
      </c>
      <c r="BB75" s="36">
        <v>0</v>
      </c>
      <c r="BC75" s="36"/>
      <c r="BD75" s="36">
        <v>0</v>
      </c>
      <c r="BE75" s="36">
        <v>0</v>
      </c>
      <c r="BF75" s="36">
        <v>0</v>
      </c>
      <c r="BG75" s="36"/>
      <c r="BH75" s="36">
        <v>0</v>
      </c>
      <c r="BI75" s="36">
        <v>0</v>
      </c>
      <c r="BJ75" s="36">
        <v>0</v>
      </c>
      <c r="BK75" s="36"/>
      <c r="BL75" s="36">
        <v>0</v>
      </c>
      <c r="BM75" s="36">
        <v>0</v>
      </c>
      <c r="BN75" s="36"/>
      <c r="BO75" s="36"/>
      <c r="BP75" s="36">
        <v>0</v>
      </c>
      <c r="BQ75" s="36">
        <v>0</v>
      </c>
      <c r="BR75" s="36">
        <v>0</v>
      </c>
      <c r="BS75" s="36"/>
      <c r="BT75" s="36">
        <v>0</v>
      </c>
      <c r="BU75" s="36">
        <v>0</v>
      </c>
      <c r="BV75" s="36"/>
      <c r="BW75" s="36"/>
      <c r="BX75" s="36"/>
      <c r="BY75" s="36"/>
      <c r="BZ75" s="36"/>
      <c r="CA75" s="36"/>
      <c r="CB75" s="36"/>
      <c r="CC75" s="36"/>
      <c r="CD75" s="36"/>
      <c r="CE75" s="36"/>
      <c r="CF75" s="36"/>
      <c r="CG75" s="36"/>
      <c r="CH75" s="36"/>
      <c r="CI75" s="36"/>
      <c r="CJ75" s="36"/>
      <c r="CK75" s="36"/>
      <c r="CL75" s="36"/>
      <c r="CM75" s="36"/>
      <c r="CN75" s="36"/>
      <c r="CO75" s="36"/>
      <c r="CP75" s="36"/>
      <c r="CQ75" s="36"/>
      <c r="CR75" s="36"/>
      <c r="CS75" s="36"/>
      <c r="CT75" s="36"/>
      <c r="CU75" s="36"/>
      <c r="CV75" s="36"/>
      <c r="CW75" s="36"/>
      <c r="CX75" s="36"/>
      <c r="CY75" s="36"/>
      <c r="CZ75" s="36"/>
      <c r="DA75" s="36"/>
      <c r="DB75" s="36"/>
      <c r="DC75" s="36"/>
      <c r="DD75" s="36"/>
      <c r="DE75" s="36"/>
      <c r="DF75" s="36"/>
      <c r="DG75" s="36"/>
      <c r="DH75" s="36"/>
      <c r="DI75" s="36"/>
      <c r="DJ75" s="36"/>
      <c r="DK75" s="36"/>
      <c r="DL75" s="36"/>
      <c r="DM75" s="36"/>
      <c r="DN75" s="36"/>
      <c r="DO75" s="36"/>
      <c r="DP75" s="36"/>
      <c r="DQ75" s="36"/>
      <c r="DR75" s="36"/>
      <c r="DS75" s="36"/>
      <c r="DT75" s="36"/>
      <c r="DU75" s="36"/>
      <c r="DV75" s="36"/>
      <c r="DW75" s="36"/>
      <c r="DX75" s="36"/>
      <c r="DY75" s="36"/>
      <c r="DZ75" s="36"/>
      <c r="EA75" s="36"/>
      <c r="EB75" s="36"/>
      <c r="EC75" s="36"/>
      <c r="ED75" s="36"/>
      <c r="EE75" s="36"/>
      <c r="EF75" s="36"/>
      <c r="EG75" s="36"/>
      <c r="EI75" s="5"/>
      <c r="EJ75" s="5"/>
      <c r="EK75" s="5"/>
      <c r="EL75" s="5"/>
      <c r="EM75" s="5"/>
      <c r="EN75" s="5"/>
      <c r="EO75" s="5"/>
      <c r="EQ75" s="5"/>
      <c r="ER75" s="99"/>
      <c r="ES75" s="5"/>
      <c r="ET75" s="5"/>
      <c r="EU75" s="99"/>
      <c r="EV75" s="99"/>
      <c r="EW75" s="99"/>
      <c r="EX75" s="99"/>
      <c r="EY75" s="99"/>
    </row>
    <row r="76" spans="1:155" ht="16.5" thickBot="1">
      <c r="A76" s="46" t="s">
        <v>37</v>
      </c>
      <c r="B76" s="46"/>
      <c r="C76" s="42">
        <f>VLOOKUP(A76,BD!$B$3:$D$746,3,FALSE)</f>
        <v>48</v>
      </c>
      <c r="D76" s="5">
        <f>IFERROR(VLOOKUP(A76,BD!$B$3:$AC$411,4,FALSE),0)</f>
        <v>0</v>
      </c>
      <c r="E76" s="5">
        <f>IFERROR(VLOOKUP(A76,BD!$B$3:$AC$411,6,FALSE),0)</f>
        <v>0</v>
      </c>
      <c r="F76" s="5"/>
      <c r="G76" s="5">
        <f>+IFERROR(VLOOKUP(A76,BD!$B$3:$AC$411,12,FALSE),0)</f>
        <v>0</v>
      </c>
      <c r="H76" s="5">
        <f>+IFERROR(VLOOKUP(A76,BD!$B$3:$AC$411,14,FALSE),0)</f>
        <v>0</v>
      </c>
      <c r="I76" s="5">
        <f t="shared" si="0"/>
        <v>0</v>
      </c>
      <c r="J76" s="5">
        <f t="shared" si="1"/>
        <v>0</v>
      </c>
      <c r="K76" s="338"/>
      <c r="L76" s="36">
        <v>0</v>
      </c>
      <c r="M76" s="36">
        <v>0</v>
      </c>
      <c r="N76" s="36"/>
      <c r="O76" s="36"/>
      <c r="P76" s="36">
        <v>0</v>
      </c>
      <c r="Q76" s="36">
        <v>0</v>
      </c>
      <c r="R76" s="36">
        <v>0</v>
      </c>
      <c r="S76" s="36"/>
      <c r="T76" s="36"/>
      <c r="U76" s="36"/>
      <c r="V76" s="36"/>
      <c r="W76" s="36"/>
      <c r="X76" s="36">
        <v>0</v>
      </c>
      <c r="Y76" s="36">
        <v>0</v>
      </c>
      <c r="Z76" s="36">
        <v>0</v>
      </c>
      <c r="AA76" s="36"/>
      <c r="AB76" s="36">
        <v>0</v>
      </c>
      <c r="AC76" s="36">
        <v>0</v>
      </c>
      <c r="AD76" s="36"/>
      <c r="AE76" s="36"/>
      <c r="AF76" s="36">
        <v>0</v>
      </c>
      <c r="AG76" s="36">
        <v>0</v>
      </c>
      <c r="AH76" s="36">
        <v>0</v>
      </c>
      <c r="AI76" s="36"/>
      <c r="AJ76" s="36">
        <v>0</v>
      </c>
      <c r="AK76" s="36">
        <v>0</v>
      </c>
      <c r="AL76" s="36">
        <v>0</v>
      </c>
      <c r="AM76" s="36"/>
      <c r="AN76" s="36">
        <v>0</v>
      </c>
      <c r="AO76" s="36">
        <v>0</v>
      </c>
      <c r="AP76" s="36"/>
      <c r="AQ76" s="36"/>
      <c r="AR76" s="36">
        <v>0</v>
      </c>
      <c r="AS76" s="36">
        <v>0</v>
      </c>
      <c r="AT76" s="36">
        <v>0</v>
      </c>
      <c r="AU76" s="36"/>
      <c r="AV76" s="36"/>
      <c r="AW76" s="36"/>
      <c r="AX76" s="36"/>
      <c r="AY76" s="36"/>
      <c r="AZ76" s="36">
        <v>0</v>
      </c>
      <c r="BA76" s="36">
        <v>0</v>
      </c>
      <c r="BB76" s="36">
        <v>0</v>
      </c>
      <c r="BC76" s="36"/>
      <c r="BD76" s="36">
        <v>0</v>
      </c>
      <c r="BE76" s="36">
        <v>0</v>
      </c>
      <c r="BF76" s="36">
        <v>0</v>
      </c>
      <c r="BG76" s="36"/>
      <c r="BH76" s="36">
        <v>0</v>
      </c>
      <c r="BI76" s="36">
        <v>0</v>
      </c>
      <c r="BJ76" s="36">
        <v>0</v>
      </c>
      <c r="BK76" s="36"/>
      <c r="BL76" s="36">
        <v>0</v>
      </c>
      <c r="BM76" s="36">
        <v>0</v>
      </c>
      <c r="BN76" s="36"/>
      <c r="BO76" s="36"/>
      <c r="BP76" s="36">
        <v>0</v>
      </c>
      <c r="BQ76" s="36">
        <v>0</v>
      </c>
      <c r="BR76" s="36">
        <v>0</v>
      </c>
      <c r="BS76" s="36"/>
      <c r="BT76" s="36">
        <v>0</v>
      </c>
      <c r="BU76" s="36">
        <v>0</v>
      </c>
      <c r="BV76" s="36"/>
      <c r="BW76" s="36"/>
      <c r="BX76" s="36"/>
      <c r="BY76" s="36"/>
      <c r="BZ76" s="36"/>
      <c r="CA76" s="36"/>
      <c r="CB76" s="36"/>
      <c r="CC76" s="36"/>
      <c r="CD76" s="36"/>
      <c r="CE76" s="36"/>
      <c r="CF76" s="36"/>
      <c r="CG76" s="36"/>
      <c r="CH76" s="36"/>
      <c r="CI76" s="36"/>
      <c r="CJ76" s="36"/>
      <c r="CK76" s="36"/>
      <c r="CL76" s="36"/>
      <c r="CM76" s="36"/>
      <c r="CN76" s="36"/>
      <c r="CO76" s="36"/>
      <c r="CP76" s="36"/>
      <c r="CQ76" s="36"/>
      <c r="CR76" s="36"/>
      <c r="CS76" s="36"/>
      <c r="CT76" s="36"/>
      <c r="CU76" s="36"/>
      <c r="CV76" s="36"/>
      <c r="CW76" s="36"/>
      <c r="CX76" s="36"/>
      <c r="CY76" s="36"/>
      <c r="CZ76" s="36"/>
      <c r="DA76" s="36"/>
      <c r="DB76" s="36"/>
      <c r="DC76" s="36"/>
      <c r="DD76" s="36"/>
      <c r="DE76" s="36"/>
      <c r="DF76" s="36"/>
      <c r="DG76" s="36"/>
      <c r="DH76" s="36"/>
      <c r="DI76" s="36"/>
      <c r="DJ76" s="36"/>
      <c r="DK76" s="36"/>
      <c r="DL76" s="36"/>
      <c r="DM76" s="36"/>
      <c r="DN76" s="36"/>
      <c r="DO76" s="36"/>
      <c r="DP76" s="36"/>
      <c r="DQ76" s="36"/>
      <c r="DR76" s="36"/>
      <c r="DS76" s="36"/>
      <c r="DT76" s="36"/>
      <c r="DU76" s="36"/>
      <c r="DV76" s="36"/>
      <c r="DW76" s="36"/>
      <c r="DX76" s="36"/>
      <c r="DY76" s="36"/>
      <c r="DZ76" s="36"/>
      <c r="EA76" s="36"/>
      <c r="EB76" s="36"/>
      <c r="EC76" s="36"/>
      <c r="ED76" s="36"/>
      <c r="EE76" s="36"/>
      <c r="EF76" s="36"/>
      <c r="EG76" s="36"/>
      <c r="EI76" s="5"/>
      <c r="EJ76" s="5"/>
      <c r="EK76" s="5"/>
      <c r="EL76" s="5"/>
      <c r="EM76" s="5"/>
      <c r="EN76" s="5"/>
      <c r="EO76" s="5"/>
      <c r="EQ76" s="5"/>
      <c r="ER76" s="99"/>
      <c r="ES76" s="5"/>
      <c r="ET76" s="5"/>
      <c r="EU76" s="99"/>
      <c r="EV76" s="99"/>
      <c r="EW76" s="99"/>
      <c r="EX76" s="99"/>
      <c r="EY76" s="99"/>
    </row>
    <row r="77" spans="1:155" ht="16.5" thickBot="1">
      <c r="A77" s="46" t="s">
        <v>162</v>
      </c>
      <c r="B77" s="46"/>
      <c r="C77" s="42">
        <f>VLOOKUP(A77,BD!$B$3:$D$746,3,FALSE)</f>
        <v>48</v>
      </c>
      <c r="D77" s="5">
        <f>IFERROR(VLOOKUP(A77,BD!$B$3:$AC$411,4,FALSE),0)</f>
        <v>0</v>
      </c>
      <c r="E77" s="5">
        <f>IFERROR(VLOOKUP(A77,BD!$B$3:$AC$411,6,FALSE),0)</f>
        <v>0</v>
      </c>
      <c r="F77" s="5"/>
      <c r="G77" s="5">
        <f>+IFERROR(VLOOKUP(A77,BD!$B$3:$AC$411,12,FALSE),0)</f>
        <v>0</v>
      </c>
      <c r="H77" s="5">
        <f>+IFERROR(VLOOKUP(A77,BD!$B$3:$AC$411,14,FALSE),0)</f>
        <v>0</v>
      </c>
      <c r="I77" s="5">
        <f t="shared" si="0"/>
        <v>0</v>
      </c>
      <c r="J77" s="5">
        <f t="shared" si="1"/>
        <v>0</v>
      </c>
      <c r="K77" s="338"/>
      <c r="L77" s="36">
        <v>0</v>
      </c>
      <c r="M77" s="36">
        <v>0</v>
      </c>
      <c r="N77" s="36"/>
      <c r="O77" s="36"/>
      <c r="P77" s="36">
        <v>0</v>
      </c>
      <c r="Q77" s="36">
        <v>0</v>
      </c>
      <c r="R77" s="36">
        <v>0</v>
      </c>
      <c r="S77" s="36"/>
      <c r="T77" s="36"/>
      <c r="U77" s="36"/>
      <c r="V77" s="36"/>
      <c r="W77" s="36"/>
      <c r="X77" s="36">
        <v>0</v>
      </c>
      <c r="Y77" s="36">
        <v>0</v>
      </c>
      <c r="Z77" s="36">
        <v>0</v>
      </c>
      <c r="AA77" s="36"/>
      <c r="AB77" s="36">
        <v>0</v>
      </c>
      <c r="AC77" s="36">
        <v>0</v>
      </c>
      <c r="AD77" s="36"/>
      <c r="AE77" s="36"/>
      <c r="AF77" s="36">
        <v>0</v>
      </c>
      <c r="AG77" s="36">
        <v>0</v>
      </c>
      <c r="AH77" s="36">
        <v>0</v>
      </c>
      <c r="AI77" s="36"/>
      <c r="AJ77" s="36">
        <v>0</v>
      </c>
      <c r="AK77" s="36">
        <v>0</v>
      </c>
      <c r="AL77" s="36">
        <v>0</v>
      </c>
      <c r="AM77" s="36"/>
      <c r="AN77" s="36">
        <v>0</v>
      </c>
      <c r="AO77" s="36">
        <v>0</v>
      </c>
      <c r="AP77" s="36"/>
      <c r="AQ77" s="36"/>
      <c r="AR77" s="36">
        <v>0</v>
      </c>
      <c r="AS77" s="36">
        <v>0</v>
      </c>
      <c r="AT77" s="36">
        <v>0</v>
      </c>
      <c r="AU77" s="36"/>
      <c r="AV77" s="36"/>
      <c r="AW77" s="36"/>
      <c r="AX77" s="36"/>
      <c r="AY77" s="36"/>
      <c r="AZ77" s="36">
        <v>0</v>
      </c>
      <c r="BA77" s="36">
        <v>0</v>
      </c>
      <c r="BB77" s="36">
        <v>0</v>
      </c>
      <c r="BC77" s="36"/>
      <c r="BD77" s="36">
        <v>0</v>
      </c>
      <c r="BE77" s="36">
        <v>0</v>
      </c>
      <c r="BF77" s="36">
        <v>0</v>
      </c>
      <c r="BG77" s="36"/>
      <c r="BH77" s="36">
        <v>0</v>
      </c>
      <c r="BI77" s="36">
        <v>0</v>
      </c>
      <c r="BJ77" s="36">
        <v>0</v>
      </c>
      <c r="BK77" s="36"/>
      <c r="BL77" s="36">
        <v>0</v>
      </c>
      <c r="BM77" s="36">
        <v>0</v>
      </c>
      <c r="BN77" s="36"/>
      <c r="BO77" s="36"/>
      <c r="BP77" s="36">
        <v>0</v>
      </c>
      <c r="BQ77" s="36">
        <v>0</v>
      </c>
      <c r="BR77" s="36">
        <v>0</v>
      </c>
      <c r="BS77" s="36"/>
      <c r="BT77" s="36">
        <v>0</v>
      </c>
      <c r="BU77" s="36">
        <v>0</v>
      </c>
      <c r="BV77" s="36"/>
      <c r="BW77" s="36"/>
      <c r="BX77" s="36"/>
      <c r="BY77" s="36"/>
      <c r="BZ77" s="36"/>
      <c r="CA77" s="36"/>
      <c r="CB77" s="36"/>
      <c r="CC77" s="36"/>
      <c r="CD77" s="36"/>
      <c r="CE77" s="36"/>
      <c r="CF77" s="36"/>
      <c r="CG77" s="36"/>
      <c r="CH77" s="36"/>
      <c r="CI77" s="36"/>
      <c r="CJ77" s="36"/>
      <c r="CK77" s="36"/>
      <c r="CL77" s="36"/>
      <c r="CM77" s="36"/>
      <c r="CN77" s="36"/>
      <c r="CO77" s="36"/>
      <c r="CP77" s="36"/>
      <c r="CQ77" s="36"/>
      <c r="CR77" s="36"/>
      <c r="CS77" s="36"/>
      <c r="CT77" s="36"/>
      <c r="CU77" s="36"/>
      <c r="CV77" s="36"/>
      <c r="CW77" s="36"/>
      <c r="CX77" s="36"/>
      <c r="CY77" s="36"/>
      <c r="CZ77" s="36"/>
      <c r="DA77" s="36"/>
      <c r="DB77" s="36"/>
      <c r="DC77" s="36"/>
      <c r="DD77" s="36"/>
      <c r="DE77" s="36"/>
      <c r="DF77" s="36"/>
      <c r="DG77" s="36"/>
      <c r="DH77" s="36"/>
      <c r="DI77" s="36"/>
      <c r="DJ77" s="36"/>
      <c r="DK77" s="36"/>
      <c r="DL77" s="36"/>
      <c r="DM77" s="36"/>
      <c r="DN77" s="36"/>
      <c r="DO77" s="36"/>
      <c r="DP77" s="36"/>
      <c r="DQ77" s="36"/>
      <c r="DR77" s="36"/>
      <c r="DS77" s="36"/>
      <c r="DT77" s="36"/>
      <c r="DU77" s="36"/>
      <c r="DV77" s="36"/>
      <c r="DW77" s="36"/>
      <c r="DX77" s="36"/>
      <c r="DY77" s="36"/>
      <c r="DZ77" s="36"/>
      <c r="EA77" s="36"/>
      <c r="EB77" s="36"/>
      <c r="EC77" s="36"/>
      <c r="ED77" s="36"/>
      <c r="EE77" s="36"/>
      <c r="EF77" s="36"/>
      <c r="EG77" s="36"/>
      <c r="EI77" s="5"/>
      <c r="EJ77" s="5"/>
      <c r="EK77" s="5"/>
      <c r="EL77" s="5"/>
      <c r="EM77" s="5"/>
      <c r="EN77" s="5"/>
      <c r="EO77" s="5"/>
      <c r="EQ77" s="5"/>
      <c r="ER77" s="99"/>
      <c r="ES77" s="5"/>
      <c r="ET77" s="5"/>
      <c r="EU77" s="99"/>
      <c r="EV77" s="99"/>
      <c r="EW77" s="99"/>
      <c r="EX77" s="99"/>
      <c r="EY77" s="99"/>
    </row>
    <row r="78" spans="1:155" ht="16.5" thickBot="1">
      <c r="A78" s="46" t="s">
        <v>163</v>
      </c>
      <c r="B78" s="46"/>
      <c r="C78" s="42">
        <f>VLOOKUP(A78,BD!$B$3:$D$746,3,FALSE)</f>
        <v>48</v>
      </c>
      <c r="D78" s="5">
        <f>IFERROR(VLOOKUP(A78,BD!$B$3:$AC$411,4,FALSE),0)</f>
        <v>0</v>
      </c>
      <c r="E78" s="5">
        <f>IFERROR(VLOOKUP(A78,BD!$B$3:$AC$411,6,FALSE),0)</f>
        <v>0</v>
      </c>
      <c r="F78" s="5"/>
      <c r="G78" s="5">
        <f>+IFERROR(VLOOKUP(A78,BD!$B$3:$AC$411,12,FALSE),0)</f>
        <v>0</v>
      </c>
      <c r="H78" s="5">
        <f>+IFERROR(VLOOKUP(A78,BD!$B$3:$AC$411,14,FALSE),0)</f>
        <v>0</v>
      </c>
      <c r="I78" s="5">
        <f t="shared" si="0"/>
        <v>0</v>
      </c>
      <c r="J78" s="5">
        <f t="shared" si="1"/>
        <v>0</v>
      </c>
      <c r="K78" s="339"/>
      <c r="L78" s="36">
        <v>0</v>
      </c>
      <c r="M78" s="36">
        <v>0</v>
      </c>
      <c r="N78" s="36"/>
      <c r="O78" s="36"/>
      <c r="P78" s="36">
        <v>0</v>
      </c>
      <c r="Q78" s="36">
        <v>0</v>
      </c>
      <c r="R78" s="36">
        <v>0</v>
      </c>
      <c r="S78" s="36"/>
      <c r="T78" s="36"/>
      <c r="U78" s="36"/>
      <c r="V78" s="36"/>
      <c r="W78" s="36"/>
      <c r="X78" s="36">
        <v>0</v>
      </c>
      <c r="Y78" s="36">
        <v>0</v>
      </c>
      <c r="Z78" s="36">
        <v>0</v>
      </c>
      <c r="AA78" s="36"/>
      <c r="AB78" s="36">
        <v>0</v>
      </c>
      <c r="AC78" s="36">
        <v>0</v>
      </c>
      <c r="AD78" s="36"/>
      <c r="AE78" s="36"/>
      <c r="AF78" s="36">
        <v>0</v>
      </c>
      <c r="AG78" s="36">
        <v>0</v>
      </c>
      <c r="AH78" s="36">
        <v>0</v>
      </c>
      <c r="AI78" s="36"/>
      <c r="AJ78" s="36">
        <v>0</v>
      </c>
      <c r="AK78" s="36">
        <v>0</v>
      </c>
      <c r="AL78" s="36">
        <v>0</v>
      </c>
      <c r="AM78" s="36"/>
      <c r="AN78" s="36">
        <v>0</v>
      </c>
      <c r="AO78" s="36">
        <v>0</v>
      </c>
      <c r="AP78" s="36"/>
      <c r="AQ78" s="36"/>
      <c r="AR78" s="36">
        <v>0</v>
      </c>
      <c r="AS78" s="36">
        <v>0</v>
      </c>
      <c r="AT78" s="36">
        <v>0</v>
      </c>
      <c r="AU78" s="36"/>
      <c r="AV78" s="36"/>
      <c r="AW78" s="36"/>
      <c r="AX78" s="36"/>
      <c r="AY78" s="36"/>
      <c r="AZ78" s="36">
        <v>0</v>
      </c>
      <c r="BA78" s="36">
        <v>0</v>
      </c>
      <c r="BB78" s="36">
        <v>0</v>
      </c>
      <c r="BC78" s="36"/>
      <c r="BD78" s="36">
        <v>0</v>
      </c>
      <c r="BE78" s="36">
        <v>0</v>
      </c>
      <c r="BF78" s="36">
        <v>0</v>
      </c>
      <c r="BG78" s="36"/>
      <c r="BH78" s="36">
        <v>0</v>
      </c>
      <c r="BI78" s="36">
        <v>0</v>
      </c>
      <c r="BJ78" s="36">
        <v>0</v>
      </c>
      <c r="BK78" s="36"/>
      <c r="BL78" s="36">
        <v>0</v>
      </c>
      <c r="BM78" s="36">
        <v>0</v>
      </c>
      <c r="BN78" s="36"/>
      <c r="BO78" s="36"/>
      <c r="BP78" s="36">
        <v>0</v>
      </c>
      <c r="BQ78" s="36">
        <v>0</v>
      </c>
      <c r="BR78" s="36">
        <v>0</v>
      </c>
      <c r="BS78" s="36"/>
      <c r="BT78" s="36">
        <v>0</v>
      </c>
      <c r="BU78" s="36">
        <v>0</v>
      </c>
      <c r="BV78" s="36"/>
      <c r="BW78" s="36"/>
      <c r="BX78" s="36"/>
      <c r="BY78" s="36"/>
      <c r="BZ78" s="36"/>
      <c r="CA78" s="36"/>
      <c r="CB78" s="36"/>
      <c r="CC78" s="36"/>
      <c r="CD78" s="36"/>
      <c r="CE78" s="36"/>
      <c r="CF78" s="36"/>
      <c r="CG78" s="36"/>
      <c r="CH78" s="36"/>
      <c r="CI78" s="36"/>
      <c r="CJ78" s="36"/>
      <c r="CK78" s="36"/>
      <c r="CL78" s="36"/>
      <c r="CM78" s="36"/>
      <c r="CN78" s="36"/>
      <c r="CO78" s="36"/>
      <c r="CP78" s="36"/>
      <c r="CQ78" s="36"/>
      <c r="CR78" s="36"/>
      <c r="CS78" s="36"/>
      <c r="CT78" s="36"/>
      <c r="CU78" s="36"/>
      <c r="CV78" s="36"/>
      <c r="CW78" s="36"/>
      <c r="CX78" s="36"/>
      <c r="CY78" s="36"/>
      <c r="CZ78" s="36"/>
      <c r="DA78" s="36"/>
      <c r="DB78" s="36"/>
      <c r="DC78" s="36"/>
      <c r="DD78" s="36"/>
      <c r="DE78" s="36"/>
      <c r="DF78" s="36"/>
      <c r="DG78" s="36"/>
      <c r="DH78" s="36"/>
      <c r="DI78" s="36"/>
      <c r="DJ78" s="36"/>
      <c r="DK78" s="36"/>
      <c r="DL78" s="36"/>
      <c r="DM78" s="36"/>
      <c r="DN78" s="36"/>
      <c r="DO78" s="36"/>
      <c r="DP78" s="36"/>
      <c r="DQ78" s="36"/>
      <c r="DR78" s="36"/>
      <c r="DS78" s="36"/>
      <c r="DT78" s="36"/>
      <c r="DU78" s="36"/>
      <c r="DV78" s="36"/>
      <c r="DW78" s="36"/>
      <c r="DX78" s="36"/>
      <c r="DY78" s="36"/>
      <c r="DZ78" s="36"/>
      <c r="EA78" s="36"/>
      <c r="EB78" s="36"/>
      <c r="EC78" s="36"/>
      <c r="ED78" s="36"/>
      <c r="EE78" s="36"/>
      <c r="EF78" s="36"/>
      <c r="EG78" s="36"/>
      <c r="EI78" s="5"/>
      <c r="EJ78" s="5"/>
      <c r="EK78" s="5"/>
      <c r="EL78" s="5"/>
      <c r="EM78" s="5"/>
      <c r="EN78" s="5"/>
      <c r="EO78" s="5"/>
      <c r="EQ78" s="5"/>
      <c r="ER78" s="99"/>
      <c r="ES78" s="5"/>
      <c r="ET78" s="5"/>
      <c r="EU78" s="99"/>
      <c r="EV78" s="99"/>
      <c r="EW78" s="99"/>
      <c r="EX78" s="99"/>
      <c r="EY78" s="99"/>
    </row>
    <row r="79" spans="1:155" ht="16.5" thickBot="1">
      <c r="A79" s="41" t="s">
        <v>30</v>
      </c>
      <c r="B79" s="41"/>
      <c r="C79" s="42">
        <f>VLOOKUP(A79,BD!$B$3:$D$746,3,FALSE)</f>
        <v>4</v>
      </c>
      <c r="D79" s="6">
        <f>IFERROR(VLOOKUP(A79,BD!$B$3:$AC$411,4,FALSE),0)</f>
        <v>36</v>
      </c>
      <c r="E79" s="6">
        <f>IFERROR(VLOOKUP(A79,BD!$B$3:$AC$411,6,FALSE),0)</f>
        <v>36</v>
      </c>
      <c r="F79" s="6"/>
      <c r="G79" s="6">
        <f>+IFERROR(VLOOKUP(A79,BD!$B$3:$AC$411,12,FALSE),0)</f>
        <v>0</v>
      </c>
      <c r="H79" s="6">
        <f>+IFERROR(VLOOKUP(A79,BD!$B$3:$AC$411,14,FALSE),0)</f>
        <v>0</v>
      </c>
      <c r="I79" s="6">
        <f t="shared" si="0"/>
        <v>0</v>
      </c>
      <c r="J79" s="6">
        <f t="shared" si="1"/>
        <v>36</v>
      </c>
      <c r="K79" s="337">
        <f>SUM(J79:J80)-SUM(I79:I80)</f>
        <v>68</v>
      </c>
      <c r="L79" s="36">
        <v>8</v>
      </c>
      <c r="M79" s="36">
        <v>0</v>
      </c>
      <c r="N79" s="36"/>
      <c r="O79" s="36"/>
      <c r="P79" s="36">
        <v>8</v>
      </c>
      <c r="Q79" s="36">
        <v>0</v>
      </c>
      <c r="R79" s="36">
        <v>0</v>
      </c>
      <c r="S79" s="36"/>
      <c r="T79" s="36"/>
      <c r="U79" s="36"/>
      <c r="V79" s="36"/>
      <c r="W79" s="36"/>
      <c r="X79" s="36">
        <v>4</v>
      </c>
      <c r="Y79" s="36">
        <v>0</v>
      </c>
      <c r="Z79" s="36">
        <v>0</v>
      </c>
      <c r="AA79" s="36"/>
      <c r="AB79" s="36">
        <v>0</v>
      </c>
      <c r="AC79" s="36">
        <v>0</v>
      </c>
      <c r="AD79" s="36"/>
      <c r="AE79" s="36"/>
      <c r="AF79" s="36">
        <v>12</v>
      </c>
      <c r="AG79" s="36">
        <v>0</v>
      </c>
      <c r="AH79" s="36">
        <v>36</v>
      </c>
      <c r="AI79" s="36"/>
      <c r="AJ79" s="36">
        <v>0</v>
      </c>
      <c r="AK79" s="36">
        <v>0</v>
      </c>
      <c r="AL79" s="36">
        <v>0</v>
      </c>
      <c r="AM79" s="36"/>
      <c r="AN79" s="36">
        <v>8</v>
      </c>
      <c r="AO79" s="36">
        <v>0</v>
      </c>
      <c r="AP79" s="36"/>
      <c r="AQ79" s="36"/>
      <c r="AR79" s="36">
        <v>4</v>
      </c>
      <c r="AS79" s="36">
        <v>0</v>
      </c>
      <c r="AT79" s="36">
        <v>0</v>
      </c>
      <c r="AU79" s="36"/>
      <c r="AV79" s="36"/>
      <c r="AW79" s="36"/>
      <c r="AX79" s="36"/>
      <c r="AY79" s="36"/>
      <c r="AZ79" s="36">
        <v>16</v>
      </c>
      <c r="BA79" s="36">
        <v>0</v>
      </c>
      <c r="BB79" s="36">
        <v>0</v>
      </c>
      <c r="BC79" s="36"/>
      <c r="BD79" s="36">
        <v>8</v>
      </c>
      <c r="BE79" s="36">
        <v>0</v>
      </c>
      <c r="BF79" s="36">
        <v>24</v>
      </c>
      <c r="BG79" s="36"/>
      <c r="BH79" s="36">
        <v>8</v>
      </c>
      <c r="BI79" s="36">
        <v>0</v>
      </c>
      <c r="BJ79" s="36">
        <v>0</v>
      </c>
      <c r="BK79" s="36"/>
      <c r="BL79" s="36">
        <v>4</v>
      </c>
      <c r="BM79" s="36">
        <v>0</v>
      </c>
      <c r="BN79" s="36"/>
      <c r="BO79" s="36"/>
      <c r="BP79" s="36">
        <v>16</v>
      </c>
      <c r="BQ79" s="36">
        <v>8</v>
      </c>
      <c r="BR79" s="36">
        <v>36</v>
      </c>
      <c r="BS79" s="36"/>
      <c r="BT79" s="36">
        <v>8</v>
      </c>
      <c r="BU79" s="36">
        <v>0</v>
      </c>
      <c r="BV79" s="36"/>
      <c r="BW79" s="36"/>
      <c r="BX79" s="36"/>
      <c r="BY79" s="36"/>
      <c r="BZ79" s="36"/>
      <c r="CA79" s="36"/>
      <c r="CB79" s="36"/>
      <c r="CC79" s="36"/>
      <c r="CD79" s="36"/>
      <c r="CE79" s="36"/>
      <c r="CF79" s="36"/>
      <c r="CG79" s="36"/>
      <c r="CH79" s="36"/>
      <c r="CI79" s="36"/>
      <c r="CJ79" s="36"/>
      <c r="CK79" s="36"/>
      <c r="CL79" s="36"/>
      <c r="CM79" s="36"/>
      <c r="CN79" s="36"/>
      <c r="CO79" s="36"/>
      <c r="CP79" s="36"/>
      <c r="CQ79" s="36"/>
      <c r="CR79" s="36"/>
      <c r="CS79" s="36"/>
      <c r="CT79" s="36"/>
      <c r="CU79" s="36"/>
      <c r="CV79" s="36"/>
      <c r="CW79" s="36"/>
      <c r="CX79" s="36"/>
      <c r="CY79" s="36"/>
      <c r="CZ79" s="36"/>
      <c r="DA79" s="36"/>
      <c r="DB79" s="36"/>
      <c r="DC79" s="36"/>
      <c r="DD79" s="36"/>
      <c r="DE79" s="36"/>
      <c r="DF79" s="36"/>
      <c r="DG79" s="36"/>
      <c r="DH79" s="36"/>
      <c r="DI79" s="36"/>
      <c r="DJ79" s="36"/>
      <c r="DK79" s="36"/>
      <c r="DL79" s="36"/>
      <c r="DM79" s="36"/>
      <c r="DN79" s="36"/>
      <c r="DO79" s="36"/>
      <c r="DP79" s="36"/>
      <c r="DQ79" s="36"/>
      <c r="DR79" s="36"/>
      <c r="DS79" s="36"/>
      <c r="DT79" s="36"/>
      <c r="DU79" s="36"/>
      <c r="DV79" s="36"/>
      <c r="DW79" s="36"/>
      <c r="DX79" s="36"/>
      <c r="DY79" s="36"/>
      <c r="DZ79" s="36"/>
      <c r="EA79" s="36"/>
      <c r="EB79" s="36"/>
      <c r="EC79" s="36"/>
      <c r="ED79" s="36"/>
      <c r="EE79" s="36"/>
      <c r="EF79" s="36"/>
      <c r="EG79" s="36"/>
      <c r="EI79" s="6"/>
      <c r="EJ79" s="6"/>
      <c r="EK79" s="6"/>
      <c r="EL79" s="6"/>
      <c r="EM79" s="266"/>
      <c r="EN79" s="6"/>
      <c r="EO79" s="6"/>
      <c r="EQ79" s="6"/>
      <c r="ER79" s="99"/>
      <c r="ES79" s="6"/>
      <c r="ET79" s="6"/>
      <c r="EU79" s="99"/>
      <c r="EV79" s="99"/>
      <c r="EW79" s="99"/>
      <c r="EX79" s="99"/>
      <c r="EY79" s="99"/>
    </row>
    <row r="80" spans="1:155" ht="16.5" thickBot="1">
      <c r="A80" s="41" t="s">
        <v>31</v>
      </c>
      <c r="B80" s="41"/>
      <c r="C80" s="42">
        <f>VLOOKUP(A80,BD!$B$3:$D$746,3,FALSE)</f>
        <v>4</v>
      </c>
      <c r="D80" s="6">
        <f>IFERROR(VLOOKUP(A80,BD!$B$3:$AC$411,4,FALSE),0)</f>
        <v>36</v>
      </c>
      <c r="E80" s="6">
        <f>IFERROR(VLOOKUP(A80,BD!$B$3:$AC$411,6,FALSE),0)</f>
        <v>32</v>
      </c>
      <c r="F80" s="6"/>
      <c r="G80" s="6">
        <f>+IFERROR(VLOOKUP(A80,BD!$B$3:$AC$411,12,FALSE),0)</f>
        <v>0</v>
      </c>
      <c r="H80" s="6">
        <f>+IFERROR(VLOOKUP(A80,BD!$B$3:$AC$411,14,FALSE),0)</f>
        <v>0</v>
      </c>
      <c r="I80" s="6">
        <f t="shared" si="0"/>
        <v>0</v>
      </c>
      <c r="J80" s="6">
        <f t="shared" si="1"/>
        <v>32</v>
      </c>
      <c r="K80" s="339"/>
      <c r="L80" s="36">
        <v>16</v>
      </c>
      <c r="M80" s="36">
        <v>0</v>
      </c>
      <c r="N80" s="36"/>
      <c r="O80" s="36"/>
      <c r="P80" s="36">
        <v>12</v>
      </c>
      <c r="Q80" s="36">
        <v>0</v>
      </c>
      <c r="R80" s="36">
        <v>0</v>
      </c>
      <c r="S80" s="36"/>
      <c r="T80" s="36"/>
      <c r="U80" s="36"/>
      <c r="V80" s="36"/>
      <c r="W80" s="36"/>
      <c r="X80" s="36">
        <v>0</v>
      </c>
      <c r="Y80" s="36">
        <v>0</v>
      </c>
      <c r="Z80" s="36">
        <v>0</v>
      </c>
      <c r="AA80" s="36"/>
      <c r="AB80" s="36">
        <v>0</v>
      </c>
      <c r="AC80" s="36">
        <v>0</v>
      </c>
      <c r="AD80" s="36"/>
      <c r="AE80" s="36"/>
      <c r="AF80" s="36">
        <v>0</v>
      </c>
      <c r="AG80" s="36">
        <v>0</v>
      </c>
      <c r="AH80" s="36">
        <v>36</v>
      </c>
      <c r="AI80" s="36"/>
      <c r="AJ80" s="36">
        <v>4</v>
      </c>
      <c r="AK80" s="36">
        <v>0</v>
      </c>
      <c r="AL80" s="36">
        <v>0</v>
      </c>
      <c r="AM80" s="36"/>
      <c r="AN80" s="36">
        <v>20</v>
      </c>
      <c r="AO80" s="36">
        <v>4</v>
      </c>
      <c r="AP80" s="36"/>
      <c r="AQ80" s="36"/>
      <c r="AR80" s="36">
        <v>8</v>
      </c>
      <c r="AS80" s="36">
        <v>0</v>
      </c>
      <c r="AT80" s="36">
        <v>36</v>
      </c>
      <c r="AU80" s="36"/>
      <c r="AV80" s="36"/>
      <c r="AW80" s="36"/>
      <c r="AX80" s="36"/>
      <c r="AY80" s="36"/>
      <c r="AZ80" s="36">
        <v>8</v>
      </c>
      <c r="BA80" s="36">
        <v>0</v>
      </c>
      <c r="BB80" s="36">
        <v>0</v>
      </c>
      <c r="BC80" s="36"/>
      <c r="BD80" s="36">
        <v>12</v>
      </c>
      <c r="BE80" s="36">
        <v>0</v>
      </c>
      <c r="BF80" s="36">
        <v>0</v>
      </c>
      <c r="BG80" s="36"/>
      <c r="BH80" s="36">
        <v>16</v>
      </c>
      <c r="BI80" s="36">
        <v>0</v>
      </c>
      <c r="BJ80" s="36">
        <v>0</v>
      </c>
      <c r="BK80" s="36"/>
      <c r="BL80" s="36">
        <v>4</v>
      </c>
      <c r="BM80" s="36">
        <v>0</v>
      </c>
      <c r="BN80" s="36"/>
      <c r="BO80" s="36"/>
      <c r="BP80" s="36">
        <v>0</v>
      </c>
      <c r="BQ80" s="36">
        <v>0</v>
      </c>
      <c r="BR80" s="36">
        <v>36</v>
      </c>
      <c r="BS80" s="36"/>
      <c r="BT80" s="36">
        <v>8</v>
      </c>
      <c r="BU80" s="36">
        <v>0</v>
      </c>
      <c r="BV80" s="36"/>
      <c r="BW80" s="36"/>
      <c r="BX80" s="36"/>
      <c r="BY80" s="36"/>
      <c r="BZ80" s="36"/>
      <c r="CA80" s="36"/>
      <c r="CB80" s="36"/>
      <c r="CC80" s="36"/>
      <c r="CD80" s="36"/>
      <c r="CE80" s="36"/>
      <c r="CF80" s="36"/>
      <c r="CG80" s="36"/>
      <c r="CH80" s="36"/>
      <c r="CI80" s="36"/>
      <c r="CJ80" s="36"/>
      <c r="CK80" s="36"/>
      <c r="CL80" s="36"/>
      <c r="CM80" s="36"/>
      <c r="CN80" s="36"/>
      <c r="CO80" s="36"/>
      <c r="CP80" s="36"/>
      <c r="CQ80" s="36"/>
      <c r="CR80" s="36"/>
      <c r="CS80" s="36"/>
      <c r="CT80" s="36"/>
      <c r="CU80" s="36"/>
      <c r="CV80" s="36"/>
      <c r="CW80" s="36"/>
      <c r="CX80" s="36"/>
      <c r="CY80" s="36"/>
      <c r="CZ80" s="36"/>
      <c r="DA80" s="36"/>
      <c r="DB80" s="36"/>
      <c r="DC80" s="36"/>
      <c r="DD80" s="36"/>
      <c r="DE80" s="36"/>
      <c r="DF80" s="36"/>
      <c r="DG80" s="36"/>
      <c r="DH80" s="36"/>
      <c r="DI80" s="36"/>
      <c r="DJ80" s="36"/>
      <c r="DK80" s="36"/>
      <c r="DL80" s="36"/>
      <c r="DM80" s="36"/>
      <c r="DN80" s="36"/>
      <c r="DO80" s="36"/>
      <c r="DP80" s="36"/>
      <c r="DQ80" s="36"/>
      <c r="DR80" s="36"/>
      <c r="DS80" s="36"/>
      <c r="DT80" s="36"/>
      <c r="DU80" s="36"/>
      <c r="DV80" s="36"/>
      <c r="DW80" s="36"/>
      <c r="DX80" s="36"/>
      <c r="DY80" s="36"/>
      <c r="DZ80" s="36"/>
      <c r="EA80" s="36"/>
      <c r="EB80" s="36"/>
      <c r="EC80" s="36"/>
      <c r="ED80" s="36"/>
      <c r="EE80" s="36"/>
      <c r="EF80" s="36"/>
      <c r="EG80" s="36"/>
      <c r="EI80" s="6"/>
      <c r="EJ80" s="6"/>
      <c r="EK80" s="6"/>
      <c r="EL80" s="6"/>
      <c r="EM80" s="266"/>
      <c r="EN80" s="6"/>
      <c r="EO80" s="6"/>
      <c r="EQ80" s="6"/>
      <c r="ER80" s="99"/>
      <c r="ES80" s="6"/>
      <c r="ET80" s="6"/>
      <c r="EU80" s="99"/>
      <c r="EV80" s="99"/>
      <c r="EW80" s="99"/>
      <c r="EX80" s="99"/>
      <c r="EY80" s="99"/>
    </row>
    <row r="81" spans="1:155" ht="16.5" thickBot="1">
      <c r="A81" s="45" t="s">
        <v>7</v>
      </c>
      <c r="B81" s="45"/>
      <c r="C81" s="42">
        <f>VLOOKUP(A81,BD!$B$3:$D$746,3,FALSE)</f>
        <v>4</v>
      </c>
      <c r="D81" s="4">
        <f>IFERROR(VLOOKUP(A81,BD!$B$3:$AC$411,4,FALSE),0)</f>
        <v>36</v>
      </c>
      <c r="E81" s="4">
        <f>IFERROR(VLOOKUP(A81,BD!$B$3:$AC$411,6,FALSE),0)</f>
        <v>56</v>
      </c>
      <c r="F81" s="4"/>
      <c r="G81" s="4">
        <f>+IFERROR(VLOOKUP(A81,BD!$B$3:$AC$411,12,FALSE),0)</f>
        <v>0</v>
      </c>
      <c r="H81" s="4">
        <f>+IFERROR(VLOOKUP(A81,BD!$B$3:$AC$411,14,FALSE),0)</f>
        <v>0</v>
      </c>
      <c r="I81" s="4">
        <f t="shared" si="0"/>
        <v>0</v>
      </c>
      <c r="J81" s="4">
        <f t="shared" si="1"/>
        <v>56</v>
      </c>
      <c r="K81" s="44">
        <f>J81-I81</f>
        <v>56</v>
      </c>
      <c r="L81" s="36">
        <v>32</v>
      </c>
      <c r="M81" s="36">
        <v>0</v>
      </c>
      <c r="N81" s="36"/>
      <c r="O81" s="36"/>
      <c r="P81" s="36">
        <v>0</v>
      </c>
      <c r="Q81" s="36">
        <v>0</v>
      </c>
      <c r="R81" s="36">
        <v>36</v>
      </c>
      <c r="S81" s="36"/>
      <c r="T81" s="36"/>
      <c r="U81" s="36"/>
      <c r="V81" s="36"/>
      <c r="W81" s="36"/>
      <c r="X81" s="36">
        <v>24</v>
      </c>
      <c r="Y81" s="36">
        <v>0</v>
      </c>
      <c r="Z81" s="36">
        <v>0</v>
      </c>
      <c r="AA81" s="36"/>
      <c r="AB81" s="36">
        <v>4</v>
      </c>
      <c r="AC81" s="36">
        <v>0</v>
      </c>
      <c r="AD81" s="36"/>
      <c r="AE81" s="36"/>
      <c r="AF81" s="36">
        <v>24</v>
      </c>
      <c r="AG81" s="36">
        <v>0</v>
      </c>
      <c r="AH81" s="36">
        <v>36</v>
      </c>
      <c r="AI81" s="36"/>
      <c r="AJ81" s="36">
        <v>4</v>
      </c>
      <c r="AK81" s="36">
        <v>0</v>
      </c>
      <c r="AL81" s="36">
        <v>0</v>
      </c>
      <c r="AM81" s="36"/>
      <c r="AN81" s="36">
        <v>16</v>
      </c>
      <c r="AO81" s="36">
        <v>0</v>
      </c>
      <c r="AP81" s="36"/>
      <c r="AQ81" s="36"/>
      <c r="AR81" s="36">
        <v>0</v>
      </c>
      <c r="AS81" s="36">
        <v>0</v>
      </c>
      <c r="AT81" s="36">
        <v>36</v>
      </c>
      <c r="AU81" s="36"/>
      <c r="AV81" s="36"/>
      <c r="AW81" s="36"/>
      <c r="AX81" s="36"/>
      <c r="AY81" s="36"/>
      <c r="AZ81" s="36">
        <v>12</v>
      </c>
      <c r="BA81" s="36">
        <v>0</v>
      </c>
      <c r="BB81" s="36">
        <v>0</v>
      </c>
      <c r="BC81" s="36"/>
      <c r="BD81" s="36">
        <v>12</v>
      </c>
      <c r="BE81" s="36">
        <v>0</v>
      </c>
      <c r="BF81" s="36">
        <v>0</v>
      </c>
      <c r="BG81" s="36"/>
      <c r="BH81" s="36">
        <v>28</v>
      </c>
      <c r="BI81" s="36">
        <v>0</v>
      </c>
      <c r="BJ81" s="36">
        <v>36</v>
      </c>
      <c r="BK81" s="36"/>
      <c r="BL81" s="36">
        <v>12</v>
      </c>
      <c r="BM81" s="36">
        <v>0</v>
      </c>
      <c r="BN81" s="36"/>
      <c r="BO81" s="36"/>
      <c r="BP81" s="36">
        <v>20</v>
      </c>
      <c r="BQ81" s="36">
        <v>0</v>
      </c>
      <c r="BR81" s="36">
        <v>36</v>
      </c>
      <c r="BS81" s="36"/>
      <c r="BT81" s="36">
        <v>0</v>
      </c>
      <c r="BU81" s="36">
        <v>0</v>
      </c>
      <c r="BV81" s="36"/>
      <c r="BW81" s="36"/>
      <c r="BX81" s="36"/>
      <c r="BY81" s="36"/>
      <c r="BZ81" s="36"/>
      <c r="CA81" s="36"/>
      <c r="CB81" s="36"/>
      <c r="CC81" s="36"/>
      <c r="CD81" s="36"/>
      <c r="CE81" s="36"/>
      <c r="CF81" s="36"/>
      <c r="CG81" s="36"/>
      <c r="CH81" s="36"/>
      <c r="CI81" s="36"/>
      <c r="CJ81" s="36"/>
      <c r="CK81" s="36"/>
      <c r="CL81" s="36"/>
      <c r="CM81" s="36"/>
      <c r="CN81" s="36"/>
      <c r="CO81" s="36"/>
      <c r="CP81" s="36"/>
      <c r="CQ81" s="36"/>
      <c r="CR81" s="36"/>
      <c r="CS81" s="36"/>
      <c r="CT81" s="36"/>
      <c r="CU81" s="36"/>
      <c r="CV81" s="36"/>
      <c r="CW81" s="36"/>
      <c r="CX81" s="36"/>
      <c r="CY81" s="36"/>
      <c r="CZ81" s="36"/>
      <c r="DA81" s="36"/>
      <c r="DB81" s="36"/>
      <c r="DC81" s="36"/>
      <c r="DD81" s="36"/>
      <c r="DE81" s="36"/>
      <c r="DF81" s="36"/>
      <c r="DG81" s="36"/>
      <c r="DH81" s="36"/>
      <c r="DI81" s="36"/>
      <c r="DJ81" s="36"/>
      <c r="DK81" s="36"/>
      <c r="DL81" s="36"/>
      <c r="DM81" s="36"/>
      <c r="DN81" s="36"/>
      <c r="DO81" s="36"/>
      <c r="DP81" s="36"/>
      <c r="DQ81" s="36"/>
      <c r="DR81" s="36"/>
      <c r="DS81" s="36"/>
      <c r="DT81" s="36"/>
      <c r="DU81" s="36"/>
      <c r="DV81" s="36"/>
      <c r="DW81" s="36"/>
      <c r="DX81" s="36"/>
      <c r="DY81" s="36"/>
      <c r="DZ81" s="36"/>
      <c r="EA81" s="36"/>
      <c r="EB81" s="36"/>
      <c r="EC81" s="36"/>
      <c r="ED81" s="36"/>
      <c r="EE81" s="36"/>
      <c r="EF81" s="36"/>
      <c r="EG81" s="36"/>
      <c r="EI81" s="4"/>
      <c r="EJ81" s="4"/>
      <c r="EK81" s="4"/>
      <c r="EL81" s="4"/>
      <c r="EM81" s="266"/>
      <c r="EN81" s="4"/>
      <c r="EO81" s="4"/>
      <c r="EQ81" s="4"/>
      <c r="ER81" s="99"/>
      <c r="ES81" s="4"/>
      <c r="ET81" s="4"/>
      <c r="EU81" s="99"/>
      <c r="EV81" s="99"/>
      <c r="EW81" s="99"/>
      <c r="EX81" s="99"/>
      <c r="EY81" s="99"/>
    </row>
    <row r="82" spans="1:155" ht="16.5" thickBot="1">
      <c r="A82" s="46" t="s">
        <v>54</v>
      </c>
      <c r="B82" s="46"/>
      <c r="C82" s="42">
        <f>VLOOKUP(A82,BD!$B$3:$D$746,3,FALSE)</f>
        <v>5</v>
      </c>
      <c r="D82" s="5">
        <f>IFERROR(VLOOKUP(A82,BD!$B$3:$AC$411,4,FALSE),0)</f>
        <v>0</v>
      </c>
      <c r="E82" s="5">
        <f>IFERROR(VLOOKUP(A82,BD!$B$3:$AC$411,6,FALSE),0)</f>
        <v>70</v>
      </c>
      <c r="F82" s="5"/>
      <c r="G82" s="5">
        <f>+IFERROR(VLOOKUP(A82,BD!$B$3:$AC$411,12,FALSE),0)</f>
        <v>0</v>
      </c>
      <c r="H82" s="5">
        <f>+IFERROR(VLOOKUP(A82,BD!$B$3:$AC$411,14,FALSE),0)</f>
        <v>0</v>
      </c>
      <c r="I82" s="5">
        <f t="shared" si="0"/>
        <v>0</v>
      </c>
      <c r="J82" s="5">
        <f t="shared" si="1"/>
        <v>70</v>
      </c>
      <c r="K82" s="337">
        <f>SUM(J82:J83)-SUM(I82:I83)</f>
        <v>75</v>
      </c>
      <c r="L82" s="36">
        <v>15</v>
      </c>
      <c r="M82" s="36">
        <v>0</v>
      </c>
      <c r="N82" s="36"/>
      <c r="O82" s="36"/>
      <c r="P82" s="36">
        <v>15</v>
      </c>
      <c r="Q82" s="36">
        <v>0</v>
      </c>
      <c r="R82" s="36">
        <v>0</v>
      </c>
      <c r="S82" s="36"/>
      <c r="T82" s="36"/>
      <c r="U82" s="36"/>
      <c r="V82" s="36"/>
      <c r="W82" s="36"/>
      <c r="X82" s="36">
        <v>10</v>
      </c>
      <c r="Y82" s="36">
        <v>0</v>
      </c>
      <c r="Z82" s="36">
        <v>0</v>
      </c>
      <c r="AA82" s="36"/>
      <c r="AB82" s="36">
        <v>20</v>
      </c>
      <c r="AC82" s="36">
        <v>0</v>
      </c>
      <c r="AD82" s="36"/>
      <c r="AE82" s="36"/>
      <c r="AF82" s="36">
        <v>5</v>
      </c>
      <c r="AG82" s="36">
        <v>0</v>
      </c>
      <c r="AH82" s="36">
        <v>45</v>
      </c>
      <c r="AI82" s="36"/>
      <c r="AJ82" s="36">
        <v>5</v>
      </c>
      <c r="AK82" s="36">
        <v>0</v>
      </c>
      <c r="AL82" s="36">
        <v>45</v>
      </c>
      <c r="AM82" s="36"/>
      <c r="AN82" s="36">
        <v>20</v>
      </c>
      <c r="AO82" s="36">
        <v>0</v>
      </c>
      <c r="AP82" s="36"/>
      <c r="AQ82" s="36"/>
      <c r="AR82" s="36">
        <v>10</v>
      </c>
      <c r="AS82" s="36">
        <v>0</v>
      </c>
      <c r="AT82" s="36">
        <v>0</v>
      </c>
      <c r="AU82" s="36"/>
      <c r="AV82" s="36"/>
      <c r="AW82" s="36"/>
      <c r="AX82" s="36"/>
      <c r="AY82" s="36"/>
      <c r="AZ82" s="36">
        <v>25</v>
      </c>
      <c r="BA82" s="36">
        <v>0</v>
      </c>
      <c r="BB82" s="36">
        <v>0</v>
      </c>
      <c r="BC82" s="36"/>
      <c r="BD82" s="36">
        <v>25</v>
      </c>
      <c r="BE82" s="36">
        <v>0</v>
      </c>
      <c r="BF82" s="36">
        <v>45</v>
      </c>
      <c r="BG82" s="36"/>
      <c r="BH82" s="36">
        <v>5</v>
      </c>
      <c r="BI82" s="36">
        <v>0</v>
      </c>
      <c r="BJ82" s="36">
        <v>45</v>
      </c>
      <c r="BK82" s="36"/>
      <c r="BL82" s="36">
        <v>0</v>
      </c>
      <c r="BM82" s="36">
        <v>0</v>
      </c>
      <c r="BN82" s="36"/>
      <c r="BO82" s="36"/>
      <c r="BP82" s="36">
        <v>15</v>
      </c>
      <c r="BQ82" s="36">
        <v>0</v>
      </c>
      <c r="BR82" s="36">
        <v>0</v>
      </c>
      <c r="BS82" s="36"/>
      <c r="BT82" s="36">
        <v>5</v>
      </c>
      <c r="BU82" s="36">
        <v>0</v>
      </c>
      <c r="BV82" s="36"/>
      <c r="BW82" s="36"/>
      <c r="BX82" s="36"/>
      <c r="BY82" s="36"/>
      <c r="BZ82" s="36"/>
      <c r="CA82" s="36"/>
      <c r="CB82" s="36"/>
      <c r="CC82" s="36"/>
      <c r="CD82" s="36"/>
      <c r="CE82" s="36"/>
      <c r="CF82" s="36"/>
      <c r="CG82" s="36"/>
      <c r="CH82" s="36"/>
      <c r="CI82" s="36"/>
      <c r="CJ82" s="36"/>
      <c r="CK82" s="36"/>
      <c r="CL82" s="36"/>
      <c r="CM82" s="36"/>
      <c r="CN82" s="36"/>
      <c r="CO82" s="36"/>
      <c r="CP82" s="36"/>
      <c r="CQ82" s="36"/>
      <c r="CR82" s="36"/>
      <c r="CS82" s="36"/>
      <c r="CT82" s="36"/>
      <c r="CU82" s="36"/>
      <c r="CV82" s="36"/>
      <c r="CW82" s="36"/>
      <c r="CX82" s="36"/>
      <c r="CY82" s="36"/>
      <c r="CZ82" s="36"/>
      <c r="DA82" s="36"/>
      <c r="DB82" s="36"/>
      <c r="DC82" s="36"/>
      <c r="DD82" s="36"/>
      <c r="DE82" s="36"/>
      <c r="DF82" s="36"/>
      <c r="DG82" s="36"/>
      <c r="DH82" s="36"/>
      <c r="DI82" s="36"/>
      <c r="DJ82" s="36"/>
      <c r="DK82" s="36"/>
      <c r="DL82" s="36"/>
      <c r="DM82" s="36"/>
      <c r="DN82" s="36"/>
      <c r="DO82" s="36"/>
      <c r="DP82" s="36"/>
      <c r="DQ82" s="36"/>
      <c r="DR82" s="36"/>
      <c r="DS82" s="36"/>
      <c r="DT82" s="36"/>
      <c r="DU82" s="36"/>
      <c r="DV82" s="36"/>
      <c r="DW82" s="36"/>
      <c r="DX82" s="36"/>
      <c r="DY82" s="36"/>
      <c r="DZ82" s="36"/>
      <c r="EA82" s="36"/>
      <c r="EB82" s="36"/>
      <c r="EC82" s="36"/>
      <c r="ED82" s="36"/>
      <c r="EE82" s="36"/>
      <c r="EF82" s="36"/>
      <c r="EG82" s="36"/>
      <c r="EI82" s="5"/>
      <c r="EJ82" s="5"/>
      <c r="EK82" s="5"/>
      <c r="EL82" s="5"/>
      <c r="EM82" s="266"/>
      <c r="EN82" s="5"/>
      <c r="EO82" s="5"/>
      <c r="EQ82" s="5"/>
      <c r="ER82" s="99"/>
      <c r="ES82" s="5"/>
      <c r="ET82" s="5"/>
      <c r="EU82" s="99"/>
      <c r="EV82" s="99"/>
      <c r="EW82" s="99"/>
      <c r="EX82" s="99"/>
      <c r="EY82" s="99"/>
    </row>
    <row r="83" spans="1:155" ht="16.5" thickBot="1">
      <c r="A83" s="46" t="s">
        <v>244</v>
      </c>
      <c r="B83" s="46"/>
      <c r="C83" s="42">
        <f>VLOOKUP(A83,BD!$B$3:$D$746,3,FALSE)</f>
        <v>5</v>
      </c>
      <c r="D83" s="5">
        <f>IFERROR(VLOOKUP(A83,BD!$B$3:$AC$411,4,FALSE),0)</f>
        <v>0</v>
      </c>
      <c r="E83" s="5">
        <f>IFERROR(VLOOKUP(A83,BD!$B$3:$AC$411,6,FALSE),0)</f>
        <v>5</v>
      </c>
      <c r="F83" s="5"/>
      <c r="G83" s="5">
        <f>+IFERROR(VLOOKUP(A83,BD!$B$3:$AC$411,12,FALSE),0)</f>
        <v>0</v>
      </c>
      <c r="H83" s="5">
        <f>+IFERROR(VLOOKUP(A83,BD!$B$3:$AC$411,14,FALSE),0)</f>
        <v>0</v>
      </c>
      <c r="I83" s="5">
        <f>+EQ83</f>
        <v>0</v>
      </c>
      <c r="J83" s="5">
        <f>+E83</f>
        <v>5</v>
      </c>
      <c r="K83" s="339"/>
      <c r="L83" s="36">
        <v>0</v>
      </c>
      <c r="M83" s="36">
        <v>0</v>
      </c>
      <c r="N83" s="36"/>
      <c r="O83" s="36"/>
      <c r="P83" s="36">
        <v>10</v>
      </c>
      <c r="Q83" s="36">
        <v>0</v>
      </c>
      <c r="R83" s="36">
        <v>0</v>
      </c>
      <c r="S83" s="36"/>
      <c r="T83" s="36"/>
      <c r="U83" s="36"/>
      <c r="V83" s="36"/>
      <c r="W83" s="36"/>
      <c r="X83" s="36">
        <v>0</v>
      </c>
      <c r="Y83" s="36">
        <v>0</v>
      </c>
      <c r="Z83" s="36">
        <v>0</v>
      </c>
      <c r="AA83" s="36"/>
      <c r="AB83" s="36">
        <v>0</v>
      </c>
      <c r="AC83" s="36">
        <v>0</v>
      </c>
      <c r="AD83" s="36"/>
      <c r="AE83" s="36"/>
      <c r="AF83" s="36">
        <v>0</v>
      </c>
      <c r="AG83" s="36">
        <v>0</v>
      </c>
      <c r="AH83" s="36">
        <v>45</v>
      </c>
      <c r="AI83" s="36"/>
      <c r="AJ83" s="36">
        <v>5</v>
      </c>
      <c r="AK83" s="36">
        <v>0</v>
      </c>
      <c r="AL83" s="36">
        <v>0</v>
      </c>
      <c r="AM83" s="36"/>
      <c r="AN83" s="36">
        <v>15</v>
      </c>
      <c r="AO83" s="36">
        <v>0</v>
      </c>
      <c r="AP83" s="36"/>
      <c r="AQ83" s="36"/>
      <c r="AR83" s="36">
        <v>0</v>
      </c>
      <c r="AS83" s="36">
        <v>0</v>
      </c>
      <c r="AT83" s="36">
        <v>20</v>
      </c>
      <c r="AU83" s="36"/>
      <c r="AV83" s="36"/>
      <c r="AW83" s="36"/>
      <c r="AX83" s="36"/>
      <c r="AY83" s="36"/>
      <c r="AZ83" s="36">
        <v>15</v>
      </c>
      <c r="BA83" s="36">
        <v>0</v>
      </c>
      <c r="BB83" s="36">
        <v>0</v>
      </c>
      <c r="BC83" s="36"/>
      <c r="BD83" s="36">
        <v>10</v>
      </c>
      <c r="BE83" s="36">
        <v>0</v>
      </c>
      <c r="BF83" s="36">
        <v>0</v>
      </c>
      <c r="BG83" s="36"/>
      <c r="BH83" s="36">
        <v>10</v>
      </c>
      <c r="BI83" s="36">
        <v>0</v>
      </c>
      <c r="BJ83" s="36">
        <v>0</v>
      </c>
      <c r="BK83" s="36"/>
      <c r="BL83" s="36">
        <v>0</v>
      </c>
      <c r="BM83" s="36">
        <v>0</v>
      </c>
      <c r="BN83" s="36"/>
      <c r="BO83" s="36"/>
      <c r="BP83" s="36">
        <v>0</v>
      </c>
      <c r="BQ83" s="36">
        <v>0</v>
      </c>
      <c r="BR83" s="36">
        <v>0</v>
      </c>
      <c r="BS83" s="36"/>
      <c r="BT83" s="36">
        <v>5</v>
      </c>
      <c r="BU83" s="36">
        <v>0</v>
      </c>
      <c r="BV83" s="36"/>
      <c r="BW83" s="36"/>
      <c r="BX83" s="36"/>
      <c r="BY83" s="36"/>
      <c r="BZ83" s="36"/>
      <c r="CA83" s="36"/>
      <c r="CB83" s="36"/>
      <c r="CC83" s="36"/>
      <c r="CD83" s="36"/>
      <c r="CE83" s="36"/>
      <c r="CF83" s="36"/>
      <c r="CG83" s="36"/>
      <c r="CH83" s="36"/>
      <c r="CI83" s="36"/>
      <c r="CJ83" s="36"/>
      <c r="CK83" s="36"/>
      <c r="CL83" s="36"/>
      <c r="CM83" s="36"/>
      <c r="CN83" s="36"/>
      <c r="CO83" s="36"/>
      <c r="CP83" s="36"/>
      <c r="CQ83" s="36"/>
      <c r="CR83" s="36"/>
      <c r="CS83" s="36"/>
      <c r="CT83" s="36"/>
      <c r="CU83" s="36"/>
      <c r="CV83" s="36"/>
      <c r="CW83" s="36"/>
      <c r="CX83" s="36"/>
      <c r="CY83" s="36"/>
      <c r="CZ83" s="36"/>
      <c r="DA83" s="36"/>
      <c r="DB83" s="36"/>
      <c r="DC83" s="36"/>
      <c r="DD83" s="36"/>
      <c r="DE83" s="36"/>
      <c r="DF83" s="36"/>
      <c r="DG83" s="36"/>
      <c r="DH83" s="36"/>
      <c r="DI83" s="36"/>
      <c r="DJ83" s="36"/>
      <c r="DK83" s="36"/>
      <c r="DL83" s="36"/>
      <c r="DM83" s="36"/>
      <c r="DN83" s="36"/>
      <c r="DO83" s="36"/>
      <c r="DP83" s="36"/>
      <c r="DQ83" s="36"/>
      <c r="DR83" s="36"/>
      <c r="DS83" s="36"/>
      <c r="DT83" s="36"/>
      <c r="DU83" s="36"/>
      <c r="DV83" s="36"/>
      <c r="DW83" s="36"/>
      <c r="DX83" s="36"/>
      <c r="DY83" s="36"/>
      <c r="DZ83" s="36"/>
      <c r="EA83" s="36"/>
      <c r="EB83" s="36"/>
      <c r="EC83" s="36"/>
      <c r="ED83" s="36"/>
      <c r="EE83" s="36"/>
      <c r="EF83" s="36"/>
      <c r="EG83" s="36"/>
      <c r="EI83" s="5"/>
      <c r="EJ83" s="5"/>
      <c r="EK83" s="5"/>
      <c r="EL83" s="5"/>
      <c r="EM83" s="266"/>
      <c r="EN83" s="5"/>
      <c r="EO83" s="5"/>
      <c r="EQ83" s="5"/>
      <c r="ER83" s="99"/>
      <c r="ES83" s="5"/>
      <c r="ET83" s="5"/>
      <c r="EU83" s="99"/>
      <c r="EV83" s="99"/>
      <c r="EW83" s="99"/>
      <c r="EX83" s="99"/>
      <c r="EY83" s="99"/>
    </row>
    <row r="84" spans="1:155" ht="16.5" thickBot="1">
      <c r="A84" s="41" t="s">
        <v>23</v>
      </c>
      <c r="B84" s="41"/>
      <c r="C84" s="42">
        <f>VLOOKUP(A84,BD!$B$3:$D$746,3,FALSE)</f>
        <v>4</v>
      </c>
      <c r="D84" s="6">
        <f>IFERROR(VLOOKUP(A84,BD!$B$3:$AC$411,4,FALSE),0)</f>
        <v>0</v>
      </c>
      <c r="E84" s="6">
        <f>IFERROR(VLOOKUP(A84,BD!$B$3:$AC$411,6,FALSE),0)</f>
        <v>0</v>
      </c>
      <c r="F84" s="6"/>
      <c r="G84" s="6">
        <f>+IFERROR(VLOOKUP(A84,BD!$B$3:$AC$411,12,FALSE),0)</f>
        <v>0</v>
      </c>
      <c r="H84" s="6">
        <f>+IFERROR(VLOOKUP(A84,BD!$B$3:$AC$411,14,FALSE),0)</f>
        <v>0</v>
      </c>
      <c r="I84" s="6">
        <f t="shared" si="0"/>
        <v>0</v>
      </c>
      <c r="J84" s="6">
        <f t="shared" si="1"/>
        <v>0</v>
      </c>
      <c r="K84" s="342">
        <f>SUM(J84:J85)-SUM(I84:I85)</f>
        <v>0</v>
      </c>
      <c r="L84" s="36">
        <v>0</v>
      </c>
      <c r="M84" s="36">
        <v>0</v>
      </c>
      <c r="N84" s="36"/>
      <c r="O84" s="36"/>
      <c r="P84" s="36">
        <v>0</v>
      </c>
      <c r="Q84" s="36">
        <v>0</v>
      </c>
      <c r="R84" s="36">
        <v>0</v>
      </c>
      <c r="S84" s="36"/>
      <c r="T84" s="36"/>
      <c r="U84" s="36"/>
      <c r="V84" s="36"/>
      <c r="W84" s="36"/>
      <c r="X84" s="36">
        <v>0</v>
      </c>
      <c r="Y84" s="36">
        <v>0</v>
      </c>
      <c r="Z84" s="36">
        <v>0</v>
      </c>
      <c r="AA84" s="36"/>
      <c r="AB84" s="36">
        <v>0</v>
      </c>
      <c r="AC84" s="36">
        <v>0</v>
      </c>
      <c r="AD84" s="36"/>
      <c r="AE84" s="36"/>
      <c r="AF84" s="36">
        <v>0</v>
      </c>
      <c r="AG84" s="36">
        <v>0</v>
      </c>
      <c r="AH84" s="36">
        <v>0</v>
      </c>
      <c r="AI84" s="36"/>
      <c r="AJ84" s="36">
        <v>0</v>
      </c>
      <c r="AK84" s="36">
        <v>0</v>
      </c>
      <c r="AL84" s="36">
        <v>0</v>
      </c>
      <c r="AM84" s="36"/>
      <c r="AN84" s="36">
        <v>0</v>
      </c>
      <c r="AO84" s="36">
        <v>0</v>
      </c>
      <c r="AP84" s="36"/>
      <c r="AQ84" s="36"/>
      <c r="AR84" s="36">
        <v>0</v>
      </c>
      <c r="AS84" s="36">
        <v>0</v>
      </c>
      <c r="AT84" s="36">
        <v>0</v>
      </c>
      <c r="AU84" s="36"/>
      <c r="AV84" s="36"/>
      <c r="AW84" s="36"/>
      <c r="AX84" s="36"/>
      <c r="AY84" s="36"/>
      <c r="AZ84" s="36">
        <v>0</v>
      </c>
      <c r="BA84" s="36">
        <v>0</v>
      </c>
      <c r="BB84" s="36">
        <v>0</v>
      </c>
      <c r="BC84" s="36"/>
      <c r="BD84" s="36">
        <v>0</v>
      </c>
      <c r="BE84" s="36">
        <v>0</v>
      </c>
      <c r="BF84" s="36">
        <v>0</v>
      </c>
      <c r="BG84" s="36"/>
      <c r="BH84" s="36">
        <v>0</v>
      </c>
      <c r="BI84" s="36">
        <v>0</v>
      </c>
      <c r="BJ84" s="36">
        <v>0</v>
      </c>
      <c r="BK84" s="36"/>
      <c r="BL84" s="36">
        <v>0</v>
      </c>
      <c r="BM84" s="36">
        <v>0</v>
      </c>
      <c r="BN84" s="36"/>
      <c r="BO84" s="36"/>
      <c r="BP84" s="36">
        <v>0</v>
      </c>
      <c r="BQ84" s="36">
        <v>0</v>
      </c>
      <c r="BR84" s="36">
        <v>0</v>
      </c>
      <c r="BS84" s="36"/>
      <c r="BT84" s="36">
        <v>0</v>
      </c>
      <c r="BU84" s="36">
        <v>0</v>
      </c>
      <c r="BV84" s="36"/>
      <c r="BW84" s="36"/>
      <c r="BX84" s="36"/>
      <c r="BY84" s="36"/>
      <c r="BZ84" s="36"/>
      <c r="CA84" s="36"/>
      <c r="CB84" s="36"/>
      <c r="CC84" s="36"/>
      <c r="CD84" s="36"/>
      <c r="CE84" s="36"/>
      <c r="CF84" s="36"/>
      <c r="CG84" s="36"/>
      <c r="CH84" s="36"/>
      <c r="CI84" s="36"/>
      <c r="CJ84" s="36"/>
      <c r="CK84" s="36"/>
      <c r="CL84" s="36"/>
      <c r="CM84" s="36"/>
      <c r="CN84" s="36"/>
      <c r="CO84" s="36"/>
      <c r="CP84" s="36"/>
      <c r="CQ84" s="36"/>
      <c r="CR84" s="36"/>
      <c r="CS84" s="36"/>
      <c r="CT84" s="36"/>
      <c r="CU84" s="36"/>
      <c r="CV84" s="36"/>
      <c r="CW84" s="36"/>
      <c r="CX84" s="36"/>
      <c r="CY84" s="36"/>
      <c r="CZ84" s="36"/>
      <c r="DA84" s="36"/>
      <c r="DB84" s="36"/>
      <c r="DC84" s="36"/>
      <c r="DD84" s="36"/>
      <c r="DE84" s="36"/>
      <c r="DF84" s="36"/>
      <c r="DG84" s="36"/>
      <c r="DH84" s="36"/>
      <c r="DI84" s="36"/>
      <c r="DJ84" s="36"/>
      <c r="DK84" s="36"/>
      <c r="DL84" s="36"/>
      <c r="DM84" s="36"/>
      <c r="DN84" s="36"/>
      <c r="DO84" s="36"/>
      <c r="DP84" s="36"/>
      <c r="DQ84" s="36"/>
      <c r="DR84" s="36"/>
      <c r="DS84" s="36"/>
      <c r="DT84" s="36"/>
      <c r="DU84" s="36"/>
      <c r="DV84" s="36"/>
      <c r="DW84" s="36"/>
      <c r="DX84" s="36"/>
      <c r="DY84" s="36"/>
      <c r="DZ84" s="36"/>
      <c r="EA84" s="36"/>
      <c r="EB84" s="36"/>
      <c r="EC84" s="36"/>
      <c r="ED84" s="36"/>
      <c r="EE84" s="36"/>
      <c r="EF84" s="36"/>
      <c r="EG84" s="36"/>
      <c r="EI84" s="6"/>
      <c r="EJ84" s="6"/>
      <c r="EK84" s="6"/>
      <c r="EL84" s="6"/>
      <c r="EM84" s="266"/>
      <c r="EN84" s="6"/>
      <c r="EO84" s="6"/>
      <c r="EQ84" s="6"/>
      <c r="ER84" s="99"/>
      <c r="ES84" s="6"/>
      <c r="ET84" s="6"/>
      <c r="EU84" s="99"/>
      <c r="EV84" s="99"/>
      <c r="EW84" s="99"/>
      <c r="EX84" s="99"/>
      <c r="EY84" s="99"/>
    </row>
    <row r="85" spans="1:155" ht="16.5" thickBot="1">
      <c r="A85" s="41" t="s">
        <v>224</v>
      </c>
      <c r="B85" s="41"/>
      <c r="C85" s="42">
        <f>VLOOKUP(A85,BD!$B$3:$D$746,3,FALSE)</f>
        <v>4</v>
      </c>
      <c r="D85" s="6">
        <f>IFERROR(VLOOKUP(A85,BD!$B$3:$AC$411,4,FALSE),0)</f>
        <v>0</v>
      </c>
      <c r="E85" s="6">
        <f>IFERROR(VLOOKUP(A85,BD!$B$3:$AC$411,6,FALSE),0)</f>
        <v>0</v>
      </c>
      <c r="F85" s="6"/>
      <c r="G85" s="6">
        <f>+IFERROR(VLOOKUP(A85,BD!$B$3:$AC$411,12,FALSE),0)</f>
        <v>0</v>
      </c>
      <c r="H85" s="6">
        <f>+IFERROR(VLOOKUP(A85,BD!$B$3:$AC$411,14,FALSE),0)</f>
        <v>0</v>
      </c>
      <c r="I85" s="6">
        <f>+EQ85</f>
        <v>0</v>
      </c>
      <c r="J85" s="6">
        <f>+E85</f>
        <v>0</v>
      </c>
      <c r="K85" s="344"/>
      <c r="L85" s="36">
        <v>0</v>
      </c>
      <c r="M85" s="36">
        <v>0</v>
      </c>
      <c r="N85" s="36"/>
      <c r="O85" s="36"/>
      <c r="P85" s="36">
        <v>0</v>
      </c>
      <c r="Q85" s="36">
        <v>0</v>
      </c>
      <c r="R85" s="36">
        <v>0</v>
      </c>
      <c r="S85" s="36"/>
      <c r="T85" s="36"/>
      <c r="U85" s="36"/>
      <c r="V85" s="36"/>
      <c r="W85" s="36"/>
      <c r="X85" s="36">
        <v>0</v>
      </c>
      <c r="Y85" s="36">
        <v>0</v>
      </c>
      <c r="Z85" s="36">
        <v>0</v>
      </c>
      <c r="AA85" s="36"/>
      <c r="AB85" s="36">
        <v>0</v>
      </c>
      <c r="AC85" s="36">
        <v>0</v>
      </c>
      <c r="AD85" s="36"/>
      <c r="AE85" s="36"/>
      <c r="AF85" s="36">
        <v>0</v>
      </c>
      <c r="AG85" s="36">
        <v>0</v>
      </c>
      <c r="AH85" s="36">
        <v>0</v>
      </c>
      <c r="AI85" s="36"/>
      <c r="AJ85" s="36">
        <v>0</v>
      </c>
      <c r="AK85" s="36">
        <v>0</v>
      </c>
      <c r="AL85" s="36">
        <v>0</v>
      </c>
      <c r="AM85" s="36"/>
      <c r="AN85" s="36">
        <v>0</v>
      </c>
      <c r="AO85" s="36">
        <v>0</v>
      </c>
      <c r="AP85" s="36"/>
      <c r="AQ85" s="36"/>
      <c r="AR85" s="36">
        <v>0</v>
      </c>
      <c r="AS85" s="36">
        <v>0</v>
      </c>
      <c r="AT85" s="36">
        <v>0</v>
      </c>
      <c r="AU85" s="36"/>
      <c r="AV85" s="36"/>
      <c r="AW85" s="36"/>
      <c r="AX85" s="36"/>
      <c r="AY85" s="36"/>
      <c r="AZ85" s="36">
        <v>0</v>
      </c>
      <c r="BA85" s="36">
        <v>0</v>
      </c>
      <c r="BB85" s="36">
        <v>0</v>
      </c>
      <c r="BC85" s="36"/>
      <c r="BD85" s="36">
        <v>0</v>
      </c>
      <c r="BE85" s="36">
        <v>0</v>
      </c>
      <c r="BF85" s="36">
        <v>0</v>
      </c>
      <c r="BG85" s="36"/>
      <c r="BH85" s="36">
        <v>0</v>
      </c>
      <c r="BI85" s="36">
        <v>0</v>
      </c>
      <c r="BJ85" s="36">
        <v>0</v>
      </c>
      <c r="BK85" s="36"/>
      <c r="BL85" s="36">
        <v>0</v>
      </c>
      <c r="BM85" s="36">
        <v>0</v>
      </c>
      <c r="BN85" s="36"/>
      <c r="BO85" s="36"/>
      <c r="BP85" s="36">
        <v>0</v>
      </c>
      <c r="BQ85" s="36">
        <v>0</v>
      </c>
      <c r="BR85" s="36">
        <v>0</v>
      </c>
      <c r="BS85" s="36"/>
      <c r="BT85" s="36">
        <v>0</v>
      </c>
      <c r="BU85" s="36">
        <v>0</v>
      </c>
      <c r="BV85" s="36"/>
      <c r="BW85" s="36"/>
      <c r="BX85" s="36"/>
      <c r="BY85" s="36"/>
      <c r="BZ85" s="36"/>
      <c r="CA85" s="36"/>
      <c r="CB85" s="36"/>
      <c r="CC85" s="36"/>
      <c r="CD85" s="36"/>
      <c r="CE85" s="36"/>
      <c r="CF85" s="36"/>
      <c r="CG85" s="36"/>
      <c r="CH85" s="36"/>
      <c r="CI85" s="36"/>
      <c r="CJ85" s="36"/>
      <c r="CK85" s="36"/>
      <c r="CL85" s="36"/>
      <c r="CM85" s="36"/>
      <c r="CN85" s="36"/>
      <c r="CO85" s="36"/>
      <c r="CP85" s="36"/>
      <c r="CQ85" s="36"/>
      <c r="CR85" s="36"/>
      <c r="CS85" s="36"/>
      <c r="CT85" s="36"/>
      <c r="CU85" s="36"/>
      <c r="CV85" s="36"/>
      <c r="CW85" s="36"/>
      <c r="CX85" s="36"/>
      <c r="CY85" s="36"/>
      <c r="CZ85" s="36"/>
      <c r="DA85" s="36"/>
      <c r="DB85" s="36"/>
      <c r="DC85" s="36"/>
      <c r="DD85" s="36"/>
      <c r="DE85" s="36"/>
      <c r="DF85" s="36"/>
      <c r="DG85" s="36"/>
      <c r="DH85" s="36"/>
      <c r="DI85" s="36"/>
      <c r="DJ85" s="36"/>
      <c r="DK85" s="36"/>
      <c r="DL85" s="36"/>
      <c r="DM85" s="36"/>
      <c r="DN85" s="36"/>
      <c r="DO85" s="36"/>
      <c r="DP85" s="36"/>
      <c r="DQ85" s="36"/>
      <c r="DR85" s="36"/>
      <c r="DS85" s="36"/>
      <c r="DT85" s="36"/>
      <c r="DU85" s="36"/>
      <c r="DV85" s="36"/>
      <c r="DW85" s="36"/>
      <c r="DX85" s="36"/>
      <c r="DY85" s="36"/>
      <c r="DZ85" s="36"/>
      <c r="EA85" s="36"/>
      <c r="EB85" s="36"/>
      <c r="EC85" s="36"/>
      <c r="ED85" s="36"/>
      <c r="EE85" s="36"/>
      <c r="EF85" s="36"/>
      <c r="EG85" s="36"/>
      <c r="EI85" s="6"/>
      <c r="EJ85" s="6"/>
      <c r="EK85" s="6"/>
      <c r="EL85" s="6"/>
      <c r="EM85" s="266"/>
      <c r="EN85" s="6"/>
      <c r="EO85" s="6"/>
      <c r="EQ85" s="6"/>
      <c r="ER85" s="99"/>
      <c r="ES85" s="6"/>
      <c r="ET85" s="6"/>
      <c r="EU85" s="99"/>
      <c r="EV85" s="99"/>
      <c r="EW85" s="99"/>
      <c r="EX85" s="99"/>
      <c r="EY85" s="99"/>
    </row>
    <row r="86" spans="1:155" ht="16.5" thickBot="1">
      <c r="A86" s="246" t="s">
        <v>252</v>
      </c>
      <c r="B86" s="246"/>
      <c r="C86" s="42">
        <f>VLOOKUP(A86,BD!$B$3:$D$746,3,FALSE)</f>
        <v>4</v>
      </c>
      <c r="D86" s="6">
        <f>IFERROR(VLOOKUP(A86,BD!$B$3:$AC$411,4,FALSE),0)</f>
        <v>72</v>
      </c>
      <c r="E86" s="6">
        <f>IFERROR(VLOOKUP(A86,BD!$B$3:$AC$411,6,FALSE),0)</f>
        <v>80</v>
      </c>
      <c r="F86" s="6"/>
      <c r="G86" s="6">
        <f>+IFERROR(VLOOKUP(A86,BD!$B$3:$AC$411,12,FALSE),0)</f>
        <v>0</v>
      </c>
      <c r="H86" s="6">
        <f>+IFERROR(VLOOKUP(A86,BD!$B$3:$AC$411,14,FALSE),0)</f>
        <v>0</v>
      </c>
      <c r="I86" s="6">
        <f>+EQ86</f>
        <v>0</v>
      </c>
      <c r="J86" s="6">
        <f>+E86</f>
        <v>80</v>
      </c>
      <c r="K86" s="342">
        <f>SUM(J86:J87)-SUM(I86:I87)</f>
        <v>140</v>
      </c>
      <c r="L86" s="36">
        <v>24</v>
      </c>
      <c r="M86" s="36">
        <v>0</v>
      </c>
      <c r="N86" s="36"/>
      <c r="O86" s="36"/>
      <c r="P86" s="36">
        <v>56</v>
      </c>
      <c r="Q86" s="36">
        <v>0</v>
      </c>
      <c r="R86" s="36">
        <v>0</v>
      </c>
      <c r="S86" s="36"/>
      <c r="T86" s="36"/>
      <c r="U86" s="36"/>
      <c r="V86" s="36"/>
      <c r="W86" s="36"/>
      <c r="X86" s="36">
        <v>32</v>
      </c>
      <c r="Y86" s="36">
        <v>0</v>
      </c>
      <c r="Z86" s="36">
        <v>144</v>
      </c>
      <c r="AA86" s="36"/>
      <c r="AB86" s="36">
        <v>0</v>
      </c>
      <c r="AC86" s="36">
        <v>0</v>
      </c>
      <c r="AD86" s="36"/>
      <c r="AE86" s="36"/>
      <c r="AF86" s="36">
        <v>72</v>
      </c>
      <c r="AG86" s="36">
        <v>0</v>
      </c>
      <c r="AH86" s="36">
        <v>72</v>
      </c>
      <c r="AI86" s="36"/>
      <c r="AJ86" s="36">
        <v>24</v>
      </c>
      <c r="AK86" s="36">
        <v>0</v>
      </c>
      <c r="AL86" s="36">
        <v>0</v>
      </c>
      <c r="AM86" s="36">
        <v>8</v>
      </c>
      <c r="AN86" s="36">
        <v>20</v>
      </c>
      <c r="AO86" s="36">
        <v>0</v>
      </c>
      <c r="AP86" s="36"/>
      <c r="AQ86" s="36"/>
      <c r="AR86" s="36">
        <v>44</v>
      </c>
      <c r="AS86" s="36">
        <v>0</v>
      </c>
      <c r="AT86" s="36">
        <v>72</v>
      </c>
      <c r="AU86" s="36"/>
      <c r="AV86" s="36"/>
      <c r="AW86" s="36"/>
      <c r="AX86" s="36"/>
      <c r="AY86" s="36"/>
      <c r="AZ86" s="36">
        <v>60</v>
      </c>
      <c r="BA86" s="36">
        <v>0</v>
      </c>
      <c r="BB86" s="36">
        <v>0</v>
      </c>
      <c r="BC86" s="36"/>
      <c r="BD86" s="36">
        <v>20</v>
      </c>
      <c r="BE86" s="36">
        <v>0</v>
      </c>
      <c r="BF86" s="36">
        <v>72</v>
      </c>
      <c r="BG86" s="36"/>
      <c r="BH86" s="36">
        <v>28</v>
      </c>
      <c r="BI86" s="36">
        <v>0</v>
      </c>
      <c r="BJ86" s="36">
        <v>0</v>
      </c>
      <c r="BK86" s="36"/>
      <c r="BL86" s="36">
        <v>32</v>
      </c>
      <c r="BM86" s="36">
        <v>0</v>
      </c>
      <c r="BN86" s="36"/>
      <c r="BO86" s="36"/>
      <c r="BP86" s="36">
        <v>60</v>
      </c>
      <c r="BQ86" s="36">
        <v>0</v>
      </c>
      <c r="BR86" s="36">
        <v>72</v>
      </c>
      <c r="BS86" s="36"/>
      <c r="BT86" s="36">
        <v>44</v>
      </c>
      <c r="BU86" s="36">
        <v>0</v>
      </c>
      <c r="BV86" s="36"/>
      <c r="BW86" s="36"/>
      <c r="BX86" s="36"/>
      <c r="BY86" s="36"/>
      <c r="BZ86" s="36"/>
      <c r="CA86" s="36"/>
      <c r="CB86" s="36"/>
      <c r="CC86" s="36"/>
      <c r="CD86" s="36"/>
      <c r="CE86" s="36"/>
      <c r="CF86" s="36"/>
      <c r="CG86" s="36"/>
      <c r="CH86" s="36"/>
      <c r="CI86" s="36"/>
      <c r="CJ86" s="36"/>
      <c r="CK86" s="36"/>
      <c r="CL86" s="36"/>
      <c r="CM86" s="36"/>
      <c r="CN86" s="36"/>
      <c r="CO86" s="36"/>
      <c r="CP86" s="36"/>
      <c r="CQ86" s="36"/>
      <c r="CR86" s="36"/>
      <c r="CS86" s="36"/>
      <c r="CT86" s="36"/>
      <c r="CU86" s="36"/>
      <c r="CV86" s="36"/>
      <c r="CW86" s="36"/>
      <c r="CX86" s="36"/>
      <c r="CY86" s="36"/>
      <c r="CZ86" s="36"/>
      <c r="DA86" s="36"/>
      <c r="DB86" s="36"/>
      <c r="DC86" s="36"/>
      <c r="DD86" s="36"/>
      <c r="DE86" s="36"/>
      <c r="DF86" s="36"/>
      <c r="DG86" s="36"/>
      <c r="DH86" s="36"/>
      <c r="DI86" s="36"/>
      <c r="DJ86" s="36"/>
      <c r="DK86" s="36"/>
      <c r="DL86" s="36"/>
      <c r="DM86" s="36"/>
      <c r="DN86" s="36"/>
      <c r="DO86" s="36"/>
      <c r="DP86" s="36"/>
      <c r="DQ86" s="36"/>
      <c r="DR86" s="36"/>
      <c r="DS86" s="36"/>
      <c r="DT86" s="36"/>
      <c r="DU86" s="36"/>
      <c r="DV86" s="36"/>
      <c r="DW86" s="36"/>
      <c r="DX86" s="36"/>
      <c r="DY86" s="36"/>
      <c r="DZ86" s="36"/>
      <c r="EA86" s="36"/>
      <c r="EB86" s="36"/>
      <c r="EC86" s="36"/>
      <c r="ED86" s="36"/>
      <c r="EE86" s="36"/>
      <c r="EF86" s="36"/>
      <c r="EG86" s="36"/>
      <c r="EI86" s="6"/>
      <c r="EJ86" s="6"/>
      <c r="EK86" s="6"/>
      <c r="EL86" s="6"/>
      <c r="EM86" s="266"/>
      <c r="EN86" s="6"/>
      <c r="EO86" s="6"/>
      <c r="EQ86" s="6"/>
      <c r="ER86" s="99"/>
      <c r="ES86" s="6"/>
      <c r="ET86" s="6"/>
      <c r="EU86" s="99"/>
      <c r="EV86" s="99"/>
      <c r="EW86" s="99"/>
      <c r="EX86" s="99"/>
      <c r="EY86" s="99"/>
    </row>
    <row r="87" spans="1:155" ht="16.5" thickBot="1">
      <c r="A87" s="246" t="s">
        <v>253</v>
      </c>
      <c r="B87" s="246"/>
      <c r="C87" s="42">
        <f>VLOOKUP(A87,BD!$B$3:$D$746,3,FALSE)</f>
        <v>4</v>
      </c>
      <c r="D87" s="6">
        <f>IFERROR(VLOOKUP(A87,BD!$B$3:$AC$411,4,FALSE),0)</f>
        <v>72</v>
      </c>
      <c r="E87" s="6">
        <f>IFERROR(VLOOKUP(A87,BD!$B$3:$AC$411,6,FALSE),0)</f>
        <v>60</v>
      </c>
      <c r="F87" s="6"/>
      <c r="G87" s="6">
        <f>+IFERROR(VLOOKUP(A87,BD!$B$3:$AC$411,12,FALSE),0)</f>
        <v>0</v>
      </c>
      <c r="H87" s="6">
        <f>+IFERROR(VLOOKUP(A87,BD!$B$3:$AC$411,14,FALSE),0)</f>
        <v>0</v>
      </c>
      <c r="I87" s="6">
        <f>+EQ87</f>
        <v>0</v>
      </c>
      <c r="J87" s="6">
        <f>+E87</f>
        <v>60</v>
      </c>
      <c r="K87" s="344"/>
      <c r="L87" s="36">
        <v>24</v>
      </c>
      <c r="M87" s="36">
        <v>0</v>
      </c>
      <c r="N87" s="36"/>
      <c r="O87" s="36"/>
      <c r="P87" s="36">
        <v>36</v>
      </c>
      <c r="Q87" s="36">
        <v>0</v>
      </c>
      <c r="R87" s="36">
        <v>0</v>
      </c>
      <c r="S87" s="36"/>
      <c r="T87" s="36"/>
      <c r="U87" s="36"/>
      <c r="V87" s="36"/>
      <c r="W87" s="36"/>
      <c r="X87" s="36">
        <v>24</v>
      </c>
      <c r="Y87" s="36">
        <v>0</v>
      </c>
      <c r="Z87" s="36">
        <v>144</v>
      </c>
      <c r="AA87" s="36"/>
      <c r="AB87" s="36">
        <v>0</v>
      </c>
      <c r="AC87" s="36">
        <v>0</v>
      </c>
      <c r="AD87" s="36"/>
      <c r="AE87" s="36"/>
      <c r="AF87" s="36">
        <v>52</v>
      </c>
      <c r="AG87" s="36">
        <v>0</v>
      </c>
      <c r="AH87" s="36">
        <v>0</v>
      </c>
      <c r="AI87" s="36"/>
      <c r="AJ87" s="36">
        <v>32</v>
      </c>
      <c r="AK87" s="36">
        <v>0</v>
      </c>
      <c r="AL87" s="36">
        <v>0</v>
      </c>
      <c r="AM87" s="36"/>
      <c r="AN87" s="36">
        <v>20</v>
      </c>
      <c r="AO87" s="36">
        <v>0</v>
      </c>
      <c r="AP87" s="36"/>
      <c r="AQ87" s="36"/>
      <c r="AR87" s="36">
        <v>40</v>
      </c>
      <c r="AS87" s="36">
        <v>0</v>
      </c>
      <c r="AT87" s="36">
        <v>72</v>
      </c>
      <c r="AU87" s="36"/>
      <c r="AV87" s="36"/>
      <c r="AW87" s="36"/>
      <c r="AX87" s="36"/>
      <c r="AY87" s="36"/>
      <c r="AZ87" s="36">
        <v>64</v>
      </c>
      <c r="BA87" s="36">
        <v>0</v>
      </c>
      <c r="BB87" s="36">
        <v>0</v>
      </c>
      <c r="BC87" s="36"/>
      <c r="BD87" s="36">
        <v>12</v>
      </c>
      <c r="BE87" s="36">
        <v>0</v>
      </c>
      <c r="BF87" s="36">
        <v>72</v>
      </c>
      <c r="BG87" s="36"/>
      <c r="BH87" s="36">
        <v>28</v>
      </c>
      <c r="BI87" s="36">
        <v>0</v>
      </c>
      <c r="BJ87" s="36">
        <v>0</v>
      </c>
      <c r="BK87" s="36"/>
      <c r="BL87" s="36">
        <v>16</v>
      </c>
      <c r="BM87" s="36">
        <v>0</v>
      </c>
      <c r="BN87" s="36"/>
      <c r="BO87" s="36"/>
      <c r="BP87" s="36">
        <v>56</v>
      </c>
      <c r="BQ87" s="36">
        <v>0</v>
      </c>
      <c r="BR87" s="36">
        <v>72</v>
      </c>
      <c r="BS87" s="36"/>
      <c r="BT87" s="36">
        <v>40</v>
      </c>
      <c r="BU87" s="36">
        <v>0</v>
      </c>
      <c r="BV87" s="36"/>
      <c r="BW87" s="36"/>
      <c r="BX87" s="36"/>
      <c r="BY87" s="36"/>
      <c r="BZ87" s="36"/>
      <c r="CA87" s="36"/>
      <c r="CB87" s="36"/>
      <c r="CC87" s="36"/>
      <c r="CD87" s="36"/>
      <c r="CE87" s="36"/>
      <c r="CF87" s="36"/>
      <c r="CG87" s="36"/>
      <c r="CH87" s="36"/>
      <c r="CI87" s="36"/>
      <c r="CJ87" s="36"/>
      <c r="CK87" s="36"/>
      <c r="CL87" s="36"/>
      <c r="CM87" s="36"/>
      <c r="CN87" s="36"/>
      <c r="CO87" s="36"/>
      <c r="CP87" s="36"/>
      <c r="CQ87" s="36"/>
      <c r="CR87" s="36"/>
      <c r="CS87" s="36"/>
      <c r="CT87" s="36"/>
      <c r="CU87" s="36"/>
      <c r="CV87" s="36"/>
      <c r="CW87" s="36"/>
      <c r="CX87" s="36"/>
      <c r="CY87" s="36"/>
      <c r="CZ87" s="36"/>
      <c r="DA87" s="36"/>
      <c r="DB87" s="36"/>
      <c r="DC87" s="36"/>
      <c r="DD87" s="36"/>
      <c r="DE87" s="36"/>
      <c r="DF87" s="36"/>
      <c r="DG87" s="36"/>
      <c r="DH87" s="36"/>
      <c r="DI87" s="36"/>
      <c r="DJ87" s="36"/>
      <c r="DK87" s="36"/>
      <c r="DL87" s="36"/>
      <c r="DM87" s="36"/>
      <c r="DN87" s="36"/>
      <c r="DO87" s="36"/>
      <c r="DP87" s="36"/>
      <c r="DQ87" s="36"/>
      <c r="DR87" s="36"/>
      <c r="DS87" s="36"/>
      <c r="DT87" s="36"/>
      <c r="DU87" s="36"/>
      <c r="DV87" s="36"/>
      <c r="DW87" s="36"/>
      <c r="DX87" s="36"/>
      <c r="DY87" s="36"/>
      <c r="DZ87" s="36"/>
      <c r="EA87" s="36"/>
      <c r="EB87" s="36"/>
      <c r="EC87" s="36"/>
      <c r="ED87" s="36"/>
      <c r="EE87" s="36"/>
      <c r="EF87" s="36"/>
      <c r="EG87" s="36"/>
      <c r="EI87" s="6"/>
      <c r="EJ87" s="6"/>
      <c r="EK87" s="6"/>
      <c r="EL87" s="6"/>
      <c r="EM87" s="266"/>
      <c r="EN87" s="6"/>
      <c r="EO87" s="6"/>
      <c r="EQ87" s="6"/>
      <c r="ER87" s="99"/>
      <c r="ES87" s="6"/>
      <c r="ET87" s="6"/>
      <c r="EU87" s="99"/>
      <c r="EV87" s="99"/>
      <c r="EW87" s="99"/>
      <c r="EX87" s="99"/>
      <c r="EY87" s="99"/>
    </row>
    <row r="88" spans="1:155" ht="16.5" thickBot="1">
      <c r="A88" s="45" t="s">
        <v>39</v>
      </c>
      <c r="B88" s="45"/>
      <c r="C88" s="42">
        <f>VLOOKUP(A88,BD!$B$3:$D$746,3,FALSE)</f>
        <v>4</v>
      </c>
      <c r="D88" s="4">
        <f>IFERROR(VLOOKUP(A88,BD!$B$3:$AC$411,4,FALSE),0)</f>
        <v>36</v>
      </c>
      <c r="E88" s="4">
        <f>IFERROR(VLOOKUP(A88,BD!$B$3:$AC$411,6,FALSE),0)</f>
        <v>48</v>
      </c>
      <c r="F88" s="4"/>
      <c r="G88" s="4">
        <f>+IFERROR(VLOOKUP(A88,BD!$B$3:$AC$411,12,FALSE),0)</f>
        <v>0</v>
      </c>
      <c r="H88" s="4">
        <f>+IFERROR(VLOOKUP(A88,BD!$B$3:$AC$411,14,FALSE),0)</f>
        <v>0</v>
      </c>
      <c r="I88" s="4">
        <f t="shared" si="0"/>
        <v>0</v>
      </c>
      <c r="J88" s="4">
        <f t="shared" si="1"/>
        <v>48</v>
      </c>
      <c r="K88" s="44">
        <f>J88-I88</f>
        <v>48</v>
      </c>
      <c r="L88" s="36">
        <v>16</v>
      </c>
      <c r="M88" s="36">
        <v>0</v>
      </c>
      <c r="N88" s="36"/>
      <c r="O88" s="36"/>
      <c r="P88" s="36">
        <v>12</v>
      </c>
      <c r="Q88" s="36">
        <v>0</v>
      </c>
      <c r="R88" s="36">
        <v>0</v>
      </c>
      <c r="S88" s="36"/>
      <c r="T88" s="36"/>
      <c r="U88" s="36"/>
      <c r="V88" s="36"/>
      <c r="W88" s="36"/>
      <c r="X88" s="36">
        <v>4</v>
      </c>
      <c r="Y88" s="36">
        <v>0</v>
      </c>
      <c r="Z88" s="36">
        <v>0</v>
      </c>
      <c r="AA88" s="36"/>
      <c r="AB88" s="36">
        <v>0</v>
      </c>
      <c r="AC88" s="36">
        <v>0</v>
      </c>
      <c r="AD88" s="36"/>
      <c r="AE88" s="36">
        <v>8</v>
      </c>
      <c r="AF88" s="36">
        <v>20</v>
      </c>
      <c r="AG88" s="36">
        <v>0</v>
      </c>
      <c r="AH88" s="36">
        <v>36</v>
      </c>
      <c r="AI88" s="36"/>
      <c r="AJ88" s="36">
        <v>0</v>
      </c>
      <c r="AK88" s="36">
        <v>0</v>
      </c>
      <c r="AL88" s="36">
        <v>0</v>
      </c>
      <c r="AM88" s="36"/>
      <c r="AN88" s="36">
        <v>8</v>
      </c>
      <c r="AO88" s="36">
        <v>0</v>
      </c>
      <c r="AP88" s="36"/>
      <c r="AQ88" s="36"/>
      <c r="AR88" s="36">
        <v>12</v>
      </c>
      <c r="AS88" s="36">
        <v>0</v>
      </c>
      <c r="AT88" s="36">
        <v>36</v>
      </c>
      <c r="AU88" s="36"/>
      <c r="AV88" s="36"/>
      <c r="AW88" s="36"/>
      <c r="AX88" s="36"/>
      <c r="AY88" s="36"/>
      <c r="AZ88" s="36">
        <v>8</v>
      </c>
      <c r="BA88" s="36">
        <v>0</v>
      </c>
      <c r="BB88" s="36">
        <v>0</v>
      </c>
      <c r="BC88" s="36"/>
      <c r="BD88" s="36">
        <v>8</v>
      </c>
      <c r="BE88" s="36">
        <v>0</v>
      </c>
      <c r="BF88" s="36">
        <v>0</v>
      </c>
      <c r="BG88" s="36"/>
      <c r="BH88" s="36">
        <v>32</v>
      </c>
      <c r="BI88" s="36">
        <v>0</v>
      </c>
      <c r="BJ88" s="36">
        <v>36</v>
      </c>
      <c r="BK88" s="36"/>
      <c r="BL88" s="36">
        <v>4</v>
      </c>
      <c r="BM88" s="36">
        <v>0</v>
      </c>
      <c r="BN88" s="36"/>
      <c r="BO88" s="36"/>
      <c r="BP88" s="36">
        <v>28</v>
      </c>
      <c r="BQ88" s="36">
        <v>0</v>
      </c>
      <c r="BR88" s="36">
        <v>36</v>
      </c>
      <c r="BS88" s="36"/>
      <c r="BT88" s="36">
        <v>8</v>
      </c>
      <c r="BU88" s="36">
        <v>0</v>
      </c>
      <c r="BV88" s="36"/>
      <c r="BW88" s="36"/>
      <c r="BX88" s="36"/>
      <c r="BY88" s="36"/>
      <c r="BZ88" s="36"/>
      <c r="CA88" s="36"/>
      <c r="CB88" s="36"/>
      <c r="CC88" s="36"/>
      <c r="CD88" s="36"/>
      <c r="CE88" s="36"/>
      <c r="CF88" s="36"/>
      <c r="CG88" s="36"/>
      <c r="CH88" s="36"/>
      <c r="CI88" s="36"/>
      <c r="CJ88" s="36"/>
      <c r="CK88" s="36"/>
      <c r="CL88" s="36"/>
      <c r="CM88" s="36"/>
      <c r="CN88" s="36"/>
      <c r="CO88" s="36"/>
      <c r="CP88" s="36"/>
      <c r="CQ88" s="36"/>
      <c r="CR88" s="36"/>
      <c r="CS88" s="36"/>
      <c r="CT88" s="36"/>
      <c r="CU88" s="36"/>
      <c r="CV88" s="36"/>
      <c r="CW88" s="36"/>
      <c r="CX88" s="36"/>
      <c r="CY88" s="36"/>
      <c r="CZ88" s="36"/>
      <c r="DA88" s="36"/>
      <c r="DB88" s="36"/>
      <c r="DC88" s="36"/>
      <c r="DD88" s="36"/>
      <c r="DE88" s="36"/>
      <c r="DF88" s="36"/>
      <c r="DG88" s="36"/>
      <c r="DH88" s="36"/>
      <c r="DI88" s="36"/>
      <c r="DJ88" s="36"/>
      <c r="DK88" s="36"/>
      <c r="DL88" s="36"/>
      <c r="DM88" s="36"/>
      <c r="DN88" s="36"/>
      <c r="DO88" s="36"/>
      <c r="DP88" s="36"/>
      <c r="DQ88" s="36"/>
      <c r="DR88" s="36"/>
      <c r="DS88" s="36"/>
      <c r="DT88" s="36"/>
      <c r="DU88" s="36"/>
      <c r="DV88" s="36"/>
      <c r="DW88" s="36"/>
      <c r="DX88" s="36"/>
      <c r="DY88" s="36"/>
      <c r="DZ88" s="36"/>
      <c r="EA88" s="36"/>
      <c r="EB88" s="36"/>
      <c r="EC88" s="36"/>
      <c r="ED88" s="36"/>
      <c r="EE88" s="36"/>
      <c r="EF88" s="36"/>
      <c r="EG88" s="36"/>
      <c r="EI88" s="4"/>
      <c r="EJ88" s="4"/>
      <c r="EK88" s="4"/>
      <c r="EL88" s="4"/>
      <c r="EM88" s="266"/>
      <c r="EN88" s="4"/>
      <c r="EO88" s="4"/>
      <c r="EQ88" s="4"/>
      <c r="ER88" s="99"/>
      <c r="ES88" s="4"/>
      <c r="ET88" s="4"/>
      <c r="EU88" s="99"/>
      <c r="EV88" s="99"/>
      <c r="EW88" s="99"/>
      <c r="EX88" s="99"/>
      <c r="EY88" s="99"/>
    </row>
    <row r="89" spans="1:155" ht="16.5" thickBot="1">
      <c r="A89" s="45" t="s">
        <v>228</v>
      </c>
      <c r="B89" s="45"/>
      <c r="C89" s="42">
        <f>VLOOKUP(A89,BD!$B$3:$D$746,3,FALSE)</f>
        <v>5</v>
      </c>
      <c r="D89" s="4">
        <f>IFERROR(VLOOKUP(A89,BD!$B$3:$AC$411,4,FALSE),0)</f>
        <v>90</v>
      </c>
      <c r="E89" s="4">
        <f>IFERROR(VLOOKUP(A89,BD!$B$3:$AC$411,6,FALSE),0)</f>
        <v>120</v>
      </c>
      <c r="F89" s="4"/>
      <c r="G89" s="4">
        <f>+IFERROR(VLOOKUP(A89,BD!$B$3:$AC$411,12,FALSE),0)</f>
        <v>0</v>
      </c>
      <c r="H89" s="4">
        <f>+IFERROR(VLOOKUP(A89,BD!$B$3:$AC$411,14,FALSE),0)</f>
        <v>0</v>
      </c>
      <c r="I89" s="4">
        <f t="shared" si="0"/>
        <v>0</v>
      </c>
      <c r="J89" s="4">
        <f t="shared" si="1"/>
        <v>120</v>
      </c>
      <c r="K89" s="44">
        <f>J89-I89</f>
        <v>120</v>
      </c>
      <c r="L89" s="36">
        <v>110</v>
      </c>
      <c r="M89" s="36">
        <v>0</v>
      </c>
      <c r="N89" s="36"/>
      <c r="O89" s="36"/>
      <c r="P89" s="36">
        <v>60</v>
      </c>
      <c r="Q89" s="36">
        <v>0</v>
      </c>
      <c r="R89" s="36">
        <v>0</v>
      </c>
      <c r="S89" s="36"/>
      <c r="T89" s="36"/>
      <c r="U89" s="36"/>
      <c r="V89" s="36"/>
      <c r="W89" s="36"/>
      <c r="X89" s="36">
        <v>85</v>
      </c>
      <c r="Y89" s="36">
        <v>0</v>
      </c>
      <c r="Z89" s="36">
        <v>180</v>
      </c>
      <c r="AA89" s="36"/>
      <c r="AB89" s="36">
        <v>20</v>
      </c>
      <c r="AC89" s="36">
        <v>0</v>
      </c>
      <c r="AD89" s="36"/>
      <c r="AE89" s="36"/>
      <c r="AF89" s="36">
        <v>30</v>
      </c>
      <c r="AG89" s="36">
        <v>0</v>
      </c>
      <c r="AH89" s="36">
        <v>0</v>
      </c>
      <c r="AI89" s="36"/>
      <c r="AJ89" s="36">
        <v>40</v>
      </c>
      <c r="AK89" s="36">
        <v>0</v>
      </c>
      <c r="AL89" s="36">
        <v>0</v>
      </c>
      <c r="AM89" s="36"/>
      <c r="AN89" s="36">
        <v>60</v>
      </c>
      <c r="AO89" s="36">
        <v>0</v>
      </c>
      <c r="AP89" s="36"/>
      <c r="AQ89" s="36"/>
      <c r="AR89" s="36">
        <v>60</v>
      </c>
      <c r="AS89" s="36">
        <v>0</v>
      </c>
      <c r="AT89" s="36">
        <v>135</v>
      </c>
      <c r="AU89" s="36"/>
      <c r="AV89" s="36"/>
      <c r="AW89" s="36"/>
      <c r="AX89" s="36"/>
      <c r="AY89" s="36"/>
      <c r="AZ89" s="36">
        <v>70</v>
      </c>
      <c r="BA89" s="36">
        <v>0</v>
      </c>
      <c r="BB89" s="36">
        <v>0</v>
      </c>
      <c r="BC89" s="36"/>
      <c r="BD89" s="36">
        <v>50</v>
      </c>
      <c r="BE89" s="36">
        <v>0</v>
      </c>
      <c r="BF89" s="36">
        <v>180</v>
      </c>
      <c r="BG89" s="36"/>
      <c r="BH89" s="36">
        <v>75</v>
      </c>
      <c r="BI89" s="36">
        <v>0</v>
      </c>
      <c r="BJ89" s="36">
        <v>0</v>
      </c>
      <c r="BK89" s="36"/>
      <c r="BL89" s="36">
        <v>15</v>
      </c>
      <c r="BM89" s="36">
        <v>0</v>
      </c>
      <c r="BN89" s="36"/>
      <c r="BO89" s="36"/>
      <c r="BP89" s="36">
        <v>50</v>
      </c>
      <c r="BQ89" s="36">
        <v>0</v>
      </c>
      <c r="BR89" s="36">
        <v>90</v>
      </c>
      <c r="BS89" s="36"/>
      <c r="BT89" s="36">
        <v>45</v>
      </c>
      <c r="BU89" s="36">
        <v>0</v>
      </c>
      <c r="BV89" s="36"/>
      <c r="BW89" s="36"/>
      <c r="BX89" s="36"/>
      <c r="BY89" s="36"/>
      <c r="BZ89" s="36"/>
      <c r="CA89" s="36"/>
      <c r="CB89" s="36"/>
      <c r="CC89" s="36"/>
      <c r="CD89" s="36"/>
      <c r="CE89" s="36"/>
      <c r="CF89" s="36"/>
      <c r="CG89" s="36"/>
      <c r="CH89" s="36"/>
      <c r="CI89" s="36"/>
      <c r="CJ89" s="36"/>
      <c r="CK89" s="36"/>
      <c r="CL89" s="36"/>
      <c r="CM89" s="36"/>
      <c r="CN89" s="36"/>
      <c r="CO89" s="36"/>
      <c r="CP89" s="36"/>
      <c r="CQ89" s="36"/>
      <c r="CR89" s="36"/>
      <c r="CS89" s="36"/>
      <c r="CT89" s="36"/>
      <c r="CU89" s="36"/>
      <c r="CV89" s="36"/>
      <c r="CW89" s="36"/>
      <c r="CX89" s="36"/>
      <c r="CY89" s="36"/>
      <c r="CZ89" s="36"/>
      <c r="DA89" s="36"/>
      <c r="DB89" s="36"/>
      <c r="DC89" s="36"/>
      <c r="DD89" s="36"/>
      <c r="DE89" s="36"/>
      <c r="DF89" s="36"/>
      <c r="DG89" s="36"/>
      <c r="DH89" s="36"/>
      <c r="DI89" s="36"/>
      <c r="DJ89" s="36"/>
      <c r="DK89" s="36"/>
      <c r="DL89" s="36"/>
      <c r="DM89" s="36"/>
      <c r="DN89" s="36"/>
      <c r="DO89" s="36"/>
      <c r="DP89" s="36"/>
      <c r="DQ89" s="36"/>
      <c r="DR89" s="36"/>
      <c r="DS89" s="36"/>
      <c r="DT89" s="36"/>
      <c r="DU89" s="36"/>
      <c r="DV89" s="36"/>
      <c r="DW89" s="36"/>
      <c r="DX89" s="36"/>
      <c r="DY89" s="36"/>
      <c r="DZ89" s="36"/>
      <c r="EA89" s="36"/>
      <c r="EB89" s="36"/>
      <c r="EC89" s="36"/>
      <c r="ED89" s="36"/>
      <c r="EE89" s="36"/>
      <c r="EF89" s="36"/>
      <c r="EG89" s="36"/>
      <c r="EI89" s="4"/>
      <c r="EJ89" s="4"/>
      <c r="EK89" s="4"/>
      <c r="EL89" s="4"/>
      <c r="EM89" s="266"/>
      <c r="EN89" s="4"/>
      <c r="EO89" s="4"/>
      <c r="EQ89" s="4"/>
      <c r="ER89" s="99"/>
      <c r="ES89" s="4"/>
      <c r="ET89" s="4"/>
      <c r="EU89" s="99"/>
      <c r="EV89" s="99"/>
      <c r="EW89" s="99"/>
      <c r="EX89" s="99"/>
      <c r="EY89" s="99"/>
    </row>
    <row r="90" spans="1:155" ht="16.5" thickBot="1">
      <c r="A90" s="51" t="s">
        <v>96</v>
      </c>
      <c r="B90" s="52"/>
      <c r="C90" s="42">
        <f>VLOOKUP(A90,BD!$B$3:$D$746,3,FALSE)</f>
        <v>15</v>
      </c>
      <c r="D90" s="11">
        <f>IFERROR(VLOOKUP(A90,BD!$B$3:$AC$411,4,FALSE),0)</f>
        <v>0</v>
      </c>
      <c r="E90" s="11">
        <f>IFERROR(VLOOKUP(A90,BD!$B$3:$AC$411,6,FALSE),0)</f>
        <v>1230</v>
      </c>
      <c r="F90" s="11"/>
      <c r="G90" s="11">
        <f>+IFERROR(VLOOKUP(A90,BD!$B$3:$AC$411,12,FALSE),0)</f>
        <v>0</v>
      </c>
      <c r="H90" s="11">
        <f>+IFERROR(VLOOKUP(A90,BD!$B$3:$AC$411,14,FALSE),0)</f>
        <v>0</v>
      </c>
      <c r="I90" s="11">
        <f t="shared" si="0"/>
        <v>0</v>
      </c>
      <c r="J90" s="11">
        <f t="shared" si="1"/>
        <v>1230</v>
      </c>
      <c r="K90" s="337">
        <f>SUM(J90:J91)-SUM(I90:I91)</f>
        <v>2535</v>
      </c>
      <c r="L90" s="36">
        <v>1230</v>
      </c>
      <c r="M90" s="36">
        <v>480</v>
      </c>
      <c r="N90" s="36"/>
      <c r="O90" s="36"/>
      <c r="P90" s="36">
        <v>1230</v>
      </c>
      <c r="Q90" s="36">
        <v>555</v>
      </c>
      <c r="R90" s="36">
        <v>1080</v>
      </c>
      <c r="S90" s="36"/>
      <c r="T90" s="36"/>
      <c r="U90" s="36"/>
      <c r="V90" s="36"/>
      <c r="W90" s="36"/>
      <c r="X90" s="36">
        <v>1215</v>
      </c>
      <c r="Y90" s="36">
        <v>450</v>
      </c>
      <c r="Z90" s="36">
        <v>0</v>
      </c>
      <c r="AA90" s="36"/>
      <c r="AB90" s="36">
        <v>1110</v>
      </c>
      <c r="AC90" s="36">
        <v>555</v>
      </c>
      <c r="AD90" s="36"/>
      <c r="AE90" s="36"/>
      <c r="AF90" s="36">
        <v>1305</v>
      </c>
      <c r="AG90" s="36">
        <v>525</v>
      </c>
      <c r="AH90" s="36">
        <v>0</v>
      </c>
      <c r="AI90" s="36"/>
      <c r="AJ90" s="36">
        <v>1035</v>
      </c>
      <c r="AK90" s="36">
        <v>570</v>
      </c>
      <c r="AL90" s="36">
        <v>1080</v>
      </c>
      <c r="AM90" s="36"/>
      <c r="AN90" s="36">
        <v>1350</v>
      </c>
      <c r="AO90" s="36">
        <v>375</v>
      </c>
      <c r="AP90" s="36"/>
      <c r="AQ90" s="36"/>
      <c r="AR90" s="36">
        <v>1215</v>
      </c>
      <c r="AS90" s="36">
        <v>450</v>
      </c>
      <c r="AT90" s="36">
        <v>1080</v>
      </c>
      <c r="AU90" s="36"/>
      <c r="AV90" s="36"/>
      <c r="AW90" s="36"/>
      <c r="AX90" s="36"/>
      <c r="AY90" s="36"/>
      <c r="AZ90" s="36">
        <v>1155</v>
      </c>
      <c r="BA90" s="36">
        <v>165</v>
      </c>
      <c r="BB90" s="36">
        <v>1080</v>
      </c>
      <c r="BC90" s="36"/>
      <c r="BD90" s="36">
        <v>1230</v>
      </c>
      <c r="BE90" s="36">
        <v>360</v>
      </c>
      <c r="BF90" s="36">
        <v>1080</v>
      </c>
      <c r="BG90" s="36">
        <v>19</v>
      </c>
      <c r="BH90" s="36">
        <v>1215</v>
      </c>
      <c r="BI90" s="36">
        <v>390</v>
      </c>
      <c r="BJ90" s="36">
        <v>0</v>
      </c>
      <c r="BK90" s="36">
        <v>-4</v>
      </c>
      <c r="BL90" s="36">
        <v>1005</v>
      </c>
      <c r="BM90" s="36">
        <v>345</v>
      </c>
      <c r="BN90" s="36"/>
      <c r="BO90" s="36"/>
      <c r="BP90" s="36">
        <v>1185</v>
      </c>
      <c r="BQ90" s="36">
        <v>360</v>
      </c>
      <c r="BR90" s="36">
        <v>0</v>
      </c>
      <c r="BS90" s="36"/>
      <c r="BT90" s="36">
        <v>1230</v>
      </c>
      <c r="BU90" s="36">
        <v>0</v>
      </c>
      <c r="BV90" s="36"/>
      <c r="BW90" s="36"/>
      <c r="BX90" s="36"/>
      <c r="BY90" s="36"/>
      <c r="BZ90" s="36"/>
      <c r="CA90" s="36"/>
      <c r="CB90" s="36"/>
      <c r="CC90" s="36"/>
      <c r="CD90" s="36"/>
      <c r="CE90" s="36"/>
      <c r="CF90" s="36"/>
      <c r="CG90" s="36"/>
      <c r="CH90" s="36"/>
      <c r="CI90" s="36"/>
      <c r="CJ90" s="36"/>
      <c r="CK90" s="36"/>
      <c r="CL90" s="36"/>
      <c r="CM90" s="36"/>
      <c r="CN90" s="36"/>
      <c r="CO90" s="36"/>
      <c r="CP90" s="36"/>
      <c r="CQ90" s="36"/>
      <c r="CR90" s="36"/>
      <c r="CS90" s="36"/>
      <c r="CT90" s="36"/>
      <c r="CU90" s="36"/>
      <c r="CV90" s="36"/>
      <c r="CW90" s="36"/>
      <c r="CX90" s="36"/>
      <c r="CY90" s="36"/>
      <c r="CZ90" s="36"/>
      <c r="DA90" s="36"/>
      <c r="DB90" s="36"/>
      <c r="DC90" s="36"/>
      <c r="DD90" s="36"/>
      <c r="DE90" s="36"/>
      <c r="DF90" s="36"/>
      <c r="DG90" s="36"/>
      <c r="DH90" s="36"/>
      <c r="DI90" s="36"/>
      <c r="DJ90" s="36"/>
      <c r="DK90" s="36"/>
      <c r="DL90" s="36"/>
      <c r="DM90" s="36"/>
      <c r="DN90" s="36"/>
      <c r="DO90" s="36"/>
      <c r="DP90" s="36"/>
      <c r="DQ90" s="36"/>
      <c r="DR90" s="36"/>
      <c r="DS90" s="36"/>
      <c r="DT90" s="36"/>
      <c r="DU90" s="36"/>
      <c r="DV90" s="36"/>
      <c r="DW90" s="36"/>
      <c r="DX90" s="36"/>
      <c r="DY90" s="36"/>
      <c r="DZ90" s="36"/>
      <c r="EA90" s="36"/>
      <c r="EB90" s="36"/>
      <c r="EC90" s="36"/>
      <c r="ED90" s="36"/>
      <c r="EE90" s="36"/>
      <c r="EF90" s="36"/>
      <c r="EG90" s="36"/>
      <c r="EI90" s="11"/>
      <c r="EJ90" s="11"/>
      <c r="EK90" s="11"/>
      <c r="EL90" s="11"/>
      <c r="EM90" s="11"/>
      <c r="EN90" s="11"/>
      <c r="EO90" s="11"/>
      <c r="EQ90" s="11"/>
      <c r="ER90" s="99"/>
      <c r="ES90" s="11"/>
      <c r="ET90" s="11"/>
      <c r="EU90" s="99"/>
      <c r="EV90" s="99"/>
      <c r="EW90" s="99"/>
      <c r="EX90" s="99"/>
      <c r="EY90" s="99"/>
    </row>
    <row r="91" spans="1:155" ht="16.5" thickBot="1">
      <c r="A91" s="51" t="s">
        <v>97</v>
      </c>
      <c r="B91" s="52"/>
      <c r="C91" s="42">
        <f>VLOOKUP(A91,BD!$B$3:$D$746,3,FALSE)</f>
        <v>15</v>
      </c>
      <c r="D91" s="11">
        <f>IFERROR(VLOOKUP(A91,BD!$B$3:$AC$411,4,FALSE),0)</f>
        <v>1080</v>
      </c>
      <c r="E91" s="11">
        <f>IFERROR(VLOOKUP(A91,BD!$B$3:$AC$411,6,FALSE),0)</f>
        <v>1305</v>
      </c>
      <c r="F91" s="11"/>
      <c r="G91" s="11">
        <f>+IFERROR(VLOOKUP(A91,BD!$B$3:$AC$411,12,FALSE),0)</f>
        <v>0</v>
      </c>
      <c r="H91" s="11">
        <f>+IFERROR(VLOOKUP(A91,BD!$B$3:$AC$411,14,FALSE),0)</f>
        <v>0</v>
      </c>
      <c r="I91" s="11">
        <f t="shared" ref="I91:I137" si="7">+EQ91</f>
        <v>0</v>
      </c>
      <c r="J91" s="11">
        <f t="shared" ref="J91:J137" si="8">+E91</f>
        <v>1305</v>
      </c>
      <c r="K91" s="339"/>
      <c r="L91" s="36">
        <v>1410</v>
      </c>
      <c r="M91" s="36">
        <v>810</v>
      </c>
      <c r="N91" s="36"/>
      <c r="O91" s="36"/>
      <c r="P91" s="36">
        <v>1380</v>
      </c>
      <c r="Q91" s="36">
        <v>510</v>
      </c>
      <c r="R91" s="36">
        <v>1080</v>
      </c>
      <c r="S91" s="36"/>
      <c r="T91" s="36"/>
      <c r="U91" s="36"/>
      <c r="V91" s="36"/>
      <c r="W91" s="36"/>
      <c r="X91" s="36">
        <v>1290</v>
      </c>
      <c r="Y91" s="36">
        <v>825</v>
      </c>
      <c r="Z91" s="36">
        <v>0</v>
      </c>
      <c r="AA91" s="36"/>
      <c r="AB91" s="36">
        <v>1155</v>
      </c>
      <c r="AC91" s="36">
        <v>630</v>
      </c>
      <c r="AD91" s="36"/>
      <c r="AE91" s="36"/>
      <c r="AF91" s="36">
        <v>1320</v>
      </c>
      <c r="AG91" s="36">
        <v>630</v>
      </c>
      <c r="AH91" s="36">
        <v>1080</v>
      </c>
      <c r="AI91" s="36"/>
      <c r="AJ91" s="36">
        <v>1155</v>
      </c>
      <c r="AK91" s="36">
        <v>660</v>
      </c>
      <c r="AL91" s="36">
        <v>2160</v>
      </c>
      <c r="AM91" s="36"/>
      <c r="AN91" s="36">
        <v>1455</v>
      </c>
      <c r="AO91" s="36">
        <v>870</v>
      </c>
      <c r="AP91" s="36"/>
      <c r="AQ91" s="36"/>
      <c r="AR91" s="36">
        <v>1305</v>
      </c>
      <c r="AS91" s="36">
        <v>735</v>
      </c>
      <c r="AT91" s="36">
        <v>0</v>
      </c>
      <c r="AU91" s="36"/>
      <c r="AV91" s="36"/>
      <c r="AW91" s="36"/>
      <c r="AX91" s="36"/>
      <c r="AY91" s="36"/>
      <c r="AZ91" s="36">
        <v>1260</v>
      </c>
      <c r="BA91" s="36">
        <v>600</v>
      </c>
      <c r="BB91" s="36">
        <v>1080</v>
      </c>
      <c r="BC91" s="36"/>
      <c r="BD91" s="36">
        <v>1275</v>
      </c>
      <c r="BE91" s="36">
        <v>510</v>
      </c>
      <c r="BF91" s="36">
        <v>1080</v>
      </c>
      <c r="BG91" s="36"/>
      <c r="BH91" s="36">
        <v>1275</v>
      </c>
      <c r="BI91" s="36">
        <v>705</v>
      </c>
      <c r="BJ91" s="36">
        <v>1080</v>
      </c>
      <c r="BK91" s="36"/>
      <c r="BL91" s="36">
        <v>1065</v>
      </c>
      <c r="BM91" s="36">
        <v>525</v>
      </c>
      <c r="BN91" s="36"/>
      <c r="BO91" s="36"/>
      <c r="BP91" s="36">
        <v>1170</v>
      </c>
      <c r="BQ91" s="36">
        <v>600</v>
      </c>
      <c r="BR91" s="36">
        <v>1080</v>
      </c>
      <c r="BS91" s="36"/>
      <c r="BT91" s="36">
        <v>1365</v>
      </c>
      <c r="BU91" s="36">
        <v>0</v>
      </c>
      <c r="BV91" s="36"/>
      <c r="BW91" s="36"/>
      <c r="BX91" s="36"/>
      <c r="BY91" s="36"/>
      <c r="BZ91" s="36"/>
      <c r="CA91" s="36"/>
      <c r="CB91" s="36"/>
      <c r="CC91" s="36"/>
      <c r="CD91" s="36"/>
      <c r="CE91" s="36"/>
      <c r="CF91" s="36"/>
      <c r="CG91" s="36"/>
      <c r="CH91" s="36"/>
      <c r="CI91" s="36"/>
      <c r="CJ91" s="36"/>
      <c r="CK91" s="36"/>
      <c r="CL91" s="36"/>
      <c r="CM91" s="36"/>
      <c r="CN91" s="36"/>
      <c r="CO91" s="36"/>
      <c r="CP91" s="36"/>
      <c r="CQ91" s="36"/>
      <c r="CR91" s="36"/>
      <c r="CS91" s="36"/>
      <c r="CT91" s="36"/>
      <c r="CU91" s="36"/>
      <c r="CV91" s="36"/>
      <c r="CW91" s="36"/>
      <c r="CX91" s="36"/>
      <c r="CY91" s="36"/>
      <c r="CZ91" s="36"/>
      <c r="DA91" s="36"/>
      <c r="DB91" s="36"/>
      <c r="DC91" s="36"/>
      <c r="DD91" s="36"/>
      <c r="DE91" s="36"/>
      <c r="DF91" s="36"/>
      <c r="DG91" s="36"/>
      <c r="DH91" s="36"/>
      <c r="DI91" s="36"/>
      <c r="DJ91" s="36"/>
      <c r="DK91" s="36"/>
      <c r="DL91" s="36"/>
      <c r="DM91" s="36"/>
      <c r="DN91" s="36"/>
      <c r="DO91" s="36"/>
      <c r="DP91" s="36"/>
      <c r="DQ91" s="36"/>
      <c r="DR91" s="36"/>
      <c r="DS91" s="36"/>
      <c r="DT91" s="36"/>
      <c r="DU91" s="36"/>
      <c r="DV91" s="36"/>
      <c r="DW91" s="36"/>
      <c r="DX91" s="36"/>
      <c r="DY91" s="36"/>
      <c r="DZ91" s="36"/>
      <c r="EA91" s="36"/>
      <c r="EB91" s="36"/>
      <c r="EC91" s="36"/>
      <c r="ED91" s="36"/>
      <c r="EE91" s="36"/>
      <c r="EF91" s="36"/>
      <c r="EG91" s="36"/>
      <c r="EI91" s="11"/>
      <c r="EJ91" s="11"/>
      <c r="EK91" s="11"/>
      <c r="EL91" s="11"/>
      <c r="EM91" s="11"/>
      <c r="EN91" s="11"/>
      <c r="EO91" s="11"/>
      <c r="EQ91" s="11"/>
      <c r="ER91" s="99"/>
      <c r="ES91" s="11"/>
      <c r="ET91" s="11"/>
      <c r="EU91" s="99"/>
      <c r="EV91" s="99"/>
      <c r="EW91" s="99"/>
      <c r="EX91" s="99"/>
      <c r="EY91" s="99"/>
    </row>
    <row r="92" spans="1:155" ht="16.5" thickBot="1">
      <c r="A92" s="51" t="s">
        <v>98</v>
      </c>
      <c r="B92" s="52"/>
      <c r="C92" s="42">
        <f>VLOOKUP(A92,BD!$B$3:$D$746,3,FALSE)</f>
        <v>16</v>
      </c>
      <c r="D92" s="11">
        <f>IFERROR(VLOOKUP(A92,BD!$B$3:$AC$411,4,FALSE),0)</f>
        <v>0</v>
      </c>
      <c r="E92" s="11">
        <f>IFERROR(VLOOKUP(A92,BD!$B$3:$AC$411,6,FALSE),0)</f>
        <v>0</v>
      </c>
      <c r="F92" s="11"/>
      <c r="G92" s="11">
        <f>+IFERROR(VLOOKUP(A92,BD!$B$3:$AC$411,12,FALSE),0)</f>
        <v>0</v>
      </c>
      <c r="H92" s="11">
        <f>+IFERROR(VLOOKUP(A92,BD!$B$3:$AC$411,14,FALSE),0)</f>
        <v>0</v>
      </c>
      <c r="I92" s="11">
        <f t="shared" si="7"/>
        <v>0</v>
      </c>
      <c r="J92" s="11">
        <f t="shared" si="8"/>
        <v>0</v>
      </c>
      <c r="K92" s="44">
        <f t="shared" ref="K92:K97" si="9">J92-I92</f>
        <v>0</v>
      </c>
      <c r="L92" s="36">
        <v>0</v>
      </c>
      <c r="M92" s="36">
        <v>0</v>
      </c>
      <c r="N92" s="36"/>
      <c r="O92" s="36"/>
      <c r="P92" s="36">
        <v>0</v>
      </c>
      <c r="Q92" s="36">
        <v>0</v>
      </c>
      <c r="R92" s="36">
        <v>0</v>
      </c>
      <c r="S92" s="36"/>
      <c r="T92" s="36"/>
      <c r="U92" s="36"/>
      <c r="V92" s="36"/>
      <c r="W92" s="36"/>
      <c r="X92" s="36">
        <v>0</v>
      </c>
      <c r="Y92" s="36">
        <v>0</v>
      </c>
      <c r="Z92" s="36">
        <v>0</v>
      </c>
      <c r="AA92" s="36"/>
      <c r="AB92" s="36">
        <v>0</v>
      </c>
      <c r="AC92" s="36">
        <v>0</v>
      </c>
      <c r="AD92" s="36"/>
      <c r="AE92" s="36"/>
      <c r="AF92" s="36">
        <v>0</v>
      </c>
      <c r="AG92" s="36">
        <v>0</v>
      </c>
      <c r="AH92" s="36">
        <v>0</v>
      </c>
      <c r="AI92" s="36"/>
      <c r="AJ92" s="36">
        <v>0</v>
      </c>
      <c r="AK92" s="36">
        <v>0</v>
      </c>
      <c r="AL92" s="36">
        <v>0</v>
      </c>
      <c r="AM92" s="36"/>
      <c r="AN92" s="36">
        <v>0</v>
      </c>
      <c r="AO92" s="36">
        <v>0</v>
      </c>
      <c r="AP92" s="36"/>
      <c r="AQ92" s="36"/>
      <c r="AR92" s="36">
        <v>0</v>
      </c>
      <c r="AS92" s="36">
        <v>0</v>
      </c>
      <c r="AT92" s="36">
        <v>0</v>
      </c>
      <c r="AU92" s="36"/>
      <c r="AV92" s="36"/>
      <c r="AW92" s="36"/>
      <c r="AX92" s="36"/>
      <c r="AY92" s="36"/>
      <c r="AZ92" s="36">
        <v>0</v>
      </c>
      <c r="BA92" s="36">
        <v>0</v>
      </c>
      <c r="BB92" s="36">
        <v>0</v>
      </c>
      <c r="BC92" s="36"/>
      <c r="BD92" s="36">
        <v>0</v>
      </c>
      <c r="BE92" s="36">
        <v>0</v>
      </c>
      <c r="BF92" s="36">
        <v>0</v>
      </c>
      <c r="BG92" s="36"/>
      <c r="BH92" s="36">
        <v>0</v>
      </c>
      <c r="BI92" s="36">
        <v>0</v>
      </c>
      <c r="BJ92" s="36">
        <v>0</v>
      </c>
      <c r="BK92" s="36"/>
      <c r="BL92" s="36">
        <v>0</v>
      </c>
      <c r="BM92" s="36">
        <v>0</v>
      </c>
      <c r="BN92" s="36"/>
      <c r="BO92" s="36"/>
      <c r="BP92" s="36">
        <v>0</v>
      </c>
      <c r="BQ92" s="36">
        <v>0</v>
      </c>
      <c r="BR92" s="36">
        <v>0</v>
      </c>
      <c r="BS92" s="36"/>
      <c r="BT92" s="36">
        <v>0</v>
      </c>
      <c r="BU92" s="36">
        <v>0</v>
      </c>
      <c r="BV92" s="36"/>
      <c r="BW92" s="36"/>
      <c r="BX92" s="36"/>
      <c r="BY92" s="36"/>
      <c r="BZ92" s="36"/>
      <c r="CA92" s="36"/>
      <c r="CB92" s="36"/>
      <c r="CC92" s="36"/>
      <c r="CD92" s="36"/>
      <c r="CE92" s="36"/>
      <c r="CF92" s="36"/>
      <c r="CG92" s="36"/>
      <c r="CH92" s="36"/>
      <c r="CI92" s="36"/>
      <c r="CJ92" s="36"/>
      <c r="CK92" s="36"/>
      <c r="CL92" s="36"/>
      <c r="CM92" s="36"/>
      <c r="CN92" s="36"/>
      <c r="CO92" s="36"/>
      <c r="CP92" s="36"/>
      <c r="CQ92" s="36"/>
      <c r="CR92" s="36"/>
      <c r="CS92" s="36"/>
      <c r="CT92" s="36"/>
      <c r="CU92" s="36"/>
      <c r="CV92" s="36"/>
      <c r="CW92" s="36"/>
      <c r="CX92" s="36"/>
      <c r="CY92" s="36"/>
      <c r="CZ92" s="36"/>
      <c r="DA92" s="36"/>
      <c r="DB92" s="36"/>
      <c r="DC92" s="36"/>
      <c r="DD92" s="36"/>
      <c r="DE92" s="36"/>
      <c r="DF92" s="36"/>
      <c r="DG92" s="36"/>
      <c r="DH92" s="36"/>
      <c r="DI92" s="36"/>
      <c r="DJ92" s="36"/>
      <c r="DK92" s="36"/>
      <c r="DL92" s="36"/>
      <c r="DM92" s="36"/>
      <c r="DN92" s="36"/>
      <c r="DO92" s="36"/>
      <c r="DP92" s="36"/>
      <c r="DQ92" s="36"/>
      <c r="DR92" s="36"/>
      <c r="DS92" s="36"/>
      <c r="DT92" s="36"/>
      <c r="DU92" s="36"/>
      <c r="DV92" s="36"/>
      <c r="DW92" s="36"/>
      <c r="DX92" s="36"/>
      <c r="DY92" s="36"/>
      <c r="DZ92" s="36"/>
      <c r="EA92" s="36"/>
      <c r="EB92" s="36"/>
      <c r="EC92" s="36"/>
      <c r="ED92" s="36"/>
      <c r="EE92" s="36"/>
      <c r="EF92" s="36"/>
      <c r="EG92" s="36"/>
      <c r="EI92" s="11"/>
      <c r="EJ92" s="11"/>
      <c r="EK92" s="11"/>
      <c r="EL92" s="11"/>
      <c r="EM92" s="11"/>
      <c r="EN92" s="11"/>
      <c r="EO92" s="11"/>
      <c r="EQ92" s="11"/>
      <c r="ER92" s="99"/>
      <c r="ES92" s="11"/>
      <c r="ET92" s="11"/>
      <c r="EU92" s="99"/>
      <c r="EV92" s="99"/>
      <c r="EW92" s="99"/>
      <c r="EX92" s="99"/>
      <c r="EY92" s="99"/>
    </row>
    <row r="93" spans="1:155" ht="16.5" thickBot="1">
      <c r="A93" s="53" t="s">
        <v>272</v>
      </c>
      <c r="B93" s="53"/>
      <c r="C93" s="42">
        <f>VLOOKUP(A93,BD!$B$3:$D$746,3,FALSE)</f>
        <v>11</v>
      </c>
      <c r="D93" s="12">
        <f>IFERROR(VLOOKUP(A93,BD!$B$3:$AC$411,4,FALSE),0)</f>
        <v>0</v>
      </c>
      <c r="E93" s="12">
        <f>IFERROR(VLOOKUP(A93,BD!$B$3:$AC$411,6,FALSE),0)</f>
        <v>0</v>
      </c>
      <c r="F93" s="12"/>
      <c r="G93" s="12">
        <f>+IFERROR(VLOOKUP(A93,BD!$B$3:$AC$411,12,FALSE),0)</f>
        <v>0</v>
      </c>
      <c r="H93" s="12">
        <f>+IFERROR(VLOOKUP(A93,BD!$B$3:$AC$411,14,FALSE),0)</f>
        <v>0</v>
      </c>
      <c r="I93" s="12">
        <f t="shared" si="7"/>
        <v>0</v>
      </c>
      <c r="J93" s="12">
        <f t="shared" si="8"/>
        <v>0</v>
      </c>
      <c r="K93" s="44">
        <f t="shared" si="9"/>
        <v>0</v>
      </c>
      <c r="L93" s="36">
        <v>0</v>
      </c>
      <c r="M93" s="36">
        <v>0</v>
      </c>
      <c r="N93" s="36"/>
      <c r="O93" s="36"/>
      <c r="P93" s="36">
        <v>0</v>
      </c>
      <c r="Q93" s="36">
        <v>0</v>
      </c>
      <c r="R93" s="36">
        <v>0</v>
      </c>
      <c r="S93" s="36"/>
      <c r="T93" s="36"/>
      <c r="U93" s="36"/>
      <c r="V93" s="36"/>
      <c r="W93" s="36"/>
      <c r="X93" s="36">
        <v>0</v>
      </c>
      <c r="Y93" s="36">
        <v>0</v>
      </c>
      <c r="Z93" s="36">
        <v>0</v>
      </c>
      <c r="AA93" s="36"/>
      <c r="AB93" s="36">
        <v>0</v>
      </c>
      <c r="AC93" s="36">
        <v>0</v>
      </c>
      <c r="AD93" s="36"/>
      <c r="AE93" s="36"/>
      <c r="AF93" s="36">
        <v>0</v>
      </c>
      <c r="AG93" s="36">
        <v>0</v>
      </c>
      <c r="AH93" s="36">
        <v>0</v>
      </c>
      <c r="AI93" s="36"/>
      <c r="AJ93" s="36">
        <v>0</v>
      </c>
      <c r="AK93" s="36">
        <v>0</v>
      </c>
      <c r="AL93" s="36">
        <v>0</v>
      </c>
      <c r="AM93" s="36"/>
      <c r="AN93" s="36">
        <v>0</v>
      </c>
      <c r="AO93" s="36">
        <v>0</v>
      </c>
      <c r="AP93" s="36"/>
      <c r="AQ93" s="36"/>
      <c r="AR93" s="36">
        <v>0</v>
      </c>
      <c r="AS93" s="36">
        <v>0</v>
      </c>
      <c r="AT93" s="36">
        <v>0</v>
      </c>
      <c r="AU93" s="36"/>
      <c r="AV93" s="36"/>
      <c r="AW93" s="36"/>
      <c r="AX93" s="36"/>
      <c r="AY93" s="36"/>
      <c r="AZ93" s="36">
        <v>0</v>
      </c>
      <c r="BA93" s="36">
        <v>0</v>
      </c>
      <c r="BB93" s="36">
        <v>0</v>
      </c>
      <c r="BC93" s="36"/>
      <c r="BD93" s="36">
        <v>0</v>
      </c>
      <c r="BE93" s="36">
        <v>0</v>
      </c>
      <c r="BF93" s="36">
        <v>0</v>
      </c>
      <c r="BG93" s="36"/>
      <c r="BH93" s="36">
        <v>0</v>
      </c>
      <c r="BI93" s="36">
        <v>0</v>
      </c>
      <c r="BJ93" s="36">
        <v>0</v>
      </c>
      <c r="BK93" s="36"/>
      <c r="BL93" s="36">
        <v>0</v>
      </c>
      <c r="BM93" s="36">
        <v>0</v>
      </c>
      <c r="BN93" s="36"/>
      <c r="BO93" s="36"/>
      <c r="BP93" s="36">
        <v>0</v>
      </c>
      <c r="BQ93" s="36">
        <v>0</v>
      </c>
      <c r="BR93" s="36">
        <v>0</v>
      </c>
      <c r="BS93" s="36"/>
      <c r="BT93" s="36">
        <v>0</v>
      </c>
      <c r="BU93" s="36">
        <v>0</v>
      </c>
      <c r="BV93" s="36"/>
      <c r="BW93" s="36"/>
      <c r="BX93" s="36"/>
      <c r="BY93" s="36"/>
      <c r="BZ93" s="36"/>
      <c r="CA93" s="36"/>
      <c r="CB93" s="36"/>
      <c r="CC93" s="36"/>
      <c r="CD93" s="36"/>
      <c r="CE93" s="36"/>
      <c r="CF93" s="36"/>
      <c r="CG93" s="36"/>
      <c r="CH93" s="36"/>
      <c r="CI93" s="36"/>
      <c r="CJ93" s="36"/>
      <c r="CK93" s="36"/>
      <c r="CL93" s="36"/>
      <c r="CM93" s="36"/>
      <c r="CN93" s="36"/>
      <c r="CO93" s="36"/>
      <c r="CP93" s="36"/>
      <c r="CQ93" s="36"/>
      <c r="CR93" s="36"/>
      <c r="CS93" s="36"/>
      <c r="CT93" s="36"/>
      <c r="CU93" s="36"/>
      <c r="CV93" s="36"/>
      <c r="CW93" s="36"/>
      <c r="CX93" s="36"/>
      <c r="CY93" s="36"/>
      <c r="CZ93" s="36"/>
      <c r="DA93" s="36"/>
      <c r="DB93" s="36"/>
      <c r="DC93" s="36"/>
      <c r="DD93" s="36"/>
      <c r="DE93" s="36"/>
      <c r="DF93" s="36"/>
      <c r="DG93" s="36"/>
      <c r="DH93" s="36"/>
      <c r="DI93" s="36"/>
      <c r="DJ93" s="36"/>
      <c r="DK93" s="36"/>
      <c r="DL93" s="36"/>
      <c r="DM93" s="36"/>
      <c r="DN93" s="36"/>
      <c r="DO93" s="36"/>
      <c r="DP93" s="36"/>
      <c r="DQ93" s="36"/>
      <c r="DR93" s="36"/>
      <c r="DS93" s="36"/>
      <c r="DT93" s="36"/>
      <c r="DU93" s="36"/>
      <c r="DV93" s="36"/>
      <c r="DW93" s="36"/>
      <c r="DX93" s="36"/>
      <c r="DY93" s="36"/>
      <c r="DZ93" s="36"/>
      <c r="EA93" s="36"/>
      <c r="EB93" s="36"/>
      <c r="EC93" s="36"/>
      <c r="ED93" s="36"/>
      <c r="EE93" s="36"/>
      <c r="EF93" s="36"/>
      <c r="EG93" s="36"/>
      <c r="EI93" s="12"/>
      <c r="EJ93" s="12"/>
      <c r="EK93" s="12"/>
      <c r="EL93" s="12"/>
      <c r="EM93" s="12"/>
      <c r="EN93" s="12"/>
      <c r="EO93" s="12"/>
      <c r="EQ93" s="12"/>
      <c r="ER93" s="99"/>
      <c r="ES93" s="12"/>
      <c r="ET93" s="12"/>
      <c r="EU93" s="99"/>
      <c r="EV93" s="99"/>
      <c r="EW93" s="99"/>
      <c r="EX93" s="99"/>
      <c r="EY93" s="99"/>
    </row>
    <row r="94" spans="1:155" ht="16.5" thickBot="1">
      <c r="A94" s="54" t="s">
        <v>195</v>
      </c>
      <c r="B94" s="54"/>
      <c r="C94" s="42">
        <f>VLOOKUP(A94,BD!$B$3:$D$746,3,FALSE)</f>
        <v>24</v>
      </c>
      <c r="D94" s="13">
        <f>IFERROR(VLOOKUP(A94,BD!$B$3:$AC$411,4,FALSE),0)</f>
        <v>0</v>
      </c>
      <c r="E94" s="13">
        <f>IFERROR(VLOOKUP(A94,BD!$B$3:$AC$411,6,FALSE),0)</f>
        <v>0</v>
      </c>
      <c r="F94" s="13"/>
      <c r="G94" s="13">
        <f>+IFERROR(VLOOKUP(A94,BD!$B$3:$AC$411,12,FALSE),0)</f>
        <v>0</v>
      </c>
      <c r="H94" s="13">
        <f>+IFERROR(VLOOKUP(A94,BD!$B$3:$AC$411,14,FALSE),0)</f>
        <v>0</v>
      </c>
      <c r="I94" s="13">
        <f>+EQ94</f>
        <v>0</v>
      </c>
      <c r="J94" s="13">
        <f>+E94</f>
        <v>0</v>
      </c>
      <c r="K94" s="44">
        <f t="shared" si="9"/>
        <v>0</v>
      </c>
      <c r="L94" s="36">
        <v>0</v>
      </c>
      <c r="M94" s="36">
        <v>0</v>
      </c>
      <c r="N94" s="36"/>
      <c r="O94" s="36"/>
      <c r="P94" s="36">
        <v>0</v>
      </c>
      <c r="Q94" s="36">
        <v>0</v>
      </c>
      <c r="R94" s="36">
        <v>0</v>
      </c>
      <c r="S94" s="36"/>
      <c r="T94" s="36"/>
      <c r="U94" s="36"/>
      <c r="V94" s="36"/>
      <c r="W94" s="36"/>
      <c r="X94" s="36">
        <v>0</v>
      </c>
      <c r="Y94" s="36">
        <v>0</v>
      </c>
      <c r="Z94" s="36">
        <v>0</v>
      </c>
      <c r="AA94" s="36"/>
      <c r="AB94" s="36">
        <v>0</v>
      </c>
      <c r="AC94" s="36">
        <v>0</v>
      </c>
      <c r="AD94" s="36"/>
      <c r="AE94" s="36"/>
      <c r="AF94" s="36">
        <v>0</v>
      </c>
      <c r="AG94" s="36">
        <v>0</v>
      </c>
      <c r="AH94" s="36">
        <v>0</v>
      </c>
      <c r="AI94" s="36"/>
      <c r="AJ94" s="36">
        <v>0</v>
      </c>
      <c r="AK94" s="36">
        <v>0</v>
      </c>
      <c r="AL94" s="36">
        <v>0</v>
      </c>
      <c r="AM94" s="36"/>
      <c r="AN94" s="36">
        <v>0</v>
      </c>
      <c r="AO94" s="36">
        <v>0</v>
      </c>
      <c r="AP94" s="36"/>
      <c r="AQ94" s="36"/>
      <c r="AR94" s="36">
        <v>0</v>
      </c>
      <c r="AS94" s="36">
        <v>0</v>
      </c>
      <c r="AT94" s="36">
        <v>0</v>
      </c>
      <c r="AU94" s="36"/>
      <c r="AV94" s="36"/>
      <c r="AW94" s="36"/>
      <c r="AX94" s="36"/>
      <c r="AY94" s="36"/>
      <c r="AZ94" s="36">
        <v>0</v>
      </c>
      <c r="BA94" s="36">
        <v>0</v>
      </c>
      <c r="BB94" s="36">
        <v>0</v>
      </c>
      <c r="BC94" s="36"/>
      <c r="BD94" s="36">
        <v>0</v>
      </c>
      <c r="BE94" s="36">
        <v>0</v>
      </c>
      <c r="BF94" s="36">
        <v>0</v>
      </c>
      <c r="BG94" s="36"/>
      <c r="BH94" s="36">
        <v>0</v>
      </c>
      <c r="BI94" s="36">
        <v>0</v>
      </c>
      <c r="BJ94" s="36">
        <v>0</v>
      </c>
      <c r="BK94" s="36"/>
      <c r="BL94" s="36">
        <v>0</v>
      </c>
      <c r="BM94" s="36">
        <v>0</v>
      </c>
      <c r="BN94" s="36"/>
      <c r="BO94" s="36"/>
      <c r="BP94" s="36">
        <v>0</v>
      </c>
      <c r="BQ94" s="36">
        <v>0</v>
      </c>
      <c r="BR94" s="36">
        <v>0</v>
      </c>
      <c r="BS94" s="36"/>
      <c r="BT94" s="36">
        <v>0</v>
      </c>
      <c r="BU94" s="36">
        <v>0</v>
      </c>
      <c r="BV94" s="36"/>
      <c r="BW94" s="36"/>
      <c r="BX94" s="36"/>
      <c r="BY94" s="36"/>
      <c r="BZ94" s="36"/>
      <c r="CA94" s="36"/>
      <c r="CB94" s="36"/>
      <c r="CC94" s="36"/>
      <c r="CD94" s="36"/>
      <c r="CE94" s="36"/>
      <c r="CF94" s="36"/>
      <c r="CG94" s="36"/>
      <c r="CH94" s="36"/>
      <c r="CI94" s="36"/>
      <c r="CJ94" s="36"/>
      <c r="CK94" s="36"/>
      <c r="CL94" s="36"/>
      <c r="CM94" s="36"/>
      <c r="CN94" s="36"/>
      <c r="CO94" s="36"/>
      <c r="CP94" s="36"/>
      <c r="CQ94" s="36"/>
      <c r="CR94" s="36"/>
      <c r="CS94" s="36"/>
      <c r="CT94" s="36"/>
      <c r="CU94" s="36"/>
      <c r="CV94" s="36"/>
      <c r="CW94" s="36"/>
      <c r="CX94" s="36"/>
      <c r="CY94" s="36"/>
      <c r="CZ94" s="36"/>
      <c r="DA94" s="36"/>
      <c r="DB94" s="36"/>
      <c r="DC94" s="36"/>
      <c r="DD94" s="36"/>
      <c r="DE94" s="36"/>
      <c r="DF94" s="36"/>
      <c r="DG94" s="36"/>
      <c r="DH94" s="36"/>
      <c r="DI94" s="36"/>
      <c r="DJ94" s="36"/>
      <c r="DK94" s="36"/>
      <c r="DL94" s="36"/>
      <c r="DM94" s="36"/>
      <c r="DN94" s="36"/>
      <c r="DO94" s="36"/>
      <c r="DP94" s="36"/>
      <c r="DQ94" s="36"/>
      <c r="DR94" s="36"/>
      <c r="DS94" s="36"/>
      <c r="DT94" s="36"/>
      <c r="DU94" s="36"/>
      <c r="DV94" s="36"/>
      <c r="DW94" s="36"/>
      <c r="DX94" s="36"/>
      <c r="DY94" s="36"/>
      <c r="DZ94" s="36"/>
      <c r="EA94" s="36"/>
      <c r="EB94" s="36"/>
      <c r="EC94" s="36"/>
      <c r="ED94" s="36"/>
      <c r="EE94" s="36"/>
      <c r="EF94" s="36"/>
      <c r="EG94" s="36"/>
      <c r="EI94" s="13"/>
      <c r="EJ94" s="13"/>
      <c r="EK94" s="13"/>
      <c r="EL94" s="13"/>
      <c r="EM94" s="13"/>
      <c r="EN94" s="13"/>
      <c r="EO94" s="13"/>
      <c r="EQ94" s="13"/>
      <c r="ER94" s="99"/>
      <c r="ES94" s="13"/>
      <c r="ET94" s="13"/>
      <c r="EU94" s="99"/>
      <c r="EV94" s="99"/>
      <c r="EW94" s="99"/>
      <c r="EX94" s="99"/>
      <c r="EY94" s="99"/>
    </row>
    <row r="95" spans="1:155" ht="16.5" thickBot="1">
      <c r="A95" s="14" t="s">
        <v>99</v>
      </c>
      <c r="B95" s="55"/>
      <c r="C95" s="42">
        <f>VLOOKUP(A95,BD!$B$3:$D$746,3,FALSE)</f>
        <v>22</v>
      </c>
      <c r="D95" s="14">
        <f>IFERROR(VLOOKUP(A95,BD!$B$3:$AC$411,4,FALSE),0)</f>
        <v>0</v>
      </c>
      <c r="E95" s="14">
        <f>IFERROR(VLOOKUP(A95,BD!$B$3:$AC$411,6,FALSE),0)</f>
        <v>1606</v>
      </c>
      <c r="F95" s="14"/>
      <c r="G95" s="14">
        <f>+IFERROR(VLOOKUP(A95,BD!$B$3:$AC$411,12,FALSE),0)</f>
        <v>0</v>
      </c>
      <c r="H95" s="14">
        <f>+IFERROR(VLOOKUP(A95,BD!$B$3:$AC$411,14,FALSE),0)</f>
        <v>0</v>
      </c>
      <c r="I95" s="14">
        <f t="shared" si="7"/>
        <v>0</v>
      </c>
      <c r="J95" s="14">
        <f t="shared" si="8"/>
        <v>1606</v>
      </c>
      <c r="K95" s="44">
        <f t="shared" si="9"/>
        <v>1606</v>
      </c>
      <c r="L95" s="36">
        <v>682</v>
      </c>
      <c r="M95" s="36">
        <v>440</v>
      </c>
      <c r="N95" s="36"/>
      <c r="O95" s="36"/>
      <c r="P95" s="36">
        <v>726</v>
      </c>
      <c r="Q95" s="36">
        <v>462</v>
      </c>
      <c r="R95" s="36">
        <v>792</v>
      </c>
      <c r="S95" s="36"/>
      <c r="T95" s="36"/>
      <c r="U95" s="36"/>
      <c r="V95" s="36"/>
      <c r="W95" s="36"/>
      <c r="X95" s="36">
        <v>748</v>
      </c>
      <c r="Y95" s="36">
        <v>286</v>
      </c>
      <c r="Z95" s="36">
        <v>0</v>
      </c>
      <c r="AA95" s="36"/>
      <c r="AB95" s="36">
        <v>660</v>
      </c>
      <c r="AC95" s="36">
        <v>154</v>
      </c>
      <c r="AD95" s="36"/>
      <c r="AE95" s="36"/>
      <c r="AF95" s="36">
        <v>484</v>
      </c>
      <c r="AG95" s="36">
        <v>22</v>
      </c>
      <c r="AH95" s="36">
        <v>792</v>
      </c>
      <c r="AI95" s="36"/>
      <c r="AJ95" s="36">
        <v>616</v>
      </c>
      <c r="AK95" s="36">
        <v>264</v>
      </c>
      <c r="AL95" s="36">
        <v>0</v>
      </c>
      <c r="AM95" s="36"/>
      <c r="AN95" s="36">
        <v>924</v>
      </c>
      <c r="AO95" s="36">
        <v>308</v>
      </c>
      <c r="AP95" s="36"/>
      <c r="AQ95" s="36"/>
      <c r="AR95" s="36">
        <v>704</v>
      </c>
      <c r="AS95" s="36">
        <v>308</v>
      </c>
      <c r="AT95" s="36">
        <v>792</v>
      </c>
      <c r="AU95" s="36"/>
      <c r="AV95" s="36"/>
      <c r="AW95" s="36"/>
      <c r="AX95" s="36"/>
      <c r="AY95" s="36"/>
      <c r="AZ95" s="36">
        <v>660</v>
      </c>
      <c r="BA95" s="36">
        <v>44</v>
      </c>
      <c r="BB95" s="36">
        <v>792</v>
      </c>
      <c r="BC95" s="36"/>
      <c r="BD95" s="36">
        <v>506</v>
      </c>
      <c r="BE95" s="36">
        <v>154</v>
      </c>
      <c r="BF95" s="36">
        <v>792</v>
      </c>
      <c r="BG95" s="36"/>
      <c r="BH95" s="36">
        <v>638</v>
      </c>
      <c r="BI95" s="36">
        <v>242</v>
      </c>
      <c r="BJ95" s="36">
        <v>1584</v>
      </c>
      <c r="BK95" s="36"/>
      <c r="BL95" s="36">
        <v>462</v>
      </c>
      <c r="BM95" s="36">
        <v>176</v>
      </c>
      <c r="BN95" s="36"/>
      <c r="BO95" s="36"/>
      <c r="BP95" s="36">
        <v>770</v>
      </c>
      <c r="BQ95" s="36">
        <v>330</v>
      </c>
      <c r="BR95" s="36">
        <v>0</v>
      </c>
      <c r="BS95" s="36"/>
      <c r="BT95" s="36">
        <v>660</v>
      </c>
      <c r="BU95" s="36">
        <v>0</v>
      </c>
      <c r="BV95" s="36"/>
      <c r="BW95" s="36"/>
      <c r="BX95" s="36"/>
      <c r="BY95" s="36"/>
      <c r="BZ95" s="36"/>
      <c r="CA95" s="36"/>
      <c r="CB95" s="36"/>
      <c r="CC95" s="36"/>
      <c r="CD95" s="36"/>
      <c r="CE95" s="36"/>
      <c r="CF95" s="36"/>
      <c r="CG95" s="36"/>
      <c r="CH95" s="36"/>
      <c r="CI95" s="36"/>
      <c r="CJ95" s="36"/>
      <c r="CK95" s="36"/>
      <c r="CL95" s="36"/>
      <c r="CM95" s="36"/>
      <c r="CN95" s="36"/>
      <c r="CO95" s="36"/>
      <c r="CP95" s="36"/>
      <c r="CQ95" s="36"/>
      <c r="CR95" s="36"/>
      <c r="CS95" s="36"/>
      <c r="CT95" s="36"/>
      <c r="CU95" s="36"/>
      <c r="CV95" s="36"/>
      <c r="CW95" s="36"/>
      <c r="CX95" s="36"/>
      <c r="CY95" s="36"/>
      <c r="CZ95" s="36"/>
      <c r="DA95" s="36"/>
      <c r="DB95" s="36"/>
      <c r="DC95" s="36"/>
      <c r="DD95" s="36"/>
      <c r="DE95" s="36"/>
      <c r="DF95" s="36"/>
      <c r="DG95" s="36"/>
      <c r="DH95" s="36"/>
      <c r="DI95" s="36"/>
      <c r="DJ95" s="36"/>
      <c r="DK95" s="36"/>
      <c r="DL95" s="36"/>
      <c r="DM95" s="36"/>
      <c r="DN95" s="36"/>
      <c r="DO95" s="36"/>
      <c r="DP95" s="36"/>
      <c r="DQ95" s="36"/>
      <c r="DR95" s="36"/>
      <c r="DS95" s="36"/>
      <c r="DT95" s="36"/>
      <c r="DU95" s="36"/>
      <c r="DV95" s="36"/>
      <c r="DW95" s="36"/>
      <c r="DX95" s="36"/>
      <c r="DY95" s="36"/>
      <c r="DZ95" s="36"/>
      <c r="EA95" s="36"/>
      <c r="EB95" s="36"/>
      <c r="EC95" s="36"/>
      <c r="ED95" s="36"/>
      <c r="EE95" s="36"/>
      <c r="EF95" s="36"/>
      <c r="EG95" s="36"/>
      <c r="EI95" s="14"/>
      <c r="EJ95" s="14"/>
      <c r="EK95" s="14"/>
      <c r="EL95" s="14"/>
      <c r="EM95" s="14"/>
      <c r="EN95" s="14"/>
      <c r="EO95" s="14"/>
      <c r="EQ95" s="14"/>
      <c r="ER95" s="99"/>
      <c r="ES95" s="14"/>
      <c r="ET95" s="14"/>
      <c r="EU95" s="99"/>
      <c r="EV95" s="99"/>
      <c r="EW95" s="99"/>
      <c r="EX95" s="99"/>
      <c r="EY95" s="99"/>
    </row>
    <row r="96" spans="1:155" ht="16.5" thickBot="1">
      <c r="A96" s="50" t="s">
        <v>205</v>
      </c>
      <c r="B96" s="50"/>
      <c r="C96" s="42">
        <f>VLOOKUP(A96,BD!$B$3:$D$746,3,FALSE)</f>
        <v>6</v>
      </c>
      <c r="D96" s="15">
        <f>IFERROR(VLOOKUP(A96,BD!$B$3:$AC$411,4,FALSE),0)</f>
        <v>0</v>
      </c>
      <c r="E96" s="15">
        <f>IFERROR(VLOOKUP(A96,BD!$B$3:$AC$411,6,FALSE),0)</f>
        <v>0</v>
      </c>
      <c r="F96" s="15"/>
      <c r="G96" s="15">
        <f>+IFERROR(VLOOKUP(A96,BD!$B$3:$AC$411,12,FALSE),0)</f>
        <v>0</v>
      </c>
      <c r="H96" s="15">
        <f>+IFERROR(VLOOKUP(A96,BD!$B$3:$AC$411,14,FALSE),0)</f>
        <v>0</v>
      </c>
      <c r="I96" s="15">
        <f t="shared" si="7"/>
        <v>0</v>
      </c>
      <c r="J96" s="15">
        <f t="shared" si="8"/>
        <v>0</v>
      </c>
      <c r="K96" s="44">
        <f t="shared" si="9"/>
        <v>0</v>
      </c>
      <c r="L96" s="36">
        <v>36</v>
      </c>
      <c r="M96" s="36">
        <v>0</v>
      </c>
      <c r="N96" s="36"/>
      <c r="O96" s="36"/>
      <c r="P96" s="36">
        <v>12</v>
      </c>
      <c r="Q96" s="36">
        <v>0</v>
      </c>
      <c r="R96" s="36">
        <v>0</v>
      </c>
      <c r="S96" s="36"/>
      <c r="T96" s="36"/>
      <c r="U96" s="36"/>
      <c r="V96" s="36"/>
      <c r="W96" s="36"/>
      <c r="X96" s="36">
        <v>6</v>
      </c>
      <c r="Y96" s="36">
        <v>0</v>
      </c>
      <c r="Z96" s="36">
        <v>60</v>
      </c>
      <c r="AA96" s="36"/>
      <c r="AB96" s="36">
        <v>0</v>
      </c>
      <c r="AC96" s="36">
        <v>0</v>
      </c>
      <c r="AD96" s="36"/>
      <c r="AE96" s="36"/>
      <c r="AF96" s="36">
        <v>30</v>
      </c>
      <c r="AG96" s="36">
        <v>0</v>
      </c>
      <c r="AH96" s="36">
        <v>90</v>
      </c>
      <c r="AI96" s="36"/>
      <c r="AJ96" s="36">
        <v>18</v>
      </c>
      <c r="AK96" s="36">
        <v>0</v>
      </c>
      <c r="AL96" s="36">
        <v>0</v>
      </c>
      <c r="AM96" s="36"/>
      <c r="AN96" s="36">
        <v>0</v>
      </c>
      <c r="AO96" s="36">
        <v>0</v>
      </c>
      <c r="AP96" s="36"/>
      <c r="AQ96" s="36"/>
      <c r="AR96" s="36">
        <v>6</v>
      </c>
      <c r="AS96" s="36">
        <v>0</v>
      </c>
      <c r="AT96" s="36">
        <v>0</v>
      </c>
      <c r="AU96" s="36"/>
      <c r="AV96" s="36"/>
      <c r="AW96" s="36"/>
      <c r="AX96" s="36"/>
      <c r="AY96" s="36"/>
      <c r="AZ96" s="36">
        <v>30</v>
      </c>
      <c r="BA96" s="36">
        <v>0</v>
      </c>
      <c r="BB96" s="36">
        <v>0</v>
      </c>
      <c r="BC96" s="36"/>
      <c r="BD96" s="36">
        <v>6</v>
      </c>
      <c r="BE96" s="36">
        <v>0</v>
      </c>
      <c r="BF96" s="36">
        <v>0</v>
      </c>
      <c r="BG96" s="36"/>
      <c r="BH96" s="36">
        <v>24</v>
      </c>
      <c r="BI96" s="36">
        <v>0</v>
      </c>
      <c r="BJ96" s="36">
        <v>0</v>
      </c>
      <c r="BK96" s="36"/>
      <c r="BL96" s="36">
        <v>0</v>
      </c>
      <c r="BM96" s="36">
        <v>0</v>
      </c>
      <c r="BN96" s="36"/>
      <c r="BO96" s="36"/>
      <c r="BP96" s="36">
        <v>24</v>
      </c>
      <c r="BQ96" s="36">
        <v>0</v>
      </c>
      <c r="BR96" s="36">
        <v>0</v>
      </c>
      <c r="BS96" s="36"/>
      <c r="BT96" s="36">
        <v>36</v>
      </c>
      <c r="BU96" s="36">
        <v>0</v>
      </c>
      <c r="BV96" s="36"/>
      <c r="BW96" s="36"/>
      <c r="BX96" s="36"/>
      <c r="BY96" s="36"/>
      <c r="BZ96" s="36"/>
      <c r="CA96" s="36"/>
      <c r="CB96" s="36"/>
      <c r="CC96" s="36"/>
      <c r="CD96" s="36"/>
      <c r="CE96" s="36"/>
      <c r="CF96" s="36"/>
      <c r="CG96" s="36"/>
      <c r="CH96" s="36"/>
      <c r="CI96" s="36"/>
      <c r="CJ96" s="36"/>
      <c r="CK96" s="36"/>
      <c r="CL96" s="36"/>
      <c r="CM96" s="36"/>
      <c r="CN96" s="36"/>
      <c r="CO96" s="36"/>
      <c r="CP96" s="36"/>
      <c r="CQ96" s="36"/>
      <c r="CR96" s="36"/>
      <c r="CS96" s="36"/>
      <c r="CT96" s="36"/>
      <c r="CU96" s="36"/>
      <c r="CV96" s="36"/>
      <c r="CW96" s="36"/>
      <c r="CX96" s="36"/>
      <c r="CY96" s="36"/>
      <c r="CZ96" s="36"/>
      <c r="DA96" s="36"/>
      <c r="DB96" s="36"/>
      <c r="DC96" s="36"/>
      <c r="DD96" s="36"/>
      <c r="DE96" s="36"/>
      <c r="DF96" s="36"/>
      <c r="DG96" s="36"/>
      <c r="DH96" s="36"/>
      <c r="DI96" s="36"/>
      <c r="DJ96" s="36"/>
      <c r="DK96" s="36"/>
      <c r="DL96" s="36"/>
      <c r="DM96" s="36"/>
      <c r="DN96" s="36"/>
      <c r="DO96" s="36"/>
      <c r="DP96" s="36"/>
      <c r="DQ96" s="36"/>
      <c r="DR96" s="36"/>
      <c r="DS96" s="36"/>
      <c r="DT96" s="36"/>
      <c r="DU96" s="36"/>
      <c r="DV96" s="36"/>
      <c r="DW96" s="36"/>
      <c r="DX96" s="36"/>
      <c r="DY96" s="36"/>
      <c r="DZ96" s="36"/>
      <c r="EA96" s="36"/>
      <c r="EB96" s="36"/>
      <c r="EC96" s="36"/>
      <c r="ED96" s="36"/>
      <c r="EE96" s="36"/>
      <c r="EF96" s="36"/>
      <c r="EG96" s="36"/>
      <c r="EI96" s="15"/>
      <c r="EJ96" s="15"/>
      <c r="EK96" s="15"/>
      <c r="EL96" s="15"/>
      <c r="EM96" s="15"/>
      <c r="EN96" s="15"/>
      <c r="EO96" s="15"/>
      <c r="EQ96" s="15"/>
      <c r="ER96" s="99"/>
      <c r="ES96" s="15"/>
      <c r="ET96" s="15"/>
      <c r="EU96" s="99"/>
      <c r="EV96" s="99"/>
      <c r="EW96" s="99"/>
      <c r="EX96" s="99"/>
      <c r="EY96" s="99"/>
    </row>
    <row r="97" spans="1:155" ht="16.5" thickBot="1">
      <c r="A97" s="287" t="s">
        <v>262</v>
      </c>
      <c r="B97" s="287"/>
      <c r="C97" s="42">
        <f>VLOOKUP(A97,BD!$B$3:$D$746,3,FALSE)</f>
        <v>20</v>
      </c>
      <c r="D97" s="15">
        <f>IFERROR(VLOOKUP(A97,BD!$B$3:$AC$411,4,FALSE),0)</f>
        <v>0</v>
      </c>
      <c r="E97" s="15">
        <f>IFERROR(VLOOKUP(A97,BD!$B$3:$AC$411,6,FALSE),0)</f>
        <v>0</v>
      </c>
      <c r="F97" s="15"/>
      <c r="G97" s="15">
        <f>+IFERROR(VLOOKUP(A97,BD!$B$3:$AC$411,12,FALSE),0)</f>
        <v>0</v>
      </c>
      <c r="H97" s="15">
        <f>+IFERROR(VLOOKUP(A97,BD!$B$3:$AC$411,14,FALSE),0)</f>
        <v>0</v>
      </c>
      <c r="I97" s="15">
        <f t="shared" si="7"/>
        <v>0</v>
      </c>
      <c r="J97" s="15">
        <f t="shared" si="8"/>
        <v>0</v>
      </c>
      <c r="K97" s="44">
        <f t="shared" si="9"/>
        <v>0</v>
      </c>
      <c r="L97" s="36">
        <v>0</v>
      </c>
      <c r="M97" s="36">
        <v>0</v>
      </c>
      <c r="N97" s="36"/>
      <c r="O97" s="36"/>
      <c r="P97" s="36">
        <v>0</v>
      </c>
      <c r="Q97" s="36">
        <v>0</v>
      </c>
      <c r="R97" s="36">
        <v>0</v>
      </c>
      <c r="S97" s="36"/>
      <c r="T97" s="36"/>
      <c r="U97" s="36"/>
      <c r="V97" s="36"/>
      <c r="W97" s="36"/>
      <c r="X97" s="36">
        <v>0</v>
      </c>
      <c r="Y97" s="36">
        <v>0</v>
      </c>
      <c r="Z97" s="36">
        <v>0</v>
      </c>
      <c r="AA97" s="36"/>
      <c r="AB97" s="36">
        <v>0</v>
      </c>
      <c r="AC97" s="36">
        <v>0</v>
      </c>
      <c r="AD97" s="36"/>
      <c r="AE97" s="36"/>
      <c r="AF97" s="36">
        <v>0</v>
      </c>
      <c r="AG97" s="36">
        <v>0</v>
      </c>
      <c r="AH97" s="36">
        <v>0</v>
      </c>
      <c r="AI97" s="36"/>
      <c r="AJ97" s="36">
        <v>0</v>
      </c>
      <c r="AK97" s="36">
        <v>0</v>
      </c>
      <c r="AL97" s="36">
        <v>0</v>
      </c>
      <c r="AM97" s="36"/>
      <c r="AN97" s="36">
        <v>0</v>
      </c>
      <c r="AO97" s="36">
        <v>0</v>
      </c>
      <c r="AP97" s="36"/>
      <c r="AQ97" s="36"/>
      <c r="AR97" s="36">
        <v>0</v>
      </c>
      <c r="AS97" s="36">
        <v>0</v>
      </c>
      <c r="AT97" s="36">
        <v>0</v>
      </c>
      <c r="AU97" s="36"/>
      <c r="AV97" s="36"/>
      <c r="AW97" s="36"/>
      <c r="AX97" s="36"/>
      <c r="AY97" s="36"/>
      <c r="AZ97" s="36">
        <v>0</v>
      </c>
      <c r="BA97" s="36">
        <v>0</v>
      </c>
      <c r="BB97" s="36">
        <v>0</v>
      </c>
      <c r="BC97" s="36"/>
      <c r="BD97" s="36">
        <v>0</v>
      </c>
      <c r="BE97" s="36">
        <v>0</v>
      </c>
      <c r="BF97" s="36">
        <v>0</v>
      </c>
      <c r="BG97" s="36"/>
      <c r="BH97" s="36">
        <v>0</v>
      </c>
      <c r="BI97" s="36">
        <v>0</v>
      </c>
      <c r="BJ97" s="36">
        <v>0</v>
      </c>
      <c r="BK97" s="36"/>
      <c r="BL97" s="36">
        <v>0</v>
      </c>
      <c r="BM97" s="36">
        <v>0</v>
      </c>
      <c r="BN97" s="36"/>
      <c r="BO97" s="36"/>
      <c r="BP97" s="36">
        <v>0</v>
      </c>
      <c r="BQ97" s="36">
        <v>0</v>
      </c>
      <c r="BR97" s="36">
        <v>0</v>
      </c>
      <c r="BS97" s="36"/>
      <c r="BT97" s="36">
        <v>0</v>
      </c>
      <c r="BU97" s="36">
        <v>0</v>
      </c>
      <c r="BV97" s="36"/>
      <c r="BW97" s="36"/>
      <c r="BX97" s="36"/>
      <c r="BY97" s="36"/>
      <c r="BZ97" s="36"/>
      <c r="CA97" s="36"/>
      <c r="CB97" s="36"/>
      <c r="CC97" s="36"/>
      <c r="CD97" s="36"/>
      <c r="CE97" s="36"/>
      <c r="CF97" s="36"/>
      <c r="CG97" s="36"/>
      <c r="CH97" s="36"/>
      <c r="CI97" s="36"/>
      <c r="CJ97" s="36"/>
      <c r="CK97" s="36"/>
      <c r="CL97" s="36"/>
      <c r="CM97" s="36"/>
      <c r="CN97" s="36"/>
      <c r="CO97" s="36"/>
      <c r="CP97" s="36"/>
      <c r="CQ97" s="36"/>
      <c r="CR97" s="36"/>
      <c r="CS97" s="36"/>
      <c r="CT97" s="36"/>
      <c r="CU97" s="36"/>
      <c r="CV97" s="36"/>
      <c r="CW97" s="36"/>
      <c r="CX97" s="36"/>
      <c r="CY97" s="36"/>
      <c r="CZ97" s="36"/>
      <c r="DA97" s="36"/>
      <c r="DB97" s="36"/>
      <c r="DC97" s="36"/>
      <c r="DD97" s="36"/>
      <c r="DE97" s="36"/>
      <c r="DF97" s="36"/>
      <c r="DG97" s="36"/>
      <c r="DH97" s="36"/>
      <c r="DI97" s="36"/>
      <c r="DJ97" s="36"/>
      <c r="DK97" s="36"/>
      <c r="DL97" s="36"/>
      <c r="DM97" s="36"/>
      <c r="DN97" s="36"/>
      <c r="DO97" s="36"/>
      <c r="DP97" s="36"/>
      <c r="DQ97" s="36"/>
      <c r="DR97" s="36"/>
      <c r="DS97" s="36"/>
      <c r="DT97" s="36"/>
      <c r="DU97" s="36"/>
      <c r="DV97" s="36"/>
      <c r="DW97" s="36"/>
      <c r="DX97" s="36"/>
      <c r="DY97" s="36"/>
      <c r="DZ97" s="36"/>
      <c r="EA97" s="36"/>
      <c r="EB97" s="36"/>
      <c r="EC97" s="36"/>
      <c r="ED97" s="36"/>
      <c r="EE97" s="36"/>
      <c r="EF97" s="36"/>
      <c r="EG97" s="36"/>
      <c r="EI97" s="289"/>
      <c r="EJ97" s="289"/>
      <c r="EK97" s="289"/>
      <c r="EL97" s="289"/>
      <c r="EM97" s="289"/>
      <c r="EN97" s="289"/>
      <c r="EO97" s="289"/>
      <c r="EQ97" s="289"/>
      <c r="ER97" s="99"/>
      <c r="ES97" s="289"/>
      <c r="ET97" s="289"/>
      <c r="EU97" s="99"/>
      <c r="EV97" s="99"/>
      <c r="EW97" s="99"/>
      <c r="EX97" s="99"/>
      <c r="EY97" s="99"/>
    </row>
    <row r="98" spans="1:155" ht="16.5" thickBot="1">
      <c r="A98" s="51" t="s">
        <v>267</v>
      </c>
      <c r="B98" s="52"/>
      <c r="C98" s="42">
        <f>VLOOKUP(A98,BD!$B$3:$D$746,3,FALSE)</f>
        <v>20</v>
      </c>
      <c r="D98" s="11">
        <f>IFERROR(VLOOKUP(A98,BD!$B$3:$AC$411,4,FALSE),0)</f>
        <v>0</v>
      </c>
      <c r="E98" s="11">
        <f>IFERROR(VLOOKUP(A98,BD!$B$3:$AC$411,6,FALSE),0)</f>
        <v>0</v>
      </c>
      <c r="F98" s="11"/>
      <c r="G98" s="11">
        <f>+IFERROR(VLOOKUP(A98,BD!$B$3:$AC$411,12,FALSE),0)</f>
        <v>0</v>
      </c>
      <c r="H98" s="11">
        <f>+IFERROR(VLOOKUP(A98,BD!$B$3:$AC$411,14,FALSE),0)</f>
        <v>0</v>
      </c>
      <c r="I98" s="11">
        <f t="shared" si="7"/>
        <v>0</v>
      </c>
      <c r="J98" s="11">
        <f t="shared" si="8"/>
        <v>0</v>
      </c>
      <c r="K98" s="342">
        <f>SUM(J98:J99)-SUM(I98:I99)</f>
        <v>0</v>
      </c>
      <c r="L98" s="36">
        <v>0</v>
      </c>
      <c r="M98" s="36">
        <v>0</v>
      </c>
      <c r="N98" s="36"/>
      <c r="O98" s="36"/>
      <c r="P98" s="36">
        <v>0</v>
      </c>
      <c r="Q98" s="36">
        <v>0</v>
      </c>
      <c r="R98" s="36">
        <v>0</v>
      </c>
      <c r="S98" s="36"/>
      <c r="T98" s="36"/>
      <c r="U98" s="36"/>
      <c r="V98" s="36"/>
      <c r="W98" s="36"/>
      <c r="X98" s="36">
        <v>0</v>
      </c>
      <c r="Y98" s="36">
        <v>0</v>
      </c>
      <c r="Z98" s="36">
        <v>0</v>
      </c>
      <c r="AA98" s="36"/>
      <c r="AB98" s="36">
        <v>0</v>
      </c>
      <c r="AC98" s="36">
        <v>0</v>
      </c>
      <c r="AD98" s="36"/>
      <c r="AE98" s="36"/>
      <c r="AF98" s="36">
        <v>0</v>
      </c>
      <c r="AG98" s="36">
        <v>0</v>
      </c>
      <c r="AH98" s="36">
        <v>0</v>
      </c>
      <c r="AI98" s="36"/>
      <c r="AJ98" s="36">
        <v>0</v>
      </c>
      <c r="AK98" s="36">
        <v>0</v>
      </c>
      <c r="AL98" s="36">
        <v>0</v>
      </c>
      <c r="AM98" s="36"/>
      <c r="AN98" s="36">
        <v>0</v>
      </c>
      <c r="AO98" s="36">
        <v>0</v>
      </c>
      <c r="AP98" s="36"/>
      <c r="AQ98" s="36"/>
      <c r="AR98" s="36">
        <v>0</v>
      </c>
      <c r="AS98" s="36">
        <v>0</v>
      </c>
      <c r="AT98" s="36">
        <v>0</v>
      </c>
      <c r="AU98" s="36"/>
      <c r="AV98" s="36"/>
      <c r="AW98" s="36"/>
      <c r="AX98" s="36"/>
      <c r="AY98" s="36"/>
      <c r="AZ98" s="36">
        <v>0</v>
      </c>
      <c r="BA98" s="36">
        <v>0</v>
      </c>
      <c r="BB98" s="36">
        <v>0</v>
      </c>
      <c r="BC98" s="36"/>
      <c r="BD98" s="36">
        <v>0</v>
      </c>
      <c r="BE98" s="36">
        <v>0</v>
      </c>
      <c r="BF98" s="36">
        <v>0</v>
      </c>
      <c r="BG98" s="36"/>
      <c r="BH98" s="36">
        <v>0</v>
      </c>
      <c r="BI98" s="36">
        <v>0</v>
      </c>
      <c r="BJ98" s="36">
        <v>0</v>
      </c>
      <c r="BK98" s="36"/>
      <c r="BL98" s="36">
        <v>0</v>
      </c>
      <c r="BM98" s="36">
        <v>0</v>
      </c>
      <c r="BN98" s="36"/>
      <c r="BO98" s="36"/>
      <c r="BP98" s="36">
        <v>0</v>
      </c>
      <c r="BQ98" s="36">
        <v>0</v>
      </c>
      <c r="BR98" s="36">
        <v>0</v>
      </c>
      <c r="BS98" s="36"/>
      <c r="BT98" s="36">
        <v>0</v>
      </c>
      <c r="BU98" s="36">
        <v>0</v>
      </c>
      <c r="BV98" s="36"/>
      <c r="BW98" s="36"/>
      <c r="BX98" s="36"/>
      <c r="BY98" s="36"/>
      <c r="BZ98" s="36"/>
      <c r="CA98" s="36"/>
      <c r="CB98" s="36"/>
      <c r="CC98" s="36"/>
      <c r="CD98" s="36"/>
      <c r="CE98" s="36"/>
      <c r="CF98" s="36"/>
      <c r="CG98" s="36"/>
      <c r="CH98" s="36"/>
      <c r="CI98" s="36"/>
      <c r="CJ98" s="36"/>
      <c r="CK98" s="36"/>
      <c r="CL98" s="36"/>
      <c r="CM98" s="36"/>
      <c r="CN98" s="36"/>
      <c r="CO98" s="36"/>
      <c r="CP98" s="36"/>
      <c r="CQ98" s="36"/>
      <c r="CR98" s="36"/>
      <c r="CS98" s="36"/>
      <c r="CT98" s="36"/>
      <c r="CU98" s="36"/>
      <c r="CV98" s="36"/>
      <c r="CW98" s="36"/>
      <c r="CX98" s="36"/>
      <c r="CY98" s="36"/>
      <c r="CZ98" s="36"/>
      <c r="DA98" s="36"/>
      <c r="DB98" s="36"/>
      <c r="DC98" s="36"/>
      <c r="DD98" s="36"/>
      <c r="DE98" s="36"/>
      <c r="DF98" s="36"/>
      <c r="DG98" s="36"/>
      <c r="DH98" s="36"/>
      <c r="DI98" s="36"/>
      <c r="DJ98" s="36"/>
      <c r="DK98" s="36"/>
      <c r="DL98" s="36"/>
      <c r="DM98" s="36"/>
      <c r="DN98" s="36"/>
      <c r="DO98" s="36"/>
      <c r="DP98" s="36"/>
      <c r="DQ98" s="36"/>
      <c r="DR98" s="36"/>
      <c r="DS98" s="36"/>
      <c r="DT98" s="36"/>
      <c r="DU98" s="36"/>
      <c r="DV98" s="36"/>
      <c r="DW98" s="36"/>
      <c r="DX98" s="36"/>
      <c r="DY98" s="36"/>
      <c r="DZ98" s="36"/>
      <c r="EA98" s="36"/>
      <c r="EB98" s="36"/>
      <c r="EC98" s="36"/>
      <c r="ED98" s="36"/>
      <c r="EE98" s="36"/>
      <c r="EF98" s="36"/>
      <c r="EG98" s="36"/>
      <c r="EI98" s="15"/>
      <c r="EJ98" s="15"/>
      <c r="EK98" s="15"/>
      <c r="EL98" s="15"/>
      <c r="EM98" s="15"/>
      <c r="EN98" s="15"/>
      <c r="EO98" s="15"/>
      <c r="EQ98" s="15"/>
      <c r="ER98" s="99"/>
      <c r="ES98" s="15"/>
      <c r="ET98" s="15"/>
      <c r="EU98" s="99"/>
      <c r="EV98" s="99"/>
      <c r="EW98" s="99"/>
      <c r="EX98" s="99"/>
      <c r="EY98" s="99"/>
    </row>
    <row r="99" spans="1:155" ht="16.5" thickBot="1">
      <c r="A99" s="51" t="s">
        <v>271</v>
      </c>
      <c r="B99" s="52"/>
      <c r="C99" s="42">
        <f>VLOOKUP(A99,BD!$B$3:$D$746,3,FALSE)</f>
        <v>20</v>
      </c>
      <c r="D99" s="11">
        <f>IFERROR(VLOOKUP(A99,BD!$B$3:$AC$411,4,FALSE),0)</f>
        <v>0</v>
      </c>
      <c r="E99" s="11">
        <f>IFERROR(VLOOKUP(A99,BD!$B$3:$AC$411,6,FALSE),0)</f>
        <v>0</v>
      </c>
      <c r="F99" s="11"/>
      <c r="G99" s="11">
        <f>+IFERROR(VLOOKUP(A99,BD!$B$3:$AC$411,12,FALSE),0)</f>
        <v>0</v>
      </c>
      <c r="H99" s="11">
        <f>+IFERROR(VLOOKUP(A99,BD!$B$3:$AC$411,14,FALSE),0)</f>
        <v>0</v>
      </c>
      <c r="I99" s="11">
        <f t="shared" si="7"/>
        <v>0</v>
      </c>
      <c r="J99" s="11">
        <f t="shared" si="8"/>
        <v>0</v>
      </c>
      <c r="K99" s="344"/>
      <c r="L99" s="36">
        <v>0</v>
      </c>
      <c r="M99" s="36">
        <v>0</v>
      </c>
      <c r="N99" s="36"/>
      <c r="O99" s="36"/>
      <c r="P99" s="36">
        <v>0</v>
      </c>
      <c r="Q99" s="36">
        <v>0</v>
      </c>
      <c r="R99" s="36">
        <v>0</v>
      </c>
      <c r="S99" s="36"/>
      <c r="T99" s="36"/>
      <c r="U99" s="36"/>
      <c r="V99" s="36"/>
      <c r="W99" s="36"/>
      <c r="X99" s="36">
        <v>0</v>
      </c>
      <c r="Y99" s="36">
        <v>0</v>
      </c>
      <c r="Z99" s="36">
        <v>0</v>
      </c>
      <c r="AA99" s="36"/>
      <c r="AB99" s="36">
        <v>0</v>
      </c>
      <c r="AC99" s="36">
        <v>0</v>
      </c>
      <c r="AD99" s="36"/>
      <c r="AE99" s="36"/>
      <c r="AF99" s="36">
        <v>0</v>
      </c>
      <c r="AG99" s="36">
        <v>0</v>
      </c>
      <c r="AH99" s="36">
        <v>0</v>
      </c>
      <c r="AI99" s="36"/>
      <c r="AJ99" s="36">
        <v>0</v>
      </c>
      <c r="AK99" s="36">
        <v>0</v>
      </c>
      <c r="AL99" s="36">
        <v>0</v>
      </c>
      <c r="AM99" s="36"/>
      <c r="AN99" s="36">
        <v>0</v>
      </c>
      <c r="AO99" s="36">
        <v>0</v>
      </c>
      <c r="AP99" s="36"/>
      <c r="AQ99" s="36"/>
      <c r="AR99" s="36">
        <v>0</v>
      </c>
      <c r="AS99" s="36">
        <v>0</v>
      </c>
      <c r="AT99" s="36">
        <v>0</v>
      </c>
      <c r="AU99" s="36"/>
      <c r="AV99" s="36"/>
      <c r="AW99" s="36"/>
      <c r="AX99" s="36"/>
      <c r="AY99" s="36"/>
      <c r="AZ99" s="36">
        <v>0</v>
      </c>
      <c r="BA99" s="36">
        <v>0</v>
      </c>
      <c r="BB99" s="36">
        <v>0</v>
      </c>
      <c r="BC99" s="36"/>
      <c r="BD99" s="36">
        <v>0</v>
      </c>
      <c r="BE99" s="36">
        <v>0</v>
      </c>
      <c r="BF99" s="36">
        <v>0</v>
      </c>
      <c r="BG99" s="36"/>
      <c r="BH99" s="36">
        <v>0</v>
      </c>
      <c r="BI99" s="36">
        <v>0</v>
      </c>
      <c r="BJ99" s="36">
        <v>0</v>
      </c>
      <c r="BK99" s="36"/>
      <c r="BL99" s="36">
        <v>0</v>
      </c>
      <c r="BM99" s="36">
        <v>0</v>
      </c>
      <c r="BN99" s="36"/>
      <c r="BO99" s="36"/>
      <c r="BP99" s="36">
        <v>0</v>
      </c>
      <c r="BQ99" s="36">
        <v>0</v>
      </c>
      <c r="BR99" s="36">
        <v>0</v>
      </c>
      <c r="BS99" s="36"/>
      <c r="BT99" s="36">
        <v>0</v>
      </c>
      <c r="BU99" s="36">
        <v>0</v>
      </c>
      <c r="BV99" s="36"/>
      <c r="BW99" s="36"/>
      <c r="BX99" s="36"/>
      <c r="BY99" s="36"/>
      <c r="BZ99" s="36"/>
      <c r="CA99" s="36"/>
      <c r="CB99" s="36"/>
      <c r="CC99" s="36"/>
      <c r="CD99" s="36"/>
      <c r="CE99" s="36"/>
      <c r="CF99" s="36"/>
      <c r="CG99" s="36"/>
      <c r="CH99" s="36"/>
      <c r="CI99" s="36"/>
      <c r="CJ99" s="36"/>
      <c r="CK99" s="36"/>
      <c r="CL99" s="36"/>
      <c r="CM99" s="36"/>
      <c r="CN99" s="36"/>
      <c r="CO99" s="36"/>
      <c r="CP99" s="36"/>
      <c r="CQ99" s="36"/>
      <c r="CR99" s="36"/>
      <c r="CS99" s="36"/>
      <c r="CT99" s="36"/>
      <c r="CU99" s="36"/>
      <c r="CV99" s="36"/>
      <c r="CW99" s="36"/>
      <c r="CX99" s="36"/>
      <c r="CY99" s="36"/>
      <c r="CZ99" s="36"/>
      <c r="DA99" s="36"/>
      <c r="DB99" s="36"/>
      <c r="DC99" s="36"/>
      <c r="DD99" s="36"/>
      <c r="DE99" s="36"/>
      <c r="DF99" s="36"/>
      <c r="DG99" s="36"/>
      <c r="DH99" s="36"/>
      <c r="DI99" s="36"/>
      <c r="DJ99" s="36"/>
      <c r="DK99" s="36"/>
      <c r="DL99" s="36"/>
      <c r="DM99" s="36"/>
      <c r="DN99" s="36"/>
      <c r="DO99" s="36"/>
      <c r="DP99" s="36"/>
      <c r="DQ99" s="36"/>
      <c r="DR99" s="36"/>
      <c r="DS99" s="36"/>
      <c r="DT99" s="36"/>
      <c r="DU99" s="36"/>
      <c r="DV99" s="36"/>
      <c r="DW99" s="36"/>
      <c r="DX99" s="36"/>
      <c r="DY99" s="36"/>
      <c r="DZ99" s="36"/>
      <c r="EA99" s="36"/>
      <c r="EB99" s="36"/>
      <c r="EC99" s="36"/>
      <c r="ED99" s="36"/>
      <c r="EE99" s="36"/>
      <c r="EF99" s="36"/>
      <c r="EG99" s="36"/>
      <c r="EI99" s="16"/>
      <c r="EJ99" s="16"/>
      <c r="EK99" s="16"/>
      <c r="EL99" s="16"/>
      <c r="EM99" s="16"/>
      <c r="EN99" s="16"/>
      <c r="EO99" s="16"/>
      <c r="EQ99" s="16"/>
      <c r="ER99" s="99"/>
      <c r="ES99" s="16"/>
      <c r="ET99" s="16"/>
      <c r="EU99" s="99"/>
      <c r="EV99" s="99"/>
      <c r="EW99" s="99"/>
      <c r="EX99" s="99"/>
      <c r="EY99" s="99"/>
    </row>
    <row r="100" spans="1:155" ht="16.5" thickBot="1">
      <c r="A100" s="41" t="s">
        <v>310</v>
      </c>
      <c r="B100" s="41"/>
      <c r="C100" s="42">
        <f>VLOOKUP(A100,BD!$B$3:$D$746,3,FALSE)</f>
        <v>14</v>
      </c>
      <c r="D100" s="6">
        <f>IFERROR(VLOOKUP(A100,BD!$B$3:$AC$411,4,FALSE),0)</f>
        <v>0</v>
      </c>
      <c r="E100" s="6">
        <f>IFERROR(VLOOKUP(A100,BD!$B$3:$AC$411,6,FALSE),0)</f>
        <v>0</v>
      </c>
      <c r="F100" s="6"/>
      <c r="G100" s="6"/>
      <c r="H100" s="6"/>
      <c r="I100" s="6">
        <f t="shared" si="7"/>
        <v>0</v>
      </c>
      <c r="J100" s="6">
        <f t="shared" si="8"/>
        <v>0</v>
      </c>
      <c r="K100" s="44">
        <f t="shared" ref="K100:K111" si="10">J100-I100</f>
        <v>0</v>
      </c>
      <c r="L100" s="36">
        <v>0</v>
      </c>
      <c r="M100" s="36">
        <v>0</v>
      </c>
      <c r="N100" s="36"/>
      <c r="O100" s="36"/>
      <c r="P100" s="36">
        <v>0</v>
      </c>
      <c r="Q100" s="36">
        <v>0</v>
      </c>
      <c r="R100" s="36">
        <v>0</v>
      </c>
      <c r="S100" s="36"/>
      <c r="T100" s="36"/>
      <c r="U100" s="36"/>
      <c r="V100" s="36"/>
      <c r="W100" s="36"/>
      <c r="X100" s="36">
        <v>0</v>
      </c>
      <c r="Y100" s="36">
        <v>0</v>
      </c>
      <c r="Z100" s="36">
        <v>0</v>
      </c>
      <c r="AA100" s="36"/>
      <c r="AB100" s="36">
        <v>0</v>
      </c>
      <c r="AC100" s="36">
        <v>0</v>
      </c>
      <c r="AD100" s="36"/>
      <c r="AE100" s="36"/>
      <c r="AF100" s="36">
        <v>0</v>
      </c>
      <c r="AG100" s="36">
        <v>0</v>
      </c>
      <c r="AH100" s="36">
        <v>0</v>
      </c>
      <c r="AI100" s="36"/>
      <c r="AJ100" s="36">
        <v>0</v>
      </c>
      <c r="AK100" s="36">
        <v>0</v>
      </c>
      <c r="AL100" s="36">
        <v>0</v>
      </c>
      <c r="AM100" s="36"/>
      <c r="AN100" s="36">
        <v>0</v>
      </c>
      <c r="AO100" s="36">
        <v>0</v>
      </c>
      <c r="AP100" s="36"/>
      <c r="AQ100" s="36"/>
      <c r="AR100" s="36">
        <v>0</v>
      </c>
      <c r="AS100" s="36">
        <v>0</v>
      </c>
      <c r="AT100" s="36">
        <v>0</v>
      </c>
      <c r="AU100" s="36"/>
      <c r="AV100" s="36"/>
      <c r="AW100" s="36"/>
      <c r="AX100" s="36"/>
      <c r="AY100" s="36"/>
      <c r="AZ100" s="36">
        <v>0</v>
      </c>
      <c r="BA100" s="36">
        <v>0</v>
      </c>
      <c r="BB100" s="36">
        <v>0</v>
      </c>
      <c r="BC100" s="36"/>
      <c r="BD100" s="36">
        <v>0</v>
      </c>
      <c r="BE100" s="36">
        <v>0</v>
      </c>
      <c r="BF100" s="36">
        <v>0</v>
      </c>
      <c r="BG100" s="36"/>
      <c r="BH100" s="36">
        <v>0</v>
      </c>
      <c r="BI100" s="36">
        <v>0</v>
      </c>
      <c r="BJ100" s="36">
        <v>0</v>
      </c>
      <c r="BK100" s="36"/>
      <c r="BL100" s="36">
        <v>0</v>
      </c>
      <c r="BM100" s="36">
        <v>0</v>
      </c>
      <c r="BN100" s="36"/>
      <c r="BO100" s="36"/>
      <c r="BP100" s="36">
        <v>0</v>
      </c>
      <c r="BQ100" s="36">
        <v>0</v>
      </c>
      <c r="BR100" s="36">
        <v>0</v>
      </c>
      <c r="BS100" s="36"/>
      <c r="BT100" s="36">
        <v>0</v>
      </c>
      <c r="BU100" s="36">
        <v>0</v>
      </c>
      <c r="BV100" s="36"/>
      <c r="BW100" s="36"/>
      <c r="BX100" s="36"/>
      <c r="BY100" s="36"/>
      <c r="BZ100" s="36"/>
      <c r="CA100" s="36"/>
      <c r="CB100" s="36"/>
      <c r="CC100" s="36"/>
      <c r="CD100" s="36"/>
      <c r="CE100" s="36"/>
      <c r="CF100" s="36"/>
      <c r="CG100" s="36"/>
      <c r="CH100" s="36"/>
      <c r="CI100" s="36"/>
      <c r="CJ100" s="36"/>
      <c r="CK100" s="36"/>
      <c r="CL100" s="36"/>
      <c r="CM100" s="36"/>
      <c r="CN100" s="36"/>
      <c r="CO100" s="36"/>
      <c r="CP100" s="36"/>
      <c r="CQ100" s="36"/>
      <c r="CR100" s="36"/>
      <c r="CS100" s="36"/>
      <c r="CT100" s="36"/>
      <c r="CU100" s="36"/>
      <c r="CV100" s="36"/>
      <c r="CW100" s="36"/>
      <c r="CX100" s="36"/>
      <c r="CY100" s="36"/>
      <c r="CZ100" s="36"/>
      <c r="DA100" s="36"/>
      <c r="DB100" s="36"/>
      <c r="DC100" s="36"/>
      <c r="DD100" s="36"/>
      <c r="DE100" s="36"/>
      <c r="DF100" s="36"/>
      <c r="DG100" s="36"/>
      <c r="DH100" s="36"/>
      <c r="DI100" s="36"/>
      <c r="DJ100" s="36"/>
      <c r="DK100" s="36"/>
      <c r="DL100" s="36"/>
      <c r="DM100" s="36"/>
      <c r="DN100" s="36"/>
      <c r="DO100" s="36"/>
      <c r="DP100" s="36"/>
      <c r="DQ100" s="36"/>
      <c r="DR100" s="36"/>
      <c r="DS100" s="36"/>
      <c r="DT100" s="36"/>
      <c r="DU100" s="36"/>
      <c r="DV100" s="36"/>
      <c r="DW100" s="36"/>
      <c r="DX100" s="36"/>
      <c r="DY100" s="36"/>
      <c r="DZ100" s="36"/>
      <c r="EA100" s="36"/>
      <c r="EB100" s="36"/>
      <c r="EC100" s="36"/>
      <c r="ED100" s="36"/>
      <c r="EE100" s="36"/>
      <c r="EF100" s="36"/>
      <c r="EG100" s="36"/>
      <c r="EI100" s="6"/>
      <c r="EJ100" s="6"/>
      <c r="EK100" s="6"/>
      <c r="EL100" s="6"/>
      <c r="EM100" s="6"/>
      <c r="EN100" s="6"/>
      <c r="EO100" s="6"/>
      <c r="EQ100" s="6"/>
      <c r="ER100" s="99"/>
      <c r="ES100" s="6"/>
      <c r="ET100" s="6"/>
      <c r="EU100" s="99"/>
      <c r="EV100" s="99"/>
      <c r="EW100" s="99"/>
      <c r="EX100" s="99"/>
      <c r="EY100" s="99"/>
    </row>
    <row r="101" spans="1:155" ht="16.5" thickBot="1">
      <c r="A101" s="45" t="s">
        <v>72</v>
      </c>
      <c r="B101" s="45"/>
      <c r="C101" s="42">
        <f>VLOOKUP(A101,BD!$B$3:$D$746,3,FALSE)</f>
        <v>18</v>
      </c>
      <c r="D101" s="4">
        <f>IFERROR(VLOOKUP(A101,BD!$B$3:$AC$411,4,FALSE),0)</f>
        <v>0</v>
      </c>
      <c r="E101" s="4">
        <f>IFERROR(VLOOKUP(A101,BD!$B$3:$AC$411,6,FALSE),0)</f>
        <v>0</v>
      </c>
      <c r="F101" s="4"/>
      <c r="G101" s="4">
        <f>+IFERROR(VLOOKUP(A101,BD!$B$3:$AC$411,12,FALSE),0)</f>
        <v>0</v>
      </c>
      <c r="H101" s="4">
        <f>+IFERROR(VLOOKUP(A101,BD!$B$3:$AC$411,14,FALSE),0)</f>
        <v>0</v>
      </c>
      <c r="I101" s="4">
        <f t="shared" si="7"/>
        <v>0</v>
      </c>
      <c r="J101" s="4">
        <f t="shared" si="8"/>
        <v>0</v>
      </c>
      <c r="K101" s="44">
        <f t="shared" si="10"/>
        <v>0</v>
      </c>
      <c r="L101" s="36">
        <v>0</v>
      </c>
      <c r="M101" s="36">
        <v>0</v>
      </c>
      <c r="N101" s="36"/>
      <c r="O101" s="36"/>
      <c r="P101" s="36">
        <v>0</v>
      </c>
      <c r="Q101" s="36">
        <v>0</v>
      </c>
      <c r="R101" s="36">
        <v>0</v>
      </c>
      <c r="S101" s="36"/>
      <c r="T101" s="36"/>
      <c r="U101" s="36"/>
      <c r="V101" s="36"/>
      <c r="W101" s="36"/>
      <c r="X101" s="36">
        <v>0</v>
      </c>
      <c r="Y101" s="36">
        <v>0</v>
      </c>
      <c r="Z101" s="36">
        <v>0</v>
      </c>
      <c r="AA101" s="36"/>
      <c r="AB101" s="36">
        <v>0</v>
      </c>
      <c r="AC101" s="36">
        <v>0</v>
      </c>
      <c r="AD101" s="36"/>
      <c r="AE101" s="36"/>
      <c r="AF101" s="36">
        <v>0</v>
      </c>
      <c r="AG101" s="36">
        <v>0</v>
      </c>
      <c r="AH101" s="36">
        <v>0</v>
      </c>
      <c r="AI101" s="36"/>
      <c r="AJ101" s="36">
        <v>0</v>
      </c>
      <c r="AK101" s="36">
        <v>0</v>
      </c>
      <c r="AL101" s="36">
        <v>0</v>
      </c>
      <c r="AM101" s="36"/>
      <c r="AN101" s="36">
        <v>0</v>
      </c>
      <c r="AO101" s="36">
        <v>0</v>
      </c>
      <c r="AP101" s="36"/>
      <c r="AQ101" s="36"/>
      <c r="AR101" s="36">
        <v>0</v>
      </c>
      <c r="AS101" s="36">
        <v>0</v>
      </c>
      <c r="AT101" s="36">
        <v>0</v>
      </c>
      <c r="AU101" s="36"/>
      <c r="AV101" s="36"/>
      <c r="AW101" s="36"/>
      <c r="AX101" s="36"/>
      <c r="AY101" s="36"/>
      <c r="AZ101" s="36">
        <v>0</v>
      </c>
      <c r="BA101" s="36">
        <v>0</v>
      </c>
      <c r="BB101" s="36">
        <v>0</v>
      </c>
      <c r="BC101" s="36"/>
      <c r="BD101" s="36">
        <v>0</v>
      </c>
      <c r="BE101" s="36">
        <v>0</v>
      </c>
      <c r="BF101" s="36">
        <v>0</v>
      </c>
      <c r="BG101" s="36"/>
      <c r="BH101" s="36">
        <v>0</v>
      </c>
      <c r="BI101" s="36">
        <v>0</v>
      </c>
      <c r="BJ101" s="36">
        <v>0</v>
      </c>
      <c r="BK101" s="36"/>
      <c r="BL101" s="36">
        <v>0</v>
      </c>
      <c r="BM101" s="36">
        <v>0</v>
      </c>
      <c r="BN101" s="36"/>
      <c r="BO101" s="36"/>
      <c r="BP101" s="36">
        <v>0</v>
      </c>
      <c r="BQ101" s="36">
        <v>0</v>
      </c>
      <c r="BR101" s="36">
        <v>0</v>
      </c>
      <c r="BS101" s="36"/>
      <c r="BT101" s="36">
        <v>0</v>
      </c>
      <c r="BU101" s="36">
        <v>0</v>
      </c>
      <c r="BV101" s="36"/>
      <c r="BW101" s="36"/>
      <c r="BX101" s="36"/>
      <c r="BY101" s="36"/>
      <c r="BZ101" s="36"/>
      <c r="CA101" s="36"/>
      <c r="CB101" s="36"/>
      <c r="CC101" s="36"/>
      <c r="CD101" s="36"/>
      <c r="CE101" s="36"/>
      <c r="CF101" s="36"/>
      <c r="CG101" s="36"/>
      <c r="CH101" s="36"/>
      <c r="CI101" s="36"/>
      <c r="CJ101" s="36"/>
      <c r="CK101" s="36"/>
      <c r="CL101" s="36"/>
      <c r="CM101" s="36"/>
      <c r="CN101" s="36"/>
      <c r="CO101" s="36"/>
      <c r="CP101" s="36"/>
      <c r="CQ101" s="36"/>
      <c r="CR101" s="36"/>
      <c r="CS101" s="36"/>
      <c r="CT101" s="36"/>
      <c r="CU101" s="36"/>
      <c r="CV101" s="36"/>
      <c r="CW101" s="36"/>
      <c r="CX101" s="36"/>
      <c r="CY101" s="36"/>
      <c r="CZ101" s="36"/>
      <c r="DA101" s="36"/>
      <c r="DB101" s="36"/>
      <c r="DC101" s="36"/>
      <c r="DD101" s="36"/>
      <c r="DE101" s="36"/>
      <c r="DF101" s="36"/>
      <c r="DG101" s="36"/>
      <c r="DH101" s="36"/>
      <c r="DI101" s="36"/>
      <c r="DJ101" s="36"/>
      <c r="DK101" s="36"/>
      <c r="DL101" s="36"/>
      <c r="DM101" s="36"/>
      <c r="DN101" s="36"/>
      <c r="DO101" s="36"/>
      <c r="DP101" s="36"/>
      <c r="DQ101" s="36"/>
      <c r="DR101" s="36"/>
      <c r="DS101" s="36"/>
      <c r="DT101" s="36"/>
      <c r="DU101" s="36"/>
      <c r="DV101" s="36"/>
      <c r="DW101" s="36"/>
      <c r="DX101" s="36"/>
      <c r="DY101" s="36"/>
      <c r="DZ101" s="36"/>
      <c r="EA101" s="36"/>
      <c r="EB101" s="36"/>
      <c r="EC101" s="36"/>
      <c r="ED101" s="36"/>
      <c r="EE101" s="36"/>
      <c r="EF101" s="36"/>
      <c r="EG101" s="36"/>
      <c r="EI101" s="4"/>
      <c r="EJ101" s="4"/>
      <c r="EK101" s="4"/>
      <c r="EL101" s="4"/>
      <c r="EM101" s="4"/>
      <c r="EN101" s="4"/>
      <c r="EO101" s="4"/>
      <c r="EQ101" s="4"/>
      <c r="ER101" s="99"/>
      <c r="ES101" s="4"/>
      <c r="ET101" s="4"/>
      <c r="EU101" s="99"/>
      <c r="EV101" s="99"/>
      <c r="EW101" s="99"/>
      <c r="EX101" s="99"/>
      <c r="EY101" s="99"/>
    </row>
    <row r="102" spans="1:155" ht="16.5" thickBot="1">
      <c r="A102" s="41" t="s">
        <v>68</v>
      </c>
      <c r="B102" s="41"/>
      <c r="C102" s="42">
        <f>VLOOKUP(A102,BD!$B$3:$D$746,3,FALSE)</f>
        <v>18</v>
      </c>
      <c r="D102" s="6">
        <f>IFERROR(VLOOKUP(A102,BD!$B$3:$AC$411,4,FALSE),0)</f>
        <v>0</v>
      </c>
      <c r="E102" s="6">
        <f>IFERROR(VLOOKUP(A102,BD!$B$3:$AC$411,6,FALSE),0)</f>
        <v>0</v>
      </c>
      <c r="F102" s="6"/>
      <c r="G102" s="6">
        <f>+IFERROR(VLOOKUP(A102,BD!$B$3:$AC$411,12,FALSE),0)</f>
        <v>0</v>
      </c>
      <c r="H102" s="6">
        <f>+IFERROR(VLOOKUP(A102,BD!$B$3:$AC$411,14,FALSE),0)</f>
        <v>0</v>
      </c>
      <c r="I102" s="6">
        <f t="shared" si="7"/>
        <v>0</v>
      </c>
      <c r="J102" s="6">
        <f t="shared" si="8"/>
        <v>0</v>
      </c>
      <c r="K102" s="44">
        <f t="shared" si="10"/>
        <v>0</v>
      </c>
      <c r="L102" s="36">
        <v>0</v>
      </c>
      <c r="M102" s="36">
        <v>0</v>
      </c>
      <c r="N102" s="36"/>
      <c r="O102" s="36"/>
      <c r="P102" s="36">
        <v>0</v>
      </c>
      <c r="Q102" s="36">
        <v>0</v>
      </c>
      <c r="R102" s="36">
        <v>0</v>
      </c>
      <c r="S102" s="36"/>
      <c r="T102" s="36"/>
      <c r="U102" s="36"/>
      <c r="V102" s="36"/>
      <c r="W102" s="36"/>
      <c r="X102" s="36">
        <v>0</v>
      </c>
      <c r="Y102" s="36">
        <v>0</v>
      </c>
      <c r="Z102" s="36">
        <v>0</v>
      </c>
      <c r="AA102" s="36"/>
      <c r="AB102" s="36">
        <v>0</v>
      </c>
      <c r="AC102" s="36">
        <v>0</v>
      </c>
      <c r="AD102" s="36"/>
      <c r="AE102" s="36"/>
      <c r="AF102" s="36">
        <v>0</v>
      </c>
      <c r="AG102" s="36">
        <v>0</v>
      </c>
      <c r="AH102" s="36">
        <v>0</v>
      </c>
      <c r="AI102" s="36"/>
      <c r="AJ102" s="36">
        <v>0</v>
      </c>
      <c r="AK102" s="36">
        <v>0</v>
      </c>
      <c r="AL102" s="36">
        <v>0</v>
      </c>
      <c r="AM102" s="36"/>
      <c r="AN102" s="36">
        <v>0</v>
      </c>
      <c r="AO102" s="36">
        <v>0</v>
      </c>
      <c r="AP102" s="36"/>
      <c r="AQ102" s="36"/>
      <c r="AR102" s="36">
        <v>0</v>
      </c>
      <c r="AS102" s="36">
        <v>0</v>
      </c>
      <c r="AT102" s="36">
        <v>0</v>
      </c>
      <c r="AU102" s="36"/>
      <c r="AV102" s="36"/>
      <c r="AW102" s="36"/>
      <c r="AX102" s="36"/>
      <c r="AY102" s="36"/>
      <c r="AZ102" s="36">
        <v>0</v>
      </c>
      <c r="BA102" s="36">
        <v>0</v>
      </c>
      <c r="BB102" s="36">
        <v>0</v>
      </c>
      <c r="BC102" s="36"/>
      <c r="BD102" s="36">
        <v>0</v>
      </c>
      <c r="BE102" s="36">
        <v>0</v>
      </c>
      <c r="BF102" s="36">
        <v>0</v>
      </c>
      <c r="BG102" s="36"/>
      <c r="BH102" s="36">
        <v>0</v>
      </c>
      <c r="BI102" s="36">
        <v>0</v>
      </c>
      <c r="BJ102" s="36">
        <v>0</v>
      </c>
      <c r="BK102" s="36"/>
      <c r="BL102" s="36">
        <v>0</v>
      </c>
      <c r="BM102" s="36">
        <v>0</v>
      </c>
      <c r="BN102" s="36"/>
      <c r="BO102" s="36"/>
      <c r="BP102" s="36">
        <v>0</v>
      </c>
      <c r="BQ102" s="36">
        <v>0</v>
      </c>
      <c r="BR102" s="36">
        <v>0</v>
      </c>
      <c r="BS102" s="36"/>
      <c r="BT102" s="36">
        <v>0</v>
      </c>
      <c r="BU102" s="36">
        <v>0</v>
      </c>
      <c r="BV102" s="36"/>
      <c r="BW102" s="36"/>
      <c r="BX102" s="36"/>
      <c r="BY102" s="36"/>
      <c r="BZ102" s="36"/>
      <c r="CA102" s="36"/>
      <c r="CB102" s="36"/>
      <c r="CC102" s="36"/>
      <c r="CD102" s="36"/>
      <c r="CE102" s="36"/>
      <c r="CF102" s="36"/>
      <c r="CG102" s="36"/>
      <c r="CH102" s="36"/>
      <c r="CI102" s="36"/>
      <c r="CJ102" s="36"/>
      <c r="CK102" s="36"/>
      <c r="CL102" s="36"/>
      <c r="CM102" s="36"/>
      <c r="CN102" s="36"/>
      <c r="CO102" s="36"/>
      <c r="CP102" s="36"/>
      <c r="CQ102" s="36"/>
      <c r="CR102" s="36"/>
      <c r="CS102" s="36"/>
      <c r="CT102" s="36"/>
      <c r="CU102" s="36"/>
      <c r="CV102" s="36"/>
      <c r="CW102" s="36"/>
      <c r="CX102" s="36"/>
      <c r="CY102" s="36"/>
      <c r="CZ102" s="36"/>
      <c r="DA102" s="36"/>
      <c r="DB102" s="36"/>
      <c r="DC102" s="36"/>
      <c r="DD102" s="36"/>
      <c r="DE102" s="36"/>
      <c r="DF102" s="36"/>
      <c r="DG102" s="36"/>
      <c r="DH102" s="36"/>
      <c r="DI102" s="36"/>
      <c r="DJ102" s="36"/>
      <c r="DK102" s="36"/>
      <c r="DL102" s="36"/>
      <c r="DM102" s="36"/>
      <c r="DN102" s="36"/>
      <c r="DO102" s="36"/>
      <c r="DP102" s="36"/>
      <c r="DQ102" s="36"/>
      <c r="DR102" s="36"/>
      <c r="DS102" s="36"/>
      <c r="DT102" s="36"/>
      <c r="DU102" s="36"/>
      <c r="DV102" s="36"/>
      <c r="DW102" s="36"/>
      <c r="DX102" s="36"/>
      <c r="DY102" s="36"/>
      <c r="DZ102" s="36"/>
      <c r="EA102" s="36"/>
      <c r="EB102" s="36"/>
      <c r="EC102" s="36"/>
      <c r="ED102" s="36"/>
      <c r="EE102" s="36"/>
      <c r="EF102" s="36"/>
      <c r="EG102" s="36"/>
      <c r="EI102" s="6"/>
      <c r="EJ102" s="6"/>
      <c r="EK102" s="6"/>
      <c r="EL102" s="6"/>
      <c r="EM102" s="6"/>
      <c r="EN102" s="6"/>
      <c r="EO102" s="6"/>
      <c r="EQ102" s="6"/>
      <c r="ER102" s="99"/>
      <c r="ES102" s="6"/>
      <c r="ET102" s="6"/>
      <c r="EU102" s="99"/>
      <c r="EV102" s="99"/>
      <c r="EW102" s="99"/>
      <c r="EX102" s="99"/>
      <c r="EY102" s="99"/>
    </row>
    <row r="103" spans="1:155" ht="16.5" thickBot="1">
      <c r="A103" s="45" t="s">
        <v>176</v>
      </c>
      <c r="B103" s="45"/>
      <c r="C103" s="42">
        <f>VLOOKUP(A103,BD!$B$3:$D$746,3,FALSE)</f>
        <v>24</v>
      </c>
      <c r="D103" s="4">
        <f>IFERROR(VLOOKUP(A103,BD!$B$3:$AC$411,4,FALSE),0)</f>
        <v>0</v>
      </c>
      <c r="E103" s="4">
        <f>IFERROR(VLOOKUP(A103,BD!$B$3:$AC$411,6,FALSE),0)</f>
        <v>0</v>
      </c>
      <c r="F103" s="4"/>
      <c r="G103" s="4">
        <f>+IFERROR(VLOOKUP(A103,BD!$B$3:$AC$411,12,FALSE),0)</f>
        <v>0</v>
      </c>
      <c r="H103" s="4">
        <f>+IFERROR(VLOOKUP(A103,BD!$B$3:$AC$411,14,FALSE),0)</f>
        <v>0</v>
      </c>
      <c r="I103" s="4">
        <f t="shared" si="7"/>
        <v>0</v>
      </c>
      <c r="J103" s="4">
        <f t="shared" si="8"/>
        <v>0</v>
      </c>
      <c r="K103" s="44">
        <f t="shared" si="10"/>
        <v>0</v>
      </c>
      <c r="L103" s="36">
        <v>120</v>
      </c>
      <c r="M103" s="36">
        <v>0</v>
      </c>
      <c r="N103" s="36"/>
      <c r="O103" s="36"/>
      <c r="P103" s="36">
        <v>48</v>
      </c>
      <c r="Q103" s="36">
        <v>0</v>
      </c>
      <c r="R103" s="36">
        <v>0</v>
      </c>
      <c r="S103" s="36"/>
      <c r="T103" s="36"/>
      <c r="U103" s="36"/>
      <c r="V103" s="36"/>
      <c r="W103" s="36"/>
      <c r="X103" s="36">
        <v>0</v>
      </c>
      <c r="Y103" s="36">
        <v>0</v>
      </c>
      <c r="Z103" s="36">
        <v>480</v>
      </c>
      <c r="AA103" s="36"/>
      <c r="AB103" s="36">
        <v>48</v>
      </c>
      <c r="AC103" s="36">
        <v>0</v>
      </c>
      <c r="AD103" s="36"/>
      <c r="AE103" s="36"/>
      <c r="AF103" s="36">
        <v>168</v>
      </c>
      <c r="AG103" s="36">
        <v>0</v>
      </c>
      <c r="AH103" s="36">
        <v>360</v>
      </c>
      <c r="AI103" s="36"/>
      <c r="AJ103" s="36">
        <v>24</v>
      </c>
      <c r="AK103" s="36">
        <v>0</v>
      </c>
      <c r="AL103" s="36">
        <v>0</v>
      </c>
      <c r="AM103" s="36"/>
      <c r="AN103" s="36">
        <v>120</v>
      </c>
      <c r="AO103" s="36">
        <v>0</v>
      </c>
      <c r="AP103" s="36"/>
      <c r="AQ103" s="36"/>
      <c r="AR103" s="36">
        <v>144</v>
      </c>
      <c r="AS103" s="36">
        <v>0</v>
      </c>
      <c r="AT103" s="36">
        <v>0</v>
      </c>
      <c r="AU103" s="36"/>
      <c r="AV103" s="36"/>
      <c r="AW103" s="36"/>
      <c r="AX103" s="36"/>
      <c r="AY103" s="36"/>
      <c r="AZ103" s="36">
        <v>120</v>
      </c>
      <c r="BA103" s="36">
        <v>0</v>
      </c>
      <c r="BB103" s="36">
        <v>0</v>
      </c>
      <c r="BC103" s="36"/>
      <c r="BD103" s="36">
        <v>24</v>
      </c>
      <c r="BE103" s="36">
        <v>0</v>
      </c>
      <c r="BF103" s="36">
        <v>0</v>
      </c>
      <c r="BG103" s="36"/>
      <c r="BH103" s="36">
        <v>120</v>
      </c>
      <c r="BI103" s="36">
        <v>0</v>
      </c>
      <c r="BJ103" s="36">
        <v>0</v>
      </c>
      <c r="BK103" s="36"/>
      <c r="BL103" s="36">
        <v>72</v>
      </c>
      <c r="BM103" s="36">
        <v>0</v>
      </c>
      <c r="BN103" s="36"/>
      <c r="BO103" s="36"/>
      <c r="BP103" s="36">
        <v>0</v>
      </c>
      <c r="BQ103" s="36">
        <v>0</v>
      </c>
      <c r="BR103" s="36">
        <v>0</v>
      </c>
      <c r="BS103" s="36"/>
      <c r="BT103" s="36">
        <v>0</v>
      </c>
      <c r="BU103" s="36">
        <v>0</v>
      </c>
      <c r="BV103" s="36"/>
      <c r="BW103" s="36"/>
      <c r="BX103" s="36"/>
      <c r="BY103" s="36"/>
      <c r="BZ103" s="36"/>
      <c r="CA103" s="36"/>
      <c r="CB103" s="36"/>
      <c r="CC103" s="36"/>
      <c r="CD103" s="36"/>
      <c r="CE103" s="36"/>
      <c r="CF103" s="36"/>
      <c r="CG103" s="36"/>
      <c r="CH103" s="36"/>
      <c r="CI103" s="36"/>
      <c r="CJ103" s="36"/>
      <c r="CK103" s="36"/>
      <c r="CL103" s="36"/>
      <c r="CM103" s="36"/>
      <c r="CN103" s="36"/>
      <c r="CO103" s="36"/>
      <c r="CP103" s="36"/>
      <c r="CQ103" s="36"/>
      <c r="CR103" s="36"/>
      <c r="CS103" s="36"/>
      <c r="CT103" s="36"/>
      <c r="CU103" s="36"/>
      <c r="CV103" s="36"/>
      <c r="CW103" s="36"/>
      <c r="CX103" s="36"/>
      <c r="CY103" s="36"/>
      <c r="CZ103" s="36"/>
      <c r="DA103" s="36"/>
      <c r="DB103" s="36"/>
      <c r="DC103" s="36"/>
      <c r="DD103" s="36"/>
      <c r="DE103" s="36"/>
      <c r="DF103" s="36"/>
      <c r="DG103" s="36"/>
      <c r="DH103" s="36"/>
      <c r="DI103" s="36"/>
      <c r="DJ103" s="36"/>
      <c r="DK103" s="36"/>
      <c r="DL103" s="36"/>
      <c r="DM103" s="36"/>
      <c r="DN103" s="36"/>
      <c r="DO103" s="36"/>
      <c r="DP103" s="36"/>
      <c r="DQ103" s="36"/>
      <c r="DR103" s="36"/>
      <c r="DS103" s="36"/>
      <c r="DT103" s="36"/>
      <c r="DU103" s="36"/>
      <c r="DV103" s="36"/>
      <c r="DW103" s="36"/>
      <c r="DX103" s="36"/>
      <c r="DY103" s="36"/>
      <c r="DZ103" s="36"/>
      <c r="EA103" s="36"/>
      <c r="EB103" s="36"/>
      <c r="EC103" s="36"/>
      <c r="ED103" s="36"/>
      <c r="EE103" s="36"/>
      <c r="EF103" s="36"/>
      <c r="EG103" s="36"/>
      <c r="EI103" s="4"/>
      <c r="EJ103" s="4"/>
      <c r="EK103" s="4"/>
      <c r="EL103" s="4"/>
      <c r="EM103" s="4"/>
      <c r="EN103" s="4"/>
      <c r="EO103" s="4"/>
      <c r="EQ103" s="4"/>
      <c r="ER103" s="99"/>
      <c r="ES103" s="4"/>
      <c r="ET103" s="4"/>
      <c r="EU103" s="99"/>
      <c r="EV103" s="99"/>
      <c r="EW103" s="99"/>
      <c r="EX103" s="99"/>
      <c r="EY103" s="99"/>
    </row>
    <row r="104" spans="1:155" ht="16.5" thickBot="1">
      <c r="A104" s="56" t="s">
        <v>78</v>
      </c>
      <c r="B104" s="56"/>
      <c r="C104" s="42">
        <f>VLOOKUP(A104,BD!$B$3:$D$746,3,FALSE)</f>
        <v>27</v>
      </c>
      <c r="D104" s="17">
        <f>IFERROR(VLOOKUP(A104,BD!$B$3:$AC$411,4,FALSE),0)</f>
        <v>0</v>
      </c>
      <c r="E104" s="17">
        <f>IFERROR(VLOOKUP(A104,BD!$B$3:$AC$411,6,FALSE),0)</f>
        <v>0</v>
      </c>
      <c r="F104" s="17"/>
      <c r="G104" s="17">
        <f>+IFERROR(VLOOKUP(A104,BD!$B$3:$AC$411,12,FALSE),0)</f>
        <v>0</v>
      </c>
      <c r="H104" s="17">
        <f>+IFERROR(VLOOKUP(A104,BD!$B$3:$AC$411,14,FALSE),0)</f>
        <v>0</v>
      </c>
      <c r="I104" s="17">
        <f t="shared" si="7"/>
        <v>0</v>
      </c>
      <c r="J104" s="17">
        <f t="shared" si="8"/>
        <v>0</v>
      </c>
      <c r="K104" s="57">
        <f t="shared" si="10"/>
        <v>0</v>
      </c>
      <c r="L104" s="36">
        <v>0</v>
      </c>
      <c r="M104" s="36">
        <v>0</v>
      </c>
      <c r="N104" s="36"/>
      <c r="O104" s="36"/>
      <c r="P104" s="36">
        <v>0</v>
      </c>
      <c r="Q104" s="36">
        <v>0</v>
      </c>
      <c r="R104" s="36">
        <v>0</v>
      </c>
      <c r="S104" s="36"/>
      <c r="T104" s="36"/>
      <c r="U104" s="36"/>
      <c r="V104" s="36"/>
      <c r="W104" s="36"/>
      <c r="X104" s="36">
        <v>0</v>
      </c>
      <c r="Y104" s="36">
        <v>0</v>
      </c>
      <c r="Z104" s="36">
        <v>0</v>
      </c>
      <c r="AA104" s="36"/>
      <c r="AB104" s="36">
        <v>0</v>
      </c>
      <c r="AC104" s="36">
        <v>0</v>
      </c>
      <c r="AD104" s="36"/>
      <c r="AE104" s="36"/>
      <c r="AF104" s="36">
        <v>0</v>
      </c>
      <c r="AG104" s="36">
        <v>0</v>
      </c>
      <c r="AH104" s="36">
        <v>0</v>
      </c>
      <c r="AI104" s="36"/>
      <c r="AJ104" s="36">
        <v>0</v>
      </c>
      <c r="AK104" s="36">
        <v>0</v>
      </c>
      <c r="AL104" s="36">
        <v>0</v>
      </c>
      <c r="AM104" s="36"/>
      <c r="AN104" s="36">
        <v>0</v>
      </c>
      <c r="AO104" s="36">
        <v>0</v>
      </c>
      <c r="AP104" s="36"/>
      <c r="AQ104" s="36"/>
      <c r="AR104" s="36">
        <v>0</v>
      </c>
      <c r="AS104" s="36">
        <v>0</v>
      </c>
      <c r="AT104" s="36">
        <v>0</v>
      </c>
      <c r="AU104" s="36"/>
      <c r="AV104" s="36"/>
      <c r="AW104" s="36"/>
      <c r="AX104" s="36"/>
      <c r="AY104" s="36"/>
      <c r="AZ104" s="36">
        <v>0</v>
      </c>
      <c r="BA104" s="36">
        <v>0</v>
      </c>
      <c r="BB104" s="36">
        <v>0</v>
      </c>
      <c r="BC104" s="36"/>
      <c r="BD104" s="36">
        <v>0</v>
      </c>
      <c r="BE104" s="36">
        <v>0</v>
      </c>
      <c r="BF104" s="36">
        <v>0</v>
      </c>
      <c r="BG104" s="36"/>
      <c r="BH104" s="36">
        <v>0</v>
      </c>
      <c r="BI104" s="36">
        <v>0</v>
      </c>
      <c r="BJ104" s="36">
        <v>0</v>
      </c>
      <c r="BK104" s="36"/>
      <c r="BL104" s="36">
        <v>0</v>
      </c>
      <c r="BM104" s="36">
        <v>0</v>
      </c>
      <c r="BN104" s="36"/>
      <c r="BO104" s="36"/>
      <c r="BP104" s="36">
        <v>0</v>
      </c>
      <c r="BQ104" s="36">
        <v>0</v>
      </c>
      <c r="BR104" s="36">
        <v>0</v>
      </c>
      <c r="BS104" s="36"/>
      <c r="BT104" s="36">
        <v>0</v>
      </c>
      <c r="BU104" s="36">
        <v>0</v>
      </c>
      <c r="BV104" s="36"/>
      <c r="BW104" s="36"/>
      <c r="BX104" s="36"/>
      <c r="BY104" s="36"/>
      <c r="BZ104" s="36"/>
      <c r="CA104" s="36"/>
      <c r="CB104" s="36"/>
      <c r="CC104" s="36"/>
      <c r="CD104" s="36"/>
      <c r="CE104" s="36"/>
      <c r="CF104" s="36"/>
      <c r="CG104" s="36"/>
      <c r="CH104" s="36"/>
      <c r="CI104" s="36"/>
      <c r="CJ104" s="36"/>
      <c r="CK104" s="36"/>
      <c r="CL104" s="36"/>
      <c r="CM104" s="36"/>
      <c r="CN104" s="36"/>
      <c r="CO104" s="36"/>
      <c r="CP104" s="36"/>
      <c r="CQ104" s="36"/>
      <c r="CR104" s="36"/>
      <c r="CS104" s="36"/>
      <c r="CT104" s="36"/>
      <c r="CU104" s="36"/>
      <c r="CV104" s="36"/>
      <c r="CW104" s="36"/>
      <c r="CX104" s="36"/>
      <c r="CY104" s="36"/>
      <c r="CZ104" s="36"/>
      <c r="DA104" s="36"/>
      <c r="DB104" s="36"/>
      <c r="DC104" s="36"/>
      <c r="DD104" s="36"/>
      <c r="DE104" s="36"/>
      <c r="DF104" s="36"/>
      <c r="DG104" s="36"/>
      <c r="DH104" s="36"/>
      <c r="DI104" s="36"/>
      <c r="DJ104" s="36"/>
      <c r="DK104" s="36"/>
      <c r="DL104" s="36"/>
      <c r="DM104" s="36"/>
      <c r="DN104" s="36"/>
      <c r="DO104" s="36"/>
      <c r="DP104" s="36"/>
      <c r="DQ104" s="36"/>
      <c r="DR104" s="36"/>
      <c r="DS104" s="36"/>
      <c r="DT104" s="36"/>
      <c r="DU104" s="36"/>
      <c r="DV104" s="36"/>
      <c r="DW104" s="36"/>
      <c r="DX104" s="36"/>
      <c r="DY104" s="36"/>
      <c r="DZ104" s="36"/>
      <c r="EA104" s="36"/>
      <c r="EB104" s="36"/>
      <c r="EC104" s="36"/>
      <c r="ED104" s="36"/>
      <c r="EE104" s="36"/>
      <c r="EF104" s="36"/>
      <c r="EG104" s="36"/>
      <c r="EI104" s="17"/>
      <c r="EJ104" s="17"/>
      <c r="EK104" s="17"/>
      <c r="EL104" s="17"/>
      <c r="EM104" s="17"/>
      <c r="EN104" s="17"/>
      <c r="EO104" s="17"/>
      <c r="EQ104" s="17"/>
      <c r="ER104" s="99"/>
      <c r="ES104" s="17"/>
      <c r="ET104" s="17"/>
      <c r="EU104" s="99"/>
      <c r="EV104" s="99"/>
      <c r="EW104" s="99"/>
      <c r="EX104" s="99"/>
      <c r="EY104" s="99"/>
    </row>
    <row r="105" spans="1:155" ht="16.5" thickBot="1">
      <c r="A105" s="41" t="s">
        <v>71</v>
      </c>
      <c r="B105" s="41"/>
      <c r="C105" s="42">
        <f>VLOOKUP(A105,BD!$B$3:$D$746,3,FALSE)</f>
        <v>18</v>
      </c>
      <c r="D105" s="6">
        <f>IFERROR(VLOOKUP(A105,BD!$B$3:$AC$411,4,FALSE),0)</f>
        <v>0</v>
      </c>
      <c r="E105" s="6">
        <f>IFERROR(VLOOKUP(A105,BD!$B$3:$AC$411,6,FALSE),0)</f>
        <v>0</v>
      </c>
      <c r="F105" s="6"/>
      <c r="G105" s="6">
        <f>+IFERROR(VLOOKUP(A105,BD!$B$3:$AC$411,12,FALSE),0)</f>
        <v>0</v>
      </c>
      <c r="H105" s="6">
        <f>+IFERROR(VLOOKUP(A105,BD!$B$3:$AC$411,14,FALSE),0)</f>
        <v>0</v>
      </c>
      <c r="I105" s="6">
        <f t="shared" si="7"/>
        <v>0</v>
      </c>
      <c r="J105" s="6">
        <f t="shared" si="8"/>
        <v>0</v>
      </c>
      <c r="K105" s="58">
        <f t="shared" si="10"/>
        <v>0</v>
      </c>
      <c r="L105" s="36">
        <v>0</v>
      </c>
      <c r="M105" s="36">
        <v>0</v>
      </c>
      <c r="N105" s="36"/>
      <c r="O105" s="36"/>
      <c r="P105" s="36">
        <v>0</v>
      </c>
      <c r="Q105" s="36">
        <v>0</v>
      </c>
      <c r="R105" s="36">
        <v>0</v>
      </c>
      <c r="S105" s="36"/>
      <c r="T105" s="36"/>
      <c r="U105" s="36"/>
      <c r="V105" s="36"/>
      <c r="W105" s="36"/>
      <c r="X105" s="36">
        <v>0</v>
      </c>
      <c r="Y105" s="36">
        <v>0</v>
      </c>
      <c r="Z105" s="36">
        <v>0</v>
      </c>
      <c r="AA105" s="36"/>
      <c r="AB105" s="36">
        <v>0</v>
      </c>
      <c r="AC105" s="36">
        <v>0</v>
      </c>
      <c r="AD105" s="36"/>
      <c r="AE105" s="36"/>
      <c r="AF105" s="36">
        <v>0</v>
      </c>
      <c r="AG105" s="36">
        <v>0</v>
      </c>
      <c r="AH105" s="36">
        <v>0</v>
      </c>
      <c r="AI105" s="36"/>
      <c r="AJ105" s="36">
        <v>0</v>
      </c>
      <c r="AK105" s="36">
        <v>0</v>
      </c>
      <c r="AL105" s="36">
        <v>0</v>
      </c>
      <c r="AM105" s="36"/>
      <c r="AN105" s="36">
        <v>0</v>
      </c>
      <c r="AO105" s="36">
        <v>0</v>
      </c>
      <c r="AP105" s="36"/>
      <c r="AQ105" s="36"/>
      <c r="AR105" s="36">
        <v>0</v>
      </c>
      <c r="AS105" s="36">
        <v>0</v>
      </c>
      <c r="AT105" s="36">
        <v>0</v>
      </c>
      <c r="AU105" s="36"/>
      <c r="AV105" s="36"/>
      <c r="AW105" s="36"/>
      <c r="AX105" s="36"/>
      <c r="AY105" s="36"/>
      <c r="AZ105" s="36">
        <v>0</v>
      </c>
      <c r="BA105" s="36">
        <v>0</v>
      </c>
      <c r="BB105" s="36">
        <v>0</v>
      </c>
      <c r="BC105" s="36"/>
      <c r="BD105" s="36">
        <v>0</v>
      </c>
      <c r="BE105" s="36">
        <v>0</v>
      </c>
      <c r="BF105" s="36">
        <v>0</v>
      </c>
      <c r="BG105" s="36"/>
      <c r="BH105" s="36">
        <v>0</v>
      </c>
      <c r="BI105" s="36">
        <v>0</v>
      </c>
      <c r="BJ105" s="36">
        <v>0</v>
      </c>
      <c r="BK105" s="36"/>
      <c r="BL105" s="36">
        <v>0</v>
      </c>
      <c r="BM105" s="36">
        <v>0</v>
      </c>
      <c r="BN105" s="36"/>
      <c r="BO105" s="36"/>
      <c r="BP105" s="36">
        <v>0</v>
      </c>
      <c r="BQ105" s="36">
        <v>0</v>
      </c>
      <c r="BR105" s="36">
        <v>0</v>
      </c>
      <c r="BS105" s="36"/>
      <c r="BT105" s="36">
        <v>0</v>
      </c>
      <c r="BU105" s="36">
        <v>0</v>
      </c>
      <c r="BV105" s="36"/>
      <c r="BW105" s="36"/>
      <c r="BX105" s="36"/>
      <c r="BY105" s="36"/>
      <c r="BZ105" s="36"/>
      <c r="CA105" s="36"/>
      <c r="CB105" s="36"/>
      <c r="CC105" s="36"/>
      <c r="CD105" s="36"/>
      <c r="CE105" s="36"/>
      <c r="CF105" s="36"/>
      <c r="CG105" s="36"/>
      <c r="CH105" s="36"/>
      <c r="CI105" s="36"/>
      <c r="CJ105" s="36"/>
      <c r="CK105" s="36"/>
      <c r="CL105" s="36"/>
      <c r="CM105" s="36"/>
      <c r="CN105" s="36"/>
      <c r="CO105" s="36"/>
      <c r="CP105" s="36"/>
      <c r="CQ105" s="36"/>
      <c r="CR105" s="36"/>
      <c r="CS105" s="36"/>
      <c r="CT105" s="36"/>
      <c r="CU105" s="36"/>
      <c r="CV105" s="36"/>
      <c r="CW105" s="36"/>
      <c r="CX105" s="36"/>
      <c r="CY105" s="36"/>
      <c r="CZ105" s="36"/>
      <c r="DA105" s="36"/>
      <c r="DB105" s="36"/>
      <c r="DC105" s="36"/>
      <c r="DD105" s="36"/>
      <c r="DE105" s="36"/>
      <c r="DF105" s="36"/>
      <c r="DG105" s="36"/>
      <c r="DH105" s="36"/>
      <c r="DI105" s="36"/>
      <c r="DJ105" s="36"/>
      <c r="DK105" s="36"/>
      <c r="DL105" s="36"/>
      <c r="DM105" s="36"/>
      <c r="DN105" s="36"/>
      <c r="DO105" s="36"/>
      <c r="DP105" s="36"/>
      <c r="DQ105" s="36"/>
      <c r="DR105" s="36"/>
      <c r="DS105" s="36"/>
      <c r="DT105" s="36"/>
      <c r="DU105" s="36"/>
      <c r="DV105" s="36"/>
      <c r="DW105" s="36"/>
      <c r="DX105" s="36"/>
      <c r="DY105" s="36"/>
      <c r="DZ105" s="36"/>
      <c r="EA105" s="36"/>
      <c r="EB105" s="36"/>
      <c r="EC105" s="36"/>
      <c r="ED105" s="36"/>
      <c r="EE105" s="36"/>
      <c r="EF105" s="36"/>
      <c r="EG105" s="36"/>
      <c r="EI105" s="6"/>
      <c r="EJ105" s="6"/>
      <c r="EK105" s="6"/>
      <c r="EL105" s="6"/>
      <c r="EM105" s="6"/>
      <c r="EN105" s="6"/>
      <c r="EO105" s="6"/>
      <c r="EQ105" s="6"/>
      <c r="ER105" s="99"/>
      <c r="ES105" s="6"/>
      <c r="ET105" s="6"/>
      <c r="EU105" s="99"/>
      <c r="EV105" s="99"/>
      <c r="EW105" s="99"/>
      <c r="EX105" s="99"/>
      <c r="EY105" s="99"/>
    </row>
    <row r="106" spans="1:155" ht="16.5" thickBot="1">
      <c r="A106" s="56" t="s">
        <v>79</v>
      </c>
      <c r="B106" s="56"/>
      <c r="C106" s="42">
        <f>VLOOKUP(A106,BD!$B$3:$D$746,3,FALSE)</f>
        <v>27</v>
      </c>
      <c r="D106" s="17">
        <f>IFERROR(VLOOKUP(A106,BD!$B$3:$AC$411,4,FALSE),0)</f>
        <v>0</v>
      </c>
      <c r="E106" s="17">
        <f>IFERROR(VLOOKUP(A106,BD!$B$3:$AC$411,6,FALSE),0)</f>
        <v>0</v>
      </c>
      <c r="F106" s="17"/>
      <c r="G106" s="17">
        <f>+IFERROR(VLOOKUP(A106,BD!$B$3:$AC$411,12,FALSE),0)</f>
        <v>0</v>
      </c>
      <c r="H106" s="17">
        <f>+IFERROR(VLOOKUP(A106,BD!$B$3:$AC$411,14,FALSE),0)</f>
        <v>0</v>
      </c>
      <c r="I106" s="17">
        <f t="shared" si="7"/>
        <v>0</v>
      </c>
      <c r="J106" s="17">
        <f t="shared" si="8"/>
        <v>0</v>
      </c>
      <c r="K106" s="57">
        <f t="shared" si="10"/>
        <v>0</v>
      </c>
      <c r="L106" s="36">
        <v>0</v>
      </c>
      <c r="M106" s="36">
        <v>0</v>
      </c>
      <c r="N106" s="36"/>
      <c r="O106" s="36"/>
      <c r="P106" s="36">
        <v>0</v>
      </c>
      <c r="Q106" s="36">
        <v>0</v>
      </c>
      <c r="R106" s="36">
        <v>0</v>
      </c>
      <c r="S106" s="36"/>
      <c r="T106" s="36"/>
      <c r="U106" s="36"/>
      <c r="V106" s="36"/>
      <c r="W106" s="36"/>
      <c r="X106" s="36">
        <v>0</v>
      </c>
      <c r="Y106" s="36">
        <v>0</v>
      </c>
      <c r="Z106" s="36">
        <v>0</v>
      </c>
      <c r="AA106" s="36"/>
      <c r="AB106" s="36">
        <v>0</v>
      </c>
      <c r="AC106" s="36">
        <v>0</v>
      </c>
      <c r="AD106" s="36"/>
      <c r="AE106" s="36"/>
      <c r="AF106" s="36">
        <v>0</v>
      </c>
      <c r="AG106" s="36">
        <v>0</v>
      </c>
      <c r="AH106" s="36">
        <v>0</v>
      </c>
      <c r="AI106" s="36"/>
      <c r="AJ106" s="36">
        <v>0</v>
      </c>
      <c r="AK106" s="36">
        <v>0</v>
      </c>
      <c r="AL106" s="36">
        <v>0</v>
      </c>
      <c r="AM106" s="36"/>
      <c r="AN106" s="36">
        <v>0</v>
      </c>
      <c r="AO106" s="36">
        <v>0</v>
      </c>
      <c r="AP106" s="36"/>
      <c r="AQ106" s="36"/>
      <c r="AR106" s="36">
        <v>0</v>
      </c>
      <c r="AS106" s="36">
        <v>0</v>
      </c>
      <c r="AT106" s="36">
        <v>0</v>
      </c>
      <c r="AU106" s="36"/>
      <c r="AV106" s="36"/>
      <c r="AW106" s="36"/>
      <c r="AX106" s="36"/>
      <c r="AY106" s="36"/>
      <c r="AZ106" s="36">
        <v>0</v>
      </c>
      <c r="BA106" s="36">
        <v>0</v>
      </c>
      <c r="BB106" s="36">
        <v>0</v>
      </c>
      <c r="BC106" s="36"/>
      <c r="BD106" s="36">
        <v>0</v>
      </c>
      <c r="BE106" s="36">
        <v>0</v>
      </c>
      <c r="BF106" s="36">
        <v>0</v>
      </c>
      <c r="BG106" s="36"/>
      <c r="BH106" s="36">
        <v>0</v>
      </c>
      <c r="BI106" s="36">
        <v>0</v>
      </c>
      <c r="BJ106" s="36">
        <v>0</v>
      </c>
      <c r="BK106" s="36"/>
      <c r="BL106" s="36">
        <v>0</v>
      </c>
      <c r="BM106" s="36">
        <v>0</v>
      </c>
      <c r="BN106" s="36"/>
      <c r="BO106" s="36"/>
      <c r="BP106" s="36">
        <v>0</v>
      </c>
      <c r="BQ106" s="36">
        <v>0</v>
      </c>
      <c r="BR106" s="36">
        <v>0</v>
      </c>
      <c r="BS106" s="36"/>
      <c r="BT106" s="36">
        <v>0</v>
      </c>
      <c r="BU106" s="36">
        <v>0</v>
      </c>
      <c r="BV106" s="36"/>
      <c r="BW106" s="36"/>
      <c r="BX106" s="36"/>
      <c r="BY106" s="36"/>
      <c r="BZ106" s="36"/>
      <c r="CA106" s="36"/>
      <c r="CB106" s="36"/>
      <c r="CC106" s="36"/>
      <c r="CD106" s="36"/>
      <c r="CE106" s="36"/>
      <c r="CF106" s="36"/>
      <c r="CG106" s="36"/>
      <c r="CH106" s="36"/>
      <c r="CI106" s="36"/>
      <c r="CJ106" s="36"/>
      <c r="CK106" s="36"/>
      <c r="CL106" s="36"/>
      <c r="CM106" s="36"/>
      <c r="CN106" s="36"/>
      <c r="CO106" s="36"/>
      <c r="CP106" s="36"/>
      <c r="CQ106" s="36"/>
      <c r="CR106" s="36"/>
      <c r="CS106" s="36"/>
      <c r="CT106" s="36"/>
      <c r="CU106" s="36"/>
      <c r="CV106" s="36"/>
      <c r="CW106" s="36"/>
      <c r="CX106" s="36"/>
      <c r="CY106" s="36"/>
      <c r="CZ106" s="36"/>
      <c r="DA106" s="36"/>
      <c r="DB106" s="36"/>
      <c r="DC106" s="36"/>
      <c r="DD106" s="36"/>
      <c r="DE106" s="36"/>
      <c r="DF106" s="36"/>
      <c r="DG106" s="36"/>
      <c r="DH106" s="36"/>
      <c r="DI106" s="36"/>
      <c r="DJ106" s="36"/>
      <c r="DK106" s="36"/>
      <c r="DL106" s="36"/>
      <c r="DM106" s="36"/>
      <c r="DN106" s="36"/>
      <c r="DO106" s="36"/>
      <c r="DP106" s="36"/>
      <c r="DQ106" s="36"/>
      <c r="DR106" s="36"/>
      <c r="DS106" s="36"/>
      <c r="DT106" s="36"/>
      <c r="DU106" s="36"/>
      <c r="DV106" s="36"/>
      <c r="DW106" s="36"/>
      <c r="DX106" s="36"/>
      <c r="DY106" s="36"/>
      <c r="DZ106" s="36"/>
      <c r="EA106" s="36"/>
      <c r="EB106" s="36"/>
      <c r="EC106" s="36"/>
      <c r="ED106" s="36"/>
      <c r="EE106" s="36"/>
      <c r="EF106" s="36"/>
      <c r="EG106" s="36"/>
      <c r="EI106" s="17"/>
      <c r="EJ106" s="17"/>
      <c r="EK106" s="17"/>
      <c r="EL106" s="17"/>
      <c r="EM106" s="17"/>
      <c r="EN106" s="17"/>
      <c r="EO106" s="17"/>
      <c r="EQ106" s="17"/>
      <c r="ER106" s="99"/>
      <c r="ES106" s="17"/>
      <c r="ET106" s="17"/>
      <c r="EU106" s="99"/>
      <c r="EV106" s="99"/>
      <c r="EW106" s="99"/>
      <c r="EX106" s="99"/>
      <c r="EY106" s="99"/>
    </row>
    <row r="107" spans="1:155" ht="16.5" thickBot="1">
      <c r="A107" s="45" t="s">
        <v>75</v>
      </c>
      <c r="B107" s="45"/>
      <c r="C107" s="42">
        <f>VLOOKUP(A107,BD!$B$3:$D$746,3,FALSE)</f>
        <v>18</v>
      </c>
      <c r="D107" s="4">
        <f>IFERROR(VLOOKUP(A107,BD!$B$3:$AC$411,4,FALSE),0)</f>
        <v>0</v>
      </c>
      <c r="E107" s="4">
        <f>IFERROR(VLOOKUP(A107,BD!$B$3:$AC$411,6,FALSE),0)</f>
        <v>0</v>
      </c>
      <c r="F107" s="4"/>
      <c r="G107" s="4">
        <f>+IFERROR(VLOOKUP(A107,BD!$B$3:$AC$411,12,FALSE),0)</f>
        <v>0</v>
      </c>
      <c r="H107" s="4">
        <f>+IFERROR(VLOOKUP(A107,BD!$B$3:$AC$411,14,FALSE),0)</f>
        <v>0</v>
      </c>
      <c r="I107" s="4">
        <f t="shared" si="7"/>
        <v>0</v>
      </c>
      <c r="J107" s="4">
        <f t="shared" si="8"/>
        <v>0</v>
      </c>
      <c r="K107" s="58">
        <f t="shared" si="10"/>
        <v>0</v>
      </c>
      <c r="L107" s="36">
        <v>0</v>
      </c>
      <c r="M107" s="36">
        <v>0</v>
      </c>
      <c r="N107" s="36"/>
      <c r="O107" s="36"/>
      <c r="P107" s="36">
        <v>0</v>
      </c>
      <c r="Q107" s="36">
        <v>0</v>
      </c>
      <c r="R107" s="36">
        <v>0</v>
      </c>
      <c r="S107" s="36"/>
      <c r="T107" s="36"/>
      <c r="U107" s="36"/>
      <c r="V107" s="36"/>
      <c r="W107" s="36"/>
      <c r="X107" s="36">
        <v>0</v>
      </c>
      <c r="Y107" s="36">
        <v>0</v>
      </c>
      <c r="Z107" s="36">
        <v>0</v>
      </c>
      <c r="AA107" s="36"/>
      <c r="AB107" s="36">
        <v>0</v>
      </c>
      <c r="AC107" s="36">
        <v>0</v>
      </c>
      <c r="AD107" s="36"/>
      <c r="AE107" s="36"/>
      <c r="AF107" s="36">
        <v>0</v>
      </c>
      <c r="AG107" s="36">
        <v>0</v>
      </c>
      <c r="AH107" s="36">
        <v>0</v>
      </c>
      <c r="AI107" s="36"/>
      <c r="AJ107" s="36">
        <v>0</v>
      </c>
      <c r="AK107" s="36">
        <v>0</v>
      </c>
      <c r="AL107" s="36">
        <v>0</v>
      </c>
      <c r="AM107" s="36"/>
      <c r="AN107" s="36">
        <v>0</v>
      </c>
      <c r="AO107" s="36">
        <v>0</v>
      </c>
      <c r="AP107" s="36"/>
      <c r="AQ107" s="36"/>
      <c r="AR107" s="36">
        <v>0</v>
      </c>
      <c r="AS107" s="36">
        <v>0</v>
      </c>
      <c r="AT107" s="36">
        <v>0</v>
      </c>
      <c r="AU107" s="36"/>
      <c r="AV107" s="36"/>
      <c r="AW107" s="36"/>
      <c r="AX107" s="36"/>
      <c r="AY107" s="36"/>
      <c r="AZ107" s="36">
        <v>0</v>
      </c>
      <c r="BA107" s="36">
        <v>0</v>
      </c>
      <c r="BB107" s="36">
        <v>0</v>
      </c>
      <c r="BC107" s="36"/>
      <c r="BD107" s="36">
        <v>0</v>
      </c>
      <c r="BE107" s="36">
        <v>0</v>
      </c>
      <c r="BF107" s="36">
        <v>0</v>
      </c>
      <c r="BG107" s="36"/>
      <c r="BH107" s="36">
        <v>0</v>
      </c>
      <c r="BI107" s="36">
        <v>0</v>
      </c>
      <c r="BJ107" s="36">
        <v>0</v>
      </c>
      <c r="BK107" s="36"/>
      <c r="BL107" s="36">
        <v>0</v>
      </c>
      <c r="BM107" s="36">
        <v>0</v>
      </c>
      <c r="BN107" s="36"/>
      <c r="BO107" s="36"/>
      <c r="BP107" s="36">
        <v>0</v>
      </c>
      <c r="BQ107" s="36">
        <v>0</v>
      </c>
      <c r="BR107" s="36">
        <v>0</v>
      </c>
      <c r="BS107" s="36"/>
      <c r="BT107" s="36">
        <v>0</v>
      </c>
      <c r="BU107" s="36">
        <v>0</v>
      </c>
      <c r="BV107" s="36"/>
      <c r="BW107" s="36"/>
      <c r="BX107" s="36"/>
      <c r="BY107" s="36"/>
      <c r="BZ107" s="36"/>
      <c r="CA107" s="36"/>
      <c r="CB107" s="36"/>
      <c r="CC107" s="36"/>
      <c r="CD107" s="36"/>
      <c r="CE107" s="36"/>
      <c r="CF107" s="36"/>
      <c r="CG107" s="36"/>
      <c r="CH107" s="36"/>
      <c r="CI107" s="36"/>
      <c r="CJ107" s="36"/>
      <c r="CK107" s="36"/>
      <c r="CL107" s="36"/>
      <c r="CM107" s="36"/>
      <c r="CN107" s="36"/>
      <c r="CO107" s="36"/>
      <c r="CP107" s="36"/>
      <c r="CQ107" s="36"/>
      <c r="CR107" s="36"/>
      <c r="CS107" s="36"/>
      <c r="CT107" s="36"/>
      <c r="CU107" s="36"/>
      <c r="CV107" s="36"/>
      <c r="CW107" s="36"/>
      <c r="CX107" s="36"/>
      <c r="CY107" s="36"/>
      <c r="CZ107" s="36"/>
      <c r="DA107" s="36"/>
      <c r="DB107" s="36"/>
      <c r="DC107" s="36"/>
      <c r="DD107" s="36"/>
      <c r="DE107" s="36"/>
      <c r="DF107" s="36"/>
      <c r="DG107" s="36"/>
      <c r="DH107" s="36"/>
      <c r="DI107" s="36"/>
      <c r="DJ107" s="36"/>
      <c r="DK107" s="36"/>
      <c r="DL107" s="36"/>
      <c r="DM107" s="36"/>
      <c r="DN107" s="36"/>
      <c r="DO107" s="36"/>
      <c r="DP107" s="36"/>
      <c r="DQ107" s="36"/>
      <c r="DR107" s="36"/>
      <c r="DS107" s="36"/>
      <c r="DT107" s="36"/>
      <c r="DU107" s="36"/>
      <c r="DV107" s="36"/>
      <c r="DW107" s="36"/>
      <c r="DX107" s="36"/>
      <c r="DY107" s="36"/>
      <c r="DZ107" s="36"/>
      <c r="EA107" s="36"/>
      <c r="EB107" s="36"/>
      <c r="EC107" s="36"/>
      <c r="ED107" s="36"/>
      <c r="EE107" s="36"/>
      <c r="EF107" s="36"/>
      <c r="EG107" s="36"/>
      <c r="EI107" s="4"/>
      <c r="EJ107" s="4"/>
      <c r="EK107" s="4"/>
      <c r="EL107" s="4"/>
      <c r="EM107" s="4"/>
      <c r="EN107" s="4"/>
      <c r="EO107" s="4"/>
      <c r="EQ107" s="4"/>
      <c r="ER107" s="99"/>
      <c r="ES107" s="4"/>
      <c r="ET107" s="4"/>
      <c r="EU107" s="99"/>
      <c r="EV107" s="99"/>
      <c r="EW107" s="99"/>
      <c r="EX107" s="99"/>
      <c r="EY107" s="99"/>
    </row>
    <row r="108" spans="1:155" ht="16.5" thickBot="1">
      <c r="A108" s="45" t="s">
        <v>216</v>
      </c>
      <c r="B108" s="45"/>
      <c r="C108" s="42">
        <f>VLOOKUP(A108,BD!$B$3:$D$746,3,FALSE)</f>
        <v>9</v>
      </c>
      <c r="D108" s="4">
        <f>IFERROR(VLOOKUP(A108,BD!$B$3:$AC$411,4,FALSE),0)</f>
        <v>0</v>
      </c>
      <c r="E108" s="4">
        <f>IFERROR(VLOOKUP(A108,BD!$B$3:$AC$411,6,FALSE),0)</f>
        <v>0</v>
      </c>
      <c r="F108" s="4"/>
      <c r="G108" s="4">
        <f>+IFERROR(VLOOKUP(A108,BD!$B$3:$AC$411,12,FALSE),0)</f>
        <v>0</v>
      </c>
      <c r="H108" s="4">
        <f>+IFERROR(VLOOKUP(A108,BD!$B$3:$AC$411,14,FALSE),0)</f>
        <v>0</v>
      </c>
      <c r="I108" s="4">
        <f t="shared" si="7"/>
        <v>0</v>
      </c>
      <c r="J108" s="4">
        <f t="shared" si="8"/>
        <v>0</v>
      </c>
      <c r="K108" s="44">
        <f t="shared" si="10"/>
        <v>0</v>
      </c>
      <c r="L108" s="36">
        <v>0</v>
      </c>
      <c r="M108" s="36">
        <v>0</v>
      </c>
      <c r="N108" s="36"/>
      <c r="O108" s="36"/>
      <c r="P108" s="36">
        <v>0</v>
      </c>
      <c r="Q108" s="36">
        <v>0</v>
      </c>
      <c r="R108" s="36">
        <v>0</v>
      </c>
      <c r="S108" s="36"/>
      <c r="T108" s="36"/>
      <c r="U108" s="36"/>
      <c r="V108" s="36"/>
      <c r="W108" s="36"/>
      <c r="X108" s="36">
        <v>0</v>
      </c>
      <c r="Y108" s="36">
        <v>0</v>
      </c>
      <c r="Z108" s="36">
        <v>0</v>
      </c>
      <c r="AA108" s="36"/>
      <c r="AB108" s="36">
        <v>0</v>
      </c>
      <c r="AC108" s="36">
        <v>0</v>
      </c>
      <c r="AD108" s="36"/>
      <c r="AE108" s="36"/>
      <c r="AF108" s="36">
        <v>0</v>
      </c>
      <c r="AG108" s="36">
        <v>0</v>
      </c>
      <c r="AH108" s="36">
        <v>0</v>
      </c>
      <c r="AI108" s="36"/>
      <c r="AJ108" s="36">
        <v>0</v>
      </c>
      <c r="AK108" s="36">
        <v>0</v>
      </c>
      <c r="AL108" s="36">
        <v>0</v>
      </c>
      <c r="AM108" s="36"/>
      <c r="AN108" s="36">
        <v>0</v>
      </c>
      <c r="AO108" s="36">
        <v>0</v>
      </c>
      <c r="AP108" s="36"/>
      <c r="AQ108" s="36"/>
      <c r="AR108" s="36">
        <v>0</v>
      </c>
      <c r="AS108" s="36">
        <v>0</v>
      </c>
      <c r="AT108" s="36">
        <v>0</v>
      </c>
      <c r="AU108" s="36"/>
      <c r="AV108" s="36"/>
      <c r="AW108" s="36"/>
      <c r="AX108" s="36"/>
      <c r="AY108" s="36"/>
      <c r="AZ108" s="36">
        <v>0</v>
      </c>
      <c r="BA108" s="36">
        <v>0</v>
      </c>
      <c r="BB108" s="36">
        <v>0</v>
      </c>
      <c r="BC108" s="36"/>
      <c r="BD108" s="36">
        <v>0</v>
      </c>
      <c r="BE108" s="36">
        <v>0</v>
      </c>
      <c r="BF108" s="36">
        <v>0</v>
      </c>
      <c r="BG108" s="36"/>
      <c r="BH108" s="36">
        <v>0</v>
      </c>
      <c r="BI108" s="36">
        <v>0</v>
      </c>
      <c r="BJ108" s="36">
        <v>0</v>
      </c>
      <c r="BK108" s="36"/>
      <c r="BL108" s="36">
        <v>0</v>
      </c>
      <c r="BM108" s="36">
        <v>0</v>
      </c>
      <c r="BN108" s="36"/>
      <c r="BO108" s="36"/>
      <c r="BP108" s="36">
        <v>0</v>
      </c>
      <c r="BQ108" s="36">
        <v>0</v>
      </c>
      <c r="BR108" s="36">
        <v>0</v>
      </c>
      <c r="BS108" s="36"/>
      <c r="BT108" s="36">
        <v>0</v>
      </c>
      <c r="BU108" s="36">
        <v>0</v>
      </c>
      <c r="BV108" s="36"/>
      <c r="BW108" s="36"/>
      <c r="BX108" s="36"/>
      <c r="BY108" s="36"/>
      <c r="BZ108" s="36"/>
      <c r="CA108" s="36"/>
      <c r="CB108" s="36"/>
      <c r="CC108" s="36"/>
      <c r="CD108" s="36"/>
      <c r="CE108" s="36"/>
      <c r="CF108" s="36"/>
      <c r="CG108" s="36"/>
      <c r="CH108" s="36"/>
      <c r="CI108" s="36"/>
      <c r="CJ108" s="36"/>
      <c r="CK108" s="36"/>
      <c r="CL108" s="36"/>
      <c r="CM108" s="36"/>
      <c r="CN108" s="36"/>
      <c r="CO108" s="36"/>
      <c r="CP108" s="36"/>
      <c r="CQ108" s="36"/>
      <c r="CR108" s="36"/>
      <c r="CS108" s="36"/>
      <c r="CT108" s="36"/>
      <c r="CU108" s="36"/>
      <c r="CV108" s="36"/>
      <c r="CW108" s="36"/>
      <c r="CX108" s="36"/>
      <c r="CY108" s="36"/>
      <c r="CZ108" s="36"/>
      <c r="DA108" s="36"/>
      <c r="DB108" s="36"/>
      <c r="DC108" s="36"/>
      <c r="DD108" s="36"/>
      <c r="DE108" s="36"/>
      <c r="DF108" s="36"/>
      <c r="DG108" s="36"/>
      <c r="DH108" s="36"/>
      <c r="DI108" s="36"/>
      <c r="DJ108" s="36"/>
      <c r="DK108" s="36"/>
      <c r="DL108" s="36"/>
      <c r="DM108" s="36"/>
      <c r="DN108" s="36"/>
      <c r="DO108" s="36"/>
      <c r="DP108" s="36"/>
      <c r="DQ108" s="36"/>
      <c r="DR108" s="36"/>
      <c r="DS108" s="36"/>
      <c r="DT108" s="36"/>
      <c r="DU108" s="36"/>
      <c r="DV108" s="36"/>
      <c r="DW108" s="36"/>
      <c r="DX108" s="36"/>
      <c r="DY108" s="36"/>
      <c r="DZ108" s="36"/>
      <c r="EA108" s="36"/>
      <c r="EB108" s="36"/>
      <c r="EC108" s="36"/>
      <c r="ED108" s="36"/>
      <c r="EE108" s="36"/>
      <c r="EF108" s="36"/>
      <c r="EG108" s="36"/>
      <c r="EI108" s="4"/>
      <c r="EJ108" s="4"/>
      <c r="EK108" s="4"/>
      <c r="EL108" s="4"/>
      <c r="EM108" s="4"/>
      <c r="EN108" s="4"/>
      <c r="EO108" s="4"/>
      <c r="EQ108" s="4"/>
      <c r="ER108" s="99"/>
      <c r="ES108" s="4"/>
      <c r="ET108" s="4"/>
      <c r="EU108" s="99"/>
      <c r="EV108" s="99"/>
      <c r="EW108" s="99"/>
      <c r="EX108" s="99"/>
      <c r="EY108" s="99"/>
    </row>
    <row r="109" spans="1:155" ht="16.5" thickBot="1">
      <c r="A109" s="41" t="s">
        <v>106</v>
      </c>
      <c r="B109" s="41"/>
      <c r="C109" s="42">
        <f>VLOOKUP(A109,BD!$B$3:$D$746,3,FALSE)</f>
        <v>9</v>
      </c>
      <c r="D109" s="6">
        <f>IFERROR(VLOOKUP(A109,BD!$B$3:$AC$411,4,FALSE),0)</f>
        <v>0</v>
      </c>
      <c r="E109" s="6">
        <f>IFERROR(VLOOKUP(A109,BD!$B$3:$AC$411,6,FALSE),0)</f>
        <v>0</v>
      </c>
      <c r="F109" s="6"/>
      <c r="G109" s="6">
        <f>+IFERROR(VLOOKUP(A109,BD!$B$3:$AC$411,12,FALSE),0)</f>
        <v>0</v>
      </c>
      <c r="H109" s="6">
        <f>+IFERROR(VLOOKUP(A109,BD!$B$3:$AC$411,14,FALSE),0)</f>
        <v>0</v>
      </c>
      <c r="I109" s="6">
        <f t="shared" si="7"/>
        <v>0</v>
      </c>
      <c r="J109" s="6">
        <f t="shared" si="8"/>
        <v>0</v>
      </c>
      <c r="K109" s="44">
        <f t="shared" si="10"/>
        <v>0</v>
      </c>
      <c r="L109" s="36">
        <v>0</v>
      </c>
      <c r="M109" s="36">
        <v>0</v>
      </c>
      <c r="N109" s="36"/>
      <c r="O109" s="36"/>
      <c r="P109" s="36">
        <v>0</v>
      </c>
      <c r="Q109" s="36">
        <v>0</v>
      </c>
      <c r="R109" s="36">
        <v>0</v>
      </c>
      <c r="S109" s="36"/>
      <c r="T109" s="36"/>
      <c r="U109" s="36"/>
      <c r="V109" s="36"/>
      <c r="W109" s="36"/>
      <c r="X109" s="36">
        <v>0</v>
      </c>
      <c r="Y109" s="36">
        <v>0</v>
      </c>
      <c r="Z109" s="36">
        <v>0</v>
      </c>
      <c r="AA109" s="36"/>
      <c r="AB109" s="36">
        <v>0</v>
      </c>
      <c r="AC109" s="36">
        <v>0</v>
      </c>
      <c r="AD109" s="36"/>
      <c r="AE109" s="36"/>
      <c r="AF109" s="36">
        <v>0</v>
      </c>
      <c r="AG109" s="36">
        <v>0</v>
      </c>
      <c r="AH109" s="36">
        <v>0</v>
      </c>
      <c r="AI109" s="36"/>
      <c r="AJ109" s="36">
        <v>0</v>
      </c>
      <c r="AK109" s="36">
        <v>0</v>
      </c>
      <c r="AL109" s="36">
        <v>0</v>
      </c>
      <c r="AM109" s="36"/>
      <c r="AN109" s="36">
        <v>0</v>
      </c>
      <c r="AO109" s="36">
        <v>0</v>
      </c>
      <c r="AP109" s="36"/>
      <c r="AQ109" s="36"/>
      <c r="AR109" s="36">
        <v>0</v>
      </c>
      <c r="AS109" s="36">
        <v>0</v>
      </c>
      <c r="AT109" s="36">
        <v>0</v>
      </c>
      <c r="AU109" s="36"/>
      <c r="AV109" s="36"/>
      <c r="AW109" s="36"/>
      <c r="AX109" s="36"/>
      <c r="AY109" s="36"/>
      <c r="AZ109" s="36">
        <v>0</v>
      </c>
      <c r="BA109" s="36">
        <v>0</v>
      </c>
      <c r="BB109" s="36">
        <v>0</v>
      </c>
      <c r="BC109" s="36"/>
      <c r="BD109" s="36">
        <v>0</v>
      </c>
      <c r="BE109" s="36">
        <v>0</v>
      </c>
      <c r="BF109" s="36">
        <v>0</v>
      </c>
      <c r="BG109" s="36"/>
      <c r="BH109" s="36">
        <v>0</v>
      </c>
      <c r="BI109" s="36">
        <v>0</v>
      </c>
      <c r="BJ109" s="36">
        <v>0</v>
      </c>
      <c r="BK109" s="36"/>
      <c r="BL109" s="36">
        <v>0</v>
      </c>
      <c r="BM109" s="36">
        <v>0</v>
      </c>
      <c r="BN109" s="36"/>
      <c r="BO109" s="36"/>
      <c r="BP109" s="36">
        <v>0</v>
      </c>
      <c r="BQ109" s="36">
        <v>0</v>
      </c>
      <c r="BR109" s="36">
        <v>0</v>
      </c>
      <c r="BS109" s="36"/>
      <c r="BT109" s="36">
        <v>0</v>
      </c>
      <c r="BU109" s="36">
        <v>0</v>
      </c>
      <c r="BV109" s="36"/>
      <c r="BW109" s="36"/>
      <c r="BX109" s="36"/>
      <c r="BY109" s="36"/>
      <c r="BZ109" s="36"/>
      <c r="CA109" s="36"/>
      <c r="CB109" s="36"/>
      <c r="CC109" s="36"/>
      <c r="CD109" s="36"/>
      <c r="CE109" s="36"/>
      <c r="CF109" s="36"/>
      <c r="CG109" s="36"/>
      <c r="CH109" s="36"/>
      <c r="CI109" s="36"/>
      <c r="CJ109" s="36"/>
      <c r="CK109" s="36"/>
      <c r="CL109" s="36"/>
      <c r="CM109" s="36"/>
      <c r="CN109" s="36"/>
      <c r="CO109" s="36"/>
      <c r="CP109" s="36"/>
      <c r="CQ109" s="36"/>
      <c r="CR109" s="36"/>
      <c r="CS109" s="36"/>
      <c r="CT109" s="36"/>
      <c r="CU109" s="36"/>
      <c r="CV109" s="36"/>
      <c r="CW109" s="36"/>
      <c r="CX109" s="36"/>
      <c r="CY109" s="36"/>
      <c r="CZ109" s="36"/>
      <c r="DA109" s="36"/>
      <c r="DB109" s="36"/>
      <c r="DC109" s="36"/>
      <c r="DD109" s="36"/>
      <c r="DE109" s="36"/>
      <c r="DF109" s="36"/>
      <c r="DG109" s="36"/>
      <c r="DH109" s="36"/>
      <c r="DI109" s="36"/>
      <c r="DJ109" s="36"/>
      <c r="DK109" s="36"/>
      <c r="DL109" s="36"/>
      <c r="DM109" s="36"/>
      <c r="DN109" s="36"/>
      <c r="DO109" s="36"/>
      <c r="DP109" s="36"/>
      <c r="DQ109" s="36"/>
      <c r="DR109" s="36"/>
      <c r="DS109" s="36"/>
      <c r="DT109" s="36"/>
      <c r="DU109" s="36"/>
      <c r="DV109" s="36"/>
      <c r="DW109" s="36"/>
      <c r="DX109" s="36"/>
      <c r="DY109" s="36"/>
      <c r="DZ109" s="36"/>
      <c r="EA109" s="36"/>
      <c r="EB109" s="36"/>
      <c r="EC109" s="36"/>
      <c r="ED109" s="36"/>
      <c r="EE109" s="36"/>
      <c r="EF109" s="36"/>
      <c r="EG109" s="36"/>
      <c r="EI109" s="6"/>
      <c r="EJ109" s="6"/>
      <c r="EK109" s="6"/>
      <c r="EL109" s="6"/>
      <c r="EM109" s="6"/>
      <c r="EN109" s="6"/>
      <c r="EO109" s="6"/>
      <c r="EQ109" s="6"/>
      <c r="ER109" s="99"/>
      <c r="ES109" s="6"/>
      <c r="ET109" s="6"/>
      <c r="EU109" s="99"/>
      <c r="EV109" s="99"/>
      <c r="EW109" s="99"/>
      <c r="EX109" s="99"/>
      <c r="EY109" s="99"/>
    </row>
    <row r="110" spans="1:155" ht="16.5" thickBot="1">
      <c r="A110" s="45" t="s">
        <v>288</v>
      </c>
      <c r="B110" s="45"/>
      <c r="C110" s="42">
        <f>VLOOKUP(A110,BD!$B$3:$D$746,3,FALSE)</f>
        <v>18</v>
      </c>
      <c r="D110" s="4">
        <f>IFERROR(VLOOKUP(A110,BD!$B$3:$AC$411,4,FALSE),0)</f>
        <v>1296</v>
      </c>
      <c r="E110" s="4">
        <f>IFERROR(VLOOKUP(A110,BD!$B$3:$AC$411,6,FALSE),0)</f>
        <v>1062</v>
      </c>
      <c r="F110" s="4"/>
      <c r="G110" s="4">
        <f>+IFERROR(VLOOKUP(A110,BD!$B$3:$AC$411,12,FALSE),0)</f>
        <v>0</v>
      </c>
      <c r="H110" s="4">
        <f>+IFERROR(VLOOKUP(A110,BD!$B$3:$AC$411,14,FALSE),0)</f>
        <v>0</v>
      </c>
      <c r="I110" s="4">
        <f t="shared" si="7"/>
        <v>0</v>
      </c>
      <c r="J110" s="4">
        <f t="shared" si="8"/>
        <v>1062</v>
      </c>
      <c r="K110" s="44">
        <f t="shared" si="10"/>
        <v>1062</v>
      </c>
      <c r="L110" s="36">
        <v>558</v>
      </c>
      <c r="M110" s="36">
        <v>126</v>
      </c>
      <c r="N110" s="36"/>
      <c r="O110" s="36">
        <v>-18</v>
      </c>
      <c r="P110" s="36">
        <v>576</v>
      </c>
      <c r="Q110" s="36">
        <v>270</v>
      </c>
      <c r="R110" s="36">
        <v>0</v>
      </c>
      <c r="S110" s="36">
        <v>18</v>
      </c>
      <c r="T110" s="36"/>
      <c r="U110" s="36"/>
      <c r="V110" s="36"/>
      <c r="W110" s="36"/>
      <c r="X110" s="36">
        <v>702</v>
      </c>
      <c r="Y110" s="36">
        <v>252</v>
      </c>
      <c r="Z110" s="36">
        <v>0</v>
      </c>
      <c r="AA110" s="36"/>
      <c r="AB110" s="36">
        <v>216</v>
      </c>
      <c r="AC110" s="36">
        <v>36</v>
      </c>
      <c r="AD110" s="36"/>
      <c r="AE110" s="36"/>
      <c r="AF110" s="36">
        <v>216</v>
      </c>
      <c r="AG110" s="36">
        <v>36</v>
      </c>
      <c r="AH110" s="36">
        <v>648</v>
      </c>
      <c r="AI110" s="36"/>
      <c r="AJ110" s="36">
        <v>414</v>
      </c>
      <c r="AK110" s="36">
        <v>144</v>
      </c>
      <c r="AL110" s="36">
        <v>1296</v>
      </c>
      <c r="AM110" s="36"/>
      <c r="AN110" s="36">
        <v>630</v>
      </c>
      <c r="AO110" s="36">
        <v>108</v>
      </c>
      <c r="AP110" s="36"/>
      <c r="AQ110" s="36"/>
      <c r="AR110" s="36">
        <v>468</v>
      </c>
      <c r="AS110" s="36">
        <v>126</v>
      </c>
      <c r="AT110" s="36">
        <v>648</v>
      </c>
      <c r="AU110" s="36"/>
      <c r="AV110" s="36"/>
      <c r="AW110" s="36"/>
      <c r="AX110" s="36"/>
      <c r="AY110" s="36"/>
      <c r="AZ110" s="36">
        <v>612</v>
      </c>
      <c r="BA110" s="36">
        <v>90</v>
      </c>
      <c r="BB110" s="36">
        <v>0</v>
      </c>
      <c r="BC110" s="36"/>
      <c r="BD110" s="36">
        <v>414</v>
      </c>
      <c r="BE110" s="36">
        <v>36</v>
      </c>
      <c r="BF110" s="36">
        <v>1296</v>
      </c>
      <c r="BG110" s="36"/>
      <c r="BH110" s="36">
        <v>612</v>
      </c>
      <c r="BI110" s="36">
        <v>54</v>
      </c>
      <c r="BJ110" s="36">
        <v>0</v>
      </c>
      <c r="BK110" s="36"/>
      <c r="BL110" s="36">
        <v>576</v>
      </c>
      <c r="BM110" s="36">
        <v>90</v>
      </c>
      <c r="BN110" s="36"/>
      <c r="BO110" s="36"/>
      <c r="BP110" s="36">
        <v>666</v>
      </c>
      <c r="BQ110" s="36">
        <v>54</v>
      </c>
      <c r="BR110" s="36">
        <v>1296</v>
      </c>
      <c r="BS110" s="36"/>
      <c r="BT110" s="36">
        <v>540</v>
      </c>
      <c r="BU110" s="36">
        <v>0</v>
      </c>
      <c r="BV110" s="36"/>
      <c r="BW110" s="36"/>
      <c r="BX110" s="36"/>
      <c r="BY110" s="36"/>
      <c r="BZ110" s="36"/>
      <c r="CA110" s="36"/>
      <c r="CB110" s="36"/>
      <c r="CC110" s="36"/>
      <c r="CD110" s="36"/>
      <c r="CE110" s="36"/>
      <c r="CF110" s="36"/>
      <c r="CG110" s="36"/>
      <c r="CH110" s="36"/>
      <c r="CI110" s="36"/>
      <c r="CJ110" s="36"/>
      <c r="CK110" s="36"/>
      <c r="CL110" s="36"/>
      <c r="CM110" s="36"/>
      <c r="CN110" s="36"/>
      <c r="CO110" s="36"/>
      <c r="CP110" s="36"/>
      <c r="CQ110" s="36"/>
      <c r="CR110" s="36"/>
      <c r="CS110" s="36"/>
      <c r="CT110" s="36"/>
      <c r="CU110" s="36"/>
      <c r="CV110" s="36"/>
      <c r="CW110" s="36"/>
      <c r="CX110" s="36"/>
      <c r="CY110" s="36"/>
      <c r="CZ110" s="36"/>
      <c r="DA110" s="36"/>
      <c r="DB110" s="36"/>
      <c r="DC110" s="36"/>
      <c r="DD110" s="36"/>
      <c r="DE110" s="36"/>
      <c r="DF110" s="36"/>
      <c r="DG110" s="36"/>
      <c r="DH110" s="36"/>
      <c r="DI110" s="36"/>
      <c r="DJ110" s="36"/>
      <c r="DK110" s="36"/>
      <c r="DL110" s="36"/>
      <c r="DM110" s="36"/>
      <c r="DN110" s="36"/>
      <c r="DO110" s="36"/>
      <c r="DP110" s="36"/>
      <c r="DQ110" s="36"/>
      <c r="DR110" s="36"/>
      <c r="DS110" s="36"/>
      <c r="DT110" s="36"/>
      <c r="DU110" s="36"/>
      <c r="DV110" s="36"/>
      <c r="DW110" s="36"/>
      <c r="DX110" s="36"/>
      <c r="DY110" s="36"/>
      <c r="DZ110" s="36"/>
      <c r="EA110" s="36"/>
      <c r="EB110" s="36"/>
      <c r="EC110" s="36"/>
      <c r="ED110" s="36"/>
      <c r="EE110" s="36"/>
      <c r="EF110" s="36"/>
      <c r="EG110" s="36"/>
      <c r="EI110" s="4"/>
      <c r="EJ110" s="4"/>
      <c r="EK110" s="4"/>
      <c r="EL110" s="4"/>
      <c r="EM110" s="4"/>
      <c r="EN110" s="4"/>
      <c r="EO110" s="4"/>
      <c r="EQ110" s="4"/>
      <c r="ER110" s="99"/>
      <c r="ES110" s="4"/>
      <c r="ET110" s="4"/>
      <c r="EU110" s="99"/>
      <c r="EV110" s="99"/>
      <c r="EW110" s="99"/>
      <c r="EX110" s="99"/>
      <c r="EY110" s="99"/>
    </row>
    <row r="111" spans="1:155" ht="16.5" thickBot="1">
      <c r="A111" s="41" t="s">
        <v>168</v>
      </c>
      <c r="B111" s="41"/>
      <c r="C111" s="42">
        <f>VLOOKUP(A111,BD!$B$3:$D$746,3,FALSE)</f>
        <v>11</v>
      </c>
      <c r="D111" s="6">
        <f>IFERROR(VLOOKUP(A111,BD!$B$3:$AC$411,4,FALSE),0)</f>
        <v>0</v>
      </c>
      <c r="E111" s="6">
        <f>IFERROR(VLOOKUP(A111,BD!$B$3:$AC$411,6,FALSE),0)</f>
        <v>0</v>
      </c>
      <c r="F111" s="6"/>
      <c r="G111" s="6">
        <f>+IFERROR(VLOOKUP(A111,BD!$B$3:$AC$411,12,FALSE),0)</f>
        <v>0</v>
      </c>
      <c r="H111" s="6">
        <f>+IFERROR(VLOOKUP(A111,BD!$B$3:$AC$411,14,FALSE),0)</f>
        <v>0</v>
      </c>
      <c r="I111" s="6">
        <f t="shared" si="7"/>
        <v>0</v>
      </c>
      <c r="J111" s="6">
        <f t="shared" si="8"/>
        <v>0</v>
      </c>
      <c r="K111" s="44">
        <f t="shared" si="10"/>
        <v>0</v>
      </c>
      <c r="L111" s="36">
        <v>0</v>
      </c>
      <c r="M111" s="36">
        <v>0</v>
      </c>
      <c r="N111" s="36"/>
      <c r="O111" s="36"/>
      <c r="P111" s="36">
        <v>0</v>
      </c>
      <c r="Q111" s="36">
        <v>0</v>
      </c>
      <c r="R111" s="36">
        <v>0</v>
      </c>
      <c r="S111" s="36"/>
      <c r="T111" s="36"/>
      <c r="U111" s="36"/>
      <c r="V111" s="36"/>
      <c r="W111" s="36"/>
      <c r="X111" s="36">
        <v>0</v>
      </c>
      <c r="Y111" s="36">
        <v>0</v>
      </c>
      <c r="Z111" s="36">
        <v>0</v>
      </c>
      <c r="AA111" s="36"/>
      <c r="AB111" s="36">
        <v>0</v>
      </c>
      <c r="AC111" s="36">
        <v>0</v>
      </c>
      <c r="AD111" s="36"/>
      <c r="AE111" s="36"/>
      <c r="AF111" s="36">
        <v>0</v>
      </c>
      <c r="AG111" s="36">
        <v>0</v>
      </c>
      <c r="AH111" s="36">
        <v>0</v>
      </c>
      <c r="AI111" s="36"/>
      <c r="AJ111" s="36">
        <v>0</v>
      </c>
      <c r="AK111" s="36">
        <v>0</v>
      </c>
      <c r="AL111" s="36">
        <v>0</v>
      </c>
      <c r="AM111" s="36"/>
      <c r="AN111" s="36">
        <v>0</v>
      </c>
      <c r="AO111" s="36">
        <v>0</v>
      </c>
      <c r="AP111" s="36"/>
      <c r="AQ111" s="36"/>
      <c r="AR111" s="36">
        <v>0</v>
      </c>
      <c r="AS111" s="36">
        <v>0</v>
      </c>
      <c r="AT111" s="36">
        <v>0</v>
      </c>
      <c r="AU111" s="36"/>
      <c r="AV111" s="36"/>
      <c r="AW111" s="36"/>
      <c r="AX111" s="36"/>
      <c r="AY111" s="36"/>
      <c r="AZ111" s="36">
        <v>0</v>
      </c>
      <c r="BA111" s="36">
        <v>0</v>
      </c>
      <c r="BB111" s="36">
        <v>0</v>
      </c>
      <c r="BC111" s="36"/>
      <c r="BD111" s="36">
        <v>0</v>
      </c>
      <c r="BE111" s="36">
        <v>0</v>
      </c>
      <c r="BF111" s="36">
        <v>0</v>
      </c>
      <c r="BG111" s="36"/>
      <c r="BH111" s="36">
        <v>0</v>
      </c>
      <c r="BI111" s="36">
        <v>0</v>
      </c>
      <c r="BJ111" s="36">
        <v>0</v>
      </c>
      <c r="BK111" s="36"/>
      <c r="BL111" s="36">
        <v>0</v>
      </c>
      <c r="BM111" s="36">
        <v>0</v>
      </c>
      <c r="BN111" s="36"/>
      <c r="BO111" s="36"/>
      <c r="BP111" s="36">
        <v>0</v>
      </c>
      <c r="BQ111" s="36">
        <v>0</v>
      </c>
      <c r="BR111" s="36">
        <v>0</v>
      </c>
      <c r="BS111" s="36"/>
      <c r="BT111" s="36">
        <v>0</v>
      </c>
      <c r="BU111" s="36">
        <v>0</v>
      </c>
      <c r="BV111" s="36"/>
      <c r="BW111" s="36"/>
      <c r="BX111" s="36"/>
      <c r="BY111" s="36"/>
      <c r="BZ111" s="36"/>
      <c r="CA111" s="36"/>
      <c r="CB111" s="36"/>
      <c r="CC111" s="36"/>
      <c r="CD111" s="36"/>
      <c r="CE111" s="36"/>
      <c r="CF111" s="36"/>
      <c r="CG111" s="36"/>
      <c r="CH111" s="36"/>
      <c r="CI111" s="36"/>
      <c r="CJ111" s="36"/>
      <c r="CK111" s="36"/>
      <c r="CL111" s="36"/>
      <c r="CM111" s="36"/>
      <c r="CN111" s="36"/>
      <c r="CO111" s="36"/>
      <c r="CP111" s="36"/>
      <c r="CQ111" s="36"/>
      <c r="CR111" s="36"/>
      <c r="CS111" s="36"/>
      <c r="CT111" s="36"/>
      <c r="CU111" s="36"/>
      <c r="CV111" s="36"/>
      <c r="CW111" s="36"/>
      <c r="CX111" s="36"/>
      <c r="CY111" s="36"/>
      <c r="CZ111" s="36"/>
      <c r="DA111" s="36"/>
      <c r="DB111" s="36"/>
      <c r="DC111" s="36"/>
      <c r="DD111" s="36"/>
      <c r="DE111" s="36"/>
      <c r="DF111" s="36"/>
      <c r="DG111" s="36"/>
      <c r="DH111" s="36"/>
      <c r="DI111" s="36"/>
      <c r="DJ111" s="36"/>
      <c r="DK111" s="36"/>
      <c r="DL111" s="36"/>
      <c r="DM111" s="36"/>
      <c r="DN111" s="36"/>
      <c r="DO111" s="36"/>
      <c r="DP111" s="36"/>
      <c r="DQ111" s="36"/>
      <c r="DR111" s="36"/>
      <c r="DS111" s="36"/>
      <c r="DT111" s="36"/>
      <c r="DU111" s="36"/>
      <c r="DV111" s="36"/>
      <c r="DW111" s="36"/>
      <c r="DX111" s="36"/>
      <c r="DY111" s="36"/>
      <c r="DZ111" s="36"/>
      <c r="EA111" s="36"/>
      <c r="EB111" s="36"/>
      <c r="EC111" s="36"/>
      <c r="ED111" s="36"/>
      <c r="EE111" s="36"/>
      <c r="EF111" s="36"/>
      <c r="EG111" s="36"/>
      <c r="EI111" s="6"/>
      <c r="EJ111" s="6"/>
      <c r="EK111" s="6"/>
      <c r="EL111" s="6"/>
      <c r="EM111" s="6"/>
      <c r="EN111" s="6"/>
      <c r="EO111" s="6"/>
      <c r="EQ111" s="6"/>
      <c r="ER111" s="99"/>
      <c r="ES111" s="6"/>
      <c r="ET111" s="6"/>
      <c r="EU111" s="99"/>
      <c r="EV111" s="99"/>
      <c r="EW111" s="99"/>
      <c r="EX111" s="99"/>
      <c r="EY111" s="99"/>
    </row>
    <row r="112" spans="1:155" ht="16.5" thickBot="1">
      <c r="A112" s="41" t="s">
        <v>293</v>
      </c>
      <c r="B112" s="41"/>
      <c r="C112" s="42">
        <f>VLOOKUP(A112,BD!$B$3:$D$746,3,FALSE)</f>
        <v>11</v>
      </c>
      <c r="D112" s="6">
        <f>IFERROR(VLOOKUP(A112,BD!$B$3:$AC$411,4,FALSE),0)</f>
        <v>198</v>
      </c>
      <c r="E112" s="6">
        <f>IFERROR(VLOOKUP(A112,BD!$B$3:$AC$411,6,FALSE),0)</f>
        <v>176</v>
      </c>
      <c r="F112" s="6"/>
      <c r="G112" s="6">
        <f>+IFERROR(VLOOKUP(A112,BD!$B$3:$AC$411,12,FALSE),0)</f>
        <v>0</v>
      </c>
      <c r="H112" s="6">
        <f>+IFERROR(VLOOKUP(A112,BD!$B$3:$AC$411,14,FALSE),0)</f>
        <v>0</v>
      </c>
      <c r="I112" s="6">
        <f>+EQ112</f>
        <v>0</v>
      </c>
      <c r="J112" s="6">
        <f>+E112</f>
        <v>176</v>
      </c>
      <c r="K112" s="44">
        <f>J112-I112</f>
        <v>176</v>
      </c>
      <c r="L112" s="36">
        <v>33</v>
      </c>
      <c r="M112" s="36">
        <v>0</v>
      </c>
      <c r="N112" s="36"/>
      <c r="O112" s="36"/>
      <c r="P112" s="36">
        <v>33</v>
      </c>
      <c r="Q112" s="36">
        <v>0</v>
      </c>
      <c r="R112" s="36">
        <v>198</v>
      </c>
      <c r="S112" s="36"/>
      <c r="T112" s="36"/>
      <c r="U112" s="36"/>
      <c r="V112" s="36"/>
      <c r="W112" s="36"/>
      <c r="X112" s="36">
        <v>88</v>
      </c>
      <c r="Y112" s="36">
        <v>0</v>
      </c>
      <c r="Z112" s="36">
        <v>0</v>
      </c>
      <c r="AA112" s="36"/>
      <c r="AB112" s="36">
        <v>0</v>
      </c>
      <c r="AC112" s="36">
        <v>0</v>
      </c>
      <c r="AD112" s="36"/>
      <c r="AE112" s="36"/>
      <c r="AF112" s="36">
        <v>11</v>
      </c>
      <c r="AG112" s="36">
        <v>0</v>
      </c>
      <c r="AH112" s="36">
        <v>0</v>
      </c>
      <c r="AI112" s="36"/>
      <c r="AJ112" s="36">
        <v>11</v>
      </c>
      <c r="AK112" s="36">
        <v>0</v>
      </c>
      <c r="AL112" s="36">
        <v>0</v>
      </c>
      <c r="AM112" s="36"/>
      <c r="AN112" s="36">
        <v>55</v>
      </c>
      <c r="AO112" s="36">
        <v>0</v>
      </c>
      <c r="AP112" s="36"/>
      <c r="AQ112" s="36"/>
      <c r="AR112" s="36">
        <v>33</v>
      </c>
      <c r="AS112" s="36">
        <v>0</v>
      </c>
      <c r="AT112" s="36">
        <v>0</v>
      </c>
      <c r="AU112" s="36"/>
      <c r="AV112" s="36"/>
      <c r="AW112" s="36"/>
      <c r="AX112" s="36"/>
      <c r="AY112" s="36"/>
      <c r="AZ112" s="36">
        <v>22</v>
      </c>
      <c r="BA112" s="36">
        <v>0</v>
      </c>
      <c r="BB112" s="36">
        <v>198</v>
      </c>
      <c r="BC112" s="36"/>
      <c r="BD112" s="36">
        <v>11</v>
      </c>
      <c r="BE112" s="36">
        <v>0</v>
      </c>
      <c r="BF112" s="36">
        <v>0</v>
      </c>
      <c r="BG112" s="36"/>
      <c r="BH112" s="36">
        <v>88</v>
      </c>
      <c r="BI112" s="36">
        <v>0</v>
      </c>
      <c r="BJ112" s="36">
        <v>0</v>
      </c>
      <c r="BK112" s="36"/>
      <c r="BL112" s="36">
        <v>44</v>
      </c>
      <c r="BM112" s="36">
        <v>0</v>
      </c>
      <c r="BN112" s="36"/>
      <c r="BO112" s="36"/>
      <c r="BP112" s="36">
        <v>55</v>
      </c>
      <c r="BQ112" s="36">
        <v>0</v>
      </c>
      <c r="BR112" s="36">
        <v>198</v>
      </c>
      <c r="BS112" s="36"/>
      <c r="BT112" s="36">
        <v>22</v>
      </c>
      <c r="BU112" s="36">
        <v>0</v>
      </c>
      <c r="BV112" s="36"/>
      <c r="BW112" s="36"/>
      <c r="BX112" s="36"/>
      <c r="BY112" s="36"/>
      <c r="BZ112" s="36"/>
      <c r="CA112" s="36"/>
      <c r="CB112" s="36"/>
      <c r="CC112" s="36"/>
      <c r="CD112" s="36"/>
      <c r="CE112" s="36"/>
      <c r="CF112" s="36"/>
      <c r="CG112" s="36"/>
      <c r="CH112" s="36"/>
      <c r="CI112" s="36"/>
      <c r="CJ112" s="36"/>
      <c r="CK112" s="36"/>
      <c r="CL112" s="36"/>
      <c r="CM112" s="36"/>
      <c r="CN112" s="36"/>
      <c r="CO112" s="36"/>
      <c r="CP112" s="36"/>
      <c r="CQ112" s="36"/>
      <c r="CR112" s="36"/>
      <c r="CS112" s="36"/>
      <c r="CT112" s="36"/>
      <c r="CU112" s="36"/>
      <c r="CV112" s="36"/>
      <c r="CW112" s="36"/>
      <c r="CX112" s="36"/>
      <c r="CY112" s="36"/>
      <c r="CZ112" s="36"/>
      <c r="DA112" s="36"/>
      <c r="DB112" s="36"/>
      <c r="DC112" s="36"/>
      <c r="DD112" s="36"/>
      <c r="DE112" s="36"/>
      <c r="DF112" s="36"/>
      <c r="DG112" s="36"/>
      <c r="DH112" s="36"/>
      <c r="DI112" s="36"/>
      <c r="DJ112" s="36"/>
      <c r="DK112" s="36"/>
      <c r="DL112" s="36"/>
      <c r="DM112" s="36"/>
      <c r="DN112" s="36"/>
      <c r="DO112" s="36"/>
      <c r="DP112" s="36"/>
      <c r="DQ112" s="36"/>
      <c r="DR112" s="36"/>
      <c r="DS112" s="36"/>
      <c r="DT112" s="36"/>
      <c r="DU112" s="36"/>
      <c r="DV112" s="36"/>
      <c r="DW112" s="36"/>
      <c r="DX112" s="36"/>
      <c r="DY112" s="36"/>
      <c r="DZ112" s="36"/>
      <c r="EA112" s="36"/>
      <c r="EB112" s="36"/>
      <c r="EC112" s="36"/>
      <c r="ED112" s="36"/>
      <c r="EE112" s="36"/>
      <c r="EF112" s="36"/>
      <c r="EG112" s="36"/>
      <c r="EI112" s="6"/>
      <c r="EJ112" s="6"/>
      <c r="EK112" s="6"/>
      <c r="EL112" s="6"/>
      <c r="EM112" s="6"/>
      <c r="EN112" s="6"/>
      <c r="EO112" s="6"/>
      <c r="EQ112" s="6"/>
      <c r="ER112" s="99"/>
      <c r="ES112" s="6"/>
      <c r="ET112" s="6"/>
      <c r="EU112" s="99"/>
      <c r="EV112" s="99"/>
      <c r="EW112" s="99"/>
      <c r="EX112" s="99"/>
      <c r="EY112" s="99"/>
    </row>
    <row r="113" spans="1:155" ht="16.5" thickBot="1">
      <c r="A113" s="41" t="s">
        <v>303</v>
      </c>
      <c r="B113" s="41"/>
      <c r="C113" s="42">
        <f>VLOOKUP(A113,BD!$B$3:$D$746,3,FALSE)</f>
        <v>11</v>
      </c>
      <c r="D113" s="6">
        <f>IFERROR(VLOOKUP(A113,BD!$B$3:$AC$411,4,FALSE),0)</f>
        <v>0</v>
      </c>
      <c r="E113" s="6">
        <f>IFERROR(VLOOKUP(A113,BD!$B$3:$AC$411,6,FALSE),0)</f>
        <v>99</v>
      </c>
      <c r="F113" s="6"/>
      <c r="G113" s="6">
        <f>+IFERROR(VLOOKUP(A113,BD!$B$3:$AC$411,12,FALSE),0)</f>
        <v>0</v>
      </c>
      <c r="H113" s="6">
        <f>+IFERROR(VLOOKUP(A113,BD!$B$3:$AC$411,14,FALSE),0)</f>
        <v>0</v>
      </c>
      <c r="I113" s="6">
        <f t="shared" si="7"/>
        <v>0</v>
      </c>
      <c r="J113" s="6">
        <f t="shared" si="8"/>
        <v>99</v>
      </c>
      <c r="K113" s="310">
        <f>J113-I113</f>
        <v>99</v>
      </c>
      <c r="L113" s="36">
        <v>22</v>
      </c>
      <c r="M113" s="36">
        <v>0</v>
      </c>
      <c r="N113" s="36"/>
      <c r="O113" s="36">
        <v>11</v>
      </c>
      <c r="P113" s="36">
        <v>11</v>
      </c>
      <c r="Q113" s="36">
        <v>0</v>
      </c>
      <c r="R113" s="36">
        <v>0</v>
      </c>
      <c r="S113" s="36">
        <v>-11</v>
      </c>
      <c r="T113" s="36"/>
      <c r="U113" s="36"/>
      <c r="V113" s="36"/>
      <c r="W113" s="36"/>
      <c r="X113" s="36">
        <v>22</v>
      </c>
      <c r="Y113" s="36">
        <v>0</v>
      </c>
      <c r="Z113" s="36">
        <v>99</v>
      </c>
      <c r="AA113" s="36"/>
      <c r="AB113" s="36">
        <v>22</v>
      </c>
      <c r="AC113" s="36">
        <v>0</v>
      </c>
      <c r="AD113" s="36"/>
      <c r="AE113" s="36"/>
      <c r="AF113" s="36">
        <v>0</v>
      </c>
      <c r="AG113" s="36">
        <v>0</v>
      </c>
      <c r="AH113" s="36">
        <v>0</v>
      </c>
      <c r="AI113" s="36"/>
      <c r="AJ113" s="36">
        <v>0</v>
      </c>
      <c r="AK113" s="36">
        <v>0</v>
      </c>
      <c r="AL113" s="36">
        <v>0</v>
      </c>
      <c r="AM113" s="36"/>
      <c r="AN113" s="36">
        <v>44</v>
      </c>
      <c r="AO113" s="36">
        <v>0</v>
      </c>
      <c r="AP113" s="36"/>
      <c r="AQ113" s="36"/>
      <c r="AR113" s="36">
        <v>11</v>
      </c>
      <c r="AS113" s="36">
        <v>0</v>
      </c>
      <c r="AT113" s="36">
        <v>0</v>
      </c>
      <c r="AU113" s="36"/>
      <c r="AV113" s="36"/>
      <c r="AW113" s="36"/>
      <c r="AX113" s="36"/>
      <c r="AY113" s="36"/>
      <c r="AZ113" s="36">
        <v>44</v>
      </c>
      <c r="BA113" s="36">
        <v>0</v>
      </c>
      <c r="BB113" s="36">
        <v>0</v>
      </c>
      <c r="BC113" s="36"/>
      <c r="BD113" s="36">
        <v>11</v>
      </c>
      <c r="BE113" s="36">
        <v>0</v>
      </c>
      <c r="BF113" s="36">
        <v>198</v>
      </c>
      <c r="BG113" s="36"/>
      <c r="BH113" s="36">
        <v>55</v>
      </c>
      <c r="BI113" s="36">
        <v>0</v>
      </c>
      <c r="BJ113" s="36">
        <v>0</v>
      </c>
      <c r="BK113" s="36"/>
      <c r="BL113" s="36">
        <v>33</v>
      </c>
      <c r="BM113" s="36">
        <v>0</v>
      </c>
      <c r="BN113" s="36"/>
      <c r="BO113" s="36"/>
      <c r="BP113" s="36">
        <v>33</v>
      </c>
      <c r="BQ113" s="36">
        <v>0</v>
      </c>
      <c r="BR113" s="36">
        <v>0</v>
      </c>
      <c r="BS113" s="36"/>
      <c r="BT113" s="36">
        <v>22</v>
      </c>
      <c r="BU113" s="36">
        <v>0</v>
      </c>
      <c r="BV113" s="36"/>
      <c r="BW113" s="36"/>
      <c r="BX113" s="36"/>
      <c r="BY113" s="36"/>
      <c r="BZ113" s="36"/>
      <c r="CA113" s="36"/>
      <c r="CB113" s="36"/>
      <c r="CC113" s="36"/>
      <c r="CD113" s="36"/>
      <c r="CE113" s="36"/>
      <c r="CF113" s="36"/>
      <c r="CG113" s="36"/>
      <c r="CH113" s="36"/>
      <c r="CI113" s="36"/>
      <c r="CJ113" s="36"/>
      <c r="CK113" s="36"/>
      <c r="CL113" s="36"/>
      <c r="CM113" s="36"/>
      <c r="CN113" s="36"/>
      <c r="CO113" s="36"/>
      <c r="CP113" s="36"/>
      <c r="CQ113" s="36"/>
      <c r="CR113" s="36"/>
      <c r="CS113" s="36"/>
      <c r="CT113" s="36"/>
      <c r="CU113" s="36"/>
      <c r="CV113" s="36"/>
      <c r="CW113" s="36"/>
      <c r="CX113" s="36"/>
      <c r="CY113" s="36"/>
      <c r="CZ113" s="36"/>
      <c r="DA113" s="36"/>
      <c r="DB113" s="36"/>
      <c r="DC113" s="36"/>
      <c r="DD113" s="36"/>
      <c r="DE113" s="36"/>
      <c r="DF113" s="36"/>
      <c r="DG113" s="36"/>
      <c r="DH113" s="36"/>
      <c r="DI113" s="36"/>
      <c r="DJ113" s="36"/>
      <c r="DK113" s="36"/>
      <c r="DL113" s="36"/>
      <c r="DM113" s="36"/>
      <c r="DN113" s="36"/>
      <c r="DO113" s="36"/>
      <c r="DP113" s="36"/>
      <c r="DQ113" s="36"/>
      <c r="DR113" s="36"/>
      <c r="DS113" s="36"/>
      <c r="DT113" s="36"/>
      <c r="DU113" s="36"/>
      <c r="DV113" s="36"/>
      <c r="DW113" s="36"/>
      <c r="DX113" s="36"/>
      <c r="DY113" s="36"/>
      <c r="DZ113" s="36"/>
      <c r="EA113" s="36"/>
      <c r="EB113" s="36"/>
      <c r="EC113" s="36"/>
      <c r="ED113" s="36"/>
      <c r="EE113" s="36"/>
      <c r="EF113" s="36"/>
      <c r="EG113" s="36"/>
      <c r="EI113" s="4"/>
      <c r="EJ113" s="4"/>
      <c r="EK113" s="4"/>
      <c r="EL113" s="4"/>
      <c r="EM113" s="4"/>
      <c r="EN113" s="4"/>
      <c r="EO113" s="4"/>
      <c r="EQ113" s="4"/>
      <c r="ER113" s="99"/>
      <c r="ES113" s="4"/>
      <c r="ET113" s="4"/>
      <c r="EU113" s="99"/>
      <c r="EV113" s="99"/>
      <c r="EW113" s="99"/>
      <c r="EX113" s="99"/>
      <c r="EY113" s="99"/>
    </row>
    <row r="114" spans="1:155" ht="16.5" thickBot="1">
      <c r="A114" s="45" t="s">
        <v>243</v>
      </c>
      <c r="B114" s="45"/>
      <c r="C114" s="42">
        <f>VLOOKUP(A114,BD!$B$3:$D$746,3,FALSE)</f>
        <v>8</v>
      </c>
      <c r="D114" s="4">
        <f>IFERROR(VLOOKUP(A114,BD!$B$3:$AC$411,4,FALSE),0)</f>
        <v>0</v>
      </c>
      <c r="E114" s="4">
        <f>IFERROR(VLOOKUP(A114,BD!$B$3:$AC$411,6,FALSE),0)</f>
        <v>0</v>
      </c>
      <c r="F114" s="4"/>
      <c r="G114" s="4"/>
      <c r="H114" s="4"/>
      <c r="I114" s="4">
        <f t="shared" si="7"/>
        <v>0</v>
      </c>
      <c r="J114" s="4">
        <f t="shared" si="8"/>
        <v>0</v>
      </c>
      <c r="K114" s="311">
        <f>J114-I114</f>
        <v>0</v>
      </c>
      <c r="L114" s="36">
        <v>0</v>
      </c>
      <c r="M114" s="36">
        <v>0</v>
      </c>
      <c r="N114" s="36"/>
      <c r="O114" s="36"/>
      <c r="P114" s="36">
        <v>0</v>
      </c>
      <c r="Q114" s="36">
        <v>0</v>
      </c>
      <c r="R114" s="36">
        <v>0</v>
      </c>
      <c r="S114" s="36"/>
      <c r="T114" s="36"/>
      <c r="U114" s="36"/>
      <c r="V114" s="36"/>
      <c r="W114" s="36"/>
      <c r="X114" s="36">
        <v>16</v>
      </c>
      <c r="Y114" s="36">
        <v>0</v>
      </c>
      <c r="Z114" s="36">
        <v>0</v>
      </c>
      <c r="AA114" s="36"/>
      <c r="AB114" s="36">
        <v>0</v>
      </c>
      <c r="AC114" s="36">
        <v>0</v>
      </c>
      <c r="AD114" s="36"/>
      <c r="AE114" s="36"/>
      <c r="AF114" s="36">
        <v>0</v>
      </c>
      <c r="AG114" s="36">
        <v>0</v>
      </c>
      <c r="AH114" s="36">
        <v>0</v>
      </c>
      <c r="AI114" s="36"/>
      <c r="AJ114" s="36">
        <v>0</v>
      </c>
      <c r="AK114" s="36">
        <v>0</v>
      </c>
      <c r="AL114" s="36">
        <v>0</v>
      </c>
      <c r="AM114" s="36"/>
      <c r="AN114" s="36">
        <v>0</v>
      </c>
      <c r="AO114" s="36">
        <v>0</v>
      </c>
      <c r="AP114" s="36"/>
      <c r="AQ114" s="36"/>
      <c r="AR114" s="36">
        <v>0</v>
      </c>
      <c r="AS114" s="36">
        <v>0</v>
      </c>
      <c r="AT114" s="36">
        <v>0</v>
      </c>
      <c r="AU114" s="36"/>
      <c r="AV114" s="36"/>
      <c r="AW114" s="36"/>
      <c r="AX114" s="36"/>
      <c r="AY114" s="36"/>
      <c r="AZ114" s="36">
        <v>0</v>
      </c>
      <c r="BA114" s="36">
        <v>0</v>
      </c>
      <c r="BB114" s="36">
        <v>0</v>
      </c>
      <c r="BC114" s="36"/>
      <c r="BD114" s="36">
        <v>0</v>
      </c>
      <c r="BE114" s="36">
        <v>0</v>
      </c>
      <c r="BF114" s="36">
        <v>0</v>
      </c>
      <c r="BG114" s="36"/>
      <c r="BH114" s="36">
        <v>0</v>
      </c>
      <c r="BI114" s="36">
        <v>0</v>
      </c>
      <c r="BJ114" s="36">
        <v>0</v>
      </c>
      <c r="BK114" s="36"/>
      <c r="BL114" s="36">
        <v>0</v>
      </c>
      <c r="BM114" s="36">
        <v>0</v>
      </c>
      <c r="BN114" s="36"/>
      <c r="BO114" s="36"/>
      <c r="BP114" s="36">
        <v>0</v>
      </c>
      <c r="BQ114" s="36">
        <v>0</v>
      </c>
      <c r="BR114" s="36">
        <v>0</v>
      </c>
      <c r="BS114" s="36"/>
      <c r="BT114" s="36">
        <v>0</v>
      </c>
      <c r="BU114" s="36">
        <v>0</v>
      </c>
      <c r="BV114" s="36"/>
      <c r="BW114" s="36"/>
      <c r="BX114" s="36"/>
      <c r="BY114" s="36"/>
      <c r="BZ114" s="36"/>
      <c r="CA114" s="36"/>
      <c r="CB114" s="36"/>
      <c r="CC114" s="36"/>
      <c r="CD114" s="36"/>
      <c r="CE114" s="36"/>
      <c r="CF114" s="36"/>
      <c r="CG114" s="36"/>
      <c r="CH114" s="36"/>
      <c r="CI114" s="36"/>
      <c r="CJ114" s="36"/>
      <c r="CK114" s="36"/>
      <c r="CL114" s="36"/>
      <c r="CM114" s="36"/>
      <c r="CN114" s="36"/>
      <c r="CO114" s="36"/>
      <c r="CP114" s="36"/>
      <c r="CQ114" s="36"/>
      <c r="CR114" s="36"/>
      <c r="CS114" s="36"/>
      <c r="CT114" s="36"/>
      <c r="CU114" s="36"/>
      <c r="CV114" s="36"/>
      <c r="CW114" s="36"/>
      <c r="CX114" s="36"/>
      <c r="CY114" s="36"/>
      <c r="CZ114" s="36"/>
      <c r="DA114" s="36"/>
      <c r="DB114" s="36"/>
      <c r="DC114" s="36"/>
      <c r="DD114" s="36"/>
      <c r="DE114" s="36"/>
      <c r="DF114" s="36"/>
      <c r="DG114" s="36"/>
      <c r="DH114" s="36"/>
      <c r="DI114" s="36"/>
      <c r="DJ114" s="36"/>
      <c r="DK114" s="36"/>
      <c r="DL114" s="36"/>
      <c r="DM114" s="36"/>
      <c r="DN114" s="36"/>
      <c r="DO114" s="36"/>
      <c r="DP114" s="36"/>
      <c r="DQ114" s="36"/>
      <c r="DR114" s="36"/>
      <c r="DS114" s="36"/>
      <c r="DT114" s="36"/>
      <c r="DU114" s="36"/>
      <c r="DV114" s="36"/>
      <c r="DW114" s="36"/>
      <c r="DX114" s="36"/>
      <c r="DY114" s="36"/>
      <c r="DZ114" s="36"/>
      <c r="EA114" s="36"/>
      <c r="EB114" s="36"/>
      <c r="EC114" s="36"/>
      <c r="ED114" s="36"/>
      <c r="EE114" s="36"/>
      <c r="EF114" s="36"/>
      <c r="EG114" s="36"/>
      <c r="EI114" s="4"/>
      <c r="EJ114" s="4"/>
      <c r="EK114" s="4"/>
      <c r="EL114" s="4"/>
      <c r="EM114" s="4"/>
      <c r="EN114" s="4"/>
      <c r="EO114" s="4"/>
      <c r="EQ114" s="4"/>
      <c r="ER114" s="99"/>
      <c r="ES114" s="4"/>
      <c r="ET114" s="4"/>
      <c r="EU114" s="99"/>
      <c r="EV114" s="99"/>
      <c r="EW114" s="99"/>
      <c r="EX114" s="99"/>
      <c r="EY114" s="99"/>
    </row>
    <row r="115" spans="1:155" ht="16.5" thickBot="1">
      <c r="A115" s="41" t="s">
        <v>89</v>
      </c>
      <c r="B115" s="41"/>
      <c r="C115" s="42">
        <f>VLOOKUP(A115,BD!$B$3:$D$746,3,FALSE)</f>
        <v>36</v>
      </c>
      <c r="D115" s="6">
        <f>IFERROR(VLOOKUP(A115,BD!$B$3:$AC$411,4,FALSE),0)</f>
        <v>468</v>
      </c>
      <c r="E115" s="6">
        <f>IFERROR(VLOOKUP(A115,BD!$B$3:$AC$411,6,FALSE),0)</f>
        <v>900</v>
      </c>
      <c r="F115" s="6"/>
      <c r="G115" s="6">
        <f>+IFERROR(VLOOKUP(A115,BD!$B$3:$AC$411,12,FALSE),0)</f>
        <v>0</v>
      </c>
      <c r="H115" s="6">
        <f>+IFERROR(VLOOKUP(A115,BD!$B$3:$AC$411,14,FALSE),0)</f>
        <v>0</v>
      </c>
      <c r="I115" s="6">
        <f t="shared" si="7"/>
        <v>0</v>
      </c>
      <c r="J115" s="6">
        <f t="shared" si="8"/>
        <v>900</v>
      </c>
      <c r="K115" s="44">
        <f t="shared" ref="K115:K133" si="11">J115-I115</f>
        <v>900</v>
      </c>
      <c r="L115" s="36">
        <v>0</v>
      </c>
      <c r="M115" s="36">
        <v>0</v>
      </c>
      <c r="N115" s="36"/>
      <c r="O115" s="36"/>
      <c r="P115" s="36">
        <v>0</v>
      </c>
      <c r="Q115" s="36">
        <v>0</v>
      </c>
      <c r="R115" s="36">
        <v>360</v>
      </c>
      <c r="S115" s="36"/>
      <c r="T115" s="36"/>
      <c r="U115" s="36"/>
      <c r="V115" s="36"/>
      <c r="W115" s="36"/>
      <c r="X115" s="36">
        <v>0</v>
      </c>
      <c r="Y115" s="36">
        <v>0</v>
      </c>
      <c r="Z115" s="36">
        <v>0</v>
      </c>
      <c r="AA115" s="36"/>
      <c r="AB115" s="36">
        <v>360</v>
      </c>
      <c r="AC115" s="36">
        <v>0</v>
      </c>
      <c r="AD115" s="36"/>
      <c r="AE115" s="36"/>
      <c r="AF115" s="36">
        <v>0</v>
      </c>
      <c r="AG115" s="36">
        <v>0</v>
      </c>
      <c r="AH115" s="36">
        <v>0</v>
      </c>
      <c r="AI115" s="36"/>
      <c r="AJ115" s="36">
        <v>0</v>
      </c>
      <c r="AK115" s="36">
        <v>0</v>
      </c>
      <c r="AL115" s="36">
        <v>360</v>
      </c>
      <c r="AM115" s="36"/>
      <c r="AN115" s="36">
        <v>216</v>
      </c>
      <c r="AO115" s="36">
        <v>0</v>
      </c>
      <c r="AP115" s="36"/>
      <c r="AQ115" s="36"/>
      <c r="AR115" s="36">
        <v>72</v>
      </c>
      <c r="AS115" s="36">
        <v>72</v>
      </c>
      <c r="AT115" s="36">
        <v>720</v>
      </c>
      <c r="AU115" s="36"/>
      <c r="AV115" s="36"/>
      <c r="AW115" s="36"/>
      <c r="AX115" s="36"/>
      <c r="AY115" s="36"/>
      <c r="AZ115" s="36">
        <v>216</v>
      </c>
      <c r="BA115" s="36">
        <v>108</v>
      </c>
      <c r="BB115" s="36">
        <v>720</v>
      </c>
      <c r="BC115" s="36"/>
      <c r="BD115" s="36">
        <v>360</v>
      </c>
      <c r="BE115" s="36">
        <v>72</v>
      </c>
      <c r="BF115" s="36">
        <v>0</v>
      </c>
      <c r="BG115" s="36"/>
      <c r="BH115" s="36">
        <v>360</v>
      </c>
      <c r="BI115" s="36">
        <v>72</v>
      </c>
      <c r="BJ115" s="36">
        <v>360</v>
      </c>
      <c r="BK115" s="36"/>
      <c r="BL115" s="36">
        <v>432</v>
      </c>
      <c r="BM115" s="36">
        <v>36</v>
      </c>
      <c r="BN115" s="36"/>
      <c r="BO115" s="36"/>
      <c r="BP115" s="36">
        <v>324</v>
      </c>
      <c r="BQ115" s="36">
        <v>36</v>
      </c>
      <c r="BR115" s="36">
        <v>468</v>
      </c>
      <c r="BS115" s="36"/>
      <c r="BT115" s="36">
        <v>144</v>
      </c>
      <c r="BU115" s="36">
        <v>0</v>
      </c>
      <c r="BV115" s="36"/>
      <c r="BW115" s="36"/>
      <c r="BX115" s="36"/>
      <c r="BY115" s="36"/>
      <c r="BZ115" s="36"/>
      <c r="CA115" s="36"/>
      <c r="CB115" s="36"/>
      <c r="CC115" s="36"/>
      <c r="CD115" s="36"/>
      <c r="CE115" s="36"/>
      <c r="CF115" s="36"/>
      <c r="CG115" s="36"/>
      <c r="CH115" s="36"/>
      <c r="CI115" s="36"/>
      <c r="CJ115" s="36"/>
      <c r="CK115" s="36"/>
      <c r="CL115" s="36"/>
      <c r="CM115" s="36"/>
      <c r="CN115" s="36"/>
      <c r="CO115" s="36"/>
      <c r="CP115" s="36"/>
      <c r="CQ115" s="36"/>
      <c r="CR115" s="36"/>
      <c r="CS115" s="36"/>
      <c r="CT115" s="36"/>
      <c r="CU115" s="36"/>
      <c r="CV115" s="36"/>
      <c r="CW115" s="36"/>
      <c r="CX115" s="36"/>
      <c r="CY115" s="36"/>
      <c r="CZ115" s="36"/>
      <c r="DA115" s="36"/>
      <c r="DB115" s="36"/>
      <c r="DC115" s="36"/>
      <c r="DD115" s="36"/>
      <c r="DE115" s="36"/>
      <c r="DF115" s="36"/>
      <c r="DG115" s="36"/>
      <c r="DH115" s="36"/>
      <c r="DI115" s="36"/>
      <c r="DJ115" s="36"/>
      <c r="DK115" s="36"/>
      <c r="DL115" s="36"/>
      <c r="DM115" s="36"/>
      <c r="DN115" s="36"/>
      <c r="DO115" s="36"/>
      <c r="DP115" s="36"/>
      <c r="DQ115" s="36"/>
      <c r="DR115" s="36"/>
      <c r="DS115" s="36"/>
      <c r="DT115" s="36"/>
      <c r="DU115" s="36"/>
      <c r="DV115" s="36"/>
      <c r="DW115" s="36"/>
      <c r="DX115" s="36"/>
      <c r="DY115" s="36"/>
      <c r="DZ115" s="36"/>
      <c r="EA115" s="36"/>
      <c r="EB115" s="36"/>
      <c r="EC115" s="36"/>
      <c r="ED115" s="36"/>
      <c r="EE115" s="36"/>
      <c r="EF115" s="36"/>
      <c r="EG115" s="36"/>
      <c r="EI115" s="6"/>
      <c r="EJ115" s="6"/>
      <c r="EK115" s="6"/>
      <c r="EL115" s="6"/>
      <c r="EM115" s="6"/>
      <c r="EN115" s="6"/>
      <c r="EO115" s="6"/>
      <c r="EQ115" s="6"/>
      <c r="ER115" s="99"/>
      <c r="ES115" s="6"/>
      <c r="ET115" s="6"/>
      <c r="EU115" s="99"/>
      <c r="EV115" s="99"/>
      <c r="EW115" s="99"/>
      <c r="EX115" s="99"/>
      <c r="EY115" s="99"/>
    </row>
    <row r="116" spans="1:155" ht="16.5" thickBot="1">
      <c r="A116" s="45" t="s">
        <v>87</v>
      </c>
      <c r="B116" s="45"/>
      <c r="C116" s="42">
        <f>VLOOKUP(A116,BD!$B$3:$D$746,3,FALSE)</f>
        <v>18</v>
      </c>
      <c r="D116" s="4">
        <f>IFERROR(VLOOKUP(A116,BD!$B$3:$AC$411,4,FALSE),0)</f>
        <v>180</v>
      </c>
      <c r="E116" s="4">
        <f>IFERROR(VLOOKUP(A116,BD!$B$3:$AC$411,6,FALSE),0)</f>
        <v>468</v>
      </c>
      <c r="F116" s="4"/>
      <c r="G116" s="4">
        <f>+IFERROR(VLOOKUP(A116,BD!$B$3:$AC$411,12,FALSE),0)</f>
        <v>0</v>
      </c>
      <c r="H116" s="4">
        <f>+IFERROR(VLOOKUP(A116,BD!$B$3:$AC$411,14,FALSE),0)</f>
        <v>0</v>
      </c>
      <c r="I116" s="4">
        <f t="shared" si="7"/>
        <v>0</v>
      </c>
      <c r="J116" s="4">
        <f t="shared" si="8"/>
        <v>468</v>
      </c>
      <c r="K116" s="44">
        <f t="shared" si="11"/>
        <v>468</v>
      </c>
      <c r="L116" s="36">
        <v>162</v>
      </c>
      <c r="M116" s="36">
        <v>144</v>
      </c>
      <c r="N116" s="36"/>
      <c r="O116" s="36"/>
      <c r="P116" s="36">
        <v>162</v>
      </c>
      <c r="Q116" s="36">
        <v>108</v>
      </c>
      <c r="R116" s="36">
        <v>180</v>
      </c>
      <c r="S116" s="36"/>
      <c r="T116" s="36"/>
      <c r="U116" s="36"/>
      <c r="V116" s="36"/>
      <c r="W116" s="36"/>
      <c r="X116" s="36">
        <v>162</v>
      </c>
      <c r="Y116" s="36">
        <v>162</v>
      </c>
      <c r="Z116" s="36">
        <v>0</v>
      </c>
      <c r="AA116" s="36"/>
      <c r="AB116" s="36">
        <v>144</v>
      </c>
      <c r="AC116" s="36">
        <v>108</v>
      </c>
      <c r="AD116" s="36"/>
      <c r="AE116" s="36"/>
      <c r="AF116" s="36">
        <v>216</v>
      </c>
      <c r="AG116" s="36">
        <v>144</v>
      </c>
      <c r="AH116" s="36">
        <v>0</v>
      </c>
      <c r="AI116" s="36"/>
      <c r="AJ116" s="36">
        <v>162</v>
      </c>
      <c r="AK116" s="36">
        <v>162</v>
      </c>
      <c r="AL116" s="36">
        <v>0</v>
      </c>
      <c r="AM116" s="36"/>
      <c r="AN116" s="36">
        <v>54</v>
      </c>
      <c r="AO116" s="36">
        <v>0</v>
      </c>
      <c r="AP116" s="36"/>
      <c r="AQ116" s="36"/>
      <c r="AR116" s="36">
        <v>36</v>
      </c>
      <c r="AS116" s="36">
        <v>18</v>
      </c>
      <c r="AT116" s="36">
        <v>0</v>
      </c>
      <c r="AU116" s="36"/>
      <c r="AV116" s="36"/>
      <c r="AW116" s="36"/>
      <c r="AX116" s="36"/>
      <c r="AY116" s="36"/>
      <c r="AZ116" s="36">
        <v>0</v>
      </c>
      <c r="BA116" s="36">
        <v>0</v>
      </c>
      <c r="BB116" s="36">
        <v>0</v>
      </c>
      <c r="BC116" s="36"/>
      <c r="BD116" s="36">
        <v>90</v>
      </c>
      <c r="BE116" s="36">
        <v>0</v>
      </c>
      <c r="BF116" s="36">
        <v>0</v>
      </c>
      <c r="BG116" s="36"/>
      <c r="BH116" s="36">
        <v>90</v>
      </c>
      <c r="BI116" s="36">
        <v>0</v>
      </c>
      <c r="BJ116" s="36">
        <v>0</v>
      </c>
      <c r="BK116" s="36"/>
      <c r="BL116" s="36">
        <v>90</v>
      </c>
      <c r="BM116" s="36">
        <v>0</v>
      </c>
      <c r="BN116" s="36"/>
      <c r="BO116" s="36"/>
      <c r="BP116" s="36">
        <v>108</v>
      </c>
      <c r="BQ116" s="36">
        <v>0</v>
      </c>
      <c r="BR116" s="36">
        <v>180</v>
      </c>
      <c r="BS116" s="36"/>
      <c r="BT116" s="36">
        <v>54</v>
      </c>
      <c r="BU116" s="36">
        <v>0</v>
      </c>
      <c r="BV116" s="36"/>
      <c r="BW116" s="36"/>
      <c r="BX116" s="36"/>
      <c r="BY116" s="36"/>
      <c r="BZ116" s="36"/>
      <c r="CA116" s="36"/>
      <c r="CB116" s="36"/>
      <c r="CC116" s="36"/>
      <c r="CD116" s="36"/>
      <c r="CE116" s="36"/>
      <c r="CF116" s="36"/>
      <c r="CG116" s="36"/>
      <c r="CH116" s="36"/>
      <c r="CI116" s="36"/>
      <c r="CJ116" s="36"/>
      <c r="CK116" s="36"/>
      <c r="CL116" s="36"/>
      <c r="CM116" s="36"/>
      <c r="CN116" s="36"/>
      <c r="CO116" s="36"/>
      <c r="CP116" s="36"/>
      <c r="CQ116" s="36"/>
      <c r="CR116" s="36"/>
      <c r="CS116" s="36"/>
      <c r="CT116" s="36"/>
      <c r="CU116" s="36"/>
      <c r="CV116" s="36"/>
      <c r="CW116" s="36"/>
      <c r="CX116" s="36"/>
      <c r="CY116" s="36"/>
      <c r="CZ116" s="36"/>
      <c r="DA116" s="36"/>
      <c r="DB116" s="36"/>
      <c r="DC116" s="36"/>
      <c r="DD116" s="36"/>
      <c r="DE116" s="36"/>
      <c r="DF116" s="36"/>
      <c r="DG116" s="36"/>
      <c r="DH116" s="36"/>
      <c r="DI116" s="36"/>
      <c r="DJ116" s="36"/>
      <c r="DK116" s="36"/>
      <c r="DL116" s="36"/>
      <c r="DM116" s="36"/>
      <c r="DN116" s="36"/>
      <c r="DO116" s="36"/>
      <c r="DP116" s="36"/>
      <c r="DQ116" s="36"/>
      <c r="DR116" s="36"/>
      <c r="DS116" s="36"/>
      <c r="DT116" s="36"/>
      <c r="DU116" s="36"/>
      <c r="DV116" s="36"/>
      <c r="DW116" s="36"/>
      <c r="DX116" s="36"/>
      <c r="DY116" s="36"/>
      <c r="DZ116" s="36"/>
      <c r="EA116" s="36"/>
      <c r="EB116" s="36"/>
      <c r="EC116" s="36"/>
      <c r="ED116" s="36"/>
      <c r="EE116" s="36"/>
      <c r="EF116" s="36"/>
      <c r="EG116" s="36"/>
      <c r="EI116" s="4"/>
      <c r="EJ116" s="4"/>
      <c r="EK116" s="4"/>
      <c r="EL116" s="4"/>
      <c r="EM116" s="4"/>
      <c r="EN116" s="4"/>
      <c r="EO116" s="4"/>
      <c r="EQ116" s="4"/>
      <c r="ER116" s="99"/>
      <c r="ES116" s="4"/>
      <c r="ET116" s="4"/>
      <c r="EU116" s="99"/>
      <c r="EV116" s="99"/>
      <c r="EW116" s="99"/>
      <c r="EX116" s="99"/>
      <c r="EY116" s="99"/>
    </row>
    <row r="117" spans="1:155" ht="16.5" thickBot="1">
      <c r="A117" s="41" t="s">
        <v>88</v>
      </c>
      <c r="B117" s="41"/>
      <c r="C117" s="42">
        <f>VLOOKUP(A117,BD!$B$3:$D$746,3,FALSE)</f>
        <v>12</v>
      </c>
      <c r="D117" s="6">
        <f>IFERROR(VLOOKUP(A117,BD!$B$3:$AC$411,4,FALSE),0)</f>
        <v>0</v>
      </c>
      <c r="E117" s="6">
        <f>IFERROR(VLOOKUP(A117,BD!$B$3:$AC$411,6,FALSE),0)</f>
        <v>360</v>
      </c>
      <c r="F117" s="6"/>
      <c r="G117" s="6">
        <f>+IFERROR(VLOOKUP(A117,BD!$B$3:$AC$411,12,FALSE),0)</f>
        <v>0</v>
      </c>
      <c r="H117" s="6">
        <f>+IFERROR(VLOOKUP(A117,BD!$B$3:$AC$411,14,FALSE),0)</f>
        <v>0</v>
      </c>
      <c r="I117" s="6">
        <f t="shared" si="7"/>
        <v>0</v>
      </c>
      <c r="J117" s="6">
        <f t="shared" si="8"/>
        <v>360</v>
      </c>
      <c r="K117" s="44">
        <f t="shared" si="11"/>
        <v>360</v>
      </c>
      <c r="L117" s="36">
        <v>132</v>
      </c>
      <c r="M117" s="36">
        <v>96</v>
      </c>
      <c r="N117" s="36"/>
      <c r="O117" s="36"/>
      <c r="P117" s="36">
        <v>108</v>
      </c>
      <c r="Q117" s="36">
        <v>84</v>
      </c>
      <c r="R117" s="36">
        <v>240</v>
      </c>
      <c r="S117" s="36"/>
      <c r="T117" s="36"/>
      <c r="U117" s="36"/>
      <c r="V117" s="36"/>
      <c r="W117" s="36"/>
      <c r="X117" s="36">
        <v>108</v>
      </c>
      <c r="Y117" s="36">
        <v>108</v>
      </c>
      <c r="Z117" s="36">
        <v>0</v>
      </c>
      <c r="AA117" s="36"/>
      <c r="AB117" s="36">
        <v>96</v>
      </c>
      <c r="AC117" s="36">
        <v>72</v>
      </c>
      <c r="AD117" s="36"/>
      <c r="AE117" s="36"/>
      <c r="AF117" s="36">
        <v>132</v>
      </c>
      <c r="AG117" s="36">
        <v>96</v>
      </c>
      <c r="AH117" s="36">
        <v>0</v>
      </c>
      <c r="AI117" s="36"/>
      <c r="AJ117" s="36">
        <v>108</v>
      </c>
      <c r="AK117" s="36">
        <v>84</v>
      </c>
      <c r="AL117" s="36">
        <v>120</v>
      </c>
      <c r="AM117" s="36"/>
      <c r="AN117" s="36">
        <v>36</v>
      </c>
      <c r="AO117" s="36">
        <v>0</v>
      </c>
      <c r="AP117" s="36"/>
      <c r="AQ117" s="36"/>
      <c r="AR117" s="36">
        <v>12</v>
      </c>
      <c r="AS117" s="36">
        <v>12</v>
      </c>
      <c r="AT117" s="36">
        <v>0</v>
      </c>
      <c r="AU117" s="36"/>
      <c r="AV117" s="36"/>
      <c r="AW117" s="36"/>
      <c r="AX117" s="36"/>
      <c r="AY117" s="36"/>
      <c r="AZ117" s="36">
        <v>0</v>
      </c>
      <c r="BA117" s="36">
        <v>0</v>
      </c>
      <c r="BB117" s="36">
        <v>0</v>
      </c>
      <c r="BC117" s="36"/>
      <c r="BD117" s="36">
        <v>60</v>
      </c>
      <c r="BE117" s="36">
        <v>0</v>
      </c>
      <c r="BF117" s="36">
        <v>0</v>
      </c>
      <c r="BG117" s="36"/>
      <c r="BH117" s="36">
        <v>24</v>
      </c>
      <c r="BI117" s="36">
        <v>0</v>
      </c>
      <c r="BJ117" s="36">
        <v>0</v>
      </c>
      <c r="BK117" s="36"/>
      <c r="BL117" s="36">
        <v>96</v>
      </c>
      <c r="BM117" s="36">
        <v>0</v>
      </c>
      <c r="BN117" s="36"/>
      <c r="BO117" s="36"/>
      <c r="BP117" s="36">
        <v>60</v>
      </c>
      <c r="BQ117" s="36">
        <v>0</v>
      </c>
      <c r="BR117" s="36">
        <v>0</v>
      </c>
      <c r="BS117" s="36"/>
      <c r="BT117" s="36">
        <v>24</v>
      </c>
      <c r="BU117" s="36">
        <v>0</v>
      </c>
      <c r="BV117" s="36"/>
      <c r="BW117" s="36"/>
      <c r="BX117" s="36"/>
      <c r="BY117" s="36"/>
      <c r="BZ117" s="36"/>
      <c r="CA117" s="36"/>
      <c r="CB117" s="36"/>
      <c r="CC117" s="36"/>
      <c r="CD117" s="36"/>
      <c r="CE117" s="36"/>
      <c r="CF117" s="36"/>
      <c r="CG117" s="36"/>
      <c r="CH117" s="36"/>
      <c r="CI117" s="36"/>
      <c r="CJ117" s="36"/>
      <c r="CK117" s="36"/>
      <c r="CL117" s="36"/>
      <c r="CM117" s="36"/>
      <c r="CN117" s="36"/>
      <c r="CO117" s="36"/>
      <c r="CP117" s="36"/>
      <c r="CQ117" s="36"/>
      <c r="CR117" s="36"/>
      <c r="CS117" s="36"/>
      <c r="CT117" s="36"/>
      <c r="CU117" s="36"/>
      <c r="CV117" s="36"/>
      <c r="CW117" s="36"/>
      <c r="CX117" s="36"/>
      <c r="CY117" s="36"/>
      <c r="CZ117" s="36"/>
      <c r="DA117" s="36"/>
      <c r="DB117" s="36"/>
      <c r="DC117" s="36"/>
      <c r="DD117" s="36"/>
      <c r="DE117" s="36"/>
      <c r="DF117" s="36"/>
      <c r="DG117" s="36"/>
      <c r="DH117" s="36"/>
      <c r="DI117" s="36"/>
      <c r="DJ117" s="36"/>
      <c r="DK117" s="36"/>
      <c r="DL117" s="36"/>
      <c r="DM117" s="36"/>
      <c r="DN117" s="36"/>
      <c r="DO117" s="36"/>
      <c r="DP117" s="36"/>
      <c r="DQ117" s="36"/>
      <c r="DR117" s="36"/>
      <c r="DS117" s="36"/>
      <c r="DT117" s="36"/>
      <c r="DU117" s="36"/>
      <c r="DV117" s="36"/>
      <c r="DW117" s="36"/>
      <c r="DX117" s="36"/>
      <c r="DY117" s="36"/>
      <c r="DZ117" s="36"/>
      <c r="EA117" s="36"/>
      <c r="EB117" s="36"/>
      <c r="EC117" s="36"/>
      <c r="ED117" s="36"/>
      <c r="EE117" s="36"/>
      <c r="EF117" s="36"/>
      <c r="EG117" s="36"/>
      <c r="EI117" s="6"/>
      <c r="EJ117" s="6"/>
      <c r="EK117" s="6"/>
      <c r="EL117" s="6"/>
      <c r="EM117" s="6"/>
      <c r="EN117" s="6"/>
      <c r="EO117" s="6"/>
      <c r="EQ117" s="6"/>
      <c r="ER117" s="99"/>
      <c r="ES117" s="6"/>
      <c r="ET117" s="6"/>
      <c r="EU117" s="99"/>
      <c r="EV117" s="99"/>
      <c r="EW117" s="99"/>
      <c r="EX117" s="99"/>
      <c r="EY117" s="99"/>
    </row>
    <row r="118" spans="1:155" ht="16.5" thickBot="1">
      <c r="A118" s="45" t="s">
        <v>90</v>
      </c>
      <c r="B118" s="45"/>
      <c r="C118" s="42">
        <f>VLOOKUP(A118,BD!$B$3:$D$746,3,FALSE)</f>
        <v>6</v>
      </c>
      <c r="D118" s="4">
        <f>IFERROR(VLOOKUP(A118,BD!$B$3:$AC$411,4,FALSE),0)</f>
        <v>120</v>
      </c>
      <c r="E118" s="4">
        <f>IFERROR(VLOOKUP(A118,BD!$B$3:$AC$411,6,FALSE),0)</f>
        <v>660</v>
      </c>
      <c r="F118" s="4"/>
      <c r="G118" s="4">
        <f>+IFERROR(VLOOKUP(A118,BD!$B$3:$AC$411,12,FALSE),0)</f>
        <v>0</v>
      </c>
      <c r="H118" s="4">
        <f>+IFERROR(VLOOKUP(A118,BD!$B$3:$AC$411,14,FALSE),0)</f>
        <v>0</v>
      </c>
      <c r="I118" s="4">
        <f t="shared" si="7"/>
        <v>0</v>
      </c>
      <c r="J118" s="4">
        <f t="shared" si="8"/>
        <v>660</v>
      </c>
      <c r="K118" s="44">
        <f t="shared" si="11"/>
        <v>660</v>
      </c>
      <c r="L118" s="36">
        <v>324</v>
      </c>
      <c r="M118" s="36">
        <v>150</v>
      </c>
      <c r="N118" s="36"/>
      <c r="O118" s="36"/>
      <c r="P118" s="36">
        <v>600</v>
      </c>
      <c r="Q118" s="36">
        <v>180</v>
      </c>
      <c r="R118" s="36">
        <v>0</v>
      </c>
      <c r="S118" s="36"/>
      <c r="T118" s="36"/>
      <c r="U118" s="36"/>
      <c r="V118" s="36"/>
      <c r="W118" s="36"/>
      <c r="X118" s="36">
        <v>270</v>
      </c>
      <c r="Y118" s="36">
        <v>126</v>
      </c>
      <c r="Z118" s="36">
        <v>360</v>
      </c>
      <c r="AA118" s="36"/>
      <c r="AB118" s="36">
        <v>402</v>
      </c>
      <c r="AC118" s="36">
        <v>120</v>
      </c>
      <c r="AD118" s="36"/>
      <c r="AE118" s="36"/>
      <c r="AF118" s="36">
        <v>288</v>
      </c>
      <c r="AG118" s="36">
        <v>114</v>
      </c>
      <c r="AH118" s="36">
        <v>360</v>
      </c>
      <c r="AI118" s="36"/>
      <c r="AJ118" s="36">
        <v>270</v>
      </c>
      <c r="AK118" s="36">
        <v>120</v>
      </c>
      <c r="AL118" s="36">
        <v>300</v>
      </c>
      <c r="AM118" s="36"/>
      <c r="AN118" s="36">
        <v>438</v>
      </c>
      <c r="AO118" s="36">
        <v>288</v>
      </c>
      <c r="AP118" s="36"/>
      <c r="AQ118" s="36"/>
      <c r="AR118" s="36">
        <v>390</v>
      </c>
      <c r="AS118" s="36">
        <v>222</v>
      </c>
      <c r="AT118" s="36">
        <v>360</v>
      </c>
      <c r="AU118" s="36"/>
      <c r="AV118" s="36"/>
      <c r="AW118" s="36"/>
      <c r="AX118" s="36"/>
      <c r="AY118" s="36"/>
      <c r="AZ118" s="36">
        <v>378</v>
      </c>
      <c r="BA118" s="36">
        <v>168</v>
      </c>
      <c r="BB118" s="36">
        <v>360</v>
      </c>
      <c r="BC118" s="36"/>
      <c r="BD118" s="36">
        <v>414</v>
      </c>
      <c r="BE118" s="36">
        <v>210</v>
      </c>
      <c r="BF118" s="36">
        <v>360</v>
      </c>
      <c r="BG118" s="36"/>
      <c r="BH118" s="36">
        <v>372</v>
      </c>
      <c r="BI118" s="36">
        <v>222</v>
      </c>
      <c r="BJ118" s="36">
        <v>180</v>
      </c>
      <c r="BK118" s="36"/>
      <c r="BL118" s="36">
        <v>342</v>
      </c>
      <c r="BM118" s="36">
        <v>174</v>
      </c>
      <c r="BN118" s="36"/>
      <c r="BO118" s="36"/>
      <c r="BP118" s="36">
        <v>426</v>
      </c>
      <c r="BQ118" s="36">
        <v>234</v>
      </c>
      <c r="BR118" s="36">
        <v>120</v>
      </c>
      <c r="BS118" s="36"/>
      <c r="BT118" s="36">
        <v>366</v>
      </c>
      <c r="BU118" s="36">
        <v>0</v>
      </c>
      <c r="BV118" s="36"/>
      <c r="BW118" s="36"/>
      <c r="BX118" s="36"/>
      <c r="BY118" s="36"/>
      <c r="BZ118" s="36"/>
      <c r="CA118" s="36"/>
      <c r="CB118" s="36"/>
      <c r="CC118" s="36"/>
      <c r="CD118" s="36"/>
      <c r="CE118" s="36"/>
      <c r="CF118" s="36"/>
      <c r="CG118" s="36"/>
      <c r="CH118" s="36"/>
      <c r="CI118" s="36"/>
      <c r="CJ118" s="36"/>
      <c r="CK118" s="36"/>
      <c r="CL118" s="36"/>
      <c r="CM118" s="36"/>
      <c r="CN118" s="36"/>
      <c r="CO118" s="36"/>
      <c r="CP118" s="36"/>
      <c r="CQ118" s="36"/>
      <c r="CR118" s="36"/>
      <c r="CS118" s="36"/>
      <c r="CT118" s="36"/>
      <c r="CU118" s="36"/>
      <c r="CV118" s="36"/>
      <c r="CW118" s="36"/>
      <c r="CX118" s="36"/>
      <c r="CY118" s="36"/>
      <c r="CZ118" s="36"/>
      <c r="DA118" s="36"/>
      <c r="DB118" s="36"/>
      <c r="DC118" s="36"/>
      <c r="DD118" s="36"/>
      <c r="DE118" s="36"/>
      <c r="DF118" s="36"/>
      <c r="DG118" s="36"/>
      <c r="DH118" s="36"/>
      <c r="DI118" s="36"/>
      <c r="DJ118" s="36"/>
      <c r="DK118" s="36"/>
      <c r="DL118" s="36"/>
      <c r="DM118" s="36"/>
      <c r="DN118" s="36"/>
      <c r="DO118" s="36"/>
      <c r="DP118" s="36"/>
      <c r="DQ118" s="36"/>
      <c r="DR118" s="36"/>
      <c r="DS118" s="36"/>
      <c r="DT118" s="36"/>
      <c r="DU118" s="36"/>
      <c r="DV118" s="36"/>
      <c r="DW118" s="36"/>
      <c r="DX118" s="36"/>
      <c r="DY118" s="36"/>
      <c r="DZ118" s="36"/>
      <c r="EA118" s="36"/>
      <c r="EB118" s="36"/>
      <c r="EC118" s="36"/>
      <c r="ED118" s="36"/>
      <c r="EE118" s="36"/>
      <c r="EF118" s="36"/>
      <c r="EG118" s="36"/>
      <c r="EI118" s="4"/>
      <c r="EJ118" s="4"/>
      <c r="EK118" s="4"/>
      <c r="EL118" s="4"/>
      <c r="EM118" s="4"/>
      <c r="EN118" s="4"/>
      <c r="EO118" s="4"/>
      <c r="EQ118" s="4"/>
      <c r="ER118" s="99"/>
      <c r="ES118" s="4"/>
      <c r="ET118" s="4"/>
      <c r="EU118" s="99"/>
      <c r="EV118" s="99"/>
      <c r="EW118" s="99"/>
      <c r="EX118" s="99"/>
      <c r="EY118" s="99"/>
    </row>
    <row r="119" spans="1:155" ht="16.5" thickBot="1">
      <c r="A119" s="59" t="s">
        <v>307</v>
      </c>
      <c r="B119" s="59"/>
      <c r="C119" s="42">
        <f>VLOOKUP(A119,BD!$B$3:$D$746,3,FALSE)</f>
        <v>20</v>
      </c>
      <c r="D119" s="18">
        <f>IFERROR(VLOOKUP(A119,BD!$B$3:$AC$411,4,FALSE),0)</f>
        <v>0</v>
      </c>
      <c r="E119" s="18">
        <f>IFERROR(VLOOKUP(A119,BD!$B$3:$AC$411,6,FALSE),0)</f>
        <v>4</v>
      </c>
      <c r="F119" s="18"/>
      <c r="G119" s="18">
        <f>+IFERROR(VLOOKUP(A119,BD!$B$3:$AC$411,12,FALSE),0)</f>
        <v>0</v>
      </c>
      <c r="H119" s="18">
        <f>+IFERROR(VLOOKUP(A119,BD!$B$3:$AC$411,14,FALSE),0)</f>
        <v>0</v>
      </c>
      <c r="I119" s="18">
        <f t="shared" si="7"/>
        <v>0</v>
      </c>
      <c r="J119" s="18">
        <f t="shared" si="8"/>
        <v>4</v>
      </c>
      <c r="K119" s="44">
        <f t="shared" si="11"/>
        <v>4</v>
      </c>
      <c r="L119" s="36">
        <v>0</v>
      </c>
      <c r="M119" s="36">
        <v>0</v>
      </c>
      <c r="N119" s="36"/>
      <c r="O119" s="36"/>
      <c r="P119" s="36">
        <v>0</v>
      </c>
      <c r="Q119" s="36">
        <v>0</v>
      </c>
      <c r="R119" s="36">
        <v>0</v>
      </c>
      <c r="S119" s="36"/>
      <c r="T119" s="36"/>
      <c r="U119" s="36"/>
      <c r="V119" s="36"/>
      <c r="W119" s="36"/>
      <c r="X119" s="36">
        <v>0</v>
      </c>
      <c r="Y119" s="36">
        <v>0</v>
      </c>
      <c r="Z119" s="36">
        <v>0</v>
      </c>
      <c r="AA119" s="36"/>
      <c r="AB119" s="36">
        <v>0</v>
      </c>
      <c r="AC119" s="36">
        <v>0</v>
      </c>
      <c r="AD119" s="36"/>
      <c r="AE119" s="36"/>
      <c r="AF119" s="36">
        <v>0</v>
      </c>
      <c r="AG119" s="36">
        <v>0</v>
      </c>
      <c r="AH119" s="36">
        <v>0</v>
      </c>
      <c r="AI119" s="36"/>
      <c r="AJ119" s="36">
        <v>0</v>
      </c>
      <c r="AK119" s="36">
        <v>0</v>
      </c>
      <c r="AL119" s="36">
        <v>0</v>
      </c>
      <c r="AM119" s="36"/>
      <c r="AN119" s="36">
        <v>0</v>
      </c>
      <c r="AO119" s="36">
        <v>0</v>
      </c>
      <c r="AP119" s="36"/>
      <c r="AQ119" s="36"/>
      <c r="AR119" s="36">
        <v>0</v>
      </c>
      <c r="AS119" s="36">
        <v>0</v>
      </c>
      <c r="AT119" s="36">
        <v>0</v>
      </c>
      <c r="AU119" s="36"/>
      <c r="AV119" s="36"/>
      <c r="AW119" s="36"/>
      <c r="AX119" s="36"/>
      <c r="AY119" s="36"/>
      <c r="AZ119" s="36">
        <v>0</v>
      </c>
      <c r="BA119" s="36">
        <v>0</v>
      </c>
      <c r="BB119" s="36">
        <v>0</v>
      </c>
      <c r="BC119" s="36"/>
      <c r="BD119" s="36">
        <v>0</v>
      </c>
      <c r="BE119" s="36">
        <v>0</v>
      </c>
      <c r="BF119" s="36">
        <v>0</v>
      </c>
      <c r="BG119" s="36"/>
      <c r="BH119" s="36">
        <v>0</v>
      </c>
      <c r="BI119" s="36">
        <v>0</v>
      </c>
      <c r="BJ119" s="36">
        <v>0</v>
      </c>
      <c r="BK119" s="36"/>
      <c r="BL119" s="36">
        <v>0</v>
      </c>
      <c r="BM119" s="36">
        <v>0</v>
      </c>
      <c r="BN119" s="36"/>
      <c r="BO119" s="36"/>
      <c r="BP119" s="36">
        <v>0</v>
      </c>
      <c r="BQ119" s="36">
        <v>0</v>
      </c>
      <c r="BR119" s="36">
        <v>0</v>
      </c>
      <c r="BS119" s="36"/>
      <c r="BT119" s="36">
        <v>0</v>
      </c>
      <c r="BU119" s="36">
        <v>0</v>
      </c>
      <c r="BV119" s="36"/>
      <c r="BW119" s="36"/>
      <c r="BX119" s="36"/>
      <c r="BY119" s="36"/>
      <c r="BZ119" s="36"/>
      <c r="CA119" s="36"/>
      <c r="CB119" s="36"/>
      <c r="CC119" s="36"/>
      <c r="CD119" s="36"/>
      <c r="CE119" s="36"/>
      <c r="CF119" s="36"/>
      <c r="CG119" s="36"/>
      <c r="CH119" s="36"/>
      <c r="CI119" s="36"/>
      <c r="CJ119" s="36"/>
      <c r="CK119" s="36"/>
      <c r="CL119" s="36"/>
      <c r="CM119" s="36"/>
      <c r="CN119" s="36"/>
      <c r="CO119" s="36"/>
      <c r="CP119" s="36"/>
      <c r="CQ119" s="36"/>
      <c r="CR119" s="36"/>
      <c r="CS119" s="36"/>
      <c r="CT119" s="36"/>
      <c r="CU119" s="36"/>
      <c r="CV119" s="36"/>
      <c r="CW119" s="36"/>
      <c r="CX119" s="36"/>
      <c r="CY119" s="36"/>
      <c r="CZ119" s="36"/>
      <c r="DA119" s="36"/>
      <c r="DB119" s="36"/>
      <c r="DC119" s="36"/>
      <c r="DD119" s="36"/>
      <c r="DE119" s="36"/>
      <c r="DF119" s="36"/>
      <c r="DG119" s="36"/>
      <c r="DH119" s="36"/>
      <c r="DI119" s="36"/>
      <c r="DJ119" s="36"/>
      <c r="DK119" s="36"/>
      <c r="DL119" s="36"/>
      <c r="DM119" s="36"/>
      <c r="DN119" s="36"/>
      <c r="DO119" s="36"/>
      <c r="DP119" s="36"/>
      <c r="DQ119" s="36"/>
      <c r="DR119" s="36"/>
      <c r="DS119" s="36"/>
      <c r="DT119" s="36"/>
      <c r="DU119" s="36"/>
      <c r="DV119" s="36"/>
      <c r="DW119" s="36"/>
      <c r="DX119" s="36"/>
      <c r="DY119" s="36"/>
      <c r="DZ119" s="36"/>
      <c r="EA119" s="36"/>
      <c r="EB119" s="36"/>
      <c r="EC119" s="36"/>
      <c r="ED119" s="36"/>
      <c r="EE119" s="36"/>
      <c r="EF119" s="36"/>
      <c r="EG119" s="36"/>
      <c r="EI119" s="18"/>
      <c r="EJ119" s="18"/>
      <c r="EK119" s="18"/>
      <c r="EL119" s="18"/>
      <c r="EM119" s="269"/>
      <c r="EN119" s="18"/>
      <c r="EO119" s="18"/>
      <c r="EQ119" s="18"/>
      <c r="ER119" s="99"/>
      <c r="ES119" s="18"/>
      <c r="ET119" s="18"/>
      <c r="EU119" s="99"/>
      <c r="EV119" s="99"/>
      <c r="EW119" s="99"/>
      <c r="EX119" s="99"/>
      <c r="EY119" s="99"/>
    </row>
    <row r="120" spans="1:155" ht="16.5" thickBot="1">
      <c r="A120" s="59" t="s">
        <v>101</v>
      </c>
      <c r="B120" s="59"/>
      <c r="C120" s="42">
        <f>VLOOKUP(A120,BD!$B$3:$D$746,3,FALSE)</f>
        <v>8</v>
      </c>
      <c r="D120" s="18">
        <f>IFERROR(VLOOKUP(A120,BD!$B$3:$AC$411,4,FALSE),0)</f>
        <v>0</v>
      </c>
      <c r="E120" s="18">
        <f>IFERROR(VLOOKUP(A120,BD!$B$3:$AC$411,6,FALSE),0)</f>
        <v>0</v>
      </c>
      <c r="F120" s="18"/>
      <c r="G120" s="18">
        <f>+IFERROR(VLOOKUP(A120,BD!$B$3:$AC$411,12,FALSE),0)</f>
        <v>0</v>
      </c>
      <c r="H120" s="18">
        <f>+IFERROR(VLOOKUP(A120,BD!$B$3:$AC$411,14,FALSE),0)</f>
        <v>0</v>
      </c>
      <c r="I120" s="18">
        <f t="shared" si="7"/>
        <v>0</v>
      </c>
      <c r="J120" s="18">
        <f t="shared" si="8"/>
        <v>0</v>
      </c>
      <c r="K120" s="44">
        <f t="shared" si="11"/>
        <v>0</v>
      </c>
      <c r="L120" s="36">
        <v>0</v>
      </c>
      <c r="M120" s="36">
        <v>0</v>
      </c>
      <c r="N120" s="36"/>
      <c r="O120" s="36"/>
      <c r="P120" s="36">
        <v>0</v>
      </c>
      <c r="Q120" s="36">
        <v>0</v>
      </c>
      <c r="R120" s="36">
        <v>0</v>
      </c>
      <c r="S120" s="36"/>
      <c r="T120" s="36"/>
      <c r="U120" s="36"/>
      <c r="V120" s="36"/>
      <c r="W120" s="36"/>
      <c r="X120" s="36">
        <v>0</v>
      </c>
      <c r="Y120" s="36">
        <v>0</v>
      </c>
      <c r="Z120" s="36">
        <v>0</v>
      </c>
      <c r="AA120" s="36"/>
      <c r="AB120" s="36">
        <v>0</v>
      </c>
      <c r="AC120" s="36">
        <v>0</v>
      </c>
      <c r="AD120" s="36"/>
      <c r="AE120" s="36"/>
      <c r="AF120" s="36">
        <v>0</v>
      </c>
      <c r="AG120" s="36">
        <v>0</v>
      </c>
      <c r="AH120" s="36">
        <v>0</v>
      </c>
      <c r="AI120" s="36"/>
      <c r="AJ120" s="36">
        <v>0</v>
      </c>
      <c r="AK120" s="36">
        <v>0</v>
      </c>
      <c r="AL120" s="36">
        <v>0</v>
      </c>
      <c r="AM120" s="36"/>
      <c r="AN120" s="36">
        <v>0</v>
      </c>
      <c r="AO120" s="36">
        <v>0</v>
      </c>
      <c r="AP120" s="36"/>
      <c r="AQ120" s="36"/>
      <c r="AR120" s="36">
        <v>0</v>
      </c>
      <c r="AS120" s="36">
        <v>0</v>
      </c>
      <c r="AT120" s="36">
        <v>0</v>
      </c>
      <c r="AU120" s="36"/>
      <c r="AV120" s="36"/>
      <c r="AW120" s="36"/>
      <c r="AX120" s="36"/>
      <c r="AY120" s="36"/>
      <c r="AZ120" s="36">
        <v>0</v>
      </c>
      <c r="BA120" s="36">
        <v>0</v>
      </c>
      <c r="BB120" s="36">
        <v>0</v>
      </c>
      <c r="BC120" s="36"/>
      <c r="BD120" s="36">
        <v>0</v>
      </c>
      <c r="BE120" s="36">
        <v>0</v>
      </c>
      <c r="BF120" s="36">
        <v>0</v>
      </c>
      <c r="BG120" s="36"/>
      <c r="BH120" s="36">
        <v>0</v>
      </c>
      <c r="BI120" s="36">
        <v>0</v>
      </c>
      <c r="BJ120" s="36">
        <v>0</v>
      </c>
      <c r="BK120" s="36"/>
      <c r="BL120" s="36">
        <v>0</v>
      </c>
      <c r="BM120" s="36">
        <v>0</v>
      </c>
      <c r="BN120" s="36"/>
      <c r="BO120" s="36"/>
      <c r="BP120" s="36">
        <v>0</v>
      </c>
      <c r="BQ120" s="36">
        <v>0</v>
      </c>
      <c r="BR120" s="36">
        <v>0</v>
      </c>
      <c r="BS120" s="36"/>
      <c r="BT120" s="36">
        <v>0</v>
      </c>
      <c r="BU120" s="36">
        <v>0</v>
      </c>
      <c r="BV120" s="36"/>
      <c r="BW120" s="36"/>
      <c r="BX120" s="36"/>
      <c r="BY120" s="36"/>
      <c r="BZ120" s="36"/>
      <c r="CA120" s="36"/>
      <c r="CB120" s="36"/>
      <c r="CC120" s="36"/>
      <c r="CD120" s="36"/>
      <c r="CE120" s="36"/>
      <c r="CF120" s="36"/>
      <c r="CG120" s="36"/>
      <c r="CH120" s="36"/>
      <c r="CI120" s="36"/>
      <c r="CJ120" s="36"/>
      <c r="CK120" s="36"/>
      <c r="CL120" s="36"/>
      <c r="CM120" s="36"/>
      <c r="CN120" s="36"/>
      <c r="CO120" s="36"/>
      <c r="CP120" s="36"/>
      <c r="CQ120" s="36"/>
      <c r="CR120" s="36"/>
      <c r="CS120" s="36"/>
      <c r="CT120" s="36"/>
      <c r="CU120" s="36"/>
      <c r="CV120" s="36"/>
      <c r="CW120" s="36"/>
      <c r="CX120" s="36"/>
      <c r="CY120" s="36"/>
      <c r="CZ120" s="36"/>
      <c r="DA120" s="36"/>
      <c r="DB120" s="36"/>
      <c r="DC120" s="36"/>
      <c r="DD120" s="36"/>
      <c r="DE120" s="36"/>
      <c r="DF120" s="36"/>
      <c r="DG120" s="36"/>
      <c r="DH120" s="36"/>
      <c r="DI120" s="36"/>
      <c r="DJ120" s="36"/>
      <c r="DK120" s="36"/>
      <c r="DL120" s="36"/>
      <c r="DM120" s="36"/>
      <c r="DN120" s="36"/>
      <c r="DO120" s="36"/>
      <c r="DP120" s="36"/>
      <c r="DQ120" s="36"/>
      <c r="DR120" s="36"/>
      <c r="DS120" s="36"/>
      <c r="DT120" s="36"/>
      <c r="DU120" s="36"/>
      <c r="DV120" s="36"/>
      <c r="DW120" s="36"/>
      <c r="DX120" s="36"/>
      <c r="DY120" s="36"/>
      <c r="DZ120" s="36"/>
      <c r="EA120" s="36"/>
      <c r="EB120" s="36"/>
      <c r="EC120" s="36"/>
      <c r="ED120" s="36"/>
      <c r="EE120" s="36"/>
      <c r="EF120" s="36"/>
      <c r="EG120" s="36"/>
      <c r="EI120" s="18"/>
      <c r="EJ120" s="18"/>
      <c r="EK120" s="18"/>
      <c r="EL120" s="18"/>
      <c r="EM120" s="18"/>
      <c r="EN120" s="18"/>
      <c r="EO120" s="18"/>
      <c r="EQ120" s="18"/>
      <c r="ER120" s="99"/>
      <c r="ES120" s="18"/>
      <c r="ET120" s="18"/>
      <c r="EU120" s="99"/>
      <c r="EV120" s="99"/>
      <c r="EW120" s="99"/>
      <c r="EX120" s="99"/>
      <c r="EY120" s="99"/>
    </row>
    <row r="121" spans="1:155" ht="16.5" thickBot="1">
      <c r="A121" s="59" t="s">
        <v>308</v>
      </c>
      <c r="B121" s="59"/>
      <c r="C121" s="42">
        <f>VLOOKUP(A121,BD!$B$3:$D$746,3,FALSE)</f>
        <v>20</v>
      </c>
      <c r="D121" s="18">
        <f>IFERROR(VLOOKUP(A121,BD!$B$3:$AC$411,4,FALSE),0)</f>
        <v>0</v>
      </c>
      <c r="E121" s="18">
        <f>IFERROR(VLOOKUP(A121,BD!$B$3:$AC$411,6,FALSE),0)</f>
        <v>20</v>
      </c>
      <c r="F121" s="18"/>
      <c r="G121" s="18">
        <f>+IFERROR(VLOOKUP(A121,BD!$B$3:$AC$411,12,FALSE),0)</f>
        <v>0</v>
      </c>
      <c r="H121" s="18">
        <f>+IFERROR(VLOOKUP(A121,BD!$B$3:$AC$411,14,FALSE),0)</f>
        <v>0</v>
      </c>
      <c r="I121" s="18">
        <f t="shared" si="7"/>
        <v>0</v>
      </c>
      <c r="J121" s="18">
        <f t="shared" si="8"/>
        <v>20</v>
      </c>
      <c r="K121" s="44">
        <f t="shared" si="11"/>
        <v>20</v>
      </c>
      <c r="L121" s="36">
        <v>0</v>
      </c>
      <c r="M121" s="36">
        <v>0</v>
      </c>
      <c r="N121" s="36"/>
      <c r="O121" s="36"/>
      <c r="P121" s="36">
        <v>20</v>
      </c>
      <c r="Q121" s="36">
        <v>0</v>
      </c>
      <c r="R121" s="36">
        <v>0</v>
      </c>
      <c r="S121" s="36"/>
      <c r="T121" s="36"/>
      <c r="U121" s="36"/>
      <c r="V121" s="36"/>
      <c r="W121" s="36"/>
      <c r="X121" s="36">
        <v>0</v>
      </c>
      <c r="Y121" s="36">
        <v>0</v>
      </c>
      <c r="Z121" s="36">
        <v>0</v>
      </c>
      <c r="AA121" s="36"/>
      <c r="AB121" s="36">
        <v>0</v>
      </c>
      <c r="AC121" s="36">
        <v>0</v>
      </c>
      <c r="AD121" s="36"/>
      <c r="AE121" s="36"/>
      <c r="AF121" s="36">
        <v>20</v>
      </c>
      <c r="AG121" s="36">
        <v>0</v>
      </c>
      <c r="AH121" s="36">
        <v>0</v>
      </c>
      <c r="AI121" s="36"/>
      <c r="AJ121" s="36">
        <v>0</v>
      </c>
      <c r="AK121" s="36">
        <v>0</v>
      </c>
      <c r="AL121" s="36">
        <v>0</v>
      </c>
      <c r="AM121" s="36"/>
      <c r="AN121" s="36">
        <v>0</v>
      </c>
      <c r="AO121" s="36">
        <v>0</v>
      </c>
      <c r="AP121" s="36"/>
      <c r="AQ121" s="36"/>
      <c r="AR121" s="36">
        <v>0</v>
      </c>
      <c r="AS121" s="36">
        <v>0</v>
      </c>
      <c r="AT121" s="36">
        <v>0</v>
      </c>
      <c r="AU121" s="36"/>
      <c r="AV121" s="36"/>
      <c r="AW121" s="36"/>
      <c r="AX121" s="36"/>
      <c r="AY121" s="36"/>
      <c r="AZ121" s="36">
        <v>0</v>
      </c>
      <c r="BA121" s="36">
        <v>0</v>
      </c>
      <c r="BB121" s="36">
        <v>0</v>
      </c>
      <c r="BC121" s="36"/>
      <c r="BD121" s="36">
        <v>0</v>
      </c>
      <c r="BE121" s="36">
        <v>0</v>
      </c>
      <c r="BF121" s="36">
        <v>0</v>
      </c>
      <c r="BG121" s="36"/>
      <c r="BH121" s="36">
        <v>40</v>
      </c>
      <c r="BI121" s="36">
        <v>0</v>
      </c>
      <c r="BJ121" s="36">
        <v>0</v>
      </c>
      <c r="BK121" s="36"/>
      <c r="BL121" s="36">
        <v>20</v>
      </c>
      <c r="BM121" s="36">
        <v>0</v>
      </c>
      <c r="BN121" s="36"/>
      <c r="BO121" s="36"/>
      <c r="BP121" s="36">
        <v>40</v>
      </c>
      <c r="BQ121" s="36">
        <v>0</v>
      </c>
      <c r="BR121" s="36">
        <v>0</v>
      </c>
      <c r="BS121" s="36"/>
      <c r="BT121" s="36">
        <v>0</v>
      </c>
      <c r="BU121" s="36">
        <v>0</v>
      </c>
      <c r="BV121" s="36"/>
      <c r="BW121" s="36"/>
      <c r="BX121" s="36"/>
      <c r="BY121" s="36"/>
      <c r="BZ121" s="36"/>
      <c r="CA121" s="36"/>
      <c r="CB121" s="36"/>
      <c r="CC121" s="36"/>
      <c r="CD121" s="36"/>
      <c r="CE121" s="36"/>
      <c r="CF121" s="36"/>
      <c r="CG121" s="36"/>
      <c r="CH121" s="36"/>
      <c r="CI121" s="36"/>
      <c r="CJ121" s="36"/>
      <c r="CK121" s="36"/>
      <c r="CL121" s="36"/>
      <c r="CM121" s="36"/>
      <c r="CN121" s="36"/>
      <c r="CO121" s="36"/>
      <c r="CP121" s="36"/>
      <c r="CQ121" s="36"/>
      <c r="CR121" s="36"/>
      <c r="CS121" s="36"/>
      <c r="CT121" s="36"/>
      <c r="CU121" s="36"/>
      <c r="CV121" s="36"/>
      <c r="CW121" s="36"/>
      <c r="CX121" s="36"/>
      <c r="CY121" s="36"/>
      <c r="CZ121" s="36"/>
      <c r="DA121" s="36"/>
      <c r="DB121" s="36"/>
      <c r="DC121" s="36"/>
      <c r="DD121" s="36"/>
      <c r="DE121" s="36"/>
      <c r="DF121" s="36"/>
      <c r="DG121" s="36"/>
      <c r="DH121" s="36"/>
      <c r="DI121" s="36"/>
      <c r="DJ121" s="36"/>
      <c r="DK121" s="36"/>
      <c r="DL121" s="36"/>
      <c r="DM121" s="36"/>
      <c r="DN121" s="36"/>
      <c r="DO121" s="36"/>
      <c r="DP121" s="36"/>
      <c r="DQ121" s="36"/>
      <c r="DR121" s="36"/>
      <c r="DS121" s="36"/>
      <c r="DT121" s="36"/>
      <c r="DU121" s="36"/>
      <c r="DV121" s="36"/>
      <c r="DW121" s="36"/>
      <c r="DX121" s="36"/>
      <c r="DY121" s="36"/>
      <c r="DZ121" s="36"/>
      <c r="EA121" s="36"/>
      <c r="EB121" s="36"/>
      <c r="EC121" s="36"/>
      <c r="ED121" s="36"/>
      <c r="EE121" s="36"/>
      <c r="EF121" s="36"/>
      <c r="EG121" s="36"/>
      <c r="EI121" s="18"/>
      <c r="EJ121" s="18"/>
      <c r="EK121" s="18"/>
      <c r="EL121" s="18"/>
      <c r="EM121" s="269"/>
      <c r="EN121" s="18"/>
      <c r="EO121" s="18"/>
      <c r="EQ121" s="18"/>
      <c r="ER121" s="99"/>
      <c r="ES121" s="18"/>
      <c r="ET121" s="18"/>
      <c r="EU121" s="99"/>
      <c r="EV121" s="99"/>
      <c r="EW121" s="99"/>
      <c r="EX121" s="99"/>
      <c r="EY121" s="99"/>
    </row>
    <row r="122" spans="1:155" ht="16.5" thickBot="1">
      <c r="A122" s="59" t="s">
        <v>103</v>
      </c>
      <c r="B122" s="59"/>
      <c r="C122" s="42">
        <f>VLOOKUP(A122,BD!$B$3:$D$746,3,FALSE)</f>
        <v>8</v>
      </c>
      <c r="D122" s="18">
        <f>IFERROR(VLOOKUP(A122,BD!$B$3:$AC$411,4,FALSE),0)</f>
        <v>80</v>
      </c>
      <c r="E122" s="18">
        <f>IFERROR(VLOOKUP(A122,BD!$B$3:$AC$411,6,FALSE),0)</f>
        <v>96</v>
      </c>
      <c r="F122" s="18"/>
      <c r="G122" s="18">
        <f>+IFERROR(VLOOKUP(A122,BD!$B$3:$AC$411,12,FALSE),0)</f>
        <v>0</v>
      </c>
      <c r="H122" s="18">
        <f>+IFERROR(VLOOKUP(A122,BD!$B$3:$AC$411,14,FALSE),0)</f>
        <v>0</v>
      </c>
      <c r="I122" s="18">
        <f t="shared" si="7"/>
        <v>0</v>
      </c>
      <c r="J122" s="18">
        <f t="shared" si="8"/>
        <v>96</v>
      </c>
      <c r="K122" s="44">
        <f t="shared" si="11"/>
        <v>96</v>
      </c>
      <c r="L122" s="36">
        <v>0</v>
      </c>
      <c r="M122" s="36">
        <v>0</v>
      </c>
      <c r="N122" s="36"/>
      <c r="O122" s="36"/>
      <c r="P122" s="36">
        <v>0</v>
      </c>
      <c r="Q122" s="36">
        <v>0</v>
      </c>
      <c r="R122" s="36">
        <v>0</v>
      </c>
      <c r="S122" s="36"/>
      <c r="T122" s="36"/>
      <c r="U122" s="36"/>
      <c r="V122" s="36"/>
      <c r="W122" s="36"/>
      <c r="X122" s="36">
        <v>0</v>
      </c>
      <c r="Y122" s="36">
        <v>0</v>
      </c>
      <c r="Z122" s="36">
        <v>0</v>
      </c>
      <c r="AA122" s="36"/>
      <c r="AB122" s="36">
        <v>0</v>
      </c>
      <c r="AC122" s="36">
        <v>0</v>
      </c>
      <c r="AD122" s="36"/>
      <c r="AE122" s="36"/>
      <c r="AF122" s="36">
        <v>0</v>
      </c>
      <c r="AG122" s="36">
        <v>0</v>
      </c>
      <c r="AH122" s="36">
        <v>0</v>
      </c>
      <c r="AI122" s="36"/>
      <c r="AJ122" s="36">
        <v>0</v>
      </c>
      <c r="AK122" s="36">
        <v>0</v>
      </c>
      <c r="AL122" s="36">
        <v>0</v>
      </c>
      <c r="AM122" s="36"/>
      <c r="AN122" s="36">
        <v>0</v>
      </c>
      <c r="AO122" s="36">
        <v>0</v>
      </c>
      <c r="AP122" s="36"/>
      <c r="AQ122" s="36"/>
      <c r="AR122" s="36">
        <v>0</v>
      </c>
      <c r="AS122" s="36">
        <v>0</v>
      </c>
      <c r="AT122" s="36">
        <v>0</v>
      </c>
      <c r="AU122" s="36"/>
      <c r="AV122" s="36"/>
      <c r="AW122" s="36"/>
      <c r="AX122" s="36"/>
      <c r="AY122" s="36"/>
      <c r="AZ122" s="36">
        <v>0</v>
      </c>
      <c r="BA122" s="36">
        <v>0</v>
      </c>
      <c r="BB122" s="36">
        <v>80</v>
      </c>
      <c r="BC122" s="36"/>
      <c r="BD122" s="36">
        <v>32</v>
      </c>
      <c r="BE122" s="36">
        <v>0</v>
      </c>
      <c r="BF122" s="36">
        <v>0</v>
      </c>
      <c r="BG122" s="36"/>
      <c r="BH122" s="36">
        <v>24</v>
      </c>
      <c r="BI122" s="36">
        <v>0</v>
      </c>
      <c r="BJ122" s="36">
        <v>0</v>
      </c>
      <c r="BK122" s="36"/>
      <c r="BL122" s="36">
        <v>0</v>
      </c>
      <c r="BM122" s="36">
        <v>0</v>
      </c>
      <c r="BN122" s="36"/>
      <c r="BO122" s="36"/>
      <c r="BP122" s="36">
        <v>0</v>
      </c>
      <c r="BQ122" s="36">
        <v>0</v>
      </c>
      <c r="BR122" s="36">
        <v>80</v>
      </c>
      <c r="BS122" s="36">
        <v>8</v>
      </c>
      <c r="BT122" s="36">
        <v>0</v>
      </c>
      <c r="BU122" s="36">
        <v>0</v>
      </c>
      <c r="BV122" s="36"/>
      <c r="BW122" s="36"/>
      <c r="BX122" s="36"/>
      <c r="BY122" s="36"/>
      <c r="BZ122" s="36"/>
      <c r="CA122" s="36"/>
      <c r="CB122" s="36"/>
      <c r="CC122" s="36"/>
      <c r="CD122" s="36"/>
      <c r="CE122" s="36"/>
      <c r="CF122" s="36"/>
      <c r="CG122" s="36"/>
      <c r="CH122" s="36"/>
      <c r="CI122" s="36"/>
      <c r="CJ122" s="36"/>
      <c r="CK122" s="36"/>
      <c r="CL122" s="36"/>
      <c r="CM122" s="36"/>
      <c r="CN122" s="36"/>
      <c r="CO122" s="36"/>
      <c r="CP122" s="36"/>
      <c r="CQ122" s="36"/>
      <c r="CR122" s="36"/>
      <c r="CS122" s="36"/>
      <c r="CT122" s="36"/>
      <c r="CU122" s="36"/>
      <c r="CV122" s="36"/>
      <c r="CW122" s="36"/>
      <c r="CX122" s="36"/>
      <c r="CY122" s="36"/>
      <c r="CZ122" s="36"/>
      <c r="DA122" s="36"/>
      <c r="DB122" s="36"/>
      <c r="DC122" s="36"/>
      <c r="DD122" s="36"/>
      <c r="DE122" s="36"/>
      <c r="DF122" s="36"/>
      <c r="DG122" s="36"/>
      <c r="DH122" s="36"/>
      <c r="DI122" s="36"/>
      <c r="DJ122" s="36"/>
      <c r="DK122" s="36"/>
      <c r="DL122" s="36"/>
      <c r="DM122" s="36"/>
      <c r="DN122" s="36"/>
      <c r="DO122" s="36"/>
      <c r="DP122" s="36"/>
      <c r="DQ122" s="36"/>
      <c r="DR122" s="36"/>
      <c r="DS122" s="36"/>
      <c r="DT122" s="36"/>
      <c r="DU122" s="36"/>
      <c r="DV122" s="36"/>
      <c r="DW122" s="36"/>
      <c r="DX122" s="36"/>
      <c r="DY122" s="36"/>
      <c r="DZ122" s="36"/>
      <c r="EA122" s="36"/>
      <c r="EB122" s="36"/>
      <c r="EC122" s="36"/>
      <c r="ED122" s="36"/>
      <c r="EE122" s="36"/>
      <c r="EF122" s="36"/>
      <c r="EG122" s="36"/>
      <c r="EI122" s="18"/>
      <c r="EJ122" s="18"/>
      <c r="EK122" s="18"/>
      <c r="EL122" s="18"/>
      <c r="EM122" s="18"/>
      <c r="EN122" s="18"/>
      <c r="EO122" s="18"/>
      <c r="EQ122" s="18"/>
      <c r="ER122" s="99"/>
      <c r="ES122" s="18"/>
      <c r="ET122" s="18"/>
      <c r="EU122" s="99"/>
      <c r="EV122" s="99"/>
      <c r="EW122" s="99"/>
      <c r="EX122" s="99"/>
      <c r="EY122" s="99"/>
    </row>
    <row r="123" spans="1:155" ht="16.5" thickBot="1">
      <c r="A123" s="209" t="s">
        <v>311</v>
      </c>
      <c r="B123" s="209"/>
      <c r="C123" s="42">
        <f>VLOOKUP(A123,BD!$B$3:$D$746,3,FALSE)</f>
        <v>6</v>
      </c>
      <c r="D123" s="210">
        <f>IFERROR(VLOOKUP(A123,BD!$B$3:$AC$411,4,FALSE),0)</f>
        <v>0</v>
      </c>
      <c r="E123" s="210">
        <f>IFERROR(VLOOKUP(A123,BD!$B$3:$AC$411,6,FALSE),0)</f>
        <v>0</v>
      </c>
      <c r="F123" s="210"/>
      <c r="G123" s="210">
        <f>+IFERROR(VLOOKUP(A123,BD!$B$3:$AC$411,12,FALSE),0)</f>
        <v>0</v>
      </c>
      <c r="H123" s="210">
        <f>+IFERROR(VLOOKUP(A123,BD!$B$3:$AC$411,14,FALSE),0)</f>
        <v>0</v>
      </c>
      <c r="I123" s="210">
        <f t="shared" si="7"/>
        <v>0</v>
      </c>
      <c r="J123" s="210">
        <f t="shared" si="8"/>
        <v>0</v>
      </c>
      <c r="K123" s="44">
        <f t="shared" si="11"/>
        <v>0</v>
      </c>
      <c r="L123" s="36">
        <v>0</v>
      </c>
      <c r="M123" s="36">
        <v>0</v>
      </c>
      <c r="N123" s="36"/>
      <c r="O123" s="36"/>
      <c r="P123" s="36">
        <v>0</v>
      </c>
      <c r="Q123" s="36">
        <v>0</v>
      </c>
      <c r="R123" s="36">
        <v>0</v>
      </c>
      <c r="S123" s="36"/>
      <c r="T123" s="36"/>
      <c r="U123" s="36"/>
      <c r="V123" s="36"/>
      <c r="W123" s="36"/>
      <c r="X123" s="36">
        <v>0</v>
      </c>
      <c r="Y123" s="36">
        <v>0</v>
      </c>
      <c r="Z123" s="36">
        <v>0</v>
      </c>
      <c r="AA123" s="36"/>
      <c r="AB123" s="36">
        <v>0</v>
      </c>
      <c r="AC123" s="36">
        <v>0</v>
      </c>
      <c r="AD123" s="36"/>
      <c r="AE123" s="36"/>
      <c r="AF123" s="36">
        <v>0</v>
      </c>
      <c r="AG123" s="36">
        <v>0</v>
      </c>
      <c r="AH123" s="36">
        <v>0</v>
      </c>
      <c r="AI123" s="36"/>
      <c r="AJ123" s="36">
        <v>0</v>
      </c>
      <c r="AK123" s="36">
        <v>0</v>
      </c>
      <c r="AL123" s="36">
        <v>0</v>
      </c>
      <c r="AM123" s="36"/>
      <c r="AN123" s="36">
        <v>0</v>
      </c>
      <c r="AO123" s="36">
        <v>0</v>
      </c>
      <c r="AP123" s="36"/>
      <c r="AQ123" s="36"/>
      <c r="AR123" s="36">
        <v>0</v>
      </c>
      <c r="AS123" s="36">
        <v>0</v>
      </c>
      <c r="AT123" s="36">
        <v>0</v>
      </c>
      <c r="AU123" s="36"/>
      <c r="AV123" s="36"/>
      <c r="AW123" s="36"/>
      <c r="AX123" s="36"/>
      <c r="AY123" s="36"/>
      <c r="AZ123" s="36">
        <v>0</v>
      </c>
      <c r="BA123" s="36">
        <v>0</v>
      </c>
      <c r="BB123" s="36">
        <v>0</v>
      </c>
      <c r="BC123" s="36"/>
      <c r="BD123" s="36">
        <v>0</v>
      </c>
      <c r="BE123" s="36">
        <v>0</v>
      </c>
      <c r="BF123" s="36">
        <v>0</v>
      </c>
      <c r="BG123" s="36"/>
      <c r="BH123" s="36">
        <v>0</v>
      </c>
      <c r="BI123" s="36">
        <v>0</v>
      </c>
      <c r="BJ123" s="36">
        <v>0</v>
      </c>
      <c r="BK123" s="36"/>
      <c r="BL123" s="36">
        <v>0</v>
      </c>
      <c r="BM123" s="36">
        <v>0</v>
      </c>
      <c r="BN123" s="36"/>
      <c r="BO123" s="36"/>
      <c r="BP123" s="36">
        <v>0</v>
      </c>
      <c r="BQ123" s="36">
        <v>0</v>
      </c>
      <c r="BR123" s="36">
        <v>0</v>
      </c>
      <c r="BS123" s="36"/>
      <c r="BT123" s="36">
        <v>0</v>
      </c>
      <c r="BU123" s="36">
        <v>0</v>
      </c>
      <c r="BV123" s="36"/>
      <c r="BW123" s="36"/>
      <c r="BX123" s="36"/>
      <c r="BY123" s="36"/>
      <c r="BZ123" s="36"/>
      <c r="CA123" s="36"/>
      <c r="CB123" s="36"/>
      <c r="CC123" s="36"/>
      <c r="CD123" s="36"/>
      <c r="CE123" s="36"/>
      <c r="CF123" s="36"/>
      <c r="CG123" s="36"/>
      <c r="CH123" s="36"/>
      <c r="CI123" s="36"/>
      <c r="CJ123" s="36"/>
      <c r="CK123" s="36"/>
      <c r="CL123" s="36"/>
      <c r="CM123" s="36"/>
      <c r="CN123" s="36"/>
      <c r="CO123" s="36"/>
      <c r="CP123" s="36"/>
      <c r="CQ123" s="36"/>
      <c r="CR123" s="36"/>
      <c r="CS123" s="36"/>
      <c r="CT123" s="36"/>
      <c r="CU123" s="36"/>
      <c r="CV123" s="36"/>
      <c r="CW123" s="36"/>
      <c r="CX123" s="36"/>
      <c r="CY123" s="36"/>
      <c r="CZ123" s="36"/>
      <c r="DA123" s="36"/>
      <c r="DB123" s="36"/>
      <c r="DC123" s="36"/>
      <c r="DD123" s="36"/>
      <c r="DE123" s="36"/>
      <c r="DF123" s="36"/>
      <c r="DG123" s="36"/>
      <c r="DH123" s="36"/>
      <c r="DI123" s="36"/>
      <c r="DJ123" s="36"/>
      <c r="DK123" s="36"/>
      <c r="DL123" s="36"/>
      <c r="DM123" s="36"/>
      <c r="DN123" s="36"/>
      <c r="DO123" s="36"/>
      <c r="DP123" s="36"/>
      <c r="DQ123" s="36"/>
      <c r="DR123" s="36"/>
      <c r="DS123" s="36"/>
      <c r="DT123" s="36"/>
      <c r="DU123" s="36"/>
      <c r="DV123" s="36"/>
      <c r="DW123" s="36"/>
      <c r="DX123" s="36"/>
      <c r="DY123" s="36"/>
      <c r="DZ123" s="36"/>
      <c r="EA123" s="36"/>
      <c r="EB123" s="36"/>
      <c r="EC123" s="36"/>
      <c r="ED123" s="36"/>
      <c r="EE123" s="36"/>
      <c r="EF123" s="36"/>
      <c r="EG123" s="36"/>
      <c r="EI123" s="18"/>
      <c r="EJ123" s="18"/>
      <c r="EK123" s="18"/>
      <c r="EL123" s="18"/>
      <c r="EM123" s="18"/>
      <c r="EN123" s="18"/>
      <c r="EO123" s="18"/>
      <c r="EQ123" s="18"/>
      <c r="ER123" s="99"/>
      <c r="ES123" s="18"/>
      <c r="ET123" s="18"/>
      <c r="EU123" s="99"/>
      <c r="EV123" s="99"/>
      <c r="EW123" s="99"/>
      <c r="EX123" s="99"/>
      <c r="EY123" s="99"/>
    </row>
    <row r="124" spans="1:155" ht="16.5" thickBot="1">
      <c r="A124" s="59" t="s">
        <v>219</v>
      </c>
      <c r="B124" s="59"/>
      <c r="C124" s="42">
        <f>VLOOKUP(A124,BD!$B$3:$D$746,3,FALSE)</f>
        <v>10</v>
      </c>
      <c r="D124" s="18">
        <f>IFERROR(VLOOKUP(A124,BD!$B$3:$AC$411,4,FALSE),0)</f>
        <v>0</v>
      </c>
      <c r="E124" s="18">
        <f>IFERROR(VLOOKUP(A124,BD!$B$3:$AC$411,6,FALSE),0)</f>
        <v>0</v>
      </c>
      <c r="F124" s="18"/>
      <c r="G124" s="18">
        <f>+IFERROR(VLOOKUP(A124,BD!$B$3:$AC$411,12,FALSE),0)</f>
        <v>0</v>
      </c>
      <c r="H124" s="18">
        <f>+IFERROR(VLOOKUP(A124,BD!$B$3:$AC$411,14,FALSE),0)</f>
        <v>0</v>
      </c>
      <c r="I124" s="18">
        <f t="shared" si="7"/>
        <v>0</v>
      </c>
      <c r="J124" s="18">
        <f t="shared" si="8"/>
        <v>0</v>
      </c>
      <c r="K124" s="44">
        <f t="shared" si="11"/>
        <v>0</v>
      </c>
      <c r="L124" s="36">
        <v>0</v>
      </c>
      <c r="M124" s="36">
        <v>0</v>
      </c>
      <c r="N124" s="36"/>
      <c r="O124" s="36"/>
      <c r="P124" s="36">
        <v>0</v>
      </c>
      <c r="Q124" s="36">
        <v>0</v>
      </c>
      <c r="R124" s="36">
        <v>0</v>
      </c>
      <c r="S124" s="36"/>
      <c r="T124" s="36"/>
      <c r="U124" s="36"/>
      <c r="V124" s="36"/>
      <c r="W124" s="36"/>
      <c r="X124" s="36">
        <v>0</v>
      </c>
      <c r="Y124" s="36">
        <v>0</v>
      </c>
      <c r="Z124" s="36">
        <v>0</v>
      </c>
      <c r="AA124" s="36"/>
      <c r="AB124" s="36">
        <v>0</v>
      </c>
      <c r="AC124" s="36">
        <v>0</v>
      </c>
      <c r="AD124" s="36"/>
      <c r="AE124" s="36"/>
      <c r="AF124" s="36">
        <v>0</v>
      </c>
      <c r="AG124" s="36">
        <v>0</v>
      </c>
      <c r="AH124" s="36">
        <v>0</v>
      </c>
      <c r="AI124" s="36"/>
      <c r="AJ124" s="36">
        <v>0</v>
      </c>
      <c r="AK124" s="36">
        <v>0</v>
      </c>
      <c r="AL124" s="36">
        <v>0</v>
      </c>
      <c r="AM124" s="36"/>
      <c r="AN124" s="36">
        <v>0</v>
      </c>
      <c r="AO124" s="36">
        <v>0</v>
      </c>
      <c r="AP124" s="36"/>
      <c r="AQ124" s="36"/>
      <c r="AR124" s="36">
        <v>0</v>
      </c>
      <c r="AS124" s="36">
        <v>0</v>
      </c>
      <c r="AT124" s="36">
        <v>0</v>
      </c>
      <c r="AU124" s="36"/>
      <c r="AV124" s="36"/>
      <c r="AW124" s="36"/>
      <c r="AX124" s="36"/>
      <c r="AY124" s="36"/>
      <c r="AZ124" s="36">
        <v>0</v>
      </c>
      <c r="BA124" s="36">
        <v>0</v>
      </c>
      <c r="BB124" s="36">
        <v>0</v>
      </c>
      <c r="BC124" s="36"/>
      <c r="BD124" s="36">
        <v>0</v>
      </c>
      <c r="BE124" s="36">
        <v>0</v>
      </c>
      <c r="BF124" s="36">
        <v>0</v>
      </c>
      <c r="BG124" s="36"/>
      <c r="BH124" s="36">
        <v>0</v>
      </c>
      <c r="BI124" s="36">
        <v>0</v>
      </c>
      <c r="BJ124" s="36">
        <v>0</v>
      </c>
      <c r="BK124" s="36"/>
      <c r="BL124" s="36">
        <v>0</v>
      </c>
      <c r="BM124" s="36">
        <v>0</v>
      </c>
      <c r="BN124" s="36"/>
      <c r="BO124" s="36"/>
      <c r="BP124" s="36">
        <v>0</v>
      </c>
      <c r="BQ124" s="36">
        <v>0</v>
      </c>
      <c r="BR124" s="36">
        <v>0</v>
      </c>
      <c r="BS124" s="36"/>
      <c r="BT124" s="36">
        <v>0</v>
      </c>
      <c r="BU124" s="36">
        <v>0</v>
      </c>
      <c r="BV124" s="36"/>
      <c r="BW124" s="36"/>
      <c r="BX124" s="36"/>
      <c r="BY124" s="36"/>
      <c r="BZ124" s="36"/>
      <c r="CA124" s="36"/>
      <c r="CB124" s="36"/>
      <c r="CC124" s="36"/>
      <c r="CD124" s="36"/>
      <c r="CE124" s="36"/>
      <c r="CF124" s="36"/>
      <c r="CG124" s="36"/>
      <c r="CH124" s="36"/>
      <c r="CI124" s="36"/>
      <c r="CJ124" s="36"/>
      <c r="CK124" s="36"/>
      <c r="CL124" s="36"/>
      <c r="CM124" s="36"/>
      <c r="CN124" s="36"/>
      <c r="CO124" s="36"/>
      <c r="CP124" s="36"/>
      <c r="CQ124" s="36"/>
      <c r="CR124" s="36"/>
      <c r="CS124" s="36"/>
      <c r="CT124" s="36"/>
      <c r="CU124" s="36"/>
      <c r="CV124" s="36"/>
      <c r="CW124" s="36"/>
      <c r="CX124" s="36"/>
      <c r="CY124" s="36"/>
      <c r="CZ124" s="36"/>
      <c r="DA124" s="36"/>
      <c r="DB124" s="36"/>
      <c r="DC124" s="36"/>
      <c r="DD124" s="36"/>
      <c r="DE124" s="36"/>
      <c r="DF124" s="36"/>
      <c r="DG124" s="36"/>
      <c r="DH124" s="36"/>
      <c r="DI124" s="36"/>
      <c r="DJ124" s="36"/>
      <c r="DK124" s="36"/>
      <c r="DL124" s="36"/>
      <c r="DM124" s="36"/>
      <c r="DN124" s="36"/>
      <c r="DO124" s="36"/>
      <c r="DP124" s="36"/>
      <c r="DQ124" s="36"/>
      <c r="DR124" s="36"/>
      <c r="DS124" s="36"/>
      <c r="DT124" s="36"/>
      <c r="DU124" s="36"/>
      <c r="DV124" s="36"/>
      <c r="DW124" s="36"/>
      <c r="DX124" s="36"/>
      <c r="DY124" s="36"/>
      <c r="DZ124" s="36"/>
      <c r="EA124" s="36"/>
      <c r="EB124" s="36"/>
      <c r="EC124" s="36"/>
      <c r="ED124" s="36"/>
      <c r="EE124" s="36"/>
      <c r="EF124" s="36"/>
      <c r="EG124" s="36"/>
      <c r="EI124" s="18"/>
      <c r="EJ124" s="18"/>
      <c r="EK124" s="18"/>
      <c r="EL124" s="18"/>
      <c r="EM124" s="270"/>
      <c r="EN124" s="18"/>
      <c r="EO124" s="18"/>
      <c r="EQ124" s="18"/>
      <c r="ER124" s="99"/>
      <c r="ES124" s="18"/>
      <c r="ET124" s="18"/>
      <c r="EU124" s="99"/>
      <c r="EV124" s="99"/>
      <c r="EW124" s="99"/>
      <c r="EX124" s="99"/>
      <c r="EY124" s="99"/>
    </row>
    <row r="125" spans="1:155" ht="16.5" thickBot="1">
      <c r="A125" s="59" t="s">
        <v>218</v>
      </c>
      <c r="B125" s="59"/>
      <c r="C125" s="42">
        <f>VLOOKUP(A125,BD!$B$3:$D$746,3,FALSE)</f>
        <v>10</v>
      </c>
      <c r="D125" s="18">
        <f>IFERROR(VLOOKUP(A125,BD!$B$3:$AC$411,4,FALSE),0)</f>
        <v>0</v>
      </c>
      <c r="E125" s="18">
        <f>IFERROR(VLOOKUP(A125,BD!$B$3:$AC$411,6,FALSE),0)</f>
        <v>0</v>
      </c>
      <c r="F125" s="18"/>
      <c r="G125" s="18">
        <f>+IFERROR(VLOOKUP(A125,BD!$B$3:$AC$411,12,FALSE),0)</f>
        <v>0</v>
      </c>
      <c r="H125" s="18">
        <f>+IFERROR(VLOOKUP(A125,BD!$B$3:$AC$411,14,FALSE),0)</f>
        <v>0</v>
      </c>
      <c r="I125" s="18">
        <f t="shared" si="7"/>
        <v>0</v>
      </c>
      <c r="J125" s="18">
        <f t="shared" si="8"/>
        <v>0</v>
      </c>
      <c r="K125" s="44">
        <f t="shared" si="11"/>
        <v>0</v>
      </c>
      <c r="L125" s="36">
        <v>0</v>
      </c>
      <c r="M125" s="36">
        <v>0</v>
      </c>
      <c r="N125" s="36"/>
      <c r="O125" s="36"/>
      <c r="P125" s="36">
        <v>0</v>
      </c>
      <c r="Q125" s="36">
        <v>0</v>
      </c>
      <c r="R125" s="36">
        <v>0</v>
      </c>
      <c r="S125" s="36"/>
      <c r="T125" s="36"/>
      <c r="U125" s="36"/>
      <c r="V125" s="36"/>
      <c r="W125" s="36"/>
      <c r="X125" s="36">
        <v>0</v>
      </c>
      <c r="Y125" s="36">
        <v>0</v>
      </c>
      <c r="Z125" s="36">
        <v>0</v>
      </c>
      <c r="AA125" s="36"/>
      <c r="AB125" s="36">
        <v>0</v>
      </c>
      <c r="AC125" s="36">
        <v>0</v>
      </c>
      <c r="AD125" s="36"/>
      <c r="AE125" s="36"/>
      <c r="AF125" s="36">
        <v>0</v>
      </c>
      <c r="AG125" s="36">
        <v>0</v>
      </c>
      <c r="AH125" s="36">
        <v>0</v>
      </c>
      <c r="AI125" s="36"/>
      <c r="AJ125" s="36">
        <v>0</v>
      </c>
      <c r="AK125" s="36">
        <v>0</v>
      </c>
      <c r="AL125" s="36">
        <v>0</v>
      </c>
      <c r="AM125" s="36"/>
      <c r="AN125" s="36">
        <v>0</v>
      </c>
      <c r="AO125" s="36">
        <v>0</v>
      </c>
      <c r="AP125" s="36"/>
      <c r="AQ125" s="36"/>
      <c r="AR125" s="36">
        <v>0</v>
      </c>
      <c r="AS125" s="36">
        <v>0</v>
      </c>
      <c r="AT125" s="36">
        <v>0</v>
      </c>
      <c r="AU125" s="36"/>
      <c r="AV125" s="36"/>
      <c r="AW125" s="36"/>
      <c r="AX125" s="36"/>
      <c r="AY125" s="36"/>
      <c r="AZ125" s="36">
        <v>0</v>
      </c>
      <c r="BA125" s="36">
        <v>0</v>
      </c>
      <c r="BB125" s="36">
        <v>0</v>
      </c>
      <c r="BC125" s="36"/>
      <c r="BD125" s="36">
        <v>0</v>
      </c>
      <c r="BE125" s="36">
        <v>0</v>
      </c>
      <c r="BF125" s="36">
        <v>0</v>
      </c>
      <c r="BG125" s="36"/>
      <c r="BH125" s="36">
        <v>0</v>
      </c>
      <c r="BI125" s="36">
        <v>0</v>
      </c>
      <c r="BJ125" s="36">
        <v>0</v>
      </c>
      <c r="BK125" s="36"/>
      <c r="BL125" s="36">
        <v>0</v>
      </c>
      <c r="BM125" s="36">
        <v>0</v>
      </c>
      <c r="BN125" s="36"/>
      <c r="BO125" s="36"/>
      <c r="BP125" s="36">
        <v>0</v>
      </c>
      <c r="BQ125" s="36">
        <v>0</v>
      </c>
      <c r="BR125" s="36">
        <v>0</v>
      </c>
      <c r="BS125" s="36"/>
      <c r="BT125" s="36">
        <v>0</v>
      </c>
      <c r="BU125" s="36">
        <v>0</v>
      </c>
      <c r="BV125" s="36"/>
      <c r="BW125" s="36"/>
      <c r="BX125" s="36"/>
      <c r="BY125" s="36"/>
      <c r="BZ125" s="36"/>
      <c r="CA125" s="36"/>
      <c r="CB125" s="36"/>
      <c r="CC125" s="36"/>
      <c r="CD125" s="36"/>
      <c r="CE125" s="36"/>
      <c r="CF125" s="36"/>
      <c r="CG125" s="36"/>
      <c r="CH125" s="36"/>
      <c r="CI125" s="36"/>
      <c r="CJ125" s="36"/>
      <c r="CK125" s="36"/>
      <c r="CL125" s="36"/>
      <c r="CM125" s="36"/>
      <c r="CN125" s="36"/>
      <c r="CO125" s="36"/>
      <c r="CP125" s="36"/>
      <c r="CQ125" s="36"/>
      <c r="CR125" s="36"/>
      <c r="CS125" s="36"/>
      <c r="CT125" s="36"/>
      <c r="CU125" s="36"/>
      <c r="CV125" s="36"/>
      <c r="CW125" s="36"/>
      <c r="CX125" s="36"/>
      <c r="CY125" s="36"/>
      <c r="CZ125" s="36"/>
      <c r="DA125" s="36"/>
      <c r="DB125" s="36"/>
      <c r="DC125" s="36"/>
      <c r="DD125" s="36"/>
      <c r="DE125" s="36"/>
      <c r="DF125" s="36"/>
      <c r="DG125" s="36"/>
      <c r="DH125" s="36"/>
      <c r="DI125" s="36"/>
      <c r="DJ125" s="36"/>
      <c r="DK125" s="36"/>
      <c r="DL125" s="36"/>
      <c r="DM125" s="36"/>
      <c r="DN125" s="36"/>
      <c r="DO125" s="36"/>
      <c r="DP125" s="36"/>
      <c r="DQ125" s="36"/>
      <c r="DR125" s="36"/>
      <c r="DS125" s="36"/>
      <c r="DT125" s="36"/>
      <c r="DU125" s="36"/>
      <c r="DV125" s="36"/>
      <c r="DW125" s="36"/>
      <c r="DX125" s="36"/>
      <c r="DY125" s="36"/>
      <c r="DZ125" s="36"/>
      <c r="EA125" s="36"/>
      <c r="EB125" s="36"/>
      <c r="EC125" s="36"/>
      <c r="ED125" s="36"/>
      <c r="EE125" s="36"/>
      <c r="EF125" s="36"/>
      <c r="EG125" s="36"/>
      <c r="EI125" s="18"/>
      <c r="EJ125" s="18"/>
      <c r="EK125" s="18"/>
      <c r="EL125" s="18"/>
      <c r="EM125" s="270"/>
      <c r="EN125" s="18"/>
      <c r="EO125" s="18"/>
      <c r="EQ125" s="18"/>
      <c r="ER125" s="99"/>
      <c r="ES125" s="18"/>
      <c r="ET125" s="18"/>
      <c r="EU125" s="99"/>
      <c r="EV125" s="99"/>
      <c r="EW125" s="99"/>
      <c r="EX125" s="99"/>
      <c r="EY125" s="99"/>
    </row>
    <row r="126" spans="1:155" ht="16.5" thickBot="1">
      <c r="A126" s="59" t="s">
        <v>296</v>
      </c>
      <c r="B126" s="59"/>
      <c r="C126" s="42">
        <f>VLOOKUP(A126,BD!$B$3:$D$746,3,FALSE)</f>
        <v>8</v>
      </c>
      <c r="D126" s="18">
        <f>IFERROR(VLOOKUP(A126,BD!$B$3:$AC$411,4,FALSE),0)</f>
        <v>0</v>
      </c>
      <c r="E126" s="18">
        <f>IFERROR(VLOOKUP(A126,BD!$B$3:$AC$411,6,FALSE),0)</f>
        <v>0</v>
      </c>
      <c r="F126" s="18"/>
      <c r="G126" s="18">
        <f>+IFERROR(VLOOKUP(A126,BD!$B$3:$AC$411,12,FALSE),0)</f>
        <v>0</v>
      </c>
      <c r="H126" s="18">
        <f>+IFERROR(VLOOKUP(A126,BD!$B$3:$AC$411,14,FALSE),0)</f>
        <v>0</v>
      </c>
      <c r="I126" s="18">
        <f>+EQ126</f>
        <v>0</v>
      </c>
      <c r="J126" s="18">
        <f>+E126</f>
        <v>0</v>
      </c>
      <c r="K126" s="44">
        <f>J126-I126</f>
        <v>0</v>
      </c>
      <c r="L126" s="36">
        <v>0</v>
      </c>
      <c r="M126" s="36">
        <v>0</v>
      </c>
      <c r="N126" s="36"/>
      <c r="O126" s="36"/>
      <c r="P126" s="36">
        <v>0</v>
      </c>
      <c r="Q126" s="36">
        <v>0</v>
      </c>
      <c r="R126" s="36">
        <v>0</v>
      </c>
      <c r="S126" s="36"/>
      <c r="T126" s="36"/>
      <c r="U126" s="36"/>
      <c r="V126" s="36"/>
      <c r="W126" s="36"/>
      <c r="X126" s="36">
        <v>0</v>
      </c>
      <c r="Y126" s="36">
        <v>0</v>
      </c>
      <c r="Z126" s="36">
        <v>0</v>
      </c>
      <c r="AA126" s="36"/>
      <c r="AB126" s="36">
        <v>0</v>
      </c>
      <c r="AC126" s="36">
        <v>0</v>
      </c>
      <c r="AD126" s="36"/>
      <c r="AE126" s="36"/>
      <c r="AF126" s="36">
        <v>0</v>
      </c>
      <c r="AG126" s="36">
        <v>0</v>
      </c>
      <c r="AH126" s="36">
        <v>0</v>
      </c>
      <c r="AI126" s="36"/>
      <c r="AJ126" s="36">
        <v>0</v>
      </c>
      <c r="AK126" s="36">
        <v>0</v>
      </c>
      <c r="AL126" s="36">
        <v>0</v>
      </c>
      <c r="AM126" s="36"/>
      <c r="AN126" s="36">
        <v>0</v>
      </c>
      <c r="AO126" s="36">
        <v>0</v>
      </c>
      <c r="AP126" s="36"/>
      <c r="AQ126" s="36"/>
      <c r="AR126" s="36">
        <v>0</v>
      </c>
      <c r="AS126" s="36">
        <v>0</v>
      </c>
      <c r="AT126" s="36">
        <v>0</v>
      </c>
      <c r="AU126" s="36"/>
      <c r="AV126" s="36"/>
      <c r="AW126" s="36"/>
      <c r="AX126" s="36"/>
      <c r="AY126" s="36"/>
      <c r="AZ126" s="36">
        <v>0</v>
      </c>
      <c r="BA126" s="36">
        <v>0</v>
      </c>
      <c r="BB126" s="36">
        <v>0</v>
      </c>
      <c r="BC126" s="36"/>
      <c r="BD126" s="36">
        <v>0</v>
      </c>
      <c r="BE126" s="36">
        <v>0</v>
      </c>
      <c r="BF126" s="36">
        <v>0</v>
      </c>
      <c r="BG126" s="36"/>
      <c r="BH126" s="36">
        <v>0</v>
      </c>
      <c r="BI126" s="36">
        <v>0</v>
      </c>
      <c r="BJ126" s="36">
        <v>0</v>
      </c>
      <c r="BK126" s="36"/>
      <c r="BL126" s="36">
        <v>0</v>
      </c>
      <c r="BM126" s="36">
        <v>0</v>
      </c>
      <c r="BN126" s="36"/>
      <c r="BO126" s="36"/>
      <c r="BP126" s="36">
        <v>0</v>
      </c>
      <c r="BQ126" s="36">
        <v>0</v>
      </c>
      <c r="BR126" s="36">
        <v>0</v>
      </c>
      <c r="BS126" s="36"/>
      <c r="BT126" s="36">
        <v>0</v>
      </c>
      <c r="BU126" s="36">
        <v>0</v>
      </c>
      <c r="BV126" s="36"/>
      <c r="BW126" s="36"/>
      <c r="BX126" s="36"/>
      <c r="BY126" s="36"/>
      <c r="BZ126" s="36"/>
      <c r="CA126" s="36"/>
      <c r="CB126" s="36"/>
      <c r="CC126" s="36"/>
      <c r="CD126" s="36"/>
      <c r="CE126" s="36"/>
      <c r="CF126" s="36"/>
      <c r="CG126" s="36"/>
      <c r="CH126" s="36"/>
      <c r="CI126" s="36"/>
      <c r="CJ126" s="36"/>
      <c r="CK126" s="36"/>
      <c r="CL126" s="36"/>
      <c r="CM126" s="36"/>
      <c r="CN126" s="36"/>
      <c r="CO126" s="36"/>
      <c r="CP126" s="36"/>
      <c r="CQ126" s="36"/>
      <c r="CR126" s="36"/>
      <c r="CS126" s="36"/>
      <c r="CT126" s="36"/>
      <c r="CU126" s="36"/>
      <c r="CV126" s="36"/>
      <c r="CW126" s="36"/>
      <c r="CX126" s="36"/>
      <c r="CY126" s="36"/>
      <c r="CZ126" s="36"/>
      <c r="DA126" s="36"/>
      <c r="DB126" s="36"/>
      <c r="DC126" s="36"/>
      <c r="DD126" s="36"/>
      <c r="DE126" s="36"/>
      <c r="DF126" s="36"/>
      <c r="DG126" s="36"/>
      <c r="DH126" s="36"/>
      <c r="DI126" s="36"/>
      <c r="DJ126" s="36"/>
      <c r="DK126" s="36"/>
      <c r="DL126" s="36"/>
      <c r="DM126" s="36"/>
      <c r="DN126" s="36"/>
      <c r="DO126" s="36"/>
      <c r="DP126" s="36"/>
      <c r="DQ126" s="36"/>
      <c r="DR126" s="36"/>
      <c r="DS126" s="36"/>
      <c r="DT126" s="36"/>
      <c r="DU126" s="36"/>
      <c r="DV126" s="36"/>
      <c r="DW126" s="36"/>
      <c r="DX126" s="36"/>
      <c r="DY126" s="36"/>
      <c r="DZ126" s="36"/>
      <c r="EA126" s="36"/>
      <c r="EB126" s="36"/>
      <c r="EC126" s="36"/>
      <c r="ED126" s="36"/>
      <c r="EE126" s="36"/>
      <c r="EF126" s="36"/>
      <c r="EG126" s="36"/>
      <c r="EI126" s="18"/>
      <c r="EJ126" s="18"/>
      <c r="EK126" s="18"/>
      <c r="EL126" s="18"/>
      <c r="EM126" s="18"/>
      <c r="EN126" s="18"/>
      <c r="EO126" s="18"/>
      <c r="EQ126" s="18"/>
      <c r="ER126" s="99"/>
      <c r="ES126" s="18"/>
      <c r="ET126" s="18"/>
      <c r="EU126" s="99"/>
      <c r="EV126" s="99"/>
      <c r="EW126" s="99"/>
      <c r="EX126" s="99"/>
      <c r="EY126" s="99"/>
    </row>
    <row r="127" spans="1:155" ht="16.5" thickBot="1">
      <c r="A127" s="59" t="s">
        <v>297</v>
      </c>
      <c r="B127" s="59"/>
      <c r="C127" s="42">
        <f>VLOOKUP(A127,BD!$B$3:$D$746,3,FALSE)</f>
        <v>8</v>
      </c>
      <c r="D127" s="18">
        <f>IFERROR(VLOOKUP(A127,BD!$B$3:$AC$411,4,FALSE),0)</f>
        <v>0</v>
      </c>
      <c r="E127" s="18">
        <f>IFERROR(VLOOKUP(A127,BD!$B$3:$AC$411,6,FALSE),0)</f>
        <v>0</v>
      </c>
      <c r="F127" s="18"/>
      <c r="G127" s="18">
        <f>+IFERROR(VLOOKUP(A127,BD!$B$3:$AC$411,12,FALSE),0)</f>
        <v>0</v>
      </c>
      <c r="H127" s="18">
        <f>+IFERROR(VLOOKUP(A127,BD!$B$3:$AC$411,14,FALSE),0)</f>
        <v>0</v>
      </c>
      <c r="I127" s="18">
        <f>+EQ127</f>
        <v>0</v>
      </c>
      <c r="J127" s="18">
        <f>+E127</f>
        <v>0</v>
      </c>
      <c r="K127" s="44">
        <f>J127-I127</f>
        <v>0</v>
      </c>
      <c r="L127" s="36">
        <v>0</v>
      </c>
      <c r="M127" s="36">
        <v>0</v>
      </c>
      <c r="N127" s="36"/>
      <c r="O127" s="36"/>
      <c r="P127" s="36">
        <v>0</v>
      </c>
      <c r="Q127" s="36">
        <v>0</v>
      </c>
      <c r="R127" s="36">
        <v>0</v>
      </c>
      <c r="S127" s="36"/>
      <c r="T127" s="36"/>
      <c r="U127" s="36"/>
      <c r="V127" s="36"/>
      <c r="W127" s="36"/>
      <c r="X127" s="36">
        <v>0</v>
      </c>
      <c r="Y127" s="36">
        <v>0</v>
      </c>
      <c r="Z127" s="36">
        <v>0</v>
      </c>
      <c r="AA127" s="36"/>
      <c r="AB127" s="36">
        <v>0</v>
      </c>
      <c r="AC127" s="36">
        <v>0</v>
      </c>
      <c r="AD127" s="36"/>
      <c r="AE127" s="36"/>
      <c r="AF127" s="36">
        <v>0</v>
      </c>
      <c r="AG127" s="36">
        <v>0</v>
      </c>
      <c r="AH127" s="36">
        <v>0</v>
      </c>
      <c r="AI127" s="36"/>
      <c r="AJ127" s="36">
        <v>0</v>
      </c>
      <c r="AK127" s="36">
        <v>0</v>
      </c>
      <c r="AL127" s="36">
        <v>0</v>
      </c>
      <c r="AM127" s="36"/>
      <c r="AN127" s="36">
        <v>8</v>
      </c>
      <c r="AO127" s="36">
        <v>8</v>
      </c>
      <c r="AP127" s="36"/>
      <c r="AQ127" s="36"/>
      <c r="AR127" s="36">
        <v>0</v>
      </c>
      <c r="AS127" s="36">
        <v>0</v>
      </c>
      <c r="AT127" s="36">
        <v>0</v>
      </c>
      <c r="AU127" s="36"/>
      <c r="AV127" s="36"/>
      <c r="AW127" s="36"/>
      <c r="AX127" s="36"/>
      <c r="AY127" s="36"/>
      <c r="AZ127" s="36">
        <v>0</v>
      </c>
      <c r="BA127" s="36">
        <v>0</v>
      </c>
      <c r="BB127" s="36">
        <v>0</v>
      </c>
      <c r="BC127" s="36"/>
      <c r="BD127" s="36">
        <v>0</v>
      </c>
      <c r="BE127" s="36">
        <v>0</v>
      </c>
      <c r="BF127" s="36">
        <v>0</v>
      </c>
      <c r="BG127" s="36"/>
      <c r="BH127" s="36">
        <v>0</v>
      </c>
      <c r="BI127" s="36">
        <v>0</v>
      </c>
      <c r="BJ127" s="36">
        <v>0</v>
      </c>
      <c r="BK127" s="36"/>
      <c r="BL127" s="36">
        <v>0</v>
      </c>
      <c r="BM127" s="36">
        <v>8</v>
      </c>
      <c r="BN127" s="36"/>
      <c r="BO127" s="36"/>
      <c r="BP127" s="36">
        <v>0</v>
      </c>
      <c r="BQ127" s="36">
        <v>0</v>
      </c>
      <c r="BR127" s="36">
        <v>0</v>
      </c>
      <c r="BS127" s="36">
        <v>8</v>
      </c>
      <c r="BT127" s="36">
        <v>0</v>
      </c>
      <c r="BU127" s="36">
        <v>0</v>
      </c>
      <c r="BV127" s="36"/>
      <c r="BW127" s="36"/>
      <c r="BX127" s="36"/>
      <c r="BY127" s="36"/>
      <c r="BZ127" s="36"/>
      <c r="CA127" s="36"/>
      <c r="CB127" s="36"/>
      <c r="CC127" s="36"/>
      <c r="CD127" s="36"/>
      <c r="CE127" s="36"/>
      <c r="CF127" s="36"/>
      <c r="CG127" s="36"/>
      <c r="CH127" s="36"/>
      <c r="CI127" s="36"/>
      <c r="CJ127" s="36"/>
      <c r="CK127" s="36"/>
      <c r="CL127" s="36"/>
      <c r="CM127" s="36"/>
      <c r="CN127" s="36"/>
      <c r="CO127" s="36"/>
      <c r="CP127" s="36"/>
      <c r="CQ127" s="36"/>
      <c r="CR127" s="36"/>
      <c r="CS127" s="36"/>
      <c r="CT127" s="36"/>
      <c r="CU127" s="36"/>
      <c r="CV127" s="36"/>
      <c r="CW127" s="36"/>
      <c r="CX127" s="36"/>
      <c r="CY127" s="36"/>
      <c r="CZ127" s="36"/>
      <c r="DA127" s="36"/>
      <c r="DB127" s="36"/>
      <c r="DC127" s="36"/>
      <c r="DD127" s="36"/>
      <c r="DE127" s="36"/>
      <c r="DF127" s="36"/>
      <c r="DG127" s="36"/>
      <c r="DH127" s="36"/>
      <c r="DI127" s="36"/>
      <c r="DJ127" s="36"/>
      <c r="DK127" s="36"/>
      <c r="DL127" s="36"/>
      <c r="DM127" s="36"/>
      <c r="DN127" s="36"/>
      <c r="DO127" s="36"/>
      <c r="DP127" s="36"/>
      <c r="DQ127" s="36"/>
      <c r="DR127" s="36"/>
      <c r="DS127" s="36"/>
      <c r="DT127" s="36"/>
      <c r="DU127" s="36"/>
      <c r="DV127" s="36"/>
      <c r="DW127" s="36"/>
      <c r="DX127" s="36"/>
      <c r="DY127" s="36"/>
      <c r="DZ127" s="36"/>
      <c r="EA127" s="36"/>
      <c r="EB127" s="36"/>
      <c r="EC127" s="36"/>
      <c r="ED127" s="36"/>
      <c r="EE127" s="36"/>
      <c r="EF127" s="36"/>
      <c r="EG127" s="36"/>
      <c r="EI127" s="18"/>
      <c r="EJ127" s="18"/>
      <c r="EK127" s="18"/>
      <c r="EL127" s="18"/>
      <c r="EM127" s="18"/>
      <c r="EN127" s="18"/>
      <c r="EO127" s="18"/>
      <c r="EQ127" s="18"/>
      <c r="ER127" s="99"/>
      <c r="ES127" s="18"/>
      <c r="ET127" s="18"/>
      <c r="EU127" s="99"/>
      <c r="EV127" s="99"/>
      <c r="EW127" s="99"/>
      <c r="EX127" s="99"/>
      <c r="EY127" s="99"/>
    </row>
    <row r="128" spans="1:155" ht="16.5" thickBot="1">
      <c r="A128" s="60" t="s">
        <v>287</v>
      </c>
      <c r="B128" s="60"/>
      <c r="C128" s="42">
        <f>VLOOKUP(A128,BD!$B$3:$D$746,3,FALSE)</f>
        <v>8</v>
      </c>
      <c r="D128" s="18">
        <f>IFERROR(VLOOKUP(A128,BD!$B$3:$AC$411,4,FALSE),0)</f>
        <v>0</v>
      </c>
      <c r="E128" s="18">
        <f>IFERROR(VLOOKUP(A128,BD!$B$3:$AC$411,6,FALSE),0)</f>
        <v>136</v>
      </c>
      <c r="F128" s="18"/>
      <c r="G128" s="18">
        <f>+IFERROR(VLOOKUP(A128,BD!$B$3:$AC$411,12,FALSE),0)</f>
        <v>0</v>
      </c>
      <c r="H128" s="18">
        <f>+IFERROR(VLOOKUP(A128,BD!$B$3:$AC$411,14,FALSE),0)</f>
        <v>0</v>
      </c>
      <c r="I128" s="18">
        <f>+EQ128</f>
        <v>0</v>
      </c>
      <c r="J128" s="18">
        <f>+E128</f>
        <v>136</v>
      </c>
      <c r="K128" s="44">
        <f>J128-I128</f>
        <v>136</v>
      </c>
      <c r="L128" s="36">
        <v>64</v>
      </c>
      <c r="M128" s="36">
        <v>56</v>
      </c>
      <c r="N128" s="36"/>
      <c r="O128" s="36"/>
      <c r="P128" s="36">
        <v>32</v>
      </c>
      <c r="Q128" s="36">
        <v>24</v>
      </c>
      <c r="R128" s="36">
        <v>80</v>
      </c>
      <c r="S128" s="36">
        <v>16</v>
      </c>
      <c r="T128" s="36"/>
      <c r="U128" s="36"/>
      <c r="V128" s="36"/>
      <c r="W128" s="36"/>
      <c r="X128" s="36">
        <v>64</v>
      </c>
      <c r="Y128" s="36">
        <v>64</v>
      </c>
      <c r="Z128" s="36">
        <v>0</v>
      </c>
      <c r="AA128" s="36"/>
      <c r="AB128" s="36">
        <v>56</v>
      </c>
      <c r="AC128" s="36">
        <v>48</v>
      </c>
      <c r="AD128" s="36"/>
      <c r="AE128" s="36">
        <v>8</v>
      </c>
      <c r="AF128" s="36">
        <v>56</v>
      </c>
      <c r="AG128" s="36">
        <v>48</v>
      </c>
      <c r="AH128" s="36">
        <v>160</v>
      </c>
      <c r="AI128" s="36">
        <v>8</v>
      </c>
      <c r="AJ128" s="36">
        <v>48</v>
      </c>
      <c r="AK128" s="36">
        <v>48</v>
      </c>
      <c r="AL128" s="36">
        <v>80</v>
      </c>
      <c r="AM128" s="36"/>
      <c r="AN128" s="36">
        <v>72</v>
      </c>
      <c r="AO128" s="36">
        <v>48</v>
      </c>
      <c r="AP128" s="36"/>
      <c r="AQ128" s="36">
        <v>8</v>
      </c>
      <c r="AR128" s="36">
        <v>56</v>
      </c>
      <c r="AS128" s="36">
        <v>56</v>
      </c>
      <c r="AT128" s="36">
        <v>0</v>
      </c>
      <c r="AU128" s="36">
        <v>8</v>
      </c>
      <c r="AV128" s="36"/>
      <c r="AW128" s="36"/>
      <c r="AX128" s="36"/>
      <c r="AY128" s="36"/>
      <c r="AZ128" s="36">
        <v>64</v>
      </c>
      <c r="BA128" s="36">
        <v>56</v>
      </c>
      <c r="BB128" s="36">
        <v>0</v>
      </c>
      <c r="BC128" s="36"/>
      <c r="BD128" s="36">
        <v>64</v>
      </c>
      <c r="BE128" s="36">
        <v>32</v>
      </c>
      <c r="BF128" s="36">
        <v>0</v>
      </c>
      <c r="BG128" s="36">
        <v>8</v>
      </c>
      <c r="BH128" s="36">
        <v>64</v>
      </c>
      <c r="BI128" s="36">
        <v>48</v>
      </c>
      <c r="BJ128" s="36">
        <v>0</v>
      </c>
      <c r="BK128" s="36"/>
      <c r="BL128" s="36">
        <v>64</v>
      </c>
      <c r="BM128" s="36">
        <v>40</v>
      </c>
      <c r="BN128" s="36"/>
      <c r="BO128" s="36"/>
      <c r="BP128" s="36">
        <v>72</v>
      </c>
      <c r="BQ128" s="36">
        <v>72</v>
      </c>
      <c r="BR128" s="36">
        <v>0</v>
      </c>
      <c r="BS128" s="36"/>
      <c r="BT128" s="36">
        <v>56</v>
      </c>
      <c r="BU128" s="36">
        <v>0</v>
      </c>
      <c r="BV128" s="36"/>
      <c r="BW128" s="36"/>
      <c r="BX128" s="36"/>
      <c r="BY128" s="36"/>
      <c r="BZ128" s="36"/>
      <c r="CA128" s="36"/>
      <c r="CB128" s="36"/>
      <c r="CC128" s="36"/>
      <c r="CD128" s="36"/>
      <c r="CE128" s="36"/>
      <c r="CF128" s="36"/>
      <c r="CG128" s="36"/>
      <c r="CH128" s="36"/>
      <c r="CI128" s="36"/>
      <c r="CJ128" s="36"/>
      <c r="CK128" s="36"/>
      <c r="CL128" s="36"/>
      <c r="CM128" s="36"/>
      <c r="CN128" s="36"/>
      <c r="CO128" s="36"/>
      <c r="CP128" s="36"/>
      <c r="CQ128" s="36"/>
      <c r="CR128" s="36"/>
      <c r="CS128" s="36"/>
      <c r="CT128" s="36"/>
      <c r="CU128" s="36"/>
      <c r="CV128" s="36"/>
      <c r="CW128" s="36"/>
      <c r="CX128" s="36"/>
      <c r="CY128" s="36"/>
      <c r="CZ128" s="36"/>
      <c r="DA128" s="36"/>
      <c r="DB128" s="36"/>
      <c r="DC128" s="36"/>
      <c r="DD128" s="36"/>
      <c r="DE128" s="36"/>
      <c r="DF128" s="36"/>
      <c r="DG128" s="36"/>
      <c r="DH128" s="36"/>
      <c r="DI128" s="36"/>
      <c r="DJ128" s="36"/>
      <c r="DK128" s="36"/>
      <c r="DL128" s="36"/>
      <c r="DM128" s="36"/>
      <c r="DN128" s="36"/>
      <c r="DO128" s="36"/>
      <c r="DP128" s="36"/>
      <c r="DQ128" s="36"/>
      <c r="DR128" s="36"/>
      <c r="DS128" s="36"/>
      <c r="DT128" s="36"/>
      <c r="DU128" s="36"/>
      <c r="DV128" s="36"/>
      <c r="DW128" s="36"/>
      <c r="DX128" s="36"/>
      <c r="DY128" s="36"/>
      <c r="DZ128" s="36"/>
      <c r="EA128" s="36"/>
      <c r="EB128" s="36"/>
      <c r="EC128" s="36"/>
      <c r="ED128" s="36"/>
      <c r="EE128" s="36"/>
      <c r="EF128" s="36"/>
      <c r="EG128" s="36"/>
      <c r="EI128" s="18"/>
      <c r="EJ128" s="18"/>
      <c r="EK128" s="18"/>
      <c r="EL128" s="18"/>
      <c r="EM128" s="18"/>
      <c r="EN128" s="18"/>
      <c r="EO128" s="18"/>
      <c r="EQ128" s="18"/>
      <c r="ER128" s="99"/>
      <c r="ES128" s="18"/>
      <c r="ET128" s="18"/>
      <c r="EU128" s="99"/>
      <c r="EV128" s="99"/>
      <c r="EW128" s="99"/>
      <c r="EX128" s="99"/>
      <c r="EY128" s="99"/>
    </row>
    <row r="129" spans="1:155" ht="16.5" thickBot="1">
      <c r="A129" s="60" t="s">
        <v>286</v>
      </c>
      <c r="B129" s="60"/>
      <c r="C129" s="42">
        <v>8</v>
      </c>
      <c r="D129" s="18">
        <f>IFERROR(VLOOKUP(A129,BD!$B$3:$AC$411,4,FALSE),0)</f>
        <v>0</v>
      </c>
      <c r="E129" s="18">
        <f>IFERROR(VLOOKUP(A129,BD!$B$3:$AC$411,6,FALSE),0)</f>
        <v>504</v>
      </c>
      <c r="F129" s="18"/>
      <c r="G129" s="18">
        <f>+IFERROR(VLOOKUP(A129,BD!$B$3:$AC$411,12,FALSE),0)</f>
        <v>0</v>
      </c>
      <c r="H129" s="18">
        <f>+IFERROR(VLOOKUP(A129,BD!$B$3:$AC$411,14,FALSE),0)</f>
        <v>0</v>
      </c>
      <c r="I129" s="18">
        <f>+EQ129</f>
        <v>0</v>
      </c>
      <c r="J129" s="18">
        <f>+E129</f>
        <v>504</v>
      </c>
      <c r="K129" s="44">
        <f>J129-I129</f>
        <v>504</v>
      </c>
      <c r="L129" s="36">
        <v>72</v>
      </c>
      <c r="M129" s="36">
        <v>48</v>
      </c>
      <c r="N129" s="36"/>
      <c r="O129" s="36"/>
      <c r="P129" s="36">
        <v>72</v>
      </c>
      <c r="Q129" s="36">
        <v>56</v>
      </c>
      <c r="R129" s="36">
        <v>0</v>
      </c>
      <c r="S129" s="36">
        <v>-16</v>
      </c>
      <c r="T129" s="36"/>
      <c r="U129" s="36"/>
      <c r="V129" s="36"/>
      <c r="W129" s="36"/>
      <c r="X129" s="36">
        <v>72</v>
      </c>
      <c r="Y129" s="36">
        <v>40</v>
      </c>
      <c r="Z129" s="36">
        <v>0</v>
      </c>
      <c r="AA129" s="36"/>
      <c r="AB129" s="36">
        <v>72</v>
      </c>
      <c r="AC129" s="36">
        <v>64</v>
      </c>
      <c r="AD129" s="36"/>
      <c r="AE129" s="36">
        <v>-8</v>
      </c>
      <c r="AF129" s="36">
        <v>64</v>
      </c>
      <c r="AG129" s="36">
        <v>40</v>
      </c>
      <c r="AH129" s="36">
        <v>0</v>
      </c>
      <c r="AI129" s="36">
        <v>-8</v>
      </c>
      <c r="AJ129" s="36">
        <v>72</v>
      </c>
      <c r="AK129" s="36">
        <v>48</v>
      </c>
      <c r="AL129" s="36">
        <v>240</v>
      </c>
      <c r="AM129" s="36"/>
      <c r="AN129" s="36">
        <v>64</v>
      </c>
      <c r="AO129" s="36">
        <v>40</v>
      </c>
      <c r="AP129" s="36"/>
      <c r="AQ129" s="36">
        <v>-8</v>
      </c>
      <c r="AR129" s="36">
        <v>64</v>
      </c>
      <c r="AS129" s="36">
        <v>40</v>
      </c>
      <c r="AT129" s="36">
        <v>0</v>
      </c>
      <c r="AU129" s="36">
        <v>-8</v>
      </c>
      <c r="AV129" s="36"/>
      <c r="AW129" s="36"/>
      <c r="AX129" s="36"/>
      <c r="AY129" s="36"/>
      <c r="AZ129" s="36">
        <v>64</v>
      </c>
      <c r="BA129" s="36">
        <v>24</v>
      </c>
      <c r="BB129" s="36">
        <v>0</v>
      </c>
      <c r="BC129" s="36"/>
      <c r="BD129" s="36">
        <v>64</v>
      </c>
      <c r="BE129" s="36">
        <v>48</v>
      </c>
      <c r="BF129" s="36">
        <v>0</v>
      </c>
      <c r="BG129" s="36">
        <v>-8</v>
      </c>
      <c r="BH129" s="36">
        <v>56</v>
      </c>
      <c r="BI129" s="36">
        <v>32</v>
      </c>
      <c r="BJ129" s="36">
        <v>0</v>
      </c>
      <c r="BK129" s="36"/>
      <c r="BL129" s="36">
        <v>64</v>
      </c>
      <c r="BM129" s="36">
        <v>40</v>
      </c>
      <c r="BN129" s="36"/>
      <c r="BO129" s="36"/>
      <c r="BP129" s="36">
        <v>64</v>
      </c>
      <c r="BQ129" s="36">
        <v>40</v>
      </c>
      <c r="BR129" s="36">
        <v>0</v>
      </c>
      <c r="BS129" s="36">
        <v>-16</v>
      </c>
      <c r="BT129" s="36">
        <v>64</v>
      </c>
      <c r="BU129" s="36">
        <v>0</v>
      </c>
      <c r="BV129" s="36"/>
      <c r="BW129" s="36"/>
      <c r="BX129" s="36"/>
      <c r="BY129" s="36"/>
      <c r="BZ129" s="36"/>
      <c r="CA129" s="36"/>
      <c r="CB129" s="36"/>
      <c r="CC129" s="36"/>
      <c r="CD129" s="36"/>
      <c r="CE129" s="36"/>
      <c r="CF129" s="36"/>
      <c r="CG129" s="36"/>
      <c r="CH129" s="36"/>
      <c r="CI129" s="36"/>
      <c r="CJ129" s="36"/>
      <c r="CK129" s="36"/>
      <c r="CL129" s="36"/>
      <c r="CM129" s="36"/>
      <c r="CN129" s="36"/>
      <c r="CO129" s="36"/>
      <c r="CP129" s="36"/>
      <c r="CQ129" s="36"/>
      <c r="CR129" s="36"/>
      <c r="CS129" s="36"/>
      <c r="CT129" s="36"/>
      <c r="CU129" s="36"/>
      <c r="CV129" s="36"/>
      <c r="CW129" s="36"/>
      <c r="CX129" s="36"/>
      <c r="CY129" s="36"/>
      <c r="CZ129" s="36"/>
      <c r="DA129" s="36"/>
      <c r="DB129" s="36"/>
      <c r="DC129" s="36"/>
      <c r="DD129" s="36"/>
      <c r="DE129" s="36"/>
      <c r="DF129" s="36"/>
      <c r="DG129" s="36"/>
      <c r="DH129" s="36"/>
      <c r="DI129" s="36"/>
      <c r="DJ129" s="36"/>
      <c r="DK129" s="36"/>
      <c r="DL129" s="36"/>
      <c r="DM129" s="36"/>
      <c r="DN129" s="36"/>
      <c r="DO129" s="36"/>
      <c r="DP129" s="36"/>
      <c r="DQ129" s="36"/>
      <c r="DR129" s="36"/>
      <c r="DS129" s="36"/>
      <c r="DT129" s="36"/>
      <c r="DU129" s="36"/>
      <c r="DV129" s="36"/>
      <c r="DW129" s="36"/>
      <c r="DX129" s="36"/>
      <c r="DY129" s="36"/>
      <c r="DZ129" s="36"/>
      <c r="EA129" s="36"/>
      <c r="EB129" s="36"/>
      <c r="EC129" s="36"/>
      <c r="ED129" s="36"/>
      <c r="EE129" s="36"/>
      <c r="EF129" s="36"/>
      <c r="EG129" s="36"/>
      <c r="EI129" s="18"/>
      <c r="EJ129" s="18"/>
      <c r="EK129" s="18"/>
      <c r="EL129" s="18"/>
      <c r="EM129" s="18"/>
      <c r="EN129" s="18"/>
      <c r="EO129" s="18"/>
      <c r="EQ129" s="18"/>
      <c r="ER129" s="99"/>
      <c r="ES129" s="18"/>
      <c r="ET129" s="18"/>
      <c r="EU129" s="99"/>
      <c r="EV129" s="99"/>
      <c r="EW129" s="99"/>
      <c r="EX129" s="99"/>
      <c r="EY129" s="99"/>
    </row>
    <row r="130" spans="1:155" ht="16.5" thickBot="1">
      <c r="A130" s="59" t="s">
        <v>220</v>
      </c>
      <c r="B130" s="59"/>
      <c r="C130" s="42">
        <f>VLOOKUP(A130,BD!$B$3:$D$746,3,FALSE)</f>
        <v>10</v>
      </c>
      <c r="D130" s="18">
        <f>IFERROR(VLOOKUP(A130,BD!$B$3:$AC$411,4,FALSE),0)</f>
        <v>0</v>
      </c>
      <c r="E130" s="18">
        <f>IFERROR(VLOOKUP(A130,BD!$B$3:$AC$411,6,FALSE),0)</f>
        <v>36</v>
      </c>
      <c r="F130" s="18"/>
      <c r="G130" s="18">
        <f>+IFERROR(VLOOKUP(A130,BD!$B$3:$AC$411,12,FALSE),0)</f>
        <v>0</v>
      </c>
      <c r="H130" s="18">
        <f>+IFERROR(VLOOKUP(A130,BD!$B$3:$AC$411,14,FALSE),0)</f>
        <v>0</v>
      </c>
      <c r="I130" s="18">
        <f t="shared" si="7"/>
        <v>0</v>
      </c>
      <c r="J130" s="18">
        <f t="shared" si="8"/>
        <v>36</v>
      </c>
      <c r="K130" s="44">
        <f t="shared" si="11"/>
        <v>36</v>
      </c>
      <c r="L130" s="36">
        <v>0</v>
      </c>
      <c r="M130" s="36">
        <v>0</v>
      </c>
      <c r="N130" s="36"/>
      <c r="O130" s="36"/>
      <c r="P130" s="36">
        <v>0</v>
      </c>
      <c r="Q130" s="36">
        <v>0</v>
      </c>
      <c r="R130" s="36">
        <v>0</v>
      </c>
      <c r="S130" s="36"/>
      <c r="T130" s="36"/>
      <c r="U130" s="36"/>
      <c r="V130" s="36"/>
      <c r="W130" s="36"/>
      <c r="X130" s="36">
        <v>10</v>
      </c>
      <c r="Y130" s="36">
        <v>0</v>
      </c>
      <c r="Z130" s="36">
        <v>0</v>
      </c>
      <c r="AA130" s="36"/>
      <c r="AB130" s="36">
        <v>0</v>
      </c>
      <c r="AC130" s="36">
        <v>0</v>
      </c>
      <c r="AD130" s="36"/>
      <c r="AE130" s="36"/>
      <c r="AF130" s="36">
        <v>10</v>
      </c>
      <c r="AG130" s="36">
        <v>0</v>
      </c>
      <c r="AH130" s="36">
        <v>30</v>
      </c>
      <c r="AI130" s="36"/>
      <c r="AJ130" s="36">
        <v>0</v>
      </c>
      <c r="AK130" s="36">
        <v>0</v>
      </c>
      <c r="AL130" s="36">
        <v>0</v>
      </c>
      <c r="AM130" s="36"/>
      <c r="AN130" s="36">
        <v>0</v>
      </c>
      <c r="AO130" s="36">
        <v>0</v>
      </c>
      <c r="AP130" s="36"/>
      <c r="AQ130" s="36"/>
      <c r="AR130" s="36">
        <v>0</v>
      </c>
      <c r="AS130" s="36">
        <v>0</v>
      </c>
      <c r="AT130" s="36">
        <v>0</v>
      </c>
      <c r="AU130" s="36"/>
      <c r="AV130" s="36"/>
      <c r="AW130" s="36"/>
      <c r="AX130" s="36"/>
      <c r="AY130" s="36"/>
      <c r="AZ130" s="36">
        <v>10</v>
      </c>
      <c r="BA130" s="36">
        <v>0</v>
      </c>
      <c r="BB130" s="36">
        <v>0</v>
      </c>
      <c r="BC130" s="36"/>
      <c r="BD130" s="36">
        <v>0</v>
      </c>
      <c r="BE130" s="36">
        <v>0</v>
      </c>
      <c r="BF130" s="36">
        <v>0</v>
      </c>
      <c r="BG130" s="36"/>
      <c r="BH130" s="36">
        <v>0</v>
      </c>
      <c r="BI130" s="36">
        <v>0</v>
      </c>
      <c r="BJ130" s="36">
        <v>0</v>
      </c>
      <c r="BK130" s="36"/>
      <c r="BL130" s="36">
        <v>0</v>
      </c>
      <c r="BM130" s="36">
        <v>0</v>
      </c>
      <c r="BN130" s="36"/>
      <c r="BO130" s="36"/>
      <c r="BP130" s="36">
        <v>0</v>
      </c>
      <c r="BQ130" s="36">
        <v>0</v>
      </c>
      <c r="BR130" s="36">
        <v>0</v>
      </c>
      <c r="BS130" s="36"/>
      <c r="BT130" s="36">
        <v>0</v>
      </c>
      <c r="BU130" s="36">
        <v>0</v>
      </c>
      <c r="BV130" s="36"/>
      <c r="BW130" s="36"/>
      <c r="BX130" s="36"/>
      <c r="BY130" s="36"/>
      <c r="BZ130" s="36"/>
      <c r="CA130" s="36"/>
      <c r="CB130" s="36"/>
      <c r="CC130" s="36"/>
      <c r="CD130" s="36"/>
      <c r="CE130" s="36"/>
      <c r="CF130" s="36"/>
      <c r="CG130" s="36"/>
      <c r="CH130" s="36"/>
      <c r="CI130" s="36"/>
      <c r="CJ130" s="36"/>
      <c r="CK130" s="36"/>
      <c r="CL130" s="36"/>
      <c r="CM130" s="36"/>
      <c r="CN130" s="36"/>
      <c r="CO130" s="36"/>
      <c r="CP130" s="36"/>
      <c r="CQ130" s="36"/>
      <c r="CR130" s="36"/>
      <c r="CS130" s="36"/>
      <c r="CT130" s="36"/>
      <c r="CU130" s="36"/>
      <c r="CV130" s="36"/>
      <c r="CW130" s="36"/>
      <c r="CX130" s="36"/>
      <c r="CY130" s="36"/>
      <c r="CZ130" s="36"/>
      <c r="DA130" s="36"/>
      <c r="DB130" s="36"/>
      <c r="DC130" s="36"/>
      <c r="DD130" s="36"/>
      <c r="DE130" s="36"/>
      <c r="DF130" s="36"/>
      <c r="DG130" s="36"/>
      <c r="DH130" s="36"/>
      <c r="DI130" s="36"/>
      <c r="DJ130" s="36"/>
      <c r="DK130" s="36"/>
      <c r="DL130" s="36"/>
      <c r="DM130" s="36"/>
      <c r="DN130" s="36"/>
      <c r="DO130" s="36"/>
      <c r="DP130" s="36"/>
      <c r="DQ130" s="36"/>
      <c r="DR130" s="36"/>
      <c r="DS130" s="36"/>
      <c r="DT130" s="36"/>
      <c r="DU130" s="36"/>
      <c r="DV130" s="36"/>
      <c r="DW130" s="36"/>
      <c r="DX130" s="36"/>
      <c r="DY130" s="36"/>
      <c r="DZ130" s="36"/>
      <c r="EA130" s="36"/>
      <c r="EB130" s="36"/>
      <c r="EC130" s="36"/>
      <c r="ED130" s="36"/>
      <c r="EE130" s="36"/>
      <c r="EF130" s="36"/>
      <c r="EG130" s="36"/>
      <c r="EI130" s="18"/>
      <c r="EJ130" s="18"/>
      <c r="EK130" s="18"/>
      <c r="EL130" s="18"/>
      <c r="EM130" s="269"/>
      <c r="EN130" s="18"/>
      <c r="EO130" s="18"/>
      <c r="EQ130" s="18"/>
      <c r="ER130" s="99"/>
      <c r="ES130" s="18"/>
      <c r="ET130" s="18"/>
      <c r="EU130" s="99"/>
      <c r="EV130" s="99"/>
      <c r="EW130" s="99"/>
      <c r="EX130" s="99"/>
      <c r="EY130" s="99"/>
    </row>
    <row r="131" spans="1:155" ht="16.5" thickBot="1">
      <c r="A131" s="59" t="s">
        <v>223</v>
      </c>
      <c r="B131" s="59"/>
      <c r="C131" s="42">
        <f>VLOOKUP(A131,BD!$B$3:$D$746,3,FALSE)</f>
        <v>20</v>
      </c>
      <c r="D131" s="18">
        <f>IFERROR(VLOOKUP(A131,BD!$B$3:$AC$411,4,FALSE),0)</f>
        <v>0</v>
      </c>
      <c r="E131" s="18">
        <f>IFERROR(VLOOKUP(A131,BD!$B$3:$AC$411,6,FALSE),0)</f>
        <v>100</v>
      </c>
      <c r="F131" s="18"/>
      <c r="G131" s="18">
        <f>+IFERROR(VLOOKUP(A131,BD!$B$3:$AC$411,12,FALSE),0)</f>
        <v>0</v>
      </c>
      <c r="H131" s="18">
        <f>+IFERROR(VLOOKUP(A131,BD!$B$3:$AC$411,14,FALSE),0)</f>
        <v>0</v>
      </c>
      <c r="I131" s="18">
        <f t="shared" si="7"/>
        <v>0</v>
      </c>
      <c r="J131" s="18">
        <f t="shared" si="8"/>
        <v>100</v>
      </c>
      <c r="K131" s="44">
        <f t="shared" si="11"/>
        <v>100</v>
      </c>
      <c r="L131" s="36">
        <v>0</v>
      </c>
      <c r="M131" s="36">
        <v>0</v>
      </c>
      <c r="N131" s="36"/>
      <c r="O131" s="36"/>
      <c r="P131" s="36">
        <v>0</v>
      </c>
      <c r="Q131" s="36">
        <v>0</v>
      </c>
      <c r="R131" s="36">
        <v>0</v>
      </c>
      <c r="S131" s="36"/>
      <c r="T131" s="36"/>
      <c r="U131" s="36"/>
      <c r="V131" s="36"/>
      <c r="W131" s="36"/>
      <c r="X131" s="36">
        <v>20</v>
      </c>
      <c r="Y131" s="36">
        <v>0</v>
      </c>
      <c r="Z131" s="36">
        <v>0</v>
      </c>
      <c r="AA131" s="36"/>
      <c r="AB131" s="36">
        <v>0</v>
      </c>
      <c r="AC131" s="36">
        <v>0</v>
      </c>
      <c r="AD131" s="36"/>
      <c r="AE131" s="36"/>
      <c r="AF131" s="36">
        <v>40</v>
      </c>
      <c r="AG131" s="36">
        <v>0</v>
      </c>
      <c r="AH131" s="36">
        <v>60</v>
      </c>
      <c r="AI131" s="36"/>
      <c r="AJ131" s="36">
        <v>0</v>
      </c>
      <c r="AK131" s="36">
        <v>0</v>
      </c>
      <c r="AL131" s="36">
        <v>0</v>
      </c>
      <c r="AM131" s="36"/>
      <c r="AN131" s="36">
        <v>20</v>
      </c>
      <c r="AO131" s="36">
        <v>0</v>
      </c>
      <c r="AP131" s="36"/>
      <c r="AQ131" s="36"/>
      <c r="AR131" s="36">
        <v>0</v>
      </c>
      <c r="AS131" s="36">
        <v>0</v>
      </c>
      <c r="AT131" s="36">
        <v>0</v>
      </c>
      <c r="AU131" s="36"/>
      <c r="AV131" s="36"/>
      <c r="AW131" s="36"/>
      <c r="AX131" s="36"/>
      <c r="AY131" s="36"/>
      <c r="AZ131" s="36">
        <v>20</v>
      </c>
      <c r="BA131" s="36">
        <v>0</v>
      </c>
      <c r="BB131" s="36">
        <v>0</v>
      </c>
      <c r="BC131" s="36"/>
      <c r="BD131" s="36">
        <v>0</v>
      </c>
      <c r="BE131" s="36">
        <v>0</v>
      </c>
      <c r="BF131" s="36">
        <v>60</v>
      </c>
      <c r="BG131" s="36"/>
      <c r="BH131" s="36">
        <v>20</v>
      </c>
      <c r="BI131" s="36">
        <v>0</v>
      </c>
      <c r="BJ131" s="36">
        <v>60</v>
      </c>
      <c r="BK131" s="36"/>
      <c r="BL131" s="36">
        <v>20</v>
      </c>
      <c r="BM131" s="36">
        <v>0</v>
      </c>
      <c r="BN131" s="36"/>
      <c r="BO131" s="36"/>
      <c r="BP131" s="36">
        <v>0</v>
      </c>
      <c r="BQ131" s="36">
        <v>0</v>
      </c>
      <c r="BR131" s="36">
        <v>0</v>
      </c>
      <c r="BS131" s="36"/>
      <c r="BT131" s="36">
        <v>0</v>
      </c>
      <c r="BU131" s="36">
        <v>0</v>
      </c>
      <c r="BV131" s="36"/>
      <c r="BW131" s="36"/>
      <c r="BX131" s="36"/>
      <c r="BY131" s="36"/>
      <c r="BZ131" s="36"/>
      <c r="CA131" s="36"/>
      <c r="CB131" s="36"/>
      <c r="CC131" s="36"/>
      <c r="CD131" s="36"/>
      <c r="CE131" s="36"/>
      <c r="CF131" s="36"/>
      <c r="CG131" s="36"/>
      <c r="CH131" s="36"/>
      <c r="CI131" s="36"/>
      <c r="CJ131" s="36"/>
      <c r="CK131" s="36"/>
      <c r="CL131" s="36"/>
      <c r="CM131" s="36"/>
      <c r="CN131" s="36"/>
      <c r="CO131" s="36"/>
      <c r="CP131" s="36"/>
      <c r="CQ131" s="36"/>
      <c r="CR131" s="36"/>
      <c r="CS131" s="36"/>
      <c r="CT131" s="36"/>
      <c r="CU131" s="36"/>
      <c r="CV131" s="36"/>
      <c r="CW131" s="36"/>
      <c r="CX131" s="36"/>
      <c r="CY131" s="36"/>
      <c r="CZ131" s="36"/>
      <c r="DA131" s="36"/>
      <c r="DB131" s="36"/>
      <c r="DC131" s="36"/>
      <c r="DD131" s="36"/>
      <c r="DE131" s="36"/>
      <c r="DF131" s="36"/>
      <c r="DG131" s="36"/>
      <c r="DH131" s="36"/>
      <c r="DI131" s="36"/>
      <c r="DJ131" s="36"/>
      <c r="DK131" s="36"/>
      <c r="DL131" s="36"/>
      <c r="DM131" s="36"/>
      <c r="DN131" s="36"/>
      <c r="DO131" s="36"/>
      <c r="DP131" s="36"/>
      <c r="DQ131" s="36"/>
      <c r="DR131" s="36"/>
      <c r="DS131" s="36"/>
      <c r="DT131" s="36"/>
      <c r="DU131" s="36"/>
      <c r="DV131" s="36"/>
      <c r="DW131" s="36"/>
      <c r="DX131" s="36"/>
      <c r="DY131" s="36"/>
      <c r="DZ131" s="36"/>
      <c r="EA131" s="36"/>
      <c r="EB131" s="36"/>
      <c r="EC131" s="36"/>
      <c r="ED131" s="36"/>
      <c r="EE131" s="36"/>
      <c r="EF131" s="36"/>
      <c r="EG131" s="36"/>
      <c r="EI131" s="18"/>
      <c r="EJ131" s="18"/>
      <c r="EK131" s="18"/>
      <c r="EL131" s="18"/>
      <c r="EM131" s="269"/>
      <c r="EN131" s="18"/>
      <c r="EO131" s="18"/>
      <c r="EQ131" s="18"/>
      <c r="ER131" s="99"/>
      <c r="ES131" s="18"/>
      <c r="ET131" s="18"/>
      <c r="EU131" s="99"/>
      <c r="EV131" s="99"/>
      <c r="EW131" s="99"/>
      <c r="EX131" s="99"/>
      <c r="EY131" s="99"/>
    </row>
    <row r="132" spans="1:155" ht="16.5" thickBot="1">
      <c r="A132" s="59" t="s">
        <v>231</v>
      </c>
      <c r="B132" s="59"/>
      <c r="C132" s="42">
        <f>VLOOKUP(A132,BD!$B$3:$D$746,3,FALSE)</f>
        <v>10</v>
      </c>
      <c r="D132" s="18">
        <f>IFERROR(VLOOKUP(A132,BD!$B$3:$AC$411,4,FALSE),0)</f>
        <v>0</v>
      </c>
      <c r="E132" s="18">
        <f>IFERROR(VLOOKUP(A132,BD!$B$3:$AC$411,6,FALSE),0)</f>
        <v>0</v>
      </c>
      <c r="F132" s="18"/>
      <c r="G132" s="18">
        <f>+IFERROR(VLOOKUP(A132,BD!$B$3:$AC$411,12,FALSE),0)</f>
        <v>0</v>
      </c>
      <c r="H132" s="18">
        <f>+IFERROR(VLOOKUP(A132,BD!$B$3:$AC$411,14,FALSE),0)</f>
        <v>0</v>
      </c>
      <c r="I132" s="18">
        <f>+EQ132</f>
        <v>0</v>
      </c>
      <c r="J132" s="18">
        <f>+E132</f>
        <v>0</v>
      </c>
      <c r="K132" s="44">
        <f t="shared" si="11"/>
        <v>0</v>
      </c>
      <c r="L132" s="36">
        <v>0</v>
      </c>
      <c r="M132" s="36">
        <v>0</v>
      </c>
      <c r="N132" s="36"/>
      <c r="O132" s="36"/>
      <c r="P132" s="36">
        <v>0</v>
      </c>
      <c r="Q132" s="36">
        <v>0</v>
      </c>
      <c r="R132" s="36">
        <v>0</v>
      </c>
      <c r="S132" s="36"/>
      <c r="T132" s="36"/>
      <c r="U132" s="36"/>
      <c r="V132" s="36"/>
      <c r="W132" s="36"/>
      <c r="X132" s="36">
        <v>0</v>
      </c>
      <c r="Y132" s="36">
        <v>0</v>
      </c>
      <c r="Z132" s="36">
        <v>0</v>
      </c>
      <c r="AA132" s="36"/>
      <c r="AB132" s="36">
        <v>0</v>
      </c>
      <c r="AC132" s="36">
        <v>0</v>
      </c>
      <c r="AD132" s="36"/>
      <c r="AE132" s="36"/>
      <c r="AF132" s="36">
        <v>0</v>
      </c>
      <c r="AG132" s="36">
        <v>0</v>
      </c>
      <c r="AH132" s="36">
        <v>0</v>
      </c>
      <c r="AI132" s="36"/>
      <c r="AJ132" s="36">
        <v>0</v>
      </c>
      <c r="AK132" s="36">
        <v>0</v>
      </c>
      <c r="AL132" s="36">
        <v>0</v>
      </c>
      <c r="AM132" s="36"/>
      <c r="AN132" s="36">
        <v>0</v>
      </c>
      <c r="AO132" s="36">
        <v>0</v>
      </c>
      <c r="AP132" s="36"/>
      <c r="AQ132" s="36"/>
      <c r="AR132" s="36">
        <v>0</v>
      </c>
      <c r="AS132" s="36">
        <v>0</v>
      </c>
      <c r="AT132" s="36">
        <v>0</v>
      </c>
      <c r="AU132" s="36"/>
      <c r="AV132" s="36"/>
      <c r="AW132" s="36"/>
      <c r="AX132" s="36"/>
      <c r="AY132" s="36"/>
      <c r="AZ132" s="36">
        <v>0</v>
      </c>
      <c r="BA132" s="36">
        <v>0</v>
      </c>
      <c r="BB132" s="36">
        <v>0</v>
      </c>
      <c r="BC132" s="36"/>
      <c r="BD132" s="36">
        <v>0</v>
      </c>
      <c r="BE132" s="36">
        <v>0</v>
      </c>
      <c r="BF132" s="36">
        <v>0</v>
      </c>
      <c r="BG132" s="36"/>
      <c r="BH132" s="36">
        <v>0</v>
      </c>
      <c r="BI132" s="36">
        <v>0</v>
      </c>
      <c r="BJ132" s="36">
        <v>0</v>
      </c>
      <c r="BK132" s="36"/>
      <c r="BL132" s="36">
        <v>0</v>
      </c>
      <c r="BM132" s="36">
        <v>0</v>
      </c>
      <c r="BN132" s="36"/>
      <c r="BO132" s="36"/>
      <c r="BP132" s="36">
        <v>0</v>
      </c>
      <c r="BQ132" s="36">
        <v>0</v>
      </c>
      <c r="BR132" s="36">
        <v>0</v>
      </c>
      <c r="BS132" s="36"/>
      <c r="BT132" s="36">
        <v>0</v>
      </c>
      <c r="BU132" s="36">
        <v>0</v>
      </c>
      <c r="BV132" s="36"/>
      <c r="BW132" s="36"/>
      <c r="BX132" s="36"/>
      <c r="BY132" s="36"/>
      <c r="BZ132" s="36"/>
      <c r="CA132" s="36"/>
      <c r="CB132" s="36"/>
      <c r="CC132" s="36"/>
      <c r="CD132" s="36"/>
      <c r="CE132" s="36"/>
      <c r="CF132" s="36"/>
      <c r="CG132" s="36"/>
      <c r="CH132" s="36"/>
      <c r="CI132" s="36"/>
      <c r="CJ132" s="36"/>
      <c r="CK132" s="36"/>
      <c r="CL132" s="36"/>
      <c r="CM132" s="36"/>
      <c r="CN132" s="36"/>
      <c r="CO132" s="36"/>
      <c r="CP132" s="36"/>
      <c r="CQ132" s="36"/>
      <c r="CR132" s="36"/>
      <c r="CS132" s="36"/>
      <c r="CT132" s="36"/>
      <c r="CU132" s="36"/>
      <c r="CV132" s="36"/>
      <c r="CW132" s="36"/>
      <c r="CX132" s="36"/>
      <c r="CY132" s="36"/>
      <c r="CZ132" s="36"/>
      <c r="DA132" s="36"/>
      <c r="DB132" s="36"/>
      <c r="DC132" s="36"/>
      <c r="DD132" s="36"/>
      <c r="DE132" s="36"/>
      <c r="DF132" s="36"/>
      <c r="DG132" s="36"/>
      <c r="DH132" s="36"/>
      <c r="DI132" s="36"/>
      <c r="DJ132" s="36"/>
      <c r="DK132" s="36"/>
      <c r="DL132" s="36"/>
      <c r="DM132" s="36"/>
      <c r="DN132" s="36"/>
      <c r="DO132" s="36"/>
      <c r="DP132" s="36"/>
      <c r="DQ132" s="36"/>
      <c r="DR132" s="36"/>
      <c r="DS132" s="36"/>
      <c r="DT132" s="36"/>
      <c r="DU132" s="36"/>
      <c r="DV132" s="36"/>
      <c r="DW132" s="36"/>
      <c r="DX132" s="36"/>
      <c r="DY132" s="36"/>
      <c r="DZ132" s="36"/>
      <c r="EA132" s="36"/>
      <c r="EB132" s="36"/>
      <c r="EC132" s="36"/>
      <c r="ED132" s="36"/>
      <c r="EE132" s="36"/>
      <c r="EF132" s="36"/>
      <c r="EG132" s="36"/>
      <c r="EI132" s="18"/>
      <c r="EJ132" s="18"/>
      <c r="EK132" s="18"/>
      <c r="EL132" s="18"/>
      <c r="EM132" s="270"/>
      <c r="EN132" s="18"/>
      <c r="EO132" s="18"/>
      <c r="EQ132" s="18"/>
      <c r="ER132" s="99"/>
      <c r="ES132" s="18"/>
      <c r="ET132" s="18"/>
      <c r="EU132" s="99"/>
      <c r="EV132" s="99"/>
      <c r="EW132" s="99"/>
      <c r="EX132" s="99"/>
      <c r="EY132" s="99"/>
    </row>
    <row r="133" spans="1:155" ht="16.5" thickBot="1">
      <c r="A133" s="59" t="s">
        <v>230</v>
      </c>
      <c r="B133" s="59"/>
      <c r="C133" s="42">
        <f>VLOOKUP(A133,BD!$B$3:$D$746,3,FALSE)</f>
        <v>5</v>
      </c>
      <c r="D133" s="18">
        <f>IFERROR(VLOOKUP(A133,BD!$B$3:$AC$411,4,FALSE),0)</f>
        <v>0</v>
      </c>
      <c r="E133" s="18">
        <f>IFERROR(VLOOKUP(A133,BD!$B$3:$AC$411,6,FALSE),0)</f>
        <v>0</v>
      </c>
      <c r="F133" s="18"/>
      <c r="G133" s="18">
        <f>+IFERROR(VLOOKUP(A133,BD!$B$3:$AC$411,12,FALSE),0)</f>
        <v>0</v>
      </c>
      <c r="H133" s="18">
        <f>+IFERROR(VLOOKUP(A133,BD!$B$3:$AC$411,14,FALSE),0)</f>
        <v>0</v>
      </c>
      <c r="I133" s="18">
        <f>+EQ133</f>
        <v>0</v>
      </c>
      <c r="J133" s="18">
        <f>+E133</f>
        <v>0</v>
      </c>
      <c r="K133" s="44">
        <f t="shared" si="11"/>
        <v>0</v>
      </c>
      <c r="L133" s="36">
        <v>0</v>
      </c>
      <c r="M133" s="36">
        <v>0</v>
      </c>
      <c r="N133" s="36"/>
      <c r="O133" s="36"/>
      <c r="P133" s="36">
        <v>0</v>
      </c>
      <c r="Q133" s="36">
        <v>0</v>
      </c>
      <c r="R133" s="36">
        <v>0</v>
      </c>
      <c r="S133" s="36"/>
      <c r="T133" s="36"/>
      <c r="U133" s="36"/>
      <c r="V133" s="36"/>
      <c r="W133" s="36"/>
      <c r="X133" s="36">
        <v>0</v>
      </c>
      <c r="Y133" s="36">
        <v>0</v>
      </c>
      <c r="Z133" s="36">
        <v>0</v>
      </c>
      <c r="AA133" s="36"/>
      <c r="AB133" s="36">
        <v>0</v>
      </c>
      <c r="AC133" s="36">
        <v>0</v>
      </c>
      <c r="AD133" s="36"/>
      <c r="AE133" s="36"/>
      <c r="AF133" s="36">
        <v>0</v>
      </c>
      <c r="AG133" s="36">
        <v>0</v>
      </c>
      <c r="AH133" s="36">
        <v>0</v>
      </c>
      <c r="AI133" s="36"/>
      <c r="AJ133" s="36">
        <v>0</v>
      </c>
      <c r="AK133" s="36">
        <v>0</v>
      </c>
      <c r="AL133" s="36">
        <v>0</v>
      </c>
      <c r="AM133" s="36"/>
      <c r="AN133" s="36">
        <v>0</v>
      </c>
      <c r="AO133" s="36">
        <v>0</v>
      </c>
      <c r="AP133" s="36"/>
      <c r="AQ133" s="36"/>
      <c r="AR133" s="36">
        <v>0</v>
      </c>
      <c r="AS133" s="36">
        <v>0</v>
      </c>
      <c r="AT133" s="36">
        <v>0</v>
      </c>
      <c r="AU133" s="36"/>
      <c r="AV133" s="36"/>
      <c r="AW133" s="36"/>
      <c r="AX133" s="36"/>
      <c r="AY133" s="36"/>
      <c r="AZ133" s="36">
        <v>0</v>
      </c>
      <c r="BA133" s="36">
        <v>0</v>
      </c>
      <c r="BB133" s="36">
        <v>0</v>
      </c>
      <c r="BC133" s="36"/>
      <c r="BD133" s="36">
        <v>0</v>
      </c>
      <c r="BE133" s="36">
        <v>0</v>
      </c>
      <c r="BF133" s="36">
        <v>0</v>
      </c>
      <c r="BG133" s="36"/>
      <c r="BH133" s="36">
        <v>0</v>
      </c>
      <c r="BI133" s="36">
        <v>0</v>
      </c>
      <c r="BJ133" s="36">
        <v>0</v>
      </c>
      <c r="BK133" s="36"/>
      <c r="BL133" s="36">
        <v>0</v>
      </c>
      <c r="BM133" s="36">
        <v>0</v>
      </c>
      <c r="BN133" s="36"/>
      <c r="BO133" s="36"/>
      <c r="BP133" s="36">
        <v>0</v>
      </c>
      <c r="BQ133" s="36">
        <v>0</v>
      </c>
      <c r="BR133" s="36">
        <v>0</v>
      </c>
      <c r="BS133" s="36"/>
      <c r="BT133" s="36">
        <v>0</v>
      </c>
      <c r="BU133" s="36">
        <v>0</v>
      </c>
      <c r="BV133" s="36"/>
      <c r="BW133" s="36"/>
      <c r="BX133" s="36"/>
      <c r="BY133" s="36"/>
      <c r="BZ133" s="36"/>
      <c r="CA133" s="36"/>
      <c r="CB133" s="36"/>
      <c r="CC133" s="36"/>
      <c r="CD133" s="36"/>
      <c r="CE133" s="36"/>
      <c r="CF133" s="36"/>
      <c r="CG133" s="36"/>
      <c r="CH133" s="36"/>
      <c r="CI133" s="36"/>
      <c r="CJ133" s="36"/>
      <c r="CK133" s="36"/>
      <c r="CL133" s="36"/>
      <c r="CM133" s="36"/>
      <c r="CN133" s="36"/>
      <c r="CO133" s="36"/>
      <c r="CP133" s="36"/>
      <c r="CQ133" s="36"/>
      <c r="CR133" s="36"/>
      <c r="CS133" s="36"/>
      <c r="CT133" s="36"/>
      <c r="CU133" s="36"/>
      <c r="CV133" s="36"/>
      <c r="CW133" s="36"/>
      <c r="CX133" s="36"/>
      <c r="CY133" s="36"/>
      <c r="CZ133" s="36"/>
      <c r="DA133" s="36"/>
      <c r="DB133" s="36"/>
      <c r="DC133" s="36"/>
      <c r="DD133" s="36"/>
      <c r="DE133" s="36"/>
      <c r="DF133" s="36"/>
      <c r="DG133" s="36"/>
      <c r="DH133" s="36"/>
      <c r="DI133" s="36"/>
      <c r="DJ133" s="36"/>
      <c r="DK133" s="36"/>
      <c r="DL133" s="36"/>
      <c r="DM133" s="36"/>
      <c r="DN133" s="36"/>
      <c r="DO133" s="36"/>
      <c r="DP133" s="36"/>
      <c r="DQ133" s="36"/>
      <c r="DR133" s="36"/>
      <c r="DS133" s="36"/>
      <c r="DT133" s="36"/>
      <c r="DU133" s="36"/>
      <c r="DV133" s="36"/>
      <c r="DW133" s="36"/>
      <c r="DX133" s="36"/>
      <c r="DY133" s="36"/>
      <c r="DZ133" s="36"/>
      <c r="EA133" s="36"/>
      <c r="EB133" s="36"/>
      <c r="EC133" s="36"/>
      <c r="ED133" s="36"/>
      <c r="EE133" s="36"/>
      <c r="EF133" s="36"/>
      <c r="EG133" s="36"/>
      <c r="EI133" s="18"/>
      <c r="EJ133" s="18"/>
      <c r="EK133" s="18"/>
      <c r="EL133" s="18"/>
      <c r="EM133" s="270"/>
      <c r="EN133" s="18"/>
      <c r="EO133" s="18"/>
      <c r="EQ133" s="18"/>
      <c r="ER133" s="99"/>
      <c r="ES133" s="18"/>
      <c r="ET133" s="18"/>
      <c r="EU133" s="99"/>
      <c r="EV133" s="99"/>
      <c r="EW133" s="99"/>
      <c r="EX133" s="99"/>
      <c r="EY133" s="99"/>
    </row>
    <row r="134" spans="1:155" ht="16.5" thickBot="1">
      <c r="A134" s="60"/>
      <c r="B134" s="60"/>
      <c r="C134" s="17"/>
      <c r="D134" s="19">
        <f>IFERROR(VLOOKUP(A134,BD!$B$3:$AC$411,4,FALSE),0)</f>
        <v>0</v>
      </c>
      <c r="E134" s="19">
        <f>IFERROR(VLOOKUP(A134,BD!$B$3:$AC$411,6,FALSE),0)</f>
        <v>0</v>
      </c>
      <c r="F134" s="19"/>
      <c r="G134" s="19"/>
      <c r="H134" s="19"/>
      <c r="I134" s="19"/>
      <c r="J134" s="19"/>
      <c r="K134" s="61"/>
      <c r="L134" s="39">
        <v>129282</v>
      </c>
      <c r="M134" s="39">
        <v>37277</v>
      </c>
      <c r="N134" s="39"/>
      <c r="O134" s="39"/>
      <c r="P134" s="39">
        <v>135823</v>
      </c>
      <c r="Q134" s="39">
        <v>45599</v>
      </c>
      <c r="R134" s="39">
        <v>0</v>
      </c>
      <c r="S134" s="39"/>
      <c r="T134" s="39"/>
      <c r="U134" s="39"/>
      <c r="V134" s="39"/>
      <c r="W134" s="39"/>
      <c r="X134" s="39">
        <v>132041</v>
      </c>
      <c r="Y134" s="39">
        <v>41615</v>
      </c>
      <c r="Z134" s="39">
        <v>0</v>
      </c>
      <c r="AA134" s="39"/>
      <c r="AB134" s="39">
        <v>117836</v>
      </c>
      <c r="AC134" s="39">
        <v>43601</v>
      </c>
      <c r="AD134" s="39"/>
      <c r="AE134" s="39"/>
      <c r="AF134" s="39">
        <v>128552</v>
      </c>
      <c r="AG134" s="39">
        <v>27104</v>
      </c>
      <c r="AH134" s="39">
        <v>0</v>
      </c>
      <c r="AI134" s="39"/>
      <c r="AJ134" s="39">
        <v>113109</v>
      </c>
      <c r="AK134" s="39">
        <v>33898</v>
      </c>
      <c r="AL134" s="39">
        <v>0</v>
      </c>
      <c r="AM134" s="39"/>
      <c r="AN134" s="39">
        <v>131040</v>
      </c>
      <c r="AO134" s="39">
        <v>38553</v>
      </c>
      <c r="AP134" s="39"/>
      <c r="AQ134" s="39"/>
      <c r="AR134" s="39">
        <v>123156</v>
      </c>
      <c r="AS134" s="39">
        <v>32990</v>
      </c>
      <c r="AT134" s="39">
        <v>0</v>
      </c>
      <c r="AU134" s="39"/>
      <c r="AV134" s="39"/>
      <c r="AW134" s="39"/>
      <c r="AX134" s="39"/>
      <c r="AY134" s="39"/>
      <c r="AZ134" s="39">
        <v>129583</v>
      </c>
      <c r="BA134" s="39">
        <v>28026</v>
      </c>
      <c r="BB134" s="39">
        <v>0</v>
      </c>
      <c r="BC134" s="39"/>
      <c r="BD134" s="39">
        <v>121303</v>
      </c>
      <c r="BE134" s="39">
        <v>28594</v>
      </c>
      <c r="BF134" s="39">
        <v>0</v>
      </c>
      <c r="BG134" s="39"/>
      <c r="BH134" s="39">
        <v>134870</v>
      </c>
      <c r="BI134" s="39">
        <v>23045</v>
      </c>
      <c r="BJ134" s="39">
        <v>0</v>
      </c>
      <c r="BK134" s="39"/>
      <c r="BL134" s="39">
        <v>121290</v>
      </c>
      <c r="BM134" s="39">
        <v>34587</v>
      </c>
      <c r="BN134" s="39"/>
      <c r="BO134" s="39"/>
      <c r="BP134" s="39">
        <v>122444</v>
      </c>
      <c r="BQ134" s="39">
        <v>28901</v>
      </c>
      <c r="BR134" s="39">
        <v>0</v>
      </c>
      <c r="BS134" s="39"/>
      <c r="BT134" s="39">
        <v>131160</v>
      </c>
      <c r="BU134" s="39">
        <v>0</v>
      </c>
      <c r="BV134" s="39"/>
      <c r="BW134" s="39"/>
      <c r="BX134" s="39"/>
      <c r="BY134" s="39"/>
      <c r="BZ134" s="39"/>
      <c r="CA134" s="39"/>
      <c r="CB134" s="39"/>
      <c r="CC134" s="39"/>
      <c r="CD134" s="39"/>
      <c r="CE134" s="39"/>
      <c r="CF134" s="39"/>
      <c r="CG134" s="39"/>
      <c r="CH134" s="39"/>
      <c r="CI134" s="39"/>
      <c r="CJ134" s="39"/>
      <c r="CK134" s="39"/>
      <c r="CL134" s="39"/>
      <c r="CM134" s="39"/>
      <c r="CN134" s="39"/>
      <c r="CO134" s="39"/>
      <c r="CP134" s="39"/>
      <c r="CQ134" s="39"/>
      <c r="CR134" s="39"/>
      <c r="CS134" s="39"/>
      <c r="CT134" s="39"/>
      <c r="CU134" s="39"/>
      <c r="CV134" s="39"/>
      <c r="CW134" s="39"/>
      <c r="CX134" s="39"/>
      <c r="CY134" s="39"/>
      <c r="CZ134" s="39"/>
      <c r="DA134" s="39"/>
      <c r="DB134" s="39"/>
      <c r="DC134" s="39"/>
      <c r="DD134" s="39"/>
      <c r="DE134" s="39"/>
      <c r="DF134" s="39"/>
      <c r="DG134" s="39"/>
      <c r="DH134" s="39"/>
      <c r="DI134" s="39"/>
      <c r="DJ134" s="39"/>
      <c r="DK134" s="39"/>
      <c r="DL134" s="39"/>
      <c r="DM134" s="39"/>
      <c r="DN134" s="39"/>
      <c r="DO134" s="39"/>
      <c r="DP134" s="39"/>
      <c r="DQ134" s="39"/>
      <c r="DR134" s="39"/>
      <c r="DS134" s="39"/>
      <c r="DT134" s="39"/>
      <c r="DU134" s="39"/>
      <c r="DV134" s="39"/>
      <c r="DW134" s="39"/>
      <c r="DX134" s="39"/>
      <c r="DY134" s="39"/>
      <c r="DZ134" s="39"/>
      <c r="EA134" s="39"/>
      <c r="EB134" s="39"/>
      <c r="EC134" s="39"/>
      <c r="ED134" s="39"/>
      <c r="EE134" s="39"/>
      <c r="EF134" s="39"/>
      <c r="EG134" s="39"/>
      <c r="EI134" s="19"/>
      <c r="EJ134" s="19"/>
      <c r="EK134" s="19"/>
      <c r="EL134" s="19"/>
      <c r="EM134" s="19"/>
      <c r="EN134" s="19"/>
      <c r="EO134" s="19"/>
      <c r="EQ134" s="19"/>
      <c r="ER134" s="99"/>
      <c r="ES134" s="19"/>
      <c r="ET134" s="19"/>
      <c r="EU134" s="99"/>
      <c r="EV134" s="99"/>
      <c r="EW134" s="99"/>
      <c r="EX134" s="99"/>
      <c r="EY134" s="99"/>
    </row>
    <row r="135" spans="1:155" ht="16.5" thickBot="1">
      <c r="A135" s="62" t="s">
        <v>93</v>
      </c>
      <c r="B135" s="62"/>
      <c r="C135" s="42">
        <f>VLOOKUP(A135,BD!$B$3:$D$746,3,FALSE)</f>
        <v>4</v>
      </c>
      <c r="D135" s="20">
        <f>IFERROR(VLOOKUP(A135,BD!$B$3:$AC$411,4,FALSE),0)</f>
        <v>80</v>
      </c>
      <c r="E135" s="20">
        <f>IFERROR(VLOOKUP(A135,BD!$B$3:$AC$411,6,FALSE),0)</f>
        <v>0</v>
      </c>
      <c r="F135" s="20"/>
      <c r="G135" s="20">
        <f>+IFERROR(VLOOKUP(A135,BD!$B$3:$AC$411,12,FALSE),0)</f>
        <v>0</v>
      </c>
      <c r="H135" s="20">
        <f>+IFERROR(VLOOKUP(A135,BD!$B$3:$AC$411,14,FALSE),0)</f>
        <v>0</v>
      </c>
      <c r="I135" s="20">
        <f t="shared" si="7"/>
        <v>0</v>
      </c>
      <c r="J135" s="20">
        <f t="shared" si="8"/>
        <v>0</v>
      </c>
      <c r="K135" s="44">
        <f>J135-I135</f>
        <v>0</v>
      </c>
      <c r="L135" s="36">
        <v>0</v>
      </c>
      <c r="M135" s="36">
        <v>0</v>
      </c>
      <c r="N135" s="36"/>
      <c r="O135" s="36"/>
      <c r="P135" s="36">
        <v>0</v>
      </c>
      <c r="Q135" s="36">
        <v>0</v>
      </c>
      <c r="R135" s="36">
        <v>0</v>
      </c>
      <c r="S135" s="36"/>
      <c r="T135" s="36"/>
      <c r="U135" s="36"/>
      <c r="V135" s="36"/>
      <c r="W135" s="101"/>
      <c r="X135" s="36">
        <v>0</v>
      </c>
      <c r="Y135" s="36">
        <v>0</v>
      </c>
      <c r="Z135" s="36">
        <v>80</v>
      </c>
      <c r="AA135" s="36"/>
      <c r="AB135" s="36">
        <v>80</v>
      </c>
      <c r="AC135" s="36">
        <v>0</v>
      </c>
      <c r="AD135" s="36"/>
      <c r="AE135" s="36"/>
      <c r="AF135" s="36">
        <v>0</v>
      </c>
      <c r="AG135" s="36">
        <v>0</v>
      </c>
      <c r="AH135" s="36">
        <v>0</v>
      </c>
      <c r="AI135" s="36"/>
      <c r="AJ135" s="36">
        <v>0</v>
      </c>
      <c r="AK135" s="36">
        <v>0</v>
      </c>
      <c r="AL135" s="36">
        <v>80</v>
      </c>
      <c r="AM135" s="36"/>
      <c r="AN135" s="36">
        <v>84</v>
      </c>
      <c r="AO135" s="36">
        <v>4</v>
      </c>
      <c r="AP135" s="36"/>
      <c r="AQ135" s="36"/>
      <c r="AR135" s="36">
        <v>0</v>
      </c>
      <c r="AS135" s="36">
        <v>0</v>
      </c>
      <c r="AT135" s="36">
        <v>0</v>
      </c>
      <c r="AU135" s="36"/>
      <c r="AV135" s="36"/>
      <c r="AW135" s="36"/>
      <c r="AX135" s="36"/>
      <c r="AY135" s="36"/>
      <c r="AZ135" s="36">
        <v>0</v>
      </c>
      <c r="BA135" s="36">
        <v>0</v>
      </c>
      <c r="BB135" s="36">
        <v>0</v>
      </c>
      <c r="BC135" s="36"/>
      <c r="BD135" s="36">
        <v>0</v>
      </c>
      <c r="BE135" s="36">
        <v>0</v>
      </c>
      <c r="BF135" s="36">
        <v>0</v>
      </c>
      <c r="BG135" s="36"/>
      <c r="BH135" s="36">
        <v>0</v>
      </c>
      <c r="BI135" s="36">
        <v>0</v>
      </c>
      <c r="BJ135" s="36">
        <v>80</v>
      </c>
      <c r="BK135" s="36"/>
      <c r="BL135" s="36">
        <v>80</v>
      </c>
      <c r="BM135" s="36">
        <v>8</v>
      </c>
      <c r="BN135" s="36"/>
      <c r="BO135" s="36"/>
      <c r="BP135" s="36">
        <v>8</v>
      </c>
      <c r="BQ135" s="36">
        <v>0</v>
      </c>
      <c r="BR135" s="36">
        <v>80</v>
      </c>
      <c r="BS135" s="36"/>
      <c r="BT135" s="36">
        <v>80</v>
      </c>
      <c r="BU135" s="36">
        <v>0</v>
      </c>
      <c r="BV135" s="36"/>
      <c r="BW135" s="36"/>
      <c r="BX135" s="36"/>
      <c r="BY135" s="36"/>
      <c r="BZ135" s="36"/>
      <c r="CA135" s="36"/>
      <c r="CB135" s="36"/>
      <c r="CC135" s="36"/>
      <c r="CD135" s="36"/>
      <c r="CE135" s="36"/>
      <c r="CF135" s="36"/>
      <c r="CG135" s="36"/>
      <c r="CH135" s="36"/>
      <c r="CI135" s="36"/>
      <c r="CJ135" s="36"/>
      <c r="CK135" s="36"/>
      <c r="CL135" s="36"/>
      <c r="CM135" s="36"/>
      <c r="CN135" s="36"/>
      <c r="CO135" s="36"/>
      <c r="CP135" s="36"/>
      <c r="CQ135" s="36"/>
      <c r="CR135" s="36"/>
      <c r="CS135" s="36"/>
      <c r="CT135" s="36"/>
      <c r="CU135" s="36"/>
      <c r="CV135" s="36"/>
      <c r="CW135" s="36"/>
      <c r="CX135" s="36"/>
      <c r="CY135" s="36"/>
      <c r="CZ135" s="36"/>
      <c r="DA135" s="36"/>
      <c r="DB135" s="36"/>
      <c r="DC135" s="36"/>
      <c r="DD135" s="36"/>
      <c r="DE135" s="36"/>
      <c r="DF135" s="36"/>
      <c r="DG135" s="36"/>
      <c r="DH135" s="36"/>
      <c r="DI135" s="36"/>
      <c r="DJ135" s="36"/>
      <c r="DK135" s="36"/>
      <c r="DL135" s="36"/>
      <c r="DM135" s="36"/>
      <c r="DN135" s="36"/>
      <c r="DO135" s="36"/>
      <c r="DP135" s="36"/>
      <c r="DQ135" s="36"/>
      <c r="DR135" s="36"/>
      <c r="DS135" s="36"/>
      <c r="DT135" s="36"/>
      <c r="DU135" s="36"/>
      <c r="DV135" s="36"/>
      <c r="DW135" s="36"/>
      <c r="DX135" s="36"/>
      <c r="DY135" s="36"/>
      <c r="DZ135" s="36"/>
      <c r="EA135" s="36"/>
      <c r="EB135" s="36"/>
      <c r="EC135" s="36"/>
      <c r="ED135" s="36"/>
      <c r="EE135" s="36"/>
      <c r="EF135" s="36"/>
      <c r="EG135" s="36"/>
      <c r="EI135" s="20"/>
      <c r="EJ135" s="20"/>
      <c r="EK135" s="20"/>
      <c r="EL135" s="20"/>
      <c r="EM135" s="20"/>
      <c r="EN135" s="20"/>
      <c r="EO135" s="20"/>
      <c r="EQ135" s="20"/>
      <c r="ER135" s="99"/>
      <c r="ES135" s="20"/>
      <c r="ET135" s="20"/>
      <c r="EU135" s="99"/>
      <c r="EV135" s="99"/>
      <c r="EW135" s="99"/>
      <c r="EX135" s="99"/>
      <c r="EY135" s="99"/>
    </row>
    <row r="136" spans="1:155" ht="16.5" thickBot="1">
      <c r="A136" s="62" t="s">
        <v>91</v>
      </c>
      <c r="B136" s="62"/>
      <c r="C136" s="42">
        <f>VLOOKUP(A136,BD!$B$3:$D$746,3,FALSE)</f>
        <v>5</v>
      </c>
      <c r="D136" s="20">
        <f>IFERROR(VLOOKUP(A136,BD!$B$3:$AC$411,4,FALSE),0)</f>
        <v>200</v>
      </c>
      <c r="E136" s="20">
        <f>IFERROR(VLOOKUP(A136,BD!$B$3:$AC$411,6,FALSE),0)</f>
        <v>120</v>
      </c>
      <c r="F136" s="20">
        <f>+IFERROR(VLOOKUP(A136,BD!$B$3:$AC$411,10,FALSE),0)</f>
        <v>35</v>
      </c>
      <c r="G136" s="20">
        <f>+IFERROR(VLOOKUP(A136,BD!$B$3:$AC$411,12,FALSE),0)</f>
        <v>0</v>
      </c>
      <c r="H136" s="20">
        <f>+IFERROR(VLOOKUP(A136,BD!$B$3:$AC$411,14,FALSE),0)</f>
        <v>0</v>
      </c>
      <c r="I136" s="20">
        <f t="shared" si="7"/>
        <v>0</v>
      </c>
      <c r="J136" s="20">
        <f t="shared" si="8"/>
        <v>120</v>
      </c>
      <c r="K136" s="44">
        <f>J136-I136</f>
        <v>120</v>
      </c>
      <c r="L136" s="36">
        <v>355</v>
      </c>
      <c r="M136" s="36">
        <v>40</v>
      </c>
      <c r="N136" s="36"/>
      <c r="O136" s="36"/>
      <c r="P136" s="36">
        <v>185</v>
      </c>
      <c r="Q136" s="36">
        <v>35</v>
      </c>
      <c r="R136" s="36">
        <v>100</v>
      </c>
      <c r="S136" s="36"/>
      <c r="T136" s="36"/>
      <c r="U136" s="36"/>
      <c r="V136" s="36"/>
      <c r="W136" s="36"/>
      <c r="X136" s="36">
        <v>140</v>
      </c>
      <c r="Y136" s="36">
        <v>5</v>
      </c>
      <c r="Z136" s="36">
        <v>500</v>
      </c>
      <c r="AA136" s="36"/>
      <c r="AB136" s="36">
        <v>315</v>
      </c>
      <c r="AC136" s="36">
        <v>50</v>
      </c>
      <c r="AD136" s="36"/>
      <c r="AE136" s="36"/>
      <c r="AF136" s="36">
        <v>135</v>
      </c>
      <c r="AG136" s="36">
        <v>25</v>
      </c>
      <c r="AH136" s="36">
        <v>150</v>
      </c>
      <c r="AI136" s="36"/>
      <c r="AJ136" s="36">
        <v>105</v>
      </c>
      <c r="AK136" s="36">
        <v>10</v>
      </c>
      <c r="AL136" s="36">
        <v>100</v>
      </c>
      <c r="AM136" s="36"/>
      <c r="AN136" s="36">
        <v>210</v>
      </c>
      <c r="AO136" s="36">
        <v>25</v>
      </c>
      <c r="AP136" s="36"/>
      <c r="AQ136" s="36"/>
      <c r="AR136" s="36">
        <v>155</v>
      </c>
      <c r="AS136" s="36">
        <v>55</v>
      </c>
      <c r="AT136" s="36">
        <v>200</v>
      </c>
      <c r="AU136" s="36"/>
      <c r="AV136" s="36"/>
      <c r="AW136" s="36"/>
      <c r="AX136" s="36"/>
      <c r="AY136" s="36"/>
      <c r="AZ136" s="36">
        <v>180</v>
      </c>
      <c r="BA136" s="36">
        <v>40</v>
      </c>
      <c r="BB136" s="36">
        <v>0</v>
      </c>
      <c r="BC136" s="36"/>
      <c r="BD136" s="36">
        <v>25</v>
      </c>
      <c r="BE136" s="36">
        <v>0</v>
      </c>
      <c r="BF136" s="36">
        <v>160</v>
      </c>
      <c r="BG136" s="36"/>
      <c r="BH136" s="36">
        <v>230</v>
      </c>
      <c r="BI136" s="36">
        <v>25</v>
      </c>
      <c r="BJ136" s="36">
        <v>540</v>
      </c>
      <c r="BK136" s="36"/>
      <c r="BL136" s="36">
        <v>165</v>
      </c>
      <c r="BM136" s="36">
        <v>30</v>
      </c>
      <c r="BN136" s="36"/>
      <c r="BO136" s="36"/>
      <c r="BP136" s="36">
        <v>385</v>
      </c>
      <c r="BQ136" s="36">
        <v>65</v>
      </c>
      <c r="BR136" s="36">
        <v>200</v>
      </c>
      <c r="BS136" s="36"/>
      <c r="BT136" s="36">
        <v>190</v>
      </c>
      <c r="BU136" s="36">
        <v>0</v>
      </c>
      <c r="BV136" s="36"/>
      <c r="BW136" s="36"/>
      <c r="BX136" s="36"/>
      <c r="BY136" s="36"/>
      <c r="BZ136" s="36"/>
      <c r="CA136" s="36"/>
      <c r="CB136" s="36"/>
      <c r="CC136" s="36"/>
      <c r="CD136" s="36"/>
      <c r="CE136" s="36"/>
      <c r="CF136" s="36"/>
      <c r="CG136" s="36"/>
      <c r="CH136" s="36"/>
      <c r="CI136" s="36"/>
      <c r="CJ136" s="36"/>
      <c r="CK136" s="36"/>
      <c r="CL136" s="36"/>
      <c r="CM136" s="36"/>
      <c r="CN136" s="36"/>
      <c r="CO136" s="36"/>
      <c r="CP136" s="36"/>
      <c r="CQ136" s="36"/>
      <c r="CR136" s="36"/>
      <c r="CS136" s="36"/>
      <c r="CT136" s="36"/>
      <c r="CU136" s="36"/>
      <c r="CV136" s="36"/>
      <c r="CW136" s="36"/>
      <c r="CX136" s="36"/>
      <c r="CY136" s="36"/>
      <c r="CZ136" s="36"/>
      <c r="DA136" s="36"/>
      <c r="DB136" s="36"/>
      <c r="DC136" s="36"/>
      <c r="DD136" s="36"/>
      <c r="DE136" s="36"/>
      <c r="DF136" s="36"/>
      <c r="DG136" s="36"/>
      <c r="DH136" s="36"/>
      <c r="DI136" s="36"/>
      <c r="DJ136" s="36"/>
      <c r="DK136" s="36"/>
      <c r="DL136" s="36"/>
      <c r="DM136" s="36"/>
      <c r="DN136" s="36"/>
      <c r="DO136" s="36"/>
      <c r="DP136" s="36"/>
      <c r="DQ136" s="36"/>
      <c r="DR136" s="36"/>
      <c r="DS136" s="36"/>
      <c r="DT136" s="36"/>
      <c r="DU136" s="36"/>
      <c r="DV136" s="36"/>
      <c r="DW136" s="36"/>
      <c r="DX136" s="36"/>
      <c r="DY136" s="36"/>
      <c r="DZ136" s="36"/>
      <c r="EA136" s="36"/>
      <c r="EB136" s="36"/>
      <c r="EC136" s="36"/>
      <c r="ED136" s="36"/>
      <c r="EE136" s="36"/>
      <c r="EF136" s="36"/>
      <c r="EG136" s="36"/>
      <c r="EI136" s="20"/>
      <c r="EJ136" s="20"/>
      <c r="EK136" s="20"/>
      <c r="EL136" s="20"/>
      <c r="EM136" s="20"/>
      <c r="EN136" s="20"/>
      <c r="EO136" s="20"/>
      <c r="EQ136" s="20"/>
      <c r="ER136" s="99"/>
      <c r="ES136" s="20"/>
      <c r="ET136" s="20"/>
      <c r="EU136" s="99"/>
      <c r="EV136" s="99"/>
      <c r="EW136" s="99"/>
      <c r="EX136" s="99"/>
      <c r="EY136" s="99"/>
    </row>
    <row r="137" spans="1:155" ht="16.5" thickBot="1">
      <c r="A137" s="62" t="s">
        <v>92</v>
      </c>
      <c r="B137" s="62"/>
      <c r="C137" s="63">
        <f>VLOOKUP(A137,BD!$B$3:$D$746,3,FALSE)</f>
        <v>5</v>
      </c>
      <c r="D137" s="20">
        <f>IFERROR(VLOOKUP(A137,BD!$B$3:$AC$411,4,FALSE),0)</f>
        <v>200</v>
      </c>
      <c r="E137" s="20">
        <f>IFERROR(VLOOKUP(A137,BD!$B$3:$AC$411,6,FALSE),0)</f>
        <v>0</v>
      </c>
      <c r="F137" s="20">
        <f>+IFERROR(VLOOKUP(A137,BD!$B$3:$AC$411,10,FALSE),0)</f>
        <v>144</v>
      </c>
      <c r="G137" s="20">
        <f>+IFERROR(VLOOKUP(A137,BD!$B$3:$AC$411,12,FALSE),0)</f>
        <v>0</v>
      </c>
      <c r="H137" s="20">
        <f>+IFERROR(VLOOKUP(A137,BD!$B$3:$AC$411,14,FALSE),0)</f>
        <v>0</v>
      </c>
      <c r="I137" s="20">
        <f t="shared" si="7"/>
        <v>0</v>
      </c>
      <c r="J137" s="20">
        <f t="shared" si="8"/>
        <v>0</v>
      </c>
      <c r="K137" s="44">
        <f>J137-I137</f>
        <v>0</v>
      </c>
      <c r="L137" s="36">
        <v>0</v>
      </c>
      <c r="M137" s="36">
        <v>0</v>
      </c>
      <c r="N137" s="36"/>
      <c r="O137" s="36"/>
      <c r="P137" s="36">
        <v>0</v>
      </c>
      <c r="Q137" s="36">
        <v>0</v>
      </c>
      <c r="R137" s="36">
        <v>150</v>
      </c>
      <c r="S137" s="36"/>
      <c r="T137" s="36"/>
      <c r="U137" s="36"/>
      <c r="V137" s="36"/>
      <c r="W137" s="36"/>
      <c r="X137" s="36">
        <v>150</v>
      </c>
      <c r="Y137" s="36">
        <v>0</v>
      </c>
      <c r="Z137" s="36">
        <v>300</v>
      </c>
      <c r="AA137" s="36"/>
      <c r="AB137" s="36">
        <v>300</v>
      </c>
      <c r="AC137" s="36">
        <v>0</v>
      </c>
      <c r="AD137" s="36"/>
      <c r="AE137" s="36"/>
      <c r="AF137" s="36">
        <v>0</v>
      </c>
      <c r="AG137" s="36">
        <v>0</v>
      </c>
      <c r="AH137" s="36">
        <v>150</v>
      </c>
      <c r="AI137" s="36"/>
      <c r="AJ137" s="36">
        <v>150</v>
      </c>
      <c r="AK137" s="36">
        <v>0</v>
      </c>
      <c r="AL137" s="36">
        <v>150</v>
      </c>
      <c r="AM137" s="36"/>
      <c r="AN137" s="36">
        <v>165</v>
      </c>
      <c r="AO137" s="36">
        <v>15</v>
      </c>
      <c r="AP137" s="36"/>
      <c r="AQ137" s="36"/>
      <c r="AR137" s="36">
        <v>0</v>
      </c>
      <c r="AS137" s="36">
        <v>0</v>
      </c>
      <c r="AT137" s="36">
        <v>200</v>
      </c>
      <c r="AU137" s="36"/>
      <c r="AV137" s="36"/>
      <c r="AW137" s="36"/>
      <c r="AX137" s="36"/>
      <c r="AY137" s="36"/>
      <c r="AZ137" s="36">
        <v>200</v>
      </c>
      <c r="BA137" s="36">
        <v>0</v>
      </c>
      <c r="BB137" s="36">
        <v>150</v>
      </c>
      <c r="BC137" s="36"/>
      <c r="BD137" s="36">
        <v>150</v>
      </c>
      <c r="BE137" s="36">
        <v>0</v>
      </c>
      <c r="BF137" s="36">
        <v>300</v>
      </c>
      <c r="BG137" s="36"/>
      <c r="BH137" s="36">
        <v>300</v>
      </c>
      <c r="BI137" s="36">
        <v>20</v>
      </c>
      <c r="BJ137" s="36">
        <v>200</v>
      </c>
      <c r="BK137" s="36"/>
      <c r="BL137" s="36">
        <v>220</v>
      </c>
      <c r="BM137" s="36">
        <v>0</v>
      </c>
      <c r="BN137" s="36"/>
      <c r="BO137" s="36"/>
      <c r="BP137" s="36">
        <v>0</v>
      </c>
      <c r="BQ137" s="36">
        <v>0</v>
      </c>
      <c r="BR137" s="36">
        <v>200</v>
      </c>
      <c r="BS137" s="36"/>
      <c r="BT137" s="36">
        <v>200</v>
      </c>
      <c r="BU137" s="36">
        <v>0</v>
      </c>
      <c r="BV137" s="36"/>
      <c r="BW137" s="36"/>
      <c r="BX137" s="36"/>
      <c r="BY137" s="36"/>
      <c r="BZ137" s="36"/>
      <c r="CA137" s="36"/>
      <c r="CB137" s="36"/>
      <c r="CC137" s="36"/>
      <c r="CD137" s="36"/>
      <c r="CE137" s="36"/>
      <c r="CF137" s="36"/>
      <c r="CG137" s="36"/>
      <c r="CH137" s="36"/>
      <c r="CI137" s="36"/>
      <c r="CJ137" s="36"/>
      <c r="CK137" s="36"/>
      <c r="CL137" s="36"/>
      <c r="CM137" s="36"/>
      <c r="CN137" s="36"/>
      <c r="CO137" s="36"/>
      <c r="CP137" s="36"/>
      <c r="CQ137" s="36"/>
      <c r="CR137" s="36"/>
      <c r="CS137" s="36"/>
      <c r="CT137" s="36"/>
      <c r="CU137" s="36"/>
      <c r="CV137" s="36"/>
      <c r="CW137" s="36"/>
      <c r="CX137" s="36"/>
      <c r="CY137" s="36"/>
      <c r="CZ137" s="36"/>
      <c r="DA137" s="36"/>
      <c r="DB137" s="36"/>
      <c r="DC137" s="36"/>
      <c r="DD137" s="36"/>
      <c r="DE137" s="36"/>
      <c r="DF137" s="36"/>
      <c r="DG137" s="36"/>
      <c r="DH137" s="36"/>
      <c r="DI137" s="36"/>
      <c r="DJ137" s="36"/>
      <c r="DK137" s="36"/>
      <c r="DL137" s="36"/>
      <c r="DM137" s="36"/>
      <c r="DN137" s="36"/>
      <c r="DO137" s="36"/>
      <c r="DP137" s="36"/>
      <c r="DQ137" s="36"/>
      <c r="DR137" s="36"/>
      <c r="DS137" s="36"/>
      <c r="DT137" s="36"/>
      <c r="DU137" s="36"/>
      <c r="DV137" s="36"/>
      <c r="DW137" s="36"/>
      <c r="DX137" s="36"/>
      <c r="DY137" s="36"/>
      <c r="DZ137" s="36"/>
      <c r="EA137" s="36"/>
      <c r="EB137" s="36"/>
      <c r="EC137" s="36"/>
      <c r="ED137" s="36"/>
      <c r="EE137" s="36"/>
      <c r="EF137" s="36"/>
      <c r="EG137" s="36"/>
      <c r="EI137" s="20"/>
      <c r="EJ137" s="20"/>
      <c r="EK137" s="20"/>
      <c r="EL137" s="20"/>
      <c r="EM137" s="20"/>
      <c r="EN137" s="20"/>
      <c r="EO137" s="20"/>
      <c r="EQ137" s="20"/>
      <c r="ER137" s="99"/>
      <c r="ES137" s="20"/>
      <c r="ET137" s="20"/>
      <c r="EU137" s="99"/>
      <c r="EV137" s="99"/>
      <c r="EW137" s="99"/>
      <c r="EX137" s="99"/>
      <c r="EY137" s="99"/>
    </row>
    <row r="138" spans="1:155">
      <c r="A138" s="64"/>
      <c r="D138" s="35"/>
      <c r="E138" s="35"/>
      <c r="F138" s="35"/>
      <c r="G138" s="35"/>
      <c r="H138" s="35"/>
      <c r="I138" s="35"/>
      <c r="J138" s="35"/>
      <c r="EI138" s="35"/>
      <c r="EJ138" s="35"/>
      <c r="EK138" s="35"/>
      <c r="EL138" s="35"/>
      <c r="EM138" s="35"/>
      <c r="EN138" s="35"/>
      <c r="EO138" s="35"/>
      <c r="EQ138" s="35"/>
      <c r="ES138" s="35"/>
      <c r="ET138" s="35"/>
      <c r="EW138" s="99"/>
    </row>
    <row r="139" spans="1:155">
      <c r="A139" s="64"/>
      <c r="D139" s="35"/>
      <c r="E139" s="35"/>
      <c r="F139" s="35"/>
      <c r="G139" s="35"/>
      <c r="H139" s="35"/>
      <c r="I139" s="35"/>
      <c r="J139" s="35"/>
      <c r="EI139" s="35"/>
      <c r="EJ139" s="35"/>
      <c r="EK139" s="35"/>
      <c r="EL139" s="35"/>
      <c r="EM139" s="35"/>
      <c r="EN139" s="35"/>
      <c r="EO139" s="35"/>
      <c r="EQ139" s="35"/>
      <c r="ES139" s="35"/>
      <c r="ET139" s="35"/>
      <c r="EW139" s="99"/>
    </row>
    <row r="140" spans="1:155">
      <c r="A140" s="64"/>
      <c r="D140" s="35"/>
      <c r="E140" s="35"/>
      <c r="F140" s="35"/>
      <c r="G140" s="35"/>
      <c r="H140" s="35"/>
      <c r="I140" s="35"/>
      <c r="J140" s="35"/>
      <c r="EI140" s="35"/>
      <c r="EJ140" s="35"/>
      <c r="EK140" s="35"/>
      <c r="EL140" s="35"/>
      <c r="EM140" s="35"/>
      <c r="EN140" s="35"/>
      <c r="EO140" s="35"/>
      <c r="EQ140" s="35"/>
      <c r="ES140" s="35"/>
      <c r="ET140" s="35"/>
      <c r="EW140" s="99"/>
    </row>
    <row r="141" spans="1:155">
      <c r="A141" s="64"/>
      <c r="D141" s="35"/>
      <c r="E141" s="35"/>
      <c r="F141" s="35"/>
      <c r="G141" s="35"/>
      <c r="H141" s="35"/>
      <c r="I141" s="35"/>
      <c r="J141" s="35"/>
      <c r="EI141" s="35"/>
      <c r="EJ141" s="35"/>
      <c r="EK141" s="35"/>
      <c r="EL141" s="35"/>
      <c r="EM141" s="35"/>
      <c r="EN141" s="35"/>
      <c r="EO141" s="35"/>
      <c r="EQ141" s="35"/>
      <c r="ES141" s="35"/>
      <c r="ET141" s="35"/>
      <c r="EW141" s="99"/>
    </row>
    <row r="142" spans="1:155">
      <c r="A142" s="64"/>
      <c r="D142" s="35"/>
      <c r="E142" s="35"/>
      <c r="F142" s="35"/>
      <c r="G142" s="35"/>
      <c r="H142" s="35"/>
      <c r="I142" s="35"/>
      <c r="J142" s="35"/>
      <c r="EI142" s="35"/>
      <c r="EJ142" s="35"/>
      <c r="EK142" s="35"/>
      <c r="EL142" s="35"/>
      <c r="EM142" s="35"/>
      <c r="EN142" s="35"/>
      <c r="EO142" s="35"/>
      <c r="EQ142" s="35"/>
      <c r="ES142" s="35"/>
      <c r="ET142" s="35"/>
      <c r="EW142" s="99"/>
    </row>
    <row r="143" spans="1:155">
      <c r="A143" s="64"/>
      <c r="D143" s="35"/>
      <c r="E143" s="35"/>
      <c r="F143" s="35"/>
      <c r="G143" s="35"/>
      <c r="H143" s="35"/>
      <c r="I143" s="35"/>
      <c r="J143" s="35"/>
      <c r="M143" s="99"/>
      <c r="Q143" s="99"/>
      <c r="Y143" s="99"/>
      <c r="AC143" s="99"/>
      <c r="AG143" s="99"/>
      <c r="AK143" s="99"/>
      <c r="AO143" s="99"/>
      <c r="AS143" s="99"/>
      <c r="AW143" s="99"/>
      <c r="BA143" s="99"/>
      <c r="BE143" s="99"/>
      <c r="BI143" s="99"/>
      <c r="BM143" s="99"/>
      <c r="BQ143" s="99"/>
      <c r="BY143" s="99"/>
      <c r="CC143" s="99"/>
      <c r="CG143" s="99"/>
      <c r="CO143" s="99"/>
      <c r="CS143" s="99"/>
      <c r="CW143" s="99"/>
      <c r="DA143" s="99"/>
      <c r="DE143" s="99"/>
      <c r="DI143" s="99"/>
      <c r="DM143" s="99"/>
      <c r="DQ143" s="99"/>
      <c r="DU143" s="99"/>
      <c r="DY143" s="99"/>
      <c r="EC143" s="99"/>
      <c r="EI143" s="35"/>
      <c r="EJ143" s="35"/>
      <c r="EK143" s="35"/>
      <c r="EL143" s="35"/>
      <c r="EM143" s="35"/>
      <c r="EN143" s="35"/>
      <c r="EO143" s="35"/>
      <c r="EQ143" s="35"/>
      <c r="ES143" s="35"/>
      <c r="ET143" s="35"/>
      <c r="EW143" s="99"/>
    </row>
    <row r="144" spans="1:155">
      <c r="A144" s="64"/>
      <c r="D144" s="35"/>
      <c r="E144" s="35"/>
      <c r="F144" s="35"/>
      <c r="G144" s="35"/>
      <c r="H144" s="35"/>
      <c r="I144" s="35"/>
      <c r="J144" s="35"/>
      <c r="AY144" s="248"/>
      <c r="EI144" s="35"/>
      <c r="EJ144" s="35"/>
      <c r="EK144" s="35"/>
      <c r="EL144" s="35"/>
      <c r="EM144" s="35"/>
      <c r="EN144" s="35"/>
      <c r="EO144" s="35"/>
      <c r="EQ144" s="35"/>
      <c r="ES144" s="35"/>
      <c r="ET144" s="35"/>
      <c r="EW144" s="99"/>
    </row>
    <row r="145" spans="1:153">
      <c r="A145" s="64"/>
      <c r="D145" s="35"/>
      <c r="E145" s="35"/>
      <c r="F145" s="35"/>
      <c r="G145" s="35"/>
      <c r="H145" s="35"/>
      <c r="I145" s="35"/>
      <c r="J145" s="35"/>
      <c r="AY145" s="248"/>
      <c r="EI145" s="35"/>
      <c r="EJ145" s="35"/>
      <c r="EK145" s="35"/>
      <c r="EL145" s="35"/>
      <c r="EM145" s="35"/>
      <c r="EN145" s="35"/>
      <c r="EO145" s="35"/>
      <c r="EQ145" s="35"/>
      <c r="ES145" s="35"/>
      <c r="ET145" s="35"/>
      <c r="EW145" s="99"/>
    </row>
    <row r="146" spans="1:153">
      <c r="A146" s="64"/>
      <c r="D146" s="35"/>
      <c r="E146" s="35"/>
      <c r="F146" s="35"/>
      <c r="G146" s="35"/>
      <c r="H146" s="35"/>
      <c r="I146" s="35"/>
      <c r="J146" s="35"/>
      <c r="AY146" s="248"/>
      <c r="EI146" s="35"/>
      <c r="EJ146" s="35"/>
      <c r="EK146" s="35"/>
      <c r="EL146" s="35"/>
      <c r="EM146" s="35"/>
      <c r="EN146" s="35"/>
      <c r="EO146" s="35"/>
      <c r="EQ146" s="35"/>
      <c r="ES146" s="35"/>
      <c r="ET146" s="35"/>
      <c r="EW146" s="99"/>
    </row>
    <row r="147" spans="1:153">
      <c r="A147" s="64"/>
      <c r="D147" s="35"/>
      <c r="E147" s="35"/>
      <c r="F147" s="35"/>
      <c r="G147" s="35"/>
      <c r="H147" s="35"/>
      <c r="I147" s="35"/>
      <c r="J147" s="35"/>
      <c r="EI147" s="35"/>
      <c r="EJ147" s="35"/>
      <c r="EK147" s="35"/>
      <c r="EL147" s="35"/>
      <c r="EM147" s="35"/>
      <c r="EN147" s="35"/>
      <c r="EO147" s="35"/>
      <c r="EQ147" s="35"/>
      <c r="ES147" s="35"/>
      <c r="ET147" s="35"/>
      <c r="EW147" s="99"/>
    </row>
    <row r="148" spans="1:153">
      <c r="A148" s="64"/>
      <c r="B148" s="64"/>
      <c r="C148" s="65"/>
      <c r="D148" s="35"/>
      <c r="E148" s="35"/>
      <c r="F148" s="35"/>
      <c r="G148" s="35"/>
      <c r="H148" s="35"/>
      <c r="I148" s="35"/>
      <c r="J148" s="35"/>
      <c r="EI148" s="35"/>
      <c r="EJ148" s="35"/>
      <c r="EK148" s="35"/>
      <c r="EL148" s="35"/>
      <c r="EM148" s="35"/>
      <c r="EN148" s="35"/>
      <c r="EO148" s="35"/>
      <c r="EQ148" s="35"/>
      <c r="ES148" s="35"/>
      <c r="ET148" s="35"/>
      <c r="EW148" s="99"/>
    </row>
    <row r="149" spans="1:153">
      <c r="A149" s="64"/>
      <c r="B149" s="64"/>
      <c r="C149" s="65"/>
      <c r="D149" s="35"/>
      <c r="E149" s="35"/>
      <c r="F149" s="35"/>
      <c r="G149" s="35"/>
      <c r="H149" s="35"/>
      <c r="I149" s="35"/>
      <c r="J149" s="35"/>
      <c r="EI149" s="35"/>
      <c r="EJ149" s="35"/>
      <c r="EK149" s="35"/>
      <c r="EL149" s="35"/>
      <c r="EM149" s="35"/>
      <c r="EN149" s="35"/>
      <c r="EO149" s="35"/>
      <c r="EQ149" s="35"/>
      <c r="ES149" s="35"/>
      <c r="ET149" s="35"/>
      <c r="EW149" s="99"/>
    </row>
    <row r="150" spans="1:153">
      <c r="A150" s="64"/>
      <c r="D150" s="35"/>
      <c r="E150" s="35"/>
      <c r="F150" s="35"/>
      <c r="G150" s="35"/>
      <c r="H150" s="35"/>
      <c r="I150" s="35"/>
      <c r="J150" s="35"/>
      <c r="EI150" s="35"/>
      <c r="EJ150" s="35"/>
      <c r="EK150" s="35"/>
      <c r="EL150" s="35"/>
      <c r="EM150" s="35"/>
      <c r="EN150" s="35"/>
      <c r="EO150" s="35"/>
      <c r="EQ150" s="35"/>
      <c r="ES150" s="35"/>
      <c r="ET150" s="35"/>
      <c r="EW150" s="99"/>
    </row>
    <row r="151" spans="1:153">
      <c r="D151" s="35"/>
      <c r="E151" s="35"/>
      <c r="F151" s="35"/>
      <c r="G151" s="35"/>
      <c r="H151" s="35"/>
      <c r="I151" s="35"/>
      <c r="J151" s="35"/>
      <c r="EI151" s="35"/>
      <c r="EJ151" s="35"/>
      <c r="EK151" s="35"/>
      <c r="EL151" s="35"/>
      <c r="EM151" s="35"/>
      <c r="EN151" s="35"/>
      <c r="EO151" s="35"/>
      <c r="EQ151" s="35"/>
      <c r="ES151" s="35"/>
      <c r="ET151" s="35"/>
      <c r="EW151" s="99"/>
    </row>
    <row r="152" spans="1:153">
      <c r="A152" s="64"/>
      <c r="B152" s="64"/>
      <c r="C152" s="65"/>
      <c r="D152" s="35"/>
      <c r="E152" s="35"/>
      <c r="F152" s="35"/>
      <c r="G152" s="35"/>
      <c r="H152" s="35"/>
      <c r="I152" s="35"/>
      <c r="J152" s="35"/>
      <c r="EI152" s="35"/>
      <c r="EJ152" s="35"/>
      <c r="EK152" s="35"/>
      <c r="EL152" s="35"/>
      <c r="EM152" s="35"/>
      <c r="EN152" s="35"/>
      <c r="EO152" s="35"/>
      <c r="EQ152" s="35"/>
      <c r="ES152" s="35"/>
      <c r="ET152" s="35"/>
      <c r="EW152" s="99"/>
    </row>
    <row r="153" spans="1:153" ht="15.75">
      <c r="A153" s="64"/>
      <c r="B153" s="66"/>
      <c r="C153" s="67"/>
      <c r="D153" s="35"/>
      <c r="E153" s="35"/>
      <c r="F153" s="35"/>
      <c r="G153" s="35"/>
      <c r="H153" s="35"/>
      <c r="I153" s="35"/>
      <c r="J153" s="35"/>
      <c r="EI153" s="35"/>
      <c r="EJ153" s="35"/>
      <c r="EK153" s="35"/>
      <c r="EL153" s="35"/>
      <c r="EM153" s="35"/>
      <c r="EN153" s="35"/>
      <c r="EO153" s="35"/>
      <c r="EQ153" s="35"/>
      <c r="ES153" s="35"/>
      <c r="ET153" s="35"/>
      <c r="EW153" s="99"/>
    </row>
    <row r="154" spans="1:153" ht="15.75">
      <c r="A154" s="64"/>
      <c r="B154" s="66"/>
      <c r="C154" s="67"/>
      <c r="D154" s="35"/>
      <c r="E154" s="35"/>
      <c r="F154" s="35"/>
      <c r="G154" s="35"/>
      <c r="H154" s="35"/>
      <c r="I154" s="35"/>
      <c r="J154" s="35"/>
      <c r="EI154" s="35"/>
      <c r="EJ154" s="35"/>
      <c r="EK154" s="35"/>
      <c r="EL154" s="35"/>
      <c r="EM154" s="35"/>
      <c r="EN154" s="35"/>
      <c r="EO154" s="35"/>
      <c r="EQ154" s="35"/>
      <c r="ES154" s="35"/>
      <c r="ET154" s="35"/>
      <c r="EW154" s="99"/>
    </row>
    <row r="155" spans="1:153" ht="15.75">
      <c r="A155" s="64"/>
      <c r="B155" s="68"/>
      <c r="C155" s="69"/>
      <c r="D155" s="35"/>
      <c r="E155" s="35"/>
      <c r="F155" s="35"/>
      <c r="G155" s="35"/>
      <c r="H155" s="35"/>
      <c r="I155" s="35"/>
      <c r="J155" s="35"/>
      <c r="AX155" s="99"/>
      <c r="EI155" s="35"/>
      <c r="EJ155" s="35"/>
      <c r="EK155" s="35"/>
      <c r="EL155" s="35"/>
      <c r="EM155" s="35"/>
      <c r="EN155" s="35"/>
      <c r="EO155" s="35"/>
      <c r="EQ155" s="35"/>
      <c r="ES155" s="35"/>
      <c r="ET155" s="35"/>
      <c r="EW155" s="99"/>
    </row>
    <row r="156" spans="1:153" ht="15.75" thickBot="1">
      <c r="A156" s="70"/>
      <c r="B156" s="71"/>
      <c r="C156" s="72"/>
      <c r="D156" s="35"/>
      <c r="E156" s="35"/>
      <c r="F156" s="35"/>
      <c r="G156" s="35"/>
      <c r="H156" s="35"/>
      <c r="I156" s="35"/>
      <c r="J156" s="35"/>
      <c r="EI156" s="35"/>
      <c r="EJ156" s="35"/>
      <c r="EK156" s="35"/>
      <c r="EL156" s="35"/>
      <c r="EM156" s="35"/>
      <c r="EN156" s="35"/>
      <c r="EO156" s="35"/>
      <c r="EQ156" s="35"/>
      <c r="ES156" s="35"/>
      <c r="ET156" s="35"/>
      <c r="EW156" s="99"/>
    </row>
    <row r="157" spans="1:153" ht="15.75">
      <c r="A157" s="345" t="s">
        <v>186</v>
      </c>
      <c r="B157" s="73"/>
      <c r="C157" s="74"/>
      <c r="D157" s="35"/>
      <c r="E157" s="35"/>
      <c r="F157" s="35"/>
      <c r="G157" s="35"/>
      <c r="H157" s="35"/>
      <c r="I157" s="35"/>
      <c r="J157" s="35"/>
      <c r="L157" s="99" t="s">
        <v>1</v>
      </c>
      <c r="M157" s="99" t="s">
        <v>0</v>
      </c>
      <c r="P157" s="99" t="s">
        <v>1</v>
      </c>
      <c r="Q157" s="99" t="s">
        <v>0</v>
      </c>
      <c r="X157" s="99" t="s">
        <v>1</v>
      </c>
      <c r="Y157" s="99" t="s">
        <v>0</v>
      </c>
      <c r="AB157" s="99" t="s">
        <v>1</v>
      </c>
      <c r="AC157" s="99" t="s">
        <v>0</v>
      </c>
      <c r="AF157" s="99" t="s">
        <v>1</v>
      </c>
      <c r="AG157" s="99" t="s">
        <v>0</v>
      </c>
      <c r="AJ157" s="99" t="s">
        <v>1</v>
      </c>
      <c r="AK157" s="99" t="s">
        <v>0</v>
      </c>
      <c r="AN157" s="99" t="s">
        <v>1</v>
      </c>
      <c r="AO157" s="99" t="s">
        <v>0</v>
      </c>
      <c r="AR157" s="99" t="s">
        <v>1</v>
      </c>
      <c r="AS157" s="99" t="s">
        <v>0</v>
      </c>
      <c r="AV157" s="99"/>
      <c r="AW157" s="99"/>
      <c r="AZ157" s="99" t="s">
        <v>1</v>
      </c>
      <c r="BA157" s="99" t="s">
        <v>0</v>
      </c>
      <c r="BD157" s="99" t="s">
        <v>1</v>
      </c>
      <c r="BE157" s="99" t="s">
        <v>0</v>
      </c>
      <c r="BH157" s="99" t="s">
        <v>1</v>
      </c>
      <c r="BI157" s="99" t="s">
        <v>0</v>
      </c>
      <c r="BL157" s="99" t="s">
        <v>1</v>
      </c>
      <c r="BM157" s="99" t="s">
        <v>0</v>
      </c>
      <c r="BP157" s="99" t="s">
        <v>1</v>
      </c>
      <c r="BQ157" s="99" t="s">
        <v>0</v>
      </c>
      <c r="BT157" s="3" t="s">
        <v>1</v>
      </c>
      <c r="BU157" s="3" t="s">
        <v>0</v>
      </c>
      <c r="BX157" s="99"/>
      <c r="BY157" s="99"/>
      <c r="CB157" s="99"/>
      <c r="CC157" s="99"/>
      <c r="CF157" s="99"/>
      <c r="CG157" s="99"/>
      <c r="CN157" s="99"/>
      <c r="CO157" s="99"/>
      <c r="CR157" s="99"/>
      <c r="CS157" s="99"/>
      <c r="CV157" s="99"/>
      <c r="CW157" s="99"/>
      <c r="CZ157" s="99"/>
      <c r="DA157" s="99"/>
      <c r="DD157" s="99"/>
      <c r="DE157" s="99"/>
      <c r="DH157" s="99"/>
      <c r="DI157" s="99"/>
      <c r="DL157" s="99"/>
      <c r="DM157" s="99"/>
      <c r="DP157" s="99"/>
      <c r="DQ157" s="99"/>
      <c r="DT157" s="99"/>
      <c r="DU157" s="99"/>
      <c r="DX157" s="99"/>
      <c r="DY157" s="99"/>
      <c r="EB157" s="99"/>
      <c r="EC157" s="99"/>
      <c r="EI157" s="35"/>
      <c r="EJ157" s="35"/>
      <c r="EK157" s="35"/>
      <c r="EL157" s="35"/>
      <c r="EM157" s="35"/>
      <c r="EN157" s="35"/>
      <c r="EO157" s="35"/>
      <c r="EQ157" s="35"/>
      <c r="ES157" s="35"/>
      <c r="ET157" s="35"/>
      <c r="EV157" s="99"/>
      <c r="EW157" s="99"/>
    </row>
    <row r="158" spans="1:153" ht="16.5" thickBot="1">
      <c r="A158" s="346"/>
      <c r="B158" s="75"/>
      <c r="C158" s="76"/>
      <c r="D158" s="35"/>
      <c r="E158" s="35"/>
      <c r="F158" s="35"/>
      <c r="G158" s="35"/>
      <c r="H158" s="35"/>
      <c r="I158" s="35"/>
      <c r="J158" s="35"/>
      <c r="L158" s="99" t="s">
        <v>201</v>
      </c>
      <c r="M158" s="99" t="s">
        <v>201</v>
      </c>
      <c r="P158" s="99" t="s">
        <v>201</v>
      </c>
      <c r="Q158" s="99" t="s">
        <v>201</v>
      </c>
      <c r="X158" s="99" t="s">
        <v>201</v>
      </c>
      <c r="Y158" s="99" t="s">
        <v>201</v>
      </c>
      <c r="AB158" s="99" t="s">
        <v>201</v>
      </c>
      <c r="AC158" s="99" t="s">
        <v>201</v>
      </c>
      <c r="AF158" s="99" t="s">
        <v>201</v>
      </c>
      <c r="AG158" s="99" t="s">
        <v>201</v>
      </c>
      <c r="AJ158" s="99" t="s">
        <v>201</v>
      </c>
      <c r="AK158" s="99" t="s">
        <v>201</v>
      </c>
      <c r="AN158" s="99" t="s">
        <v>201</v>
      </c>
      <c r="AO158" s="99" t="s">
        <v>201</v>
      </c>
      <c r="AR158" s="99" t="s">
        <v>201</v>
      </c>
      <c r="AS158" s="99" t="s">
        <v>201</v>
      </c>
      <c r="AV158" s="99"/>
      <c r="AW158" s="99"/>
      <c r="AZ158" s="99" t="s">
        <v>201</v>
      </c>
      <c r="BA158" s="99" t="s">
        <v>201</v>
      </c>
      <c r="BD158" s="99" t="s">
        <v>201</v>
      </c>
      <c r="BE158" s="99" t="s">
        <v>201</v>
      </c>
      <c r="BH158" s="99" t="s">
        <v>201</v>
      </c>
      <c r="BI158" s="99" t="s">
        <v>201</v>
      </c>
      <c r="BL158" s="99" t="s">
        <v>201</v>
      </c>
      <c r="BM158" s="99" t="s">
        <v>201</v>
      </c>
      <c r="BP158" s="99" t="s">
        <v>201</v>
      </c>
      <c r="BQ158" s="99" t="s">
        <v>201</v>
      </c>
      <c r="BT158" s="3" t="s">
        <v>201</v>
      </c>
      <c r="BU158" s="3" t="s">
        <v>201</v>
      </c>
      <c r="BX158" s="99"/>
      <c r="BY158" s="99"/>
      <c r="CB158" s="99"/>
      <c r="CC158" s="99"/>
      <c r="CF158" s="99"/>
      <c r="CG158" s="99"/>
      <c r="CN158" s="99"/>
      <c r="CO158" s="99"/>
      <c r="CR158" s="99"/>
      <c r="CS158" s="99"/>
      <c r="CV158" s="99"/>
      <c r="CW158" s="99"/>
      <c r="CZ158" s="99"/>
      <c r="DA158" s="99"/>
      <c r="DD158" s="99"/>
      <c r="DE158" s="99"/>
      <c r="DH158" s="99"/>
      <c r="DI158" s="99"/>
      <c r="DL158" s="99"/>
      <c r="DM158" s="99"/>
      <c r="DP158" s="99"/>
      <c r="DQ158" s="99"/>
      <c r="DT158" s="99"/>
      <c r="DU158" s="99"/>
      <c r="DX158" s="99"/>
      <c r="DY158" s="99"/>
      <c r="EB158" s="99"/>
      <c r="EC158" s="99"/>
      <c r="EI158" s="35"/>
      <c r="EJ158" s="35"/>
      <c r="EK158" s="35"/>
      <c r="EL158" s="35"/>
      <c r="EM158" s="35"/>
      <c r="EN158" s="35"/>
      <c r="EO158" s="35"/>
      <c r="EQ158" s="35"/>
      <c r="ES158" s="35"/>
      <c r="ET158" s="35"/>
      <c r="EV158" s="99"/>
      <c r="EW158" s="99"/>
    </row>
    <row r="159" spans="1:153" ht="16.5" thickBot="1">
      <c r="A159" s="77" t="s">
        <v>107</v>
      </c>
      <c r="B159" s="77"/>
      <c r="C159" s="78">
        <f>VLOOKUP(A159,BD!$B$3:$D$746,3,FALSE)</f>
        <v>6</v>
      </c>
      <c r="D159" s="21">
        <f>IFERROR(VLOOKUP(A159,BD!$B$3:$AC$411,4,FALSE),0)</f>
        <v>0</v>
      </c>
      <c r="E159" s="21">
        <f>IFERROR(VLOOKUP(A159,BD!$B$3:$AC$411,6,FALSE),0)</f>
        <v>23704</v>
      </c>
      <c r="F159" s="21"/>
      <c r="G159" s="21">
        <f>+IFERROR(VLOOKUP(A159,BD!$B$3:$AC$311,8,FALSE),0)</f>
        <v>385</v>
      </c>
      <c r="H159" s="21">
        <f>+IFERROR(VLOOKUP(A159,BD!$B$3:$AC$311,10,FALSE),0)</f>
        <v>29556</v>
      </c>
      <c r="I159" s="21">
        <f t="shared" ref="I159:I220" si="12">+EQ159</f>
        <v>0</v>
      </c>
      <c r="J159" s="21">
        <f t="shared" ref="J159:J220" si="13">+E159</f>
        <v>23704</v>
      </c>
      <c r="K159" s="337">
        <f>+J159+J160-I159-I160</f>
        <v>23704</v>
      </c>
      <c r="L159" s="40">
        <v>33792</v>
      </c>
      <c r="M159" s="40">
        <v>792</v>
      </c>
      <c r="N159" s="40">
        <v>23040</v>
      </c>
      <c r="O159" s="40"/>
      <c r="P159" s="40">
        <v>31872</v>
      </c>
      <c r="Q159" s="40">
        <v>1176</v>
      </c>
      <c r="R159" s="40">
        <v>23040</v>
      </c>
      <c r="S159" s="36"/>
      <c r="T159" s="40"/>
      <c r="U159" s="40"/>
      <c r="V159" s="40"/>
      <c r="W159" s="40"/>
      <c r="X159" s="40">
        <v>31392</v>
      </c>
      <c r="Y159" s="40">
        <v>726</v>
      </c>
      <c r="Z159" s="40">
        <f>2*23040</f>
        <v>46080</v>
      </c>
      <c r="AA159" s="40"/>
      <c r="AB159" s="40">
        <v>32160</v>
      </c>
      <c r="AC159" s="40">
        <v>1326</v>
      </c>
      <c r="AD159" s="40">
        <v>23040</v>
      </c>
      <c r="AE159" s="40">
        <v>12</v>
      </c>
      <c r="AF159" s="40">
        <v>32172</v>
      </c>
      <c r="AG159" s="40">
        <v>1014</v>
      </c>
      <c r="AH159" s="40">
        <v>23040</v>
      </c>
      <c r="AI159" s="40"/>
      <c r="AJ159" s="40">
        <v>33696</v>
      </c>
      <c r="AK159" s="40">
        <v>138</v>
      </c>
      <c r="AL159" s="40">
        <f>2*23040</f>
        <v>46080</v>
      </c>
      <c r="AM159" s="40">
        <v>1</v>
      </c>
      <c r="AN159" s="40">
        <v>37020</v>
      </c>
      <c r="AO159" s="40">
        <v>4572</v>
      </c>
      <c r="AP159" s="40">
        <v>23040</v>
      </c>
      <c r="AQ159" s="40"/>
      <c r="AR159" s="40">
        <v>31740</v>
      </c>
      <c r="AS159" s="40">
        <v>1512</v>
      </c>
      <c r="AT159" s="40">
        <v>23040</v>
      </c>
      <c r="AU159" s="36"/>
      <c r="AV159" s="40"/>
      <c r="AW159" s="40"/>
      <c r="AX159" s="40"/>
      <c r="AY159" s="40"/>
      <c r="AZ159" s="40">
        <v>28176</v>
      </c>
      <c r="BA159" s="40">
        <v>84</v>
      </c>
      <c r="BB159" s="40">
        <f>2*23040</f>
        <v>46080</v>
      </c>
      <c r="BC159" s="40"/>
      <c r="BD159" s="36">
        <v>30960</v>
      </c>
      <c r="BE159" s="40">
        <v>930</v>
      </c>
      <c r="BF159" s="40">
        <f>2*23040</f>
        <v>46080</v>
      </c>
      <c r="BG159" s="40">
        <v>10</v>
      </c>
      <c r="BH159" s="40">
        <v>31980</v>
      </c>
      <c r="BI159" s="40">
        <v>2964</v>
      </c>
      <c r="BJ159" s="40">
        <v>20160</v>
      </c>
      <c r="BK159" s="40"/>
      <c r="BL159" s="40">
        <v>34800</v>
      </c>
      <c r="BM159" s="40">
        <v>3132</v>
      </c>
      <c r="BN159" s="40">
        <f>23040+20160</f>
        <v>43200</v>
      </c>
      <c r="BO159" s="40">
        <v>1</v>
      </c>
      <c r="BP159" s="40">
        <v>33888</v>
      </c>
      <c r="BQ159" s="40">
        <v>1230</v>
      </c>
      <c r="BR159" s="40">
        <v>23040</v>
      </c>
      <c r="BS159" s="40"/>
      <c r="BT159" s="40">
        <v>32280</v>
      </c>
      <c r="BU159" s="40">
        <v>0</v>
      </c>
      <c r="BV159" s="40"/>
      <c r="BW159" s="40"/>
      <c r="BX159" s="40"/>
      <c r="BY159" s="40"/>
      <c r="BZ159" s="40"/>
      <c r="CA159" s="40"/>
      <c r="CB159" s="40"/>
      <c r="CC159" s="40"/>
      <c r="CD159" s="40"/>
      <c r="CE159" s="40"/>
      <c r="CF159" s="40"/>
      <c r="CG159" s="40"/>
      <c r="CH159" s="40"/>
      <c r="CI159" s="40"/>
      <c r="CJ159" s="40"/>
      <c r="CK159" s="40"/>
      <c r="CL159" s="40"/>
      <c r="CM159" s="40"/>
      <c r="CN159" s="40"/>
      <c r="CO159" s="40"/>
      <c r="CP159" s="40"/>
      <c r="CQ159" s="40"/>
      <c r="CR159" s="40"/>
      <c r="CS159" s="40"/>
      <c r="CT159" s="40"/>
      <c r="CU159" s="40"/>
      <c r="CV159" s="40"/>
      <c r="CW159" s="40"/>
      <c r="CX159" s="40"/>
      <c r="CY159" s="40"/>
      <c r="CZ159" s="40"/>
      <c r="DA159" s="40"/>
      <c r="DB159" s="40"/>
      <c r="DC159" s="40"/>
      <c r="DD159" s="40"/>
      <c r="DE159" s="40"/>
      <c r="DF159" s="40"/>
      <c r="DG159" s="40"/>
      <c r="DH159" s="40"/>
      <c r="DI159" s="40"/>
      <c r="DJ159" s="40"/>
      <c r="DK159" s="40"/>
      <c r="DL159" s="40"/>
      <c r="DM159" s="40"/>
      <c r="DN159" s="40"/>
      <c r="DO159" s="36"/>
      <c r="DP159" s="40"/>
      <c r="DQ159" s="40"/>
      <c r="DR159" s="40"/>
      <c r="DS159" s="40"/>
      <c r="DT159" s="40"/>
      <c r="DU159" s="40"/>
      <c r="DV159" s="40"/>
      <c r="DW159" s="40"/>
      <c r="DX159" s="40"/>
      <c r="DY159" s="40"/>
      <c r="DZ159" s="40"/>
      <c r="EA159" s="40"/>
      <c r="EB159" s="40"/>
      <c r="EC159" s="40"/>
      <c r="ED159" s="40"/>
      <c r="EE159" s="40"/>
      <c r="EF159" s="40"/>
      <c r="EG159" s="40"/>
      <c r="EI159" s="21"/>
      <c r="EJ159" s="21"/>
      <c r="EK159" s="21"/>
      <c r="EL159" s="21"/>
      <c r="EM159" s="21"/>
      <c r="EN159" s="21"/>
      <c r="EO159" s="21"/>
      <c r="EQ159" s="21"/>
      <c r="ES159" s="21"/>
      <c r="ET159" s="21"/>
      <c r="EV159" s="99"/>
      <c r="EW159" s="99"/>
    </row>
    <row r="160" spans="1:153" ht="16.5" thickBot="1">
      <c r="A160" s="77" t="s">
        <v>152</v>
      </c>
      <c r="B160" s="77"/>
      <c r="C160" s="78">
        <f>VLOOKUP(A160,BD!$B$3:$D$746,3,FALSE)</f>
        <v>6</v>
      </c>
      <c r="D160" s="21">
        <f>IFERROR(VLOOKUP(A160,BD!$B$3:$AC$411,4,FALSE),0)</f>
        <v>0</v>
      </c>
      <c r="E160" s="21">
        <f>IFERROR(VLOOKUP(A160,BD!$B$3:$AC$411,6,FALSE),0)</f>
        <v>0</v>
      </c>
      <c r="F160" s="21"/>
      <c r="G160" s="21">
        <f>+IFERROR(VLOOKUP(A160,BD!$B$3:$AC$311,8,FALSE),0)</f>
        <v>0</v>
      </c>
      <c r="H160" s="21">
        <f>+IFERROR(VLOOKUP(A160,BD!$B$3:$AC$311,10,FALSE),0)</f>
        <v>0</v>
      </c>
      <c r="I160" s="21">
        <f t="shared" si="12"/>
        <v>0</v>
      </c>
      <c r="J160" s="21">
        <f t="shared" si="13"/>
        <v>0</v>
      </c>
      <c r="K160" s="339"/>
      <c r="L160" s="40">
        <v>0</v>
      </c>
      <c r="M160" s="40">
        <v>0</v>
      </c>
      <c r="N160" s="40"/>
      <c r="O160" s="40"/>
      <c r="P160" s="40">
        <v>0</v>
      </c>
      <c r="Q160" s="40">
        <v>0</v>
      </c>
      <c r="R160" s="40"/>
      <c r="S160" s="36"/>
      <c r="T160" s="40"/>
      <c r="U160" s="40"/>
      <c r="V160" s="40"/>
      <c r="W160" s="40"/>
      <c r="X160" s="40">
        <v>0</v>
      </c>
      <c r="Y160" s="40">
        <v>0</v>
      </c>
      <c r="Z160" s="40"/>
      <c r="AA160" s="40"/>
      <c r="AB160" s="40">
        <v>0</v>
      </c>
      <c r="AC160" s="40">
        <v>0</v>
      </c>
      <c r="AD160" s="40"/>
      <c r="AE160" s="40"/>
      <c r="AF160" s="40">
        <v>0</v>
      </c>
      <c r="AG160" s="40">
        <v>0</v>
      </c>
      <c r="AH160" s="40"/>
      <c r="AI160" s="40"/>
      <c r="AJ160" s="40">
        <v>0</v>
      </c>
      <c r="AK160" s="40">
        <v>0</v>
      </c>
      <c r="AL160" s="40"/>
      <c r="AM160" s="40"/>
      <c r="AN160" s="40">
        <v>0</v>
      </c>
      <c r="AO160" s="40">
        <v>0</v>
      </c>
      <c r="AP160" s="40">
        <v>0</v>
      </c>
      <c r="AQ160" s="40"/>
      <c r="AR160" s="40">
        <v>0</v>
      </c>
      <c r="AS160" s="40">
        <v>0</v>
      </c>
      <c r="AT160" s="40"/>
      <c r="AU160" s="36"/>
      <c r="AV160" s="40"/>
      <c r="AW160" s="40"/>
      <c r="AX160" s="40"/>
      <c r="AY160" s="40"/>
      <c r="AZ160" s="40">
        <v>0</v>
      </c>
      <c r="BA160" s="40">
        <v>0</v>
      </c>
      <c r="BB160" s="40"/>
      <c r="BC160" s="40"/>
      <c r="BD160" s="36">
        <v>0</v>
      </c>
      <c r="BE160" s="40">
        <v>0</v>
      </c>
      <c r="BF160" s="40">
        <v>720</v>
      </c>
      <c r="BG160" s="40"/>
      <c r="BH160" s="40">
        <v>0</v>
      </c>
      <c r="BI160" s="40">
        <v>0</v>
      </c>
      <c r="BJ160" s="40"/>
      <c r="BK160" s="40"/>
      <c r="BL160" s="40">
        <v>0</v>
      </c>
      <c r="BM160" s="40">
        <v>0</v>
      </c>
      <c r="BN160" s="40">
        <v>0</v>
      </c>
      <c r="BO160" s="40">
        <v>8</v>
      </c>
      <c r="BP160" s="40">
        <v>0</v>
      </c>
      <c r="BQ160" s="40">
        <v>0</v>
      </c>
      <c r="BR160" s="40"/>
      <c r="BS160" s="40"/>
      <c r="BT160" s="40">
        <v>0</v>
      </c>
      <c r="BU160" s="40">
        <v>0</v>
      </c>
      <c r="BV160" s="40"/>
      <c r="BW160" s="40"/>
      <c r="BX160" s="40"/>
      <c r="BY160" s="40"/>
      <c r="BZ160" s="40"/>
      <c r="CA160" s="40"/>
      <c r="CB160" s="40"/>
      <c r="CC160" s="40"/>
      <c r="CD160" s="40"/>
      <c r="CE160" s="40"/>
      <c r="CF160" s="40"/>
      <c r="CG160" s="40"/>
      <c r="CH160" s="40"/>
      <c r="CI160" s="40"/>
      <c r="CJ160" s="40"/>
      <c r="CK160" s="40"/>
      <c r="CL160" s="40"/>
      <c r="CM160" s="40"/>
      <c r="CN160" s="40"/>
      <c r="CO160" s="40"/>
      <c r="CP160" s="40"/>
      <c r="CQ160" s="40"/>
      <c r="CR160" s="40"/>
      <c r="CS160" s="40"/>
      <c r="CT160" s="40"/>
      <c r="CU160" s="40"/>
      <c r="CV160" s="40"/>
      <c r="CW160" s="40"/>
      <c r="CX160" s="40"/>
      <c r="CY160" s="40"/>
      <c r="CZ160" s="40"/>
      <c r="DA160" s="40"/>
      <c r="DB160" s="40"/>
      <c r="DC160" s="40"/>
      <c r="DD160" s="40"/>
      <c r="DE160" s="40"/>
      <c r="DF160" s="40"/>
      <c r="DG160" s="40"/>
      <c r="DH160" s="40"/>
      <c r="DI160" s="40"/>
      <c r="DJ160" s="40"/>
      <c r="DK160" s="40"/>
      <c r="DL160" s="40"/>
      <c r="DM160" s="40"/>
      <c r="DN160" s="40"/>
      <c r="DO160" s="36"/>
      <c r="DP160" s="40"/>
      <c r="DQ160" s="40"/>
      <c r="DR160" s="40"/>
      <c r="DS160" s="40"/>
      <c r="DT160" s="40"/>
      <c r="DU160" s="40"/>
      <c r="DV160" s="40"/>
      <c r="DW160" s="40"/>
      <c r="DX160" s="40"/>
      <c r="DY160" s="40"/>
      <c r="DZ160" s="40"/>
      <c r="EA160" s="40"/>
      <c r="EB160" s="40"/>
      <c r="EC160" s="40"/>
      <c r="ED160" s="40"/>
      <c r="EE160" s="40"/>
      <c r="EF160" s="40"/>
      <c r="EG160" s="40"/>
      <c r="EI160" s="21"/>
      <c r="EJ160" s="21"/>
      <c r="EK160" s="21"/>
      <c r="EL160" s="21"/>
      <c r="EM160" s="21"/>
      <c r="EN160" s="21"/>
      <c r="EO160" s="21"/>
      <c r="EQ160" s="21"/>
      <c r="ES160" s="21"/>
      <c r="ET160" s="21"/>
      <c r="EV160" s="99"/>
      <c r="EW160" s="99"/>
    </row>
    <row r="161" spans="1:153" ht="16.5" thickBot="1">
      <c r="A161" s="77" t="s">
        <v>108</v>
      </c>
      <c r="B161" s="77"/>
      <c r="C161" s="78">
        <f>VLOOKUP(A161,BD!$B$3:$D$746,3,FALSE)</f>
        <v>6</v>
      </c>
      <c r="D161" s="21">
        <f>IFERROR(VLOOKUP(A161,BD!$B$3:$AC$411,4,FALSE),0)</f>
        <v>3000</v>
      </c>
      <c r="E161" s="21">
        <f>IFERROR(VLOOKUP(A161,BD!$B$3:$AC$411,6,FALSE),0)</f>
        <v>3354</v>
      </c>
      <c r="F161" s="21"/>
      <c r="G161" s="21">
        <f>+IFERROR(VLOOKUP(A161,BD!$B$3:$AC$311,8,FALSE),0)</f>
        <v>11</v>
      </c>
      <c r="H161" s="21">
        <f>+IFERROR(VLOOKUP(A161,BD!$B$3:$AC$311,10,FALSE),0)</f>
        <v>1320</v>
      </c>
      <c r="I161" s="21">
        <f t="shared" si="12"/>
        <v>0</v>
      </c>
      <c r="J161" s="21">
        <f t="shared" si="13"/>
        <v>3354</v>
      </c>
      <c r="K161" s="79">
        <f>J161-I161</f>
        <v>3354</v>
      </c>
      <c r="L161" s="40">
        <v>708</v>
      </c>
      <c r="M161" s="40">
        <v>60</v>
      </c>
      <c r="N161" s="40"/>
      <c r="O161" s="40">
        <v>-2</v>
      </c>
      <c r="P161" s="40">
        <v>528</v>
      </c>
      <c r="Q161" s="40">
        <v>84</v>
      </c>
      <c r="R161" s="40"/>
      <c r="S161" s="36"/>
      <c r="T161" s="40"/>
      <c r="U161" s="40"/>
      <c r="V161" s="40"/>
      <c r="W161" s="40"/>
      <c r="X161" s="40">
        <v>438</v>
      </c>
      <c r="Y161" s="40">
        <v>84</v>
      </c>
      <c r="Z161" s="40"/>
      <c r="AA161" s="40">
        <v>2</v>
      </c>
      <c r="AB161" s="40">
        <v>456</v>
      </c>
      <c r="AC161" s="40">
        <v>6</v>
      </c>
      <c r="AD161" s="40">
        <v>1800</v>
      </c>
      <c r="AE161" s="40"/>
      <c r="AF161" s="40">
        <v>324</v>
      </c>
      <c r="AG161" s="40">
        <v>36</v>
      </c>
      <c r="AH161" s="40"/>
      <c r="AI161" s="40"/>
      <c r="AJ161" s="40">
        <v>558</v>
      </c>
      <c r="AK161" s="40">
        <v>78</v>
      </c>
      <c r="AL161" s="40"/>
      <c r="AM161" s="40"/>
      <c r="AN161" s="40">
        <v>1608</v>
      </c>
      <c r="AO161" s="40">
        <v>150</v>
      </c>
      <c r="AP161" s="40">
        <v>3600</v>
      </c>
      <c r="AQ161" s="40"/>
      <c r="AR161" s="40">
        <v>780</v>
      </c>
      <c r="AS161" s="40">
        <v>96</v>
      </c>
      <c r="AT161" s="40"/>
      <c r="AU161" s="36"/>
      <c r="AV161" s="40"/>
      <c r="AW161" s="40"/>
      <c r="AX161" s="40"/>
      <c r="AY161" s="40"/>
      <c r="AZ161" s="40">
        <v>510</v>
      </c>
      <c r="BA161" s="40">
        <v>114</v>
      </c>
      <c r="BB161" s="40"/>
      <c r="BC161" s="40"/>
      <c r="BD161" s="36">
        <v>1998</v>
      </c>
      <c r="BE161" s="40">
        <v>84</v>
      </c>
      <c r="BF161" s="40">
        <v>4200</v>
      </c>
      <c r="BG161" s="40"/>
      <c r="BH161" s="40">
        <v>720</v>
      </c>
      <c r="BI161" s="40">
        <v>54</v>
      </c>
      <c r="BJ161" s="40"/>
      <c r="BK161" s="40"/>
      <c r="BL161" s="40">
        <v>780</v>
      </c>
      <c r="BM161" s="40">
        <v>162</v>
      </c>
      <c r="BN161" s="40">
        <v>0</v>
      </c>
      <c r="BO161" s="40">
        <v>10</v>
      </c>
      <c r="BP161" s="40">
        <v>660</v>
      </c>
      <c r="BQ161" s="40">
        <v>246</v>
      </c>
      <c r="BR161" s="40"/>
      <c r="BS161" s="40"/>
      <c r="BT161" s="40">
        <v>630</v>
      </c>
      <c r="BU161" s="40">
        <v>0</v>
      </c>
      <c r="BV161" s="40"/>
      <c r="BW161" s="40"/>
      <c r="BX161" s="40"/>
      <c r="BY161" s="40"/>
      <c r="BZ161" s="40"/>
      <c r="CA161" s="40"/>
      <c r="CB161" s="40"/>
      <c r="CC161" s="40"/>
      <c r="CD161" s="40"/>
      <c r="CE161" s="40"/>
      <c r="CF161" s="40"/>
      <c r="CG161" s="40"/>
      <c r="CH161" s="40"/>
      <c r="CI161" s="40"/>
      <c r="CJ161" s="40"/>
      <c r="CK161" s="40"/>
      <c r="CL161" s="40"/>
      <c r="CM161" s="40"/>
      <c r="CN161" s="40"/>
      <c r="CO161" s="40"/>
      <c r="CP161" s="40"/>
      <c r="CQ161" s="40"/>
      <c r="CR161" s="40"/>
      <c r="CS161" s="40"/>
      <c r="CT161" s="40"/>
      <c r="CU161" s="40"/>
      <c r="CV161" s="40"/>
      <c r="CW161" s="40"/>
      <c r="CX161" s="40"/>
      <c r="CY161" s="40"/>
      <c r="CZ161" s="40"/>
      <c r="DA161" s="40"/>
      <c r="DB161" s="40"/>
      <c r="DC161" s="40"/>
      <c r="DD161" s="40"/>
      <c r="DE161" s="40"/>
      <c r="DF161" s="40"/>
      <c r="DG161" s="40"/>
      <c r="DH161" s="40"/>
      <c r="DI161" s="40"/>
      <c r="DJ161" s="40"/>
      <c r="DK161" s="40"/>
      <c r="DL161" s="40"/>
      <c r="DM161" s="40"/>
      <c r="DN161" s="40"/>
      <c r="DO161" s="36"/>
      <c r="DP161" s="40"/>
      <c r="DQ161" s="40"/>
      <c r="DR161" s="40"/>
      <c r="DS161" s="40"/>
      <c r="DT161" s="40"/>
      <c r="DU161" s="40"/>
      <c r="DV161" s="40"/>
      <c r="DW161" s="40"/>
      <c r="DX161" s="40"/>
      <c r="DY161" s="40"/>
      <c r="DZ161" s="40"/>
      <c r="EA161" s="40"/>
      <c r="EB161" s="40"/>
      <c r="EC161" s="40"/>
      <c r="ED161" s="40"/>
      <c r="EE161" s="40"/>
      <c r="EF161" s="40"/>
      <c r="EG161" s="40"/>
      <c r="EI161" s="21"/>
      <c r="EJ161" s="21"/>
      <c r="EK161" s="21"/>
      <c r="EL161" s="21"/>
      <c r="EM161" s="21"/>
      <c r="EN161" s="21"/>
      <c r="EO161" s="21"/>
      <c r="EQ161" s="21"/>
      <c r="ES161" s="21"/>
      <c r="ET161" s="21"/>
      <c r="EV161" s="99"/>
      <c r="EW161" s="99"/>
    </row>
    <row r="162" spans="1:153" ht="16.5" thickBot="1">
      <c r="A162" s="77" t="s">
        <v>109</v>
      </c>
      <c r="B162" s="77"/>
      <c r="C162" s="78">
        <f>VLOOKUP(A162,BD!$B$3:$D$746,3,FALSE)</f>
        <v>6</v>
      </c>
      <c r="D162" s="21">
        <f>IFERROR(VLOOKUP(A162,BD!$B$3:$AC$411,4,FALSE),0)</f>
        <v>1200</v>
      </c>
      <c r="E162" s="21">
        <f>IFERROR(VLOOKUP(A162,BD!$B$3:$AC$411,6,FALSE),0)</f>
        <v>431</v>
      </c>
      <c r="F162" s="21"/>
      <c r="G162" s="21">
        <f>+IFERROR(VLOOKUP(A162,BD!$B$3:$AC$311,8,FALSE),0)</f>
        <v>0</v>
      </c>
      <c r="H162" s="21">
        <f>+IFERROR(VLOOKUP(A162,BD!$B$3:$AC$311,10,FALSE),0)</f>
        <v>0</v>
      </c>
      <c r="I162" s="21">
        <f t="shared" si="12"/>
        <v>0</v>
      </c>
      <c r="J162" s="21">
        <f t="shared" si="13"/>
        <v>431</v>
      </c>
      <c r="K162" s="79">
        <f>J162-I162</f>
        <v>431</v>
      </c>
      <c r="L162" s="40">
        <v>336</v>
      </c>
      <c r="M162" s="40">
        <v>18</v>
      </c>
      <c r="N162" s="40"/>
      <c r="O162" s="40"/>
      <c r="P162" s="40">
        <v>276</v>
      </c>
      <c r="Q162" s="40">
        <v>18</v>
      </c>
      <c r="R162" s="40"/>
      <c r="S162" s="36"/>
      <c r="T162" s="40"/>
      <c r="U162" s="40"/>
      <c r="V162" s="40"/>
      <c r="W162" s="40"/>
      <c r="X162" s="40">
        <v>216</v>
      </c>
      <c r="Y162" s="40">
        <v>12</v>
      </c>
      <c r="Z162" s="40"/>
      <c r="AA162" s="40"/>
      <c r="AB162" s="40">
        <v>234</v>
      </c>
      <c r="AC162" s="40">
        <v>48</v>
      </c>
      <c r="AD162" s="40">
        <v>1200</v>
      </c>
      <c r="AE162" s="40"/>
      <c r="AF162" s="40">
        <v>276</v>
      </c>
      <c r="AG162" s="40">
        <v>18</v>
      </c>
      <c r="AH162" s="40"/>
      <c r="AI162" s="40"/>
      <c r="AJ162" s="40">
        <v>258</v>
      </c>
      <c r="AK162" s="40">
        <v>0</v>
      </c>
      <c r="AL162" s="40"/>
      <c r="AM162" s="40">
        <v>12</v>
      </c>
      <c r="AN162" s="40">
        <v>288</v>
      </c>
      <c r="AO162" s="40">
        <v>36</v>
      </c>
      <c r="AP162" s="40">
        <v>600</v>
      </c>
      <c r="AQ162" s="40"/>
      <c r="AR162" s="40">
        <v>348</v>
      </c>
      <c r="AS162" s="40">
        <v>6</v>
      </c>
      <c r="AT162" s="40"/>
      <c r="AU162" s="36"/>
      <c r="AV162" s="40"/>
      <c r="AW162" s="40"/>
      <c r="AX162" s="40"/>
      <c r="AY162" s="40"/>
      <c r="AZ162" s="40">
        <v>228</v>
      </c>
      <c r="BA162" s="40">
        <v>6</v>
      </c>
      <c r="BB162" s="40"/>
      <c r="BC162" s="40"/>
      <c r="BD162" s="36">
        <v>1188</v>
      </c>
      <c r="BE162" s="40">
        <v>18</v>
      </c>
      <c r="BF162" s="40">
        <v>2400</v>
      </c>
      <c r="BG162" s="40">
        <v>1</v>
      </c>
      <c r="BH162" s="40">
        <v>900</v>
      </c>
      <c r="BI162" s="40">
        <v>0</v>
      </c>
      <c r="BJ162" s="40"/>
      <c r="BK162" s="40"/>
      <c r="BL162" s="40">
        <v>216</v>
      </c>
      <c r="BM162" s="40">
        <v>6</v>
      </c>
      <c r="BN162" s="40">
        <v>0</v>
      </c>
      <c r="BO162" s="40">
        <v>1</v>
      </c>
      <c r="BP162" s="40">
        <v>210</v>
      </c>
      <c r="BQ162" s="40">
        <v>12</v>
      </c>
      <c r="BR162" s="40"/>
      <c r="BS162" s="40"/>
      <c r="BT162" s="40">
        <v>240</v>
      </c>
      <c r="BU162" s="40">
        <v>0</v>
      </c>
      <c r="BV162" s="40"/>
      <c r="BW162" s="40"/>
      <c r="BX162" s="40"/>
      <c r="BY162" s="40"/>
      <c r="BZ162" s="40"/>
      <c r="CA162" s="40"/>
      <c r="CB162" s="40"/>
      <c r="CC162" s="40"/>
      <c r="CD162" s="40"/>
      <c r="CE162" s="40"/>
      <c r="CF162" s="40"/>
      <c r="CG162" s="40"/>
      <c r="CH162" s="40"/>
      <c r="CI162" s="40"/>
      <c r="CJ162" s="40"/>
      <c r="CK162" s="40"/>
      <c r="CL162" s="40"/>
      <c r="CM162" s="40"/>
      <c r="CN162" s="40"/>
      <c r="CO162" s="40"/>
      <c r="CP162" s="40"/>
      <c r="CQ162" s="40"/>
      <c r="CR162" s="40"/>
      <c r="CS162" s="40"/>
      <c r="CT162" s="40"/>
      <c r="CU162" s="40"/>
      <c r="CV162" s="40"/>
      <c r="CW162" s="40"/>
      <c r="CX162" s="40"/>
      <c r="CY162" s="40"/>
      <c r="CZ162" s="40"/>
      <c r="DA162" s="40"/>
      <c r="DB162" s="40"/>
      <c r="DC162" s="40"/>
      <c r="DD162" s="40"/>
      <c r="DE162" s="40"/>
      <c r="DF162" s="40"/>
      <c r="DG162" s="40"/>
      <c r="DH162" s="40"/>
      <c r="DI162" s="40"/>
      <c r="DJ162" s="40"/>
      <c r="DK162" s="40"/>
      <c r="DL162" s="40"/>
      <c r="DM162" s="40"/>
      <c r="DN162" s="40"/>
      <c r="DO162" s="36"/>
      <c r="DP162" s="40"/>
      <c r="DQ162" s="40"/>
      <c r="DR162" s="40"/>
      <c r="DS162" s="40"/>
      <c r="DT162" s="40"/>
      <c r="DU162" s="40"/>
      <c r="DV162" s="40"/>
      <c r="DW162" s="40"/>
      <c r="DX162" s="40"/>
      <c r="DY162" s="40"/>
      <c r="DZ162" s="40"/>
      <c r="EA162" s="40"/>
      <c r="EB162" s="40"/>
      <c r="EC162" s="40"/>
      <c r="ED162" s="40"/>
      <c r="EE162" s="40"/>
      <c r="EF162" s="40"/>
      <c r="EG162" s="40"/>
      <c r="EI162" s="21"/>
      <c r="EJ162" s="21"/>
      <c r="EK162" s="21"/>
      <c r="EL162" s="21"/>
      <c r="EM162" s="21"/>
      <c r="EN162" s="21"/>
      <c r="EO162" s="21"/>
      <c r="EQ162" s="21"/>
      <c r="ES162" s="21"/>
      <c r="ET162" s="21"/>
      <c r="EV162" s="99"/>
      <c r="EW162" s="99"/>
    </row>
    <row r="163" spans="1:153" ht="16.5" thickBot="1">
      <c r="A163" s="77" t="s">
        <v>110</v>
      </c>
      <c r="B163" s="77"/>
      <c r="C163" s="78">
        <f>VLOOKUP(A163,BD!$B$3:$D$746,3,FALSE)</f>
        <v>6</v>
      </c>
      <c r="D163" s="21">
        <f>IFERROR(VLOOKUP(A163,BD!$B$3:$AC$411,4,FALSE),0)</f>
        <v>4800</v>
      </c>
      <c r="E163" s="21">
        <f>IFERROR(VLOOKUP(A163,BD!$B$3:$AC$411,6,FALSE),0)</f>
        <v>4878</v>
      </c>
      <c r="F163" s="21"/>
      <c r="G163" s="21">
        <f>+IFERROR(VLOOKUP(A163,BD!$B$3:$AC$311,8,FALSE),0)</f>
        <v>37</v>
      </c>
      <c r="H163" s="21">
        <f>+IFERROR(VLOOKUP(A163,BD!$B$3:$AC$311,10,FALSE),0)</f>
        <v>1440</v>
      </c>
      <c r="I163" s="21">
        <f t="shared" si="12"/>
        <v>0</v>
      </c>
      <c r="J163" s="21">
        <f t="shared" si="13"/>
        <v>4878</v>
      </c>
      <c r="K163" s="79">
        <f>J163-I163</f>
        <v>4878</v>
      </c>
      <c r="L163" s="40">
        <v>1620</v>
      </c>
      <c r="M163" s="40">
        <v>0</v>
      </c>
      <c r="N163" s="40"/>
      <c r="O163" s="40"/>
      <c r="P163" s="40">
        <v>858</v>
      </c>
      <c r="Q163" s="40">
        <v>24</v>
      </c>
      <c r="R163" s="40"/>
      <c r="S163" s="36"/>
      <c r="T163" s="40"/>
      <c r="U163" s="40"/>
      <c r="V163" s="40"/>
      <c r="W163" s="40"/>
      <c r="X163" s="40">
        <v>786</v>
      </c>
      <c r="Y163" s="40">
        <v>174</v>
      </c>
      <c r="Z163" s="40"/>
      <c r="AA163" s="40"/>
      <c r="AB163" s="40">
        <v>858</v>
      </c>
      <c r="AC163" s="40">
        <v>12</v>
      </c>
      <c r="AD163" s="40">
        <v>2400</v>
      </c>
      <c r="AE163" s="40"/>
      <c r="AF163" s="40">
        <v>1080</v>
      </c>
      <c r="AG163" s="40">
        <v>18</v>
      </c>
      <c r="AH163" s="40"/>
      <c r="AI163" s="40"/>
      <c r="AJ163" s="40">
        <v>1110</v>
      </c>
      <c r="AK163" s="40">
        <v>0</v>
      </c>
      <c r="AL163" s="40"/>
      <c r="AM163" s="40"/>
      <c r="AN163" s="40">
        <v>480</v>
      </c>
      <c r="AO163" s="40">
        <v>30</v>
      </c>
      <c r="AP163" s="40">
        <v>4800</v>
      </c>
      <c r="AQ163" s="40">
        <v>-18</v>
      </c>
      <c r="AR163" s="40">
        <v>1440</v>
      </c>
      <c r="AS163" s="40">
        <v>168</v>
      </c>
      <c r="AT163" s="40"/>
      <c r="AU163" s="36">
        <v>18</v>
      </c>
      <c r="AV163" s="40"/>
      <c r="AW163" s="40"/>
      <c r="AX163" s="40"/>
      <c r="AY163" s="40"/>
      <c r="AZ163" s="40">
        <v>1200</v>
      </c>
      <c r="BA163" s="40">
        <v>228</v>
      </c>
      <c r="BB163" s="40"/>
      <c r="BC163" s="40"/>
      <c r="BD163" s="36">
        <v>2820</v>
      </c>
      <c r="BE163" s="40">
        <v>228</v>
      </c>
      <c r="BF163" s="40">
        <v>9600</v>
      </c>
      <c r="BG163" s="40">
        <v>5</v>
      </c>
      <c r="BH163" s="40">
        <v>1200</v>
      </c>
      <c r="BI163" s="40">
        <v>78</v>
      </c>
      <c r="BJ163" s="40"/>
      <c r="BK163" s="40">
        <v>1</v>
      </c>
      <c r="BL163" s="40">
        <v>1578</v>
      </c>
      <c r="BM163" s="40">
        <v>300</v>
      </c>
      <c r="BN163" s="40">
        <v>0</v>
      </c>
      <c r="BO163" s="40">
        <v>5</v>
      </c>
      <c r="BP163" s="40">
        <v>1200</v>
      </c>
      <c r="BQ163" s="40">
        <v>318</v>
      </c>
      <c r="BR163" s="40"/>
      <c r="BS163" s="40"/>
      <c r="BT163" s="40">
        <v>1410</v>
      </c>
      <c r="BU163" s="40">
        <v>0</v>
      </c>
      <c r="BV163" s="40"/>
      <c r="BW163" s="40"/>
      <c r="BX163" s="40"/>
      <c r="BY163" s="40"/>
      <c r="BZ163" s="40"/>
      <c r="CA163" s="40"/>
      <c r="CB163" s="40"/>
      <c r="CC163" s="40"/>
      <c r="CD163" s="40"/>
      <c r="CE163" s="40"/>
      <c r="CF163" s="40"/>
      <c r="CG163" s="40"/>
      <c r="CH163" s="40"/>
      <c r="CI163" s="40"/>
      <c r="CJ163" s="40"/>
      <c r="CK163" s="40"/>
      <c r="CL163" s="40"/>
      <c r="CM163" s="40"/>
      <c r="CN163" s="40"/>
      <c r="CO163" s="40"/>
      <c r="CP163" s="40"/>
      <c r="CQ163" s="40"/>
      <c r="CR163" s="40"/>
      <c r="CS163" s="40"/>
      <c r="CT163" s="40"/>
      <c r="CU163" s="40"/>
      <c r="CV163" s="40"/>
      <c r="CW163" s="40"/>
      <c r="CX163" s="40"/>
      <c r="CY163" s="40"/>
      <c r="CZ163" s="40"/>
      <c r="DA163" s="40"/>
      <c r="DB163" s="40"/>
      <c r="DC163" s="40"/>
      <c r="DD163" s="40"/>
      <c r="DE163" s="40"/>
      <c r="DF163" s="40"/>
      <c r="DG163" s="40"/>
      <c r="DH163" s="40"/>
      <c r="DI163" s="40"/>
      <c r="DJ163" s="40"/>
      <c r="DK163" s="40"/>
      <c r="DL163" s="40"/>
      <c r="DM163" s="40"/>
      <c r="DN163" s="40"/>
      <c r="DO163" s="36"/>
      <c r="DP163" s="40"/>
      <c r="DQ163" s="40"/>
      <c r="DR163" s="40"/>
      <c r="DS163" s="40"/>
      <c r="DT163" s="40"/>
      <c r="DU163" s="40"/>
      <c r="DV163" s="40"/>
      <c r="DW163" s="40"/>
      <c r="DX163" s="40"/>
      <c r="DY163" s="40"/>
      <c r="DZ163" s="40"/>
      <c r="EA163" s="40"/>
      <c r="EB163" s="40"/>
      <c r="EC163" s="40"/>
      <c r="ED163" s="40"/>
      <c r="EE163" s="40"/>
      <c r="EF163" s="40"/>
      <c r="EG163" s="40"/>
      <c r="EI163" s="21"/>
      <c r="EJ163" s="21"/>
      <c r="EK163" s="21"/>
      <c r="EL163" s="21"/>
      <c r="EM163" s="21"/>
      <c r="EN163" s="21"/>
      <c r="EO163" s="21"/>
      <c r="EQ163" s="21"/>
      <c r="ES163" s="21"/>
      <c r="ET163" s="21"/>
      <c r="EV163" s="99"/>
      <c r="EW163" s="99"/>
    </row>
    <row r="164" spans="1:153" ht="16.5" hidden="1" thickBot="1">
      <c r="A164" s="77" t="s">
        <v>111</v>
      </c>
      <c r="B164" s="77"/>
      <c r="C164" s="78">
        <f>VLOOKUP(A164,BD!$B$3:$D$746,3,FALSE)</f>
        <v>6</v>
      </c>
      <c r="D164" s="21">
        <f>IFERROR(VLOOKUP(A164,BD!$B$3:$AC$411,4,FALSE),0)</f>
        <v>0</v>
      </c>
      <c r="E164" s="21">
        <f>IFERROR(VLOOKUP(A164,BD!$B$3:$AC$411,6,FALSE),0)</f>
        <v>0</v>
      </c>
      <c r="F164" s="21"/>
      <c r="G164" s="21">
        <f>+IFERROR(VLOOKUP(A164,BD!$B$3:$AC$311,8,FALSE),0)</f>
        <v>0</v>
      </c>
      <c r="H164" s="21">
        <f>+IFERROR(VLOOKUP(A164,BD!$B$3:$AC$311,10,FALSE),0)</f>
        <v>0</v>
      </c>
      <c r="I164" s="21">
        <f t="shared" si="12"/>
        <v>0</v>
      </c>
      <c r="J164" s="21">
        <f t="shared" si="13"/>
        <v>0</v>
      </c>
      <c r="K164" s="79">
        <f>J164-I164</f>
        <v>0</v>
      </c>
      <c r="L164" s="40">
        <v>0</v>
      </c>
      <c r="M164" s="40">
        <v>0</v>
      </c>
      <c r="N164" s="40"/>
      <c r="O164" s="40"/>
      <c r="P164" s="40">
        <v>0</v>
      </c>
      <c r="Q164" s="40">
        <v>0</v>
      </c>
      <c r="R164" s="40"/>
      <c r="S164" s="36"/>
      <c r="T164" s="40"/>
      <c r="U164" s="40"/>
      <c r="V164" s="40"/>
      <c r="W164" s="40"/>
      <c r="X164" s="40">
        <v>0</v>
      </c>
      <c r="Y164" s="40">
        <v>0</v>
      </c>
      <c r="Z164" s="40"/>
      <c r="AA164" s="40"/>
      <c r="AB164" s="40">
        <v>0</v>
      </c>
      <c r="AC164" s="40">
        <v>0</v>
      </c>
      <c r="AD164" s="40">
        <v>0</v>
      </c>
      <c r="AE164" s="40"/>
      <c r="AF164" s="40">
        <v>0</v>
      </c>
      <c r="AG164" s="40">
        <v>0</v>
      </c>
      <c r="AH164" s="40"/>
      <c r="AI164" s="40"/>
      <c r="AJ164" s="40">
        <v>0</v>
      </c>
      <c r="AK164" s="40">
        <v>0</v>
      </c>
      <c r="AL164" s="40"/>
      <c r="AM164" s="40"/>
      <c r="AN164" s="40">
        <v>0</v>
      </c>
      <c r="AO164" s="40">
        <v>0</v>
      </c>
      <c r="AP164" s="40">
        <v>0</v>
      </c>
      <c r="AQ164" s="40"/>
      <c r="AR164" s="40">
        <v>0</v>
      </c>
      <c r="AS164" s="40">
        <v>0</v>
      </c>
      <c r="AT164" s="40"/>
      <c r="AU164" s="36"/>
      <c r="AV164" s="40"/>
      <c r="AW164" s="40"/>
      <c r="AX164" s="40"/>
      <c r="AY164" s="40"/>
      <c r="AZ164" s="40">
        <v>0</v>
      </c>
      <c r="BA164" s="40">
        <v>0</v>
      </c>
      <c r="BB164" s="40"/>
      <c r="BC164" s="40"/>
      <c r="BD164" s="36">
        <v>0</v>
      </c>
      <c r="BE164" s="40">
        <v>0</v>
      </c>
      <c r="BF164" s="40">
        <v>0</v>
      </c>
      <c r="BG164" s="40"/>
      <c r="BH164" s="40">
        <v>0</v>
      </c>
      <c r="BI164" s="40">
        <v>0</v>
      </c>
      <c r="BJ164" s="40"/>
      <c r="BK164" s="40"/>
      <c r="BL164" s="40">
        <v>0</v>
      </c>
      <c r="BM164" s="40">
        <v>0</v>
      </c>
      <c r="BN164" s="40">
        <v>0</v>
      </c>
      <c r="BO164" s="40"/>
      <c r="BP164" s="40">
        <v>0</v>
      </c>
      <c r="BQ164" s="40">
        <v>0</v>
      </c>
      <c r="BR164" s="40"/>
      <c r="BS164" s="40"/>
      <c r="BT164" s="40">
        <v>0</v>
      </c>
      <c r="BU164" s="40">
        <v>0</v>
      </c>
      <c r="BV164" s="40"/>
      <c r="BW164" s="40"/>
      <c r="BX164" s="40"/>
      <c r="BY164" s="40"/>
      <c r="BZ164" s="40"/>
      <c r="CA164" s="40"/>
      <c r="CB164" s="40"/>
      <c r="CC164" s="40"/>
      <c r="CD164" s="40"/>
      <c r="CE164" s="40"/>
      <c r="CF164" s="40"/>
      <c r="CG164" s="40"/>
      <c r="CH164" s="40"/>
      <c r="CI164" s="40"/>
      <c r="CJ164" s="40"/>
      <c r="CK164" s="40"/>
      <c r="CL164" s="40"/>
      <c r="CM164" s="40"/>
      <c r="CN164" s="40"/>
      <c r="CO164" s="40"/>
      <c r="CP164" s="40"/>
      <c r="CQ164" s="40"/>
      <c r="CR164" s="40"/>
      <c r="CS164" s="40"/>
      <c r="CT164" s="40"/>
      <c r="CU164" s="40"/>
      <c r="CV164" s="40"/>
      <c r="CW164" s="40"/>
      <c r="CX164" s="40"/>
      <c r="CY164" s="40"/>
      <c r="CZ164" s="40"/>
      <c r="DA164" s="40"/>
      <c r="DB164" s="40"/>
      <c r="DC164" s="40"/>
      <c r="DD164" s="40"/>
      <c r="DE164" s="40"/>
      <c r="DF164" s="40"/>
      <c r="DG164" s="40"/>
      <c r="DH164" s="40"/>
      <c r="DI164" s="40"/>
      <c r="DJ164" s="40"/>
      <c r="DK164" s="40"/>
      <c r="DL164" s="40"/>
      <c r="DM164" s="40"/>
      <c r="DN164" s="40"/>
      <c r="DO164" s="36"/>
      <c r="DP164" s="40"/>
      <c r="DQ164" s="40"/>
      <c r="DR164" s="40"/>
      <c r="DS164" s="40"/>
      <c r="DT164" s="40"/>
      <c r="DU164" s="40"/>
      <c r="DV164" s="40"/>
      <c r="DW164" s="40"/>
      <c r="DX164" s="40"/>
      <c r="DY164" s="40"/>
      <c r="DZ164" s="40"/>
      <c r="EA164" s="40"/>
      <c r="EB164" s="40"/>
      <c r="EC164" s="40"/>
      <c r="ED164" s="40"/>
      <c r="EE164" s="40"/>
      <c r="EF164" s="40"/>
      <c r="EG164" s="40"/>
      <c r="EI164" s="21"/>
      <c r="EJ164" s="21"/>
      <c r="EK164" s="21"/>
      <c r="EL164" s="21"/>
      <c r="EM164" s="21"/>
      <c r="EN164" s="21"/>
      <c r="EO164" s="21"/>
      <c r="EQ164" s="21"/>
      <c r="ES164" s="21"/>
      <c r="ET164" s="21"/>
      <c r="EV164" s="99"/>
      <c r="EW164" s="99"/>
    </row>
    <row r="165" spans="1:153" ht="16.5" thickBot="1">
      <c r="A165" s="77" t="s">
        <v>112</v>
      </c>
      <c r="B165" s="77"/>
      <c r="C165" s="78">
        <f>VLOOKUP(A165,BD!$B$3:$D$746,3,FALSE)</f>
        <v>6</v>
      </c>
      <c r="D165" s="21">
        <f>IFERROR(VLOOKUP(A165,BD!$B$3:$AC$411,4,FALSE),0)</f>
        <v>1200</v>
      </c>
      <c r="E165" s="21">
        <f>IFERROR(VLOOKUP(A165,BD!$B$3:$AC$411,6,FALSE),0)</f>
        <v>3318</v>
      </c>
      <c r="F165" s="21"/>
      <c r="G165" s="21">
        <f>+IFERROR(VLOOKUP(A165,BD!$B$3:$AC$311,8,FALSE),0)</f>
        <v>8</v>
      </c>
      <c r="H165" s="21">
        <f>+IFERROR(VLOOKUP(A165,BD!$B$3:$AC$311,10,FALSE),0)</f>
        <v>540</v>
      </c>
      <c r="I165" s="21">
        <f t="shared" si="12"/>
        <v>0</v>
      </c>
      <c r="J165" s="21">
        <f t="shared" si="13"/>
        <v>3318</v>
      </c>
      <c r="K165" s="79">
        <f>J165-I165</f>
        <v>3318</v>
      </c>
      <c r="L165" s="40">
        <v>360</v>
      </c>
      <c r="M165" s="40">
        <v>72</v>
      </c>
      <c r="N165" s="40"/>
      <c r="O165" s="40"/>
      <c r="P165" s="40">
        <v>618</v>
      </c>
      <c r="Q165" s="40">
        <v>66</v>
      </c>
      <c r="R165" s="40"/>
      <c r="S165" s="36"/>
      <c r="T165" s="40"/>
      <c r="U165" s="40"/>
      <c r="V165" s="40"/>
      <c r="W165" s="40"/>
      <c r="X165" s="40">
        <v>480</v>
      </c>
      <c r="Y165" s="40">
        <v>30</v>
      </c>
      <c r="Z165" s="40"/>
      <c r="AA165" s="40"/>
      <c r="AB165" s="40">
        <v>420</v>
      </c>
      <c r="AC165" s="40">
        <v>30</v>
      </c>
      <c r="AD165" s="40">
        <v>1200</v>
      </c>
      <c r="AE165" s="40">
        <v>18</v>
      </c>
      <c r="AF165" s="40">
        <v>180</v>
      </c>
      <c r="AG165" s="40">
        <v>0</v>
      </c>
      <c r="AH165" s="40"/>
      <c r="AI165" s="40"/>
      <c r="AJ165" s="40">
        <v>306</v>
      </c>
      <c r="AK165" s="40">
        <v>12</v>
      </c>
      <c r="AL165" s="40"/>
      <c r="AM165" s="40"/>
      <c r="AN165" s="40">
        <v>654</v>
      </c>
      <c r="AO165" s="40">
        <v>42</v>
      </c>
      <c r="AP165" s="40">
        <v>1200</v>
      </c>
      <c r="AQ165" s="40"/>
      <c r="AR165" s="40">
        <v>408</v>
      </c>
      <c r="AS165" s="40">
        <v>36</v>
      </c>
      <c r="AT165" s="40"/>
      <c r="AU165" s="36"/>
      <c r="AV165" s="40"/>
      <c r="AW165" s="40"/>
      <c r="AX165" s="40"/>
      <c r="AY165" s="40"/>
      <c r="AZ165" s="40">
        <v>630</v>
      </c>
      <c r="BA165" s="40">
        <v>114</v>
      </c>
      <c r="BB165" s="40"/>
      <c r="BC165" s="40"/>
      <c r="BD165" s="36">
        <v>750</v>
      </c>
      <c r="BE165" s="40">
        <v>66</v>
      </c>
      <c r="BF165" s="40">
        <v>4800</v>
      </c>
      <c r="BG165" s="40"/>
      <c r="BH165" s="40">
        <v>480</v>
      </c>
      <c r="BI165" s="40">
        <v>30</v>
      </c>
      <c r="BJ165" s="40"/>
      <c r="BK165" s="40"/>
      <c r="BL165" s="40">
        <v>360</v>
      </c>
      <c r="BM165" s="40">
        <v>60</v>
      </c>
      <c r="BN165" s="40">
        <v>0</v>
      </c>
      <c r="BO165" s="40"/>
      <c r="BP165" s="40">
        <v>360</v>
      </c>
      <c r="BQ165" s="40">
        <v>84</v>
      </c>
      <c r="BR165" s="40"/>
      <c r="BS165" s="40"/>
      <c r="BT165" s="40">
        <v>318</v>
      </c>
      <c r="BU165" s="40">
        <v>0</v>
      </c>
      <c r="BV165" s="40"/>
      <c r="BW165" s="40"/>
      <c r="BX165" s="40"/>
      <c r="BY165" s="40"/>
      <c r="BZ165" s="40"/>
      <c r="CA165" s="40"/>
      <c r="CB165" s="40"/>
      <c r="CC165" s="40"/>
      <c r="CD165" s="40"/>
      <c r="CE165" s="40"/>
      <c r="CF165" s="40"/>
      <c r="CG165" s="40"/>
      <c r="CH165" s="40"/>
      <c r="CI165" s="40"/>
      <c r="CJ165" s="40"/>
      <c r="CK165" s="40"/>
      <c r="CL165" s="40"/>
      <c r="CM165" s="40"/>
      <c r="CN165" s="40"/>
      <c r="CO165" s="40"/>
      <c r="CP165" s="40"/>
      <c r="CQ165" s="40"/>
      <c r="CR165" s="40"/>
      <c r="CS165" s="40"/>
      <c r="CT165" s="40"/>
      <c r="CU165" s="40"/>
      <c r="CV165" s="40"/>
      <c r="CW165" s="40"/>
      <c r="CX165" s="40"/>
      <c r="CY165" s="40"/>
      <c r="CZ165" s="40"/>
      <c r="DA165" s="40"/>
      <c r="DB165" s="40"/>
      <c r="DC165" s="40"/>
      <c r="DD165" s="40"/>
      <c r="DE165" s="40"/>
      <c r="DF165" s="40"/>
      <c r="DG165" s="40"/>
      <c r="DH165" s="40"/>
      <c r="DI165" s="40"/>
      <c r="DJ165" s="40"/>
      <c r="DK165" s="40"/>
      <c r="DL165" s="40"/>
      <c r="DM165" s="40"/>
      <c r="DN165" s="40"/>
      <c r="DO165" s="36"/>
      <c r="DP165" s="40"/>
      <c r="DQ165" s="40"/>
      <c r="DR165" s="40"/>
      <c r="DS165" s="40"/>
      <c r="DT165" s="40"/>
      <c r="DU165" s="40"/>
      <c r="DV165" s="40"/>
      <c r="DW165" s="40"/>
      <c r="DX165" s="40"/>
      <c r="DY165" s="40"/>
      <c r="DZ165" s="40"/>
      <c r="EA165" s="40"/>
      <c r="EB165" s="40"/>
      <c r="EC165" s="40"/>
      <c r="ED165" s="40"/>
      <c r="EE165" s="40"/>
      <c r="EF165" s="40"/>
      <c r="EG165" s="40"/>
      <c r="EI165" s="21"/>
      <c r="EJ165" s="21"/>
      <c r="EK165" s="21"/>
      <c r="EL165" s="21"/>
      <c r="EM165" s="21"/>
      <c r="EN165" s="21"/>
      <c r="EO165" s="21"/>
      <c r="EQ165" s="21"/>
      <c r="ES165" s="21"/>
      <c r="ET165" s="21"/>
      <c r="EV165" s="99"/>
      <c r="EW165" s="99"/>
    </row>
    <row r="166" spans="1:153" ht="16.5" thickBot="1">
      <c r="A166" s="80" t="s">
        <v>113</v>
      </c>
      <c r="B166" s="81"/>
      <c r="C166" s="78">
        <f>VLOOKUP(A166,BD!$B$3:$D$746,3,FALSE)</f>
        <v>24</v>
      </c>
      <c r="D166" s="22">
        <f>IFERROR(VLOOKUP(A166,BD!$B$3:$AC$411,4,FALSE),0)</f>
        <v>0</v>
      </c>
      <c r="E166" s="22">
        <f>IFERROR(VLOOKUP(A166,BD!$B$3:$AC$411,6,FALSE),0)</f>
        <v>2160</v>
      </c>
      <c r="F166" s="22"/>
      <c r="G166" s="22">
        <f>+IFERROR(VLOOKUP(A166,BD!$B$3:$AC$311,8,FALSE),0)</f>
        <v>5</v>
      </c>
      <c r="H166" s="22">
        <f>+IFERROR(VLOOKUP(A166,BD!$B$3:$AC$311,10,FALSE),0)</f>
        <v>504</v>
      </c>
      <c r="I166" s="22">
        <f t="shared" si="12"/>
        <v>0</v>
      </c>
      <c r="J166" s="22">
        <f t="shared" si="13"/>
        <v>2160</v>
      </c>
      <c r="K166" s="337">
        <f>SUM(J166:J169)-SUM(I166:I169)</f>
        <v>3912</v>
      </c>
      <c r="L166" s="40">
        <v>432</v>
      </c>
      <c r="M166" s="40">
        <v>144</v>
      </c>
      <c r="N166" s="40"/>
      <c r="O166" s="40"/>
      <c r="P166" s="40">
        <v>240</v>
      </c>
      <c r="Q166" s="40">
        <v>144</v>
      </c>
      <c r="R166" s="40"/>
      <c r="S166" s="36"/>
      <c r="T166" s="40"/>
      <c r="U166" s="40"/>
      <c r="V166" s="40"/>
      <c r="W166" s="40"/>
      <c r="X166" s="40">
        <v>192</v>
      </c>
      <c r="Y166" s="40">
        <v>144</v>
      </c>
      <c r="Z166" s="40"/>
      <c r="AA166" s="40"/>
      <c r="AB166" s="40">
        <v>240</v>
      </c>
      <c r="AC166" s="40">
        <v>72</v>
      </c>
      <c r="AD166" s="40">
        <v>0</v>
      </c>
      <c r="AE166" s="40"/>
      <c r="AF166" s="40">
        <v>432</v>
      </c>
      <c r="AG166" s="40">
        <v>120</v>
      </c>
      <c r="AH166" s="40"/>
      <c r="AI166" s="40"/>
      <c r="AJ166" s="40">
        <v>336</v>
      </c>
      <c r="AK166" s="40">
        <v>72</v>
      </c>
      <c r="AL166" s="40"/>
      <c r="AM166" s="40"/>
      <c r="AN166" s="40">
        <v>528</v>
      </c>
      <c r="AO166" s="40">
        <v>144</v>
      </c>
      <c r="AP166" s="40">
        <v>0</v>
      </c>
      <c r="AQ166" s="40"/>
      <c r="AR166" s="40">
        <v>216</v>
      </c>
      <c r="AS166" s="40">
        <v>72</v>
      </c>
      <c r="AT166" s="40"/>
      <c r="AU166" s="36"/>
      <c r="AV166" s="40"/>
      <c r="AW166" s="40"/>
      <c r="AX166" s="40"/>
      <c r="AY166" s="40"/>
      <c r="AZ166" s="40">
        <v>264</v>
      </c>
      <c r="BA166" s="40">
        <v>120</v>
      </c>
      <c r="BB166" s="40"/>
      <c r="BC166" s="40"/>
      <c r="BD166" s="36">
        <v>192</v>
      </c>
      <c r="BE166" s="40">
        <v>48</v>
      </c>
      <c r="BF166" s="40">
        <v>2688</v>
      </c>
      <c r="BG166" s="40"/>
      <c r="BH166" s="40">
        <v>312</v>
      </c>
      <c r="BI166" s="40">
        <v>96</v>
      </c>
      <c r="BJ166" s="40"/>
      <c r="BK166" s="40"/>
      <c r="BL166" s="40">
        <v>192</v>
      </c>
      <c r="BM166" s="40">
        <v>120</v>
      </c>
      <c r="BN166" s="40">
        <v>0</v>
      </c>
      <c r="BO166" s="40"/>
      <c r="BP166" s="40">
        <v>312</v>
      </c>
      <c r="BQ166" s="40">
        <v>144</v>
      </c>
      <c r="BR166" s="40"/>
      <c r="BS166" s="40"/>
      <c r="BT166" s="40">
        <v>192</v>
      </c>
      <c r="BU166" s="40">
        <v>0</v>
      </c>
      <c r="BV166" s="40"/>
      <c r="BW166" s="40"/>
      <c r="BX166" s="40"/>
      <c r="BY166" s="40"/>
      <c r="BZ166" s="40"/>
      <c r="CA166" s="40"/>
      <c r="CB166" s="40"/>
      <c r="CC166" s="40"/>
      <c r="CD166" s="40"/>
      <c r="CE166" s="40"/>
      <c r="CF166" s="40"/>
      <c r="CG166" s="40"/>
      <c r="CH166" s="40"/>
      <c r="CI166" s="40"/>
      <c r="CJ166" s="40"/>
      <c r="CK166" s="40"/>
      <c r="CL166" s="40"/>
      <c r="CM166" s="40"/>
      <c r="CN166" s="40"/>
      <c r="CO166" s="40"/>
      <c r="CP166" s="40"/>
      <c r="CQ166" s="40"/>
      <c r="CR166" s="40"/>
      <c r="CS166" s="40"/>
      <c r="CT166" s="40"/>
      <c r="CU166" s="40"/>
      <c r="CV166" s="40"/>
      <c r="CW166" s="40"/>
      <c r="CX166" s="40"/>
      <c r="CY166" s="40"/>
      <c r="CZ166" s="40"/>
      <c r="DA166" s="40"/>
      <c r="DB166" s="40"/>
      <c r="DC166" s="40"/>
      <c r="DD166" s="40"/>
      <c r="DE166" s="40"/>
      <c r="DF166" s="40"/>
      <c r="DG166" s="40"/>
      <c r="DH166" s="40"/>
      <c r="DI166" s="40"/>
      <c r="DJ166" s="40"/>
      <c r="DK166" s="40"/>
      <c r="DL166" s="40"/>
      <c r="DM166" s="40"/>
      <c r="DN166" s="40"/>
      <c r="DO166" s="36"/>
      <c r="DP166" s="40"/>
      <c r="DQ166" s="40"/>
      <c r="DR166" s="40"/>
      <c r="DS166" s="40"/>
      <c r="DT166" s="40"/>
      <c r="DU166" s="40"/>
      <c r="DV166" s="40"/>
      <c r="DW166" s="40"/>
      <c r="DX166" s="40"/>
      <c r="DY166" s="40"/>
      <c r="DZ166" s="40"/>
      <c r="EA166" s="40"/>
      <c r="EB166" s="40"/>
      <c r="EC166" s="40"/>
      <c r="ED166" s="40"/>
      <c r="EE166" s="40"/>
      <c r="EF166" s="40"/>
      <c r="EG166" s="40"/>
      <c r="EI166" s="22"/>
      <c r="EJ166" s="22"/>
      <c r="EK166" s="22"/>
      <c r="EL166" s="22"/>
      <c r="EM166" s="22"/>
      <c r="EN166" s="22"/>
      <c r="EO166" s="22"/>
      <c r="EQ166" s="22"/>
      <c r="ES166" s="22"/>
      <c r="ET166" s="22"/>
      <c r="EV166" s="99"/>
      <c r="EW166" s="99"/>
    </row>
    <row r="167" spans="1:153" ht="16.5" thickBot="1">
      <c r="A167" s="80" t="s">
        <v>114</v>
      </c>
      <c r="B167" s="80"/>
      <c r="C167" s="78">
        <f>VLOOKUP(A167,BD!$B$3:$D$746,3,FALSE)</f>
        <v>24</v>
      </c>
      <c r="D167" s="23">
        <f>IFERROR(VLOOKUP(A167,BD!$B$3:$AC$411,4,FALSE),0)</f>
        <v>0</v>
      </c>
      <c r="E167" s="23">
        <f>IFERROR(VLOOKUP(A167,BD!$B$3:$AC$411,6,FALSE),0)</f>
        <v>912</v>
      </c>
      <c r="F167" s="23"/>
      <c r="G167" s="23">
        <f>+IFERROR(VLOOKUP(A167,BD!$B$3:$AC$311,8,FALSE),0)</f>
        <v>0</v>
      </c>
      <c r="H167" s="23">
        <f>+IFERROR(VLOOKUP(A167,BD!$B$3:$AC$311,10,FALSE),0)</f>
        <v>0</v>
      </c>
      <c r="I167" s="23">
        <f t="shared" si="12"/>
        <v>0</v>
      </c>
      <c r="J167" s="23">
        <f t="shared" si="13"/>
        <v>912</v>
      </c>
      <c r="K167" s="338"/>
      <c r="L167" s="40">
        <v>72</v>
      </c>
      <c r="M167" s="40">
        <v>0</v>
      </c>
      <c r="N167" s="40"/>
      <c r="O167" s="40"/>
      <c r="P167" s="40">
        <v>192</v>
      </c>
      <c r="Q167" s="40">
        <v>192</v>
      </c>
      <c r="R167" s="40"/>
      <c r="S167" s="36"/>
      <c r="T167" s="40"/>
      <c r="U167" s="40"/>
      <c r="V167" s="40"/>
      <c r="W167" s="40"/>
      <c r="X167" s="40">
        <v>192</v>
      </c>
      <c r="Y167" s="40">
        <v>120</v>
      </c>
      <c r="Z167" s="40"/>
      <c r="AA167" s="40"/>
      <c r="AB167" s="40">
        <v>240</v>
      </c>
      <c r="AC167" s="40">
        <v>72</v>
      </c>
      <c r="AD167" s="40">
        <v>0</v>
      </c>
      <c r="AE167" s="40"/>
      <c r="AF167" s="40">
        <v>168</v>
      </c>
      <c r="AG167" s="40">
        <v>96</v>
      </c>
      <c r="AH167" s="40"/>
      <c r="AI167" s="40"/>
      <c r="AJ167" s="40">
        <v>192</v>
      </c>
      <c r="AK167" s="40">
        <v>72</v>
      </c>
      <c r="AL167" s="40"/>
      <c r="AM167" s="40"/>
      <c r="AN167" s="40">
        <v>576</v>
      </c>
      <c r="AO167" s="40">
        <v>144</v>
      </c>
      <c r="AP167" s="40">
        <v>0</v>
      </c>
      <c r="AQ167" s="40"/>
      <c r="AR167" s="40">
        <v>192</v>
      </c>
      <c r="AS167" s="40">
        <v>120</v>
      </c>
      <c r="AT167" s="40"/>
      <c r="AU167" s="36"/>
      <c r="AV167" s="40"/>
      <c r="AW167" s="40"/>
      <c r="AX167" s="40"/>
      <c r="AY167" s="40"/>
      <c r="AZ167" s="40">
        <v>240</v>
      </c>
      <c r="BA167" s="40">
        <v>120</v>
      </c>
      <c r="BB167" s="40"/>
      <c r="BC167" s="40"/>
      <c r="BD167" s="36">
        <v>168</v>
      </c>
      <c r="BE167" s="40">
        <v>24</v>
      </c>
      <c r="BF167" s="40">
        <v>0</v>
      </c>
      <c r="BG167" s="40"/>
      <c r="BH167" s="40">
        <v>168</v>
      </c>
      <c r="BI167" s="40">
        <v>48</v>
      </c>
      <c r="BJ167" s="40"/>
      <c r="BK167" s="40"/>
      <c r="BL167" s="40">
        <v>168</v>
      </c>
      <c r="BM167" s="40">
        <v>120</v>
      </c>
      <c r="BN167" s="40">
        <v>0</v>
      </c>
      <c r="BO167" s="40"/>
      <c r="BP167" s="40">
        <v>360</v>
      </c>
      <c r="BQ167" s="40">
        <v>72</v>
      </c>
      <c r="BR167" s="40"/>
      <c r="BS167" s="40"/>
      <c r="BT167" s="40">
        <v>168</v>
      </c>
      <c r="BU167" s="40">
        <v>0</v>
      </c>
      <c r="BV167" s="40"/>
      <c r="BW167" s="40"/>
      <c r="BX167" s="40"/>
      <c r="BY167" s="40"/>
      <c r="BZ167" s="40"/>
      <c r="CA167" s="40"/>
      <c r="CB167" s="40"/>
      <c r="CC167" s="40"/>
      <c r="CD167" s="40"/>
      <c r="CE167" s="40"/>
      <c r="CF167" s="40"/>
      <c r="CG167" s="40"/>
      <c r="CH167" s="40"/>
      <c r="CI167" s="40"/>
      <c r="CJ167" s="40"/>
      <c r="CK167" s="40"/>
      <c r="CL167" s="40"/>
      <c r="CM167" s="40"/>
      <c r="CN167" s="40"/>
      <c r="CO167" s="40"/>
      <c r="CP167" s="40"/>
      <c r="CQ167" s="40"/>
      <c r="CR167" s="40"/>
      <c r="CS167" s="40"/>
      <c r="CT167" s="40"/>
      <c r="CU167" s="40"/>
      <c r="CV167" s="40"/>
      <c r="CW167" s="40"/>
      <c r="CX167" s="40"/>
      <c r="CY167" s="40"/>
      <c r="CZ167" s="40"/>
      <c r="DA167" s="40"/>
      <c r="DB167" s="40"/>
      <c r="DC167" s="40"/>
      <c r="DD167" s="40"/>
      <c r="DE167" s="40"/>
      <c r="DF167" s="40"/>
      <c r="DG167" s="40"/>
      <c r="DH167" s="40"/>
      <c r="DI167" s="40"/>
      <c r="DJ167" s="40"/>
      <c r="DK167" s="40"/>
      <c r="DL167" s="40"/>
      <c r="DM167" s="40"/>
      <c r="DN167" s="40"/>
      <c r="DO167" s="36"/>
      <c r="DP167" s="40"/>
      <c r="DQ167" s="40"/>
      <c r="DR167" s="40"/>
      <c r="DS167" s="40"/>
      <c r="DT167" s="40"/>
      <c r="DU167" s="40"/>
      <c r="DV167" s="40"/>
      <c r="DW167" s="40"/>
      <c r="DX167" s="40"/>
      <c r="DY167" s="40"/>
      <c r="DZ167" s="40"/>
      <c r="EA167" s="40"/>
      <c r="EB167" s="40"/>
      <c r="EC167" s="40"/>
      <c r="ED167" s="40"/>
      <c r="EE167" s="40"/>
      <c r="EF167" s="40"/>
      <c r="EG167" s="40"/>
      <c r="EI167" s="23"/>
      <c r="EJ167" s="23"/>
      <c r="EK167" s="23"/>
      <c r="EL167" s="23"/>
      <c r="EM167" s="23"/>
      <c r="EN167" s="23"/>
      <c r="EO167" s="23"/>
      <c r="EQ167" s="23"/>
      <c r="ES167" s="23"/>
      <c r="ET167" s="23"/>
      <c r="EV167" s="99"/>
      <c r="EW167" s="99"/>
    </row>
    <row r="168" spans="1:153" ht="16.5" thickBot="1">
      <c r="A168" s="80" t="s">
        <v>246</v>
      </c>
      <c r="B168" s="80"/>
      <c r="C168" s="78">
        <f>VLOOKUP(A168,BD!$B$3:$D$746,3,FALSE)</f>
        <v>24</v>
      </c>
      <c r="D168" s="23">
        <f>IFERROR(VLOOKUP(A168,BD!$B$3:$AC$411,4,FALSE),0)</f>
        <v>0</v>
      </c>
      <c r="E168" s="23">
        <f>IFERROR(VLOOKUP(A168,BD!$B$3:$AC$411,6,FALSE),0)</f>
        <v>0</v>
      </c>
      <c r="F168" s="23"/>
      <c r="G168" s="23">
        <f>+IFERROR(VLOOKUP(A168,BD!$B$3:$AC$311,8,FALSE),0)</f>
        <v>0</v>
      </c>
      <c r="H168" s="23">
        <f>+IFERROR(VLOOKUP(A168,BD!$B$3:$AC$311,10,FALSE),0)</f>
        <v>0</v>
      </c>
      <c r="I168" s="23">
        <f t="shared" ref="I168" si="14">+EQ168</f>
        <v>0</v>
      </c>
      <c r="J168" s="23">
        <f t="shared" ref="J168" si="15">+E168</f>
        <v>0</v>
      </c>
      <c r="K168" s="338"/>
      <c r="L168" s="40">
        <v>0</v>
      </c>
      <c r="M168" s="40">
        <v>0</v>
      </c>
      <c r="N168" s="40"/>
      <c r="O168" s="40"/>
      <c r="P168" s="40">
        <v>0</v>
      </c>
      <c r="Q168" s="40">
        <v>0</v>
      </c>
      <c r="R168" s="40"/>
      <c r="S168" s="36"/>
      <c r="T168" s="40"/>
      <c r="U168" s="40"/>
      <c r="V168" s="40"/>
      <c r="W168" s="40"/>
      <c r="X168" s="40">
        <v>0</v>
      </c>
      <c r="Y168" s="40">
        <v>0</v>
      </c>
      <c r="Z168" s="40"/>
      <c r="AA168" s="40"/>
      <c r="AB168" s="40">
        <v>0</v>
      </c>
      <c r="AC168" s="40">
        <v>0</v>
      </c>
      <c r="AD168" s="40">
        <v>0</v>
      </c>
      <c r="AE168" s="40"/>
      <c r="AF168" s="40">
        <v>0</v>
      </c>
      <c r="AG168" s="40">
        <v>24</v>
      </c>
      <c r="AH168" s="40"/>
      <c r="AI168" s="40"/>
      <c r="AJ168" s="40">
        <v>0</v>
      </c>
      <c r="AK168" s="40">
        <v>0</v>
      </c>
      <c r="AL168" s="40"/>
      <c r="AM168" s="40"/>
      <c r="AN168" s="40">
        <v>0</v>
      </c>
      <c r="AO168" s="40">
        <v>0</v>
      </c>
      <c r="AP168" s="40">
        <v>0</v>
      </c>
      <c r="AQ168" s="40"/>
      <c r="AR168" s="40">
        <v>0</v>
      </c>
      <c r="AS168" s="40">
        <v>0</v>
      </c>
      <c r="AT168" s="40"/>
      <c r="AU168" s="36"/>
      <c r="AV168" s="40"/>
      <c r="AW168" s="40"/>
      <c r="AX168" s="40"/>
      <c r="AY168" s="40"/>
      <c r="AZ168" s="40">
        <v>0</v>
      </c>
      <c r="BA168" s="40">
        <v>0</v>
      </c>
      <c r="BB168" s="40"/>
      <c r="BC168" s="40"/>
      <c r="BD168" s="36">
        <v>0</v>
      </c>
      <c r="BE168" s="40">
        <v>0</v>
      </c>
      <c r="BF168" s="40">
        <v>0</v>
      </c>
      <c r="BG168" s="40"/>
      <c r="BH168" s="40">
        <v>0</v>
      </c>
      <c r="BI168" s="40">
        <v>0</v>
      </c>
      <c r="BJ168" s="40"/>
      <c r="BK168" s="40"/>
      <c r="BL168" s="40">
        <v>0</v>
      </c>
      <c r="BM168" s="40">
        <v>0</v>
      </c>
      <c r="BN168" s="40">
        <v>0</v>
      </c>
      <c r="BO168" s="40"/>
      <c r="BP168" s="40">
        <v>0</v>
      </c>
      <c r="BQ168" s="40">
        <v>0</v>
      </c>
      <c r="BR168" s="40"/>
      <c r="BS168" s="40"/>
      <c r="BT168" s="40">
        <v>0</v>
      </c>
      <c r="BU168" s="40">
        <v>0</v>
      </c>
      <c r="BV168" s="40"/>
      <c r="BW168" s="40"/>
      <c r="BX168" s="40"/>
      <c r="BY168" s="40"/>
      <c r="BZ168" s="40"/>
      <c r="CA168" s="40"/>
      <c r="CB168" s="40"/>
      <c r="CC168" s="40"/>
      <c r="CD168" s="40"/>
      <c r="CE168" s="40"/>
      <c r="CF168" s="40"/>
      <c r="CG168" s="40"/>
      <c r="CH168" s="40"/>
      <c r="CI168" s="40"/>
      <c r="CJ168" s="40"/>
      <c r="CK168" s="40"/>
      <c r="CL168" s="40"/>
      <c r="CM168" s="40"/>
      <c r="CN168" s="40"/>
      <c r="CO168" s="40"/>
      <c r="CP168" s="40"/>
      <c r="CQ168" s="40"/>
      <c r="CR168" s="40"/>
      <c r="CS168" s="40"/>
      <c r="CT168" s="40"/>
      <c r="CU168" s="40"/>
      <c r="CV168" s="40"/>
      <c r="CW168" s="40"/>
      <c r="CX168" s="40"/>
      <c r="CY168" s="40"/>
      <c r="CZ168" s="40"/>
      <c r="DA168" s="40"/>
      <c r="DB168" s="40"/>
      <c r="DC168" s="40"/>
      <c r="DD168" s="40"/>
      <c r="DE168" s="40"/>
      <c r="DF168" s="40"/>
      <c r="DG168" s="40"/>
      <c r="DH168" s="40"/>
      <c r="DI168" s="40"/>
      <c r="DJ168" s="40"/>
      <c r="DK168" s="40"/>
      <c r="DL168" s="40"/>
      <c r="DM168" s="40"/>
      <c r="DN168" s="40"/>
      <c r="DO168" s="36"/>
      <c r="DP168" s="40"/>
      <c r="DQ168" s="40"/>
      <c r="DR168" s="40"/>
      <c r="DS168" s="40"/>
      <c r="DT168" s="40"/>
      <c r="DU168" s="40"/>
      <c r="DV168" s="40"/>
      <c r="DW168" s="40"/>
      <c r="DX168" s="40"/>
      <c r="DY168" s="40"/>
      <c r="DZ168" s="40"/>
      <c r="EA168" s="40"/>
      <c r="EB168" s="40"/>
      <c r="EC168" s="40"/>
      <c r="ED168" s="40"/>
      <c r="EE168" s="40"/>
      <c r="EF168" s="40"/>
      <c r="EG168" s="40"/>
      <c r="EI168" s="23"/>
      <c r="EJ168" s="23"/>
      <c r="EK168" s="23"/>
      <c r="EL168" s="23"/>
      <c r="EM168" s="23"/>
      <c r="EN168" s="23"/>
      <c r="EO168" s="23"/>
      <c r="EQ168" s="23"/>
      <c r="ES168" s="23"/>
      <c r="ET168" s="23"/>
      <c r="EV168" s="99"/>
      <c r="EW168" s="99"/>
    </row>
    <row r="169" spans="1:153" ht="16.5" thickBot="1">
      <c r="A169" s="80" t="s">
        <v>309</v>
      </c>
      <c r="B169" s="80"/>
      <c r="C169" s="78">
        <f>VLOOKUP(A169,BD!$B$3:$D$746,3,FALSE)</f>
        <v>24</v>
      </c>
      <c r="D169" s="23">
        <f>IFERROR(VLOOKUP(A169,BD!$B$3:$AC$411,4,FALSE),0)</f>
        <v>2688</v>
      </c>
      <c r="E169" s="23">
        <f>IFERROR(VLOOKUP(A169,BD!$B$3:$AC$411,6,FALSE),0)</f>
        <v>840</v>
      </c>
      <c r="F169" s="23"/>
      <c r="G169" s="23">
        <f>+IFERROR(VLOOKUP(A169,BD!$B$3:$AC$311,8,FALSE),0)</f>
        <v>0</v>
      </c>
      <c r="H169" s="23">
        <f>+IFERROR(VLOOKUP(A169,BD!$B$3:$AC$311,10,FALSE),0)</f>
        <v>0</v>
      </c>
      <c r="I169" s="23">
        <f t="shared" si="12"/>
        <v>0</v>
      </c>
      <c r="J169" s="23">
        <f t="shared" si="13"/>
        <v>840</v>
      </c>
      <c r="K169" s="339"/>
      <c r="L169" s="40">
        <v>192</v>
      </c>
      <c r="M169" s="40">
        <v>120</v>
      </c>
      <c r="N169" s="40"/>
      <c r="O169" s="40"/>
      <c r="P169" s="40">
        <v>192</v>
      </c>
      <c r="Q169" s="40">
        <v>72</v>
      </c>
      <c r="R169" s="40"/>
      <c r="S169" s="36"/>
      <c r="T169" s="40"/>
      <c r="U169" s="40"/>
      <c r="V169" s="40"/>
      <c r="W169" s="40"/>
      <c r="X169" s="40">
        <v>192</v>
      </c>
      <c r="Y169" s="40">
        <v>96</v>
      </c>
      <c r="Z169" s="40"/>
      <c r="AA169" s="40"/>
      <c r="AB169" s="40">
        <v>216</v>
      </c>
      <c r="AC169" s="40">
        <v>72</v>
      </c>
      <c r="AD169" s="40">
        <v>0</v>
      </c>
      <c r="AE169" s="40"/>
      <c r="AF169" s="40">
        <v>312</v>
      </c>
      <c r="AG169" s="40">
        <v>96</v>
      </c>
      <c r="AH169" s="40"/>
      <c r="AI169" s="40"/>
      <c r="AJ169" s="40">
        <v>240</v>
      </c>
      <c r="AK169" s="40">
        <v>144</v>
      </c>
      <c r="AL169" s="40"/>
      <c r="AM169" s="40"/>
      <c r="AN169" s="40">
        <v>312</v>
      </c>
      <c r="AO169" s="40">
        <v>96</v>
      </c>
      <c r="AP169" s="40">
        <v>0</v>
      </c>
      <c r="AQ169" s="40"/>
      <c r="AR169" s="40">
        <v>216</v>
      </c>
      <c r="AS169" s="40">
        <v>72</v>
      </c>
      <c r="AT169" s="40"/>
      <c r="AU169" s="36"/>
      <c r="AV169" s="40"/>
      <c r="AW169" s="40"/>
      <c r="AX169" s="40"/>
      <c r="AY169" s="40"/>
      <c r="AZ169" s="40">
        <v>192</v>
      </c>
      <c r="BA169" s="40">
        <v>96</v>
      </c>
      <c r="BB169" s="40"/>
      <c r="BC169" s="40"/>
      <c r="BD169" s="36">
        <v>192</v>
      </c>
      <c r="BE169" s="40">
        <v>96</v>
      </c>
      <c r="BF169" s="40">
        <v>0</v>
      </c>
      <c r="BG169" s="40"/>
      <c r="BH169" s="40">
        <v>192</v>
      </c>
      <c r="BI169" s="40">
        <v>72</v>
      </c>
      <c r="BJ169" s="40"/>
      <c r="BK169" s="40"/>
      <c r="BL169" s="40">
        <v>192</v>
      </c>
      <c r="BM169" s="40">
        <v>72</v>
      </c>
      <c r="BN169" s="40">
        <v>0</v>
      </c>
      <c r="BO169" s="40"/>
      <c r="BP169" s="40">
        <v>264</v>
      </c>
      <c r="BQ169" s="40">
        <v>96</v>
      </c>
      <c r="BR169" s="40"/>
      <c r="BS169" s="40"/>
      <c r="BT169" s="40">
        <v>192</v>
      </c>
      <c r="BU169" s="40">
        <v>0</v>
      </c>
      <c r="BV169" s="40"/>
      <c r="BW169" s="40"/>
      <c r="BX169" s="40"/>
      <c r="BY169" s="40"/>
      <c r="BZ169" s="40"/>
      <c r="CA169" s="40"/>
      <c r="CB169" s="40"/>
      <c r="CC169" s="40"/>
      <c r="CD169" s="40"/>
      <c r="CE169" s="40"/>
      <c r="CF169" s="40"/>
      <c r="CG169" s="40"/>
      <c r="CH169" s="40"/>
      <c r="CI169" s="40"/>
      <c r="CJ169" s="40"/>
      <c r="CK169" s="40"/>
      <c r="CL169" s="40"/>
      <c r="CM169" s="40"/>
      <c r="CN169" s="40"/>
      <c r="CO169" s="40"/>
      <c r="CP169" s="40"/>
      <c r="CQ169" s="40"/>
      <c r="CR169" s="40"/>
      <c r="CS169" s="40"/>
      <c r="CT169" s="40"/>
      <c r="CU169" s="40"/>
      <c r="CV169" s="40"/>
      <c r="CW169" s="40"/>
      <c r="CX169" s="40"/>
      <c r="CY169" s="40"/>
      <c r="CZ169" s="40"/>
      <c r="DA169" s="40"/>
      <c r="DB169" s="40"/>
      <c r="DC169" s="40"/>
      <c r="DD169" s="40"/>
      <c r="DE169" s="40"/>
      <c r="DF169" s="40"/>
      <c r="DG169" s="40"/>
      <c r="DH169" s="40"/>
      <c r="DI169" s="40"/>
      <c r="DJ169" s="40"/>
      <c r="DK169" s="40"/>
      <c r="DL169" s="40"/>
      <c r="DM169" s="40"/>
      <c r="DN169" s="40"/>
      <c r="DO169" s="36"/>
      <c r="DP169" s="40"/>
      <c r="DQ169" s="40"/>
      <c r="DR169" s="40"/>
      <c r="DS169" s="40"/>
      <c r="DT169" s="40"/>
      <c r="DU169" s="40"/>
      <c r="DV169" s="40"/>
      <c r="DW169" s="40"/>
      <c r="DX169" s="40"/>
      <c r="DY169" s="40"/>
      <c r="DZ169" s="40"/>
      <c r="EA169" s="40"/>
      <c r="EB169" s="40"/>
      <c r="EC169" s="40"/>
      <c r="ED169" s="40"/>
      <c r="EE169" s="40"/>
      <c r="EF169" s="40"/>
      <c r="EG169" s="40"/>
      <c r="EI169" s="23"/>
      <c r="EJ169" s="23"/>
      <c r="EK169" s="23"/>
      <c r="EL169" s="23"/>
      <c r="EM169" s="23"/>
      <c r="EN169" s="23"/>
      <c r="EO169" s="23"/>
      <c r="EQ169" s="23"/>
      <c r="ES169" s="23"/>
      <c r="ET169" s="23"/>
      <c r="EV169" s="99"/>
      <c r="EW169" s="99"/>
    </row>
    <row r="170" spans="1:153" ht="16.5" thickBot="1">
      <c r="A170" s="82" t="s">
        <v>116</v>
      </c>
      <c r="B170" s="82"/>
      <c r="C170" s="78">
        <f>VLOOKUP(A170,BD!$B$3:$D$746,3,FALSE)</f>
        <v>6</v>
      </c>
      <c r="D170" s="24">
        <f>IFERROR(VLOOKUP(A170,BD!$B$3:$AC$411,4,FALSE),0)</f>
        <v>0</v>
      </c>
      <c r="E170" s="24">
        <f>IFERROR(VLOOKUP(A170,BD!$B$3:$AC$411,6,FALSE),0)</f>
        <v>1596</v>
      </c>
      <c r="F170" s="24"/>
      <c r="G170" s="24">
        <f>+IFERROR(VLOOKUP(A170,BD!$B$3:$AC$311,8,FALSE),0)</f>
        <v>0</v>
      </c>
      <c r="H170" s="24">
        <f>+IFERROR(VLOOKUP(A170,BD!$B$3:$AC$311,10,FALSE),0)</f>
        <v>360</v>
      </c>
      <c r="I170" s="24">
        <f t="shared" si="12"/>
        <v>0</v>
      </c>
      <c r="J170" s="24">
        <f t="shared" si="13"/>
        <v>1596</v>
      </c>
      <c r="K170" s="1">
        <f>SUM(J170:J180)-SUM(I170:I180)</f>
        <v>8246</v>
      </c>
      <c r="L170" s="40">
        <v>90</v>
      </c>
      <c r="M170" s="40">
        <v>78</v>
      </c>
      <c r="N170" s="40"/>
      <c r="O170" s="40"/>
      <c r="P170" s="40">
        <v>228</v>
      </c>
      <c r="Q170" s="40">
        <v>72</v>
      </c>
      <c r="R170" s="40"/>
      <c r="S170" s="36"/>
      <c r="T170" s="40"/>
      <c r="U170" s="40"/>
      <c r="V170" s="40"/>
      <c r="W170" s="40"/>
      <c r="X170" s="40">
        <v>240</v>
      </c>
      <c r="Y170" s="40">
        <v>96</v>
      </c>
      <c r="Z170" s="40"/>
      <c r="AA170" s="40">
        <v>-6</v>
      </c>
      <c r="AB170" s="40">
        <v>186</v>
      </c>
      <c r="AC170" s="40">
        <v>24</v>
      </c>
      <c r="AD170" s="40">
        <v>600</v>
      </c>
      <c r="AE170" s="40">
        <v>5</v>
      </c>
      <c r="AF170" s="40">
        <v>288</v>
      </c>
      <c r="AG170" s="40">
        <v>6</v>
      </c>
      <c r="AH170" s="40"/>
      <c r="AI170" s="40"/>
      <c r="AJ170" s="40">
        <v>168</v>
      </c>
      <c r="AK170" s="40">
        <v>18</v>
      </c>
      <c r="AL170" s="40"/>
      <c r="AM170" s="40">
        <v>1</v>
      </c>
      <c r="AN170" s="40">
        <v>216</v>
      </c>
      <c r="AO170" s="40">
        <v>72</v>
      </c>
      <c r="AP170" s="40">
        <v>0</v>
      </c>
      <c r="AQ170" s="40"/>
      <c r="AR170" s="40">
        <v>216</v>
      </c>
      <c r="AS170" s="40">
        <v>54</v>
      </c>
      <c r="AT170" s="40"/>
      <c r="AU170" s="36"/>
      <c r="AV170" s="40"/>
      <c r="AW170" s="40"/>
      <c r="AX170" s="40"/>
      <c r="AY170" s="40"/>
      <c r="AZ170" s="40">
        <v>240</v>
      </c>
      <c r="BA170" s="40">
        <v>30</v>
      </c>
      <c r="BB170" s="40"/>
      <c r="BC170" s="40"/>
      <c r="BD170" s="36">
        <v>210</v>
      </c>
      <c r="BE170" s="40">
        <v>54</v>
      </c>
      <c r="BF170" s="40">
        <v>0</v>
      </c>
      <c r="BG170" s="40"/>
      <c r="BH170" s="40">
        <v>234</v>
      </c>
      <c r="BI170" s="40">
        <v>42</v>
      </c>
      <c r="BJ170" s="40"/>
      <c r="BK170" s="40"/>
      <c r="BL170" s="40">
        <v>240</v>
      </c>
      <c r="BM170" s="40">
        <v>90</v>
      </c>
      <c r="BN170" s="40">
        <v>1800</v>
      </c>
      <c r="BO170" s="40">
        <v>13</v>
      </c>
      <c r="BP170" s="40">
        <v>234</v>
      </c>
      <c r="BQ170" s="40">
        <v>72</v>
      </c>
      <c r="BR170" s="40"/>
      <c r="BS170" s="40"/>
      <c r="BT170" s="40">
        <v>222</v>
      </c>
      <c r="BU170" s="40">
        <v>0</v>
      </c>
      <c r="BV170" s="40"/>
      <c r="BW170" s="40"/>
      <c r="BX170" s="40"/>
      <c r="BY170" s="40"/>
      <c r="BZ170" s="40"/>
      <c r="CA170" s="40"/>
      <c r="CB170" s="40"/>
      <c r="CC170" s="40"/>
      <c r="CD170" s="40"/>
      <c r="CE170" s="40"/>
      <c r="CF170" s="40"/>
      <c r="CG170" s="40"/>
      <c r="CH170" s="40"/>
      <c r="CI170" s="40"/>
      <c r="CJ170" s="40"/>
      <c r="CK170" s="40"/>
      <c r="CL170" s="40"/>
      <c r="CM170" s="40"/>
      <c r="CN170" s="40"/>
      <c r="CO170" s="40"/>
      <c r="CP170" s="40"/>
      <c r="CQ170" s="40"/>
      <c r="CR170" s="40"/>
      <c r="CS170" s="40"/>
      <c r="CT170" s="40"/>
      <c r="CU170" s="40"/>
      <c r="CV170" s="40"/>
      <c r="CW170" s="40"/>
      <c r="CX170" s="40"/>
      <c r="CY170" s="40"/>
      <c r="CZ170" s="40"/>
      <c r="DA170" s="40"/>
      <c r="DB170" s="40"/>
      <c r="DC170" s="40"/>
      <c r="DD170" s="40"/>
      <c r="DE170" s="40"/>
      <c r="DF170" s="40"/>
      <c r="DG170" s="40"/>
      <c r="DH170" s="40"/>
      <c r="DI170" s="40"/>
      <c r="DJ170" s="40"/>
      <c r="DK170" s="40"/>
      <c r="DL170" s="40"/>
      <c r="DM170" s="40"/>
      <c r="DN170" s="40"/>
      <c r="DO170" s="36"/>
      <c r="DP170" s="40"/>
      <c r="DQ170" s="40"/>
      <c r="DR170" s="40"/>
      <c r="DS170" s="40"/>
      <c r="DT170" s="40"/>
      <c r="DU170" s="40"/>
      <c r="DV170" s="40"/>
      <c r="DW170" s="40"/>
      <c r="DX170" s="40"/>
      <c r="DY170" s="40"/>
      <c r="DZ170" s="40"/>
      <c r="EA170" s="40"/>
      <c r="EB170" s="40"/>
      <c r="EC170" s="40"/>
      <c r="ED170" s="40"/>
      <c r="EE170" s="40"/>
      <c r="EF170" s="40"/>
      <c r="EG170" s="40"/>
      <c r="EI170" s="24"/>
      <c r="EJ170" s="24"/>
      <c r="EK170" s="24"/>
      <c r="EL170" s="24"/>
      <c r="EM170" s="24"/>
      <c r="EN170" s="24"/>
      <c r="EO170" s="24"/>
      <c r="EQ170" s="24"/>
      <c r="ES170" s="24"/>
      <c r="ET170" s="24"/>
      <c r="EV170" s="99"/>
      <c r="EW170" s="99"/>
    </row>
    <row r="171" spans="1:153" ht="16.5" thickBot="1">
      <c r="A171" s="82" t="s">
        <v>117</v>
      </c>
      <c r="B171" s="82"/>
      <c r="C171" s="78">
        <f>VLOOKUP(A171,BD!$B$3:$D$746,3,FALSE)</f>
        <v>6</v>
      </c>
      <c r="D171" s="24">
        <f>IFERROR(VLOOKUP(A171,BD!$B$3:$AC$411,4,FALSE),0)</f>
        <v>600</v>
      </c>
      <c r="E171" s="24">
        <f>IFERROR(VLOOKUP(A171,BD!$B$3:$AC$411,6,FALSE),0)</f>
        <v>1416</v>
      </c>
      <c r="F171" s="24"/>
      <c r="G171" s="24">
        <f>+IFERROR(VLOOKUP(A171,BD!$B$3:$AC$311,8,FALSE),0)</f>
        <v>75</v>
      </c>
      <c r="H171" s="24">
        <f>+IFERROR(VLOOKUP(A171,BD!$B$3:$AC$311,10,FALSE),0)</f>
        <v>120</v>
      </c>
      <c r="I171" s="24">
        <f t="shared" si="12"/>
        <v>0</v>
      </c>
      <c r="J171" s="24">
        <f t="shared" si="13"/>
        <v>1416</v>
      </c>
      <c r="K171" s="335"/>
      <c r="L171" s="40">
        <v>492</v>
      </c>
      <c r="M171" s="40">
        <v>186</v>
      </c>
      <c r="N171" s="40"/>
      <c r="O171" s="40"/>
      <c r="P171" s="40">
        <v>228</v>
      </c>
      <c r="Q171" s="40">
        <v>72</v>
      </c>
      <c r="R171" s="40"/>
      <c r="S171" s="36"/>
      <c r="T171" s="40"/>
      <c r="U171" s="40"/>
      <c r="V171" s="40"/>
      <c r="W171" s="40"/>
      <c r="X171" s="40">
        <v>240</v>
      </c>
      <c r="Y171" s="40">
        <v>84</v>
      </c>
      <c r="Z171" s="40"/>
      <c r="AA171" s="40"/>
      <c r="AB171" s="40">
        <v>330</v>
      </c>
      <c r="AC171" s="40">
        <v>36</v>
      </c>
      <c r="AD171" s="40">
        <v>600</v>
      </c>
      <c r="AE171" s="40"/>
      <c r="AF171" s="40">
        <v>360</v>
      </c>
      <c r="AG171" s="40">
        <v>6</v>
      </c>
      <c r="AH171" s="40"/>
      <c r="AI171" s="40"/>
      <c r="AJ171" s="40">
        <v>180</v>
      </c>
      <c r="AK171" s="40">
        <v>24</v>
      </c>
      <c r="AL171" s="40"/>
      <c r="AM171" s="40"/>
      <c r="AN171" s="40">
        <v>252</v>
      </c>
      <c r="AO171" s="40">
        <v>54</v>
      </c>
      <c r="AP171" s="40">
        <v>600</v>
      </c>
      <c r="AQ171" s="40"/>
      <c r="AR171" s="40">
        <v>216</v>
      </c>
      <c r="AS171" s="40">
        <v>54</v>
      </c>
      <c r="AT171" s="40"/>
      <c r="AU171" s="36"/>
      <c r="AV171" s="40"/>
      <c r="AW171" s="40"/>
      <c r="AX171" s="40"/>
      <c r="AY171" s="40"/>
      <c r="AZ171" s="40">
        <v>252</v>
      </c>
      <c r="BA171" s="40">
        <v>36</v>
      </c>
      <c r="BB171" s="40"/>
      <c r="BC171" s="40"/>
      <c r="BD171" s="36">
        <v>228</v>
      </c>
      <c r="BE171" s="40">
        <v>78</v>
      </c>
      <c r="BF171" s="40">
        <v>0</v>
      </c>
      <c r="BG171" s="40"/>
      <c r="BH171" s="40">
        <v>288</v>
      </c>
      <c r="BI171" s="40">
        <v>60</v>
      </c>
      <c r="BJ171" s="40"/>
      <c r="BK171" s="40"/>
      <c r="BL171" s="40">
        <v>246</v>
      </c>
      <c r="BM171" s="40">
        <v>96</v>
      </c>
      <c r="BN171" s="40">
        <v>1800</v>
      </c>
      <c r="BO171" s="40"/>
      <c r="BP171" s="40">
        <v>300</v>
      </c>
      <c r="BQ171" s="40">
        <v>72</v>
      </c>
      <c r="BR171" s="40"/>
      <c r="BS171" s="40"/>
      <c r="BT171" s="40">
        <v>324</v>
      </c>
      <c r="BU171" s="40">
        <v>0</v>
      </c>
      <c r="BV171" s="40"/>
      <c r="BW171" s="40"/>
      <c r="BX171" s="40"/>
      <c r="BY171" s="40"/>
      <c r="BZ171" s="40"/>
      <c r="CA171" s="40"/>
      <c r="CB171" s="40"/>
      <c r="CC171" s="40"/>
      <c r="CD171" s="40"/>
      <c r="CE171" s="40"/>
      <c r="CF171" s="40"/>
      <c r="CG171" s="40"/>
      <c r="CH171" s="40"/>
      <c r="CI171" s="40"/>
      <c r="CJ171" s="40"/>
      <c r="CK171" s="40"/>
      <c r="CL171" s="40"/>
      <c r="CM171" s="40"/>
      <c r="CN171" s="40"/>
      <c r="CO171" s="40"/>
      <c r="CP171" s="40"/>
      <c r="CQ171" s="40"/>
      <c r="CR171" s="40"/>
      <c r="CS171" s="40"/>
      <c r="CT171" s="40"/>
      <c r="CU171" s="40"/>
      <c r="CV171" s="40"/>
      <c r="CW171" s="40"/>
      <c r="CX171" s="40"/>
      <c r="CY171" s="40"/>
      <c r="CZ171" s="40"/>
      <c r="DA171" s="40"/>
      <c r="DB171" s="40"/>
      <c r="DC171" s="40"/>
      <c r="DD171" s="40"/>
      <c r="DE171" s="40"/>
      <c r="DF171" s="40"/>
      <c r="DG171" s="40"/>
      <c r="DH171" s="40"/>
      <c r="DI171" s="40"/>
      <c r="DJ171" s="40"/>
      <c r="DK171" s="40"/>
      <c r="DL171" s="40"/>
      <c r="DM171" s="40"/>
      <c r="DN171" s="40"/>
      <c r="DO171" s="36"/>
      <c r="DP171" s="40"/>
      <c r="DQ171" s="40"/>
      <c r="DR171" s="40"/>
      <c r="DS171" s="40"/>
      <c r="DT171" s="40"/>
      <c r="DU171" s="40"/>
      <c r="DV171" s="40"/>
      <c r="DW171" s="40"/>
      <c r="DX171" s="40"/>
      <c r="DY171" s="40"/>
      <c r="DZ171" s="40"/>
      <c r="EA171" s="40"/>
      <c r="EB171" s="40"/>
      <c r="EC171" s="40"/>
      <c r="ED171" s="40"/>
      <c r="EE171" s="40"/>
      <c r="EF171" s="40"/>
      <c r="EG171" s="40"/>
      <c r="EI171" s="24"/>
      <c r="EJ171" s="24"/>
      <c r="EK171" s="24"/>
      <c r="EL171" s="24"/>
      <c r="EM171" s="24"/>
      <c r="EN171" s="24"/>
      <c r="EO171" s="24"/>
      <c r="EQ171" s="24"/>
      <c r="ES171" s="24"/>
      <c r="ET171" s="24"/>
      <c r="EV171" s="99"/>
      <c r="EW171" s="99"/>
    </row>
    <row r="172" spans="1:153" ht="16.5" thickBot="1">
      <c r="A172" s="82" t="s">
        <v>118</v>
      </c>
      <c r="B172" s="82"/>
      <c r="C172" s="78">
        <f>VLOOKUP(A172,BD!$B$3:$D$746,3,FALSE)</f>
        <v>6</v>
      </c>
      <c r="D172" s="24">
        <f>IFERROR(VLOOKUP(A172,BD!$B$3:$AC$411,4,FALSE),0)</f>
        <v>600</v>
      </c>
      <c r="E172" s="24">
        <f>IFERROR(VLOOKUP(A172,BD!$B$3:$AC$411,6,FALSE),0)</f>
        <v>960</v>
      </c>
      <c r="F172" s="24"/>
      <c r="G172" s="24">
        <f>+IFERROR(VLOOKUP(A172,BD!$B$3:$AC$311,8,FALSE),0)</f>
        <v>0</v>
      </c>
      <c r="H172" s="24">
        <f>+IFERROR(VLOOKUP(A172,BD!$B$3:$AC$311,10,FALSE),0)</f>
        <v>0</v>
      </c>
      <c r="I172" s="24">
        <f t="shared" si="12"/>
        <v>0</v>
      </c>
      <c r="J172" s="24">
        <f t="shared" si="13"/>
        <v>960</v>
      </c>
      <c r="K172" s="335"/>
      <c r="L172" s="40">
        <v>486</v>
      </c>
      <c r="M172" s="40">
        <v>114</v>
      </c>
      <c r="N172" s="40"/>
      <c r="O172" s="40"/>
      <c r="P172" s="40">
        <v>216</v>
      </c>
      <c r="Q172" s="40">
        <v>66</v>
      </c>
      <c r="R172" s="40"/>
      <c r="S172" s="36"/>
      <c r="T172" s="40"/>
      <c r="U172" s="40"/>
      <c r="V172" s="40"/>
      <c r="W172" s="40"/>
      <c r="X172" s="40">
        <v>216</v>
      </c>
      <c r="Y172" s="40">
        <v>90</v>
      </c>
      <c r="Z172" s="40"/>
      <c r="AA172" s="40"/>
      <c r="AB172" s="40">
        <v>204</v>
      </c>
      <c r="AC172" s="40">
        <v>24</v>
      </c>
      <c r="AD172" s="40">
        <v>600</v>
      </c>
      <c r="AE172" s="40"/>
      <c r="AF172" s="40">
        <v>228</v>
      </c>
      <c r="AG172" s="40">
        <v>12</v>
      </c>
      <c r="AH172" s="40"/>
      <c r="AI172" s="40"/>
      <c r="AJ172" s="40">
        <v>114</v>
      </c>
      <c r="AK172" s="40">
        <v>24</v>
      </c>
      <c r="AL172" s="40"/>
      <c r="AM172" s="40"/>
      <c r="AN172" s="40">
        <v>126</v>
      </c>
      <c r="AO172" s="40">
        <v>54</v>
      </c>
      <c r="AP172" s="40">
        <v>0</v>
      </c>
      <c r="AQ172" s="40"/>
      <c r="AR172" s="40">
        <v>162</v>
      </c>
      <c r="AS172" s="40">
        <v>54</v>
      </c>
      <c r="AT172" s="40"/>
      <c r="AU172" s="36"/>
      <c r="AV172" s="40"/>
      <c r="AW172" s="40"/>
      <c r="AX172" s="40"/>
      <c r="AY172" s="40"/>
      <c r="AZ172" s="40">
        <v>204</v>
      </c>
      <c r="BA172" s="40">
        <v>18</v>
      </c>
      <c r="BB172" s="40"/>
      <c r="BC172" s="40"/>
      <c r="BD172" s="36">
        <v>162</v>
      </c>
      <c r="BE172" s="40">
        <v>66</v>
      </c>
      <c r="BF172" s="40">
        <v>0</v>
      </c>
      <c r="BG172" s="40"/>
      <c r="BH172" s="40">
        <v>162</v>
      </c>
      <c r="BI172" s="40">
        <v>54</v>
      </c>
      <c r="BJ172" s="40"/>
      <c r="BK172" s="40"/>
      <c r="BL172" s="40">
        <v>192</v>
      </c>
      <c r="BM172" s="40">
        <v>96</v>
      </c>
      <c r="BN172" s="40">
        <v>1200</v>
      </c>
      <c r="BO172" s="40"/>
      <c r="BP172" s="40">
        <v>186</v>
      </c>
      <c r="BQ172" s="40">
        <v>102</v>
      </c>
      <c r="BR172" s="40"/>
      <c r="BS172" s="40"/>
      <c r="BT172" s="40">
        <v>210</v>
      </c>
      <c r="BU172" s="40">
        <v>0</v>
      </c>
      <c r="BV172" s="40"/>
      <c r="BW172" s="40"/>
      <c r="BX172" s="40"/>
      <c r="BY172" s="40"/>
      <c r="BZ172" s="40"/>
      <c r="CA172" s="40"/>
      <c r="CB172" s="40"/>
      <c r="CC172" s="40"/>
      <c r="CD172" s="40"/>
      <c r="CE172" s="40"/>
      <c r="CF172" s="40"/>
      <c r="CG172" s="40"/>
      <c r="CH172" s="40"/>
      <c r="CI172" s="40"/>
      <c r="CJ172" s="40"/>
      <c r="CK172" s="40"/>
      <c r="CL172" s="40"/>
      <c r="CM172" s="40"/>
      <c r="CN172" s="40"/>
      <c r="CO172" s="40"/>
      <c r="CP172" s="40"/>
      <c r="CQ172" s="40"/>
      <c r="CR172" s="40"/>
      <c r="CS172" s="40"/>
      <c r="CT172" s="40"/>
      <c r="CU172" s="40"/>
      <c r="CV172" s="40"/>
      <c r="CW172" s="40"/>
      <c r="CX172" s="40"/>
      <c r="CY172" s="40"/>
      <c r="CZ172" s="40"/>
      <c r="DA172" s="40"/>
      <c r="DB172" s="40"/>
      <c r="DC172" s="40"/>
      <c r="DD172" s="40"/>
      <c r="DE172" s="40"/>
      <c r="DF172" s="40"/>
      <c r="DG172" s="40"/>
      <c r="DH172" s="40"/>
      <c r="DI172" s="40"/>
      <c r="DJ172" s="40"/>
      <c r="DK172" s="40"/>
      <c r="DL172" s="40"/>
      <c r="DM172" s="40"/>
      <c r="DN172" s="40"/>
      <c r="DO172" s="36"/>
      <c r="DP172" s="40"/>
      <c r="DQ172" s="40"/>
      <c r="DR172" s="40"/>
      <c r="DS172" s="40"/>
      <c r="DT172" s="40"/>
      <c r="DU172" s="40"/>
      <c r="DV172" s="40"/>
      <c r="DW172" s="40"/>
      <c r="DX172" s="40"/>
      <c r="DY172" s="40"/>
      <c r="DZ172" s="40"/>
      <c r="EA172" s="40"/>
      <c r="EB172" s="40"/>
      <c r="EC172" s="40"/>
      <c r="ED172" s="40"/>
      <c r="EE172" s="40"/>
      <c r="EF172" s="40"/>
      <c r="EG172" s="40"/>
      <c r="EI172" s="24"/>
      <c r="EJ172" s="24"/>
      <c r="EK172" s="24"/>
      <c r="EL172" s="24"/>
      <c r="EM172" s="24"/>
      <c r="EN172" s="24"/>
      <c r="EO172" s="24"/>
      <c r="EQ172" s="24"/>
      <c r="ES172" s="24"/>
      <c r="ET172" s="24"/>
      <c r="EV172" s="99"/>
      <c r="EW172" s="99"/>
    </row>
    <row r="173" spans="1:153" ht="16.5" thickBot="1">
      <c r="A173" s="82" t="s">
        <v>119</v>
      </c>
      <c r="B173" s="82"/>
      <c r="C173" s="78">
        <f>VLOOKUP(A173,BD!$B$3:$D$746,3,FALSE)</f>
        <v>6</v>
      </c>
      <c r="D173" s="24">
        <f>IFERROR(VLOOKUP(A173,BD!$B$3:$AC$411,4,FALSE),0)</f>
        <v>0</v>
      </c>
      <c r="E173" s="24">
        <f>IFERROR(VLOOKUP(A173,BD!$B$3:$AC$411,6,FALSE),0)</f>
        <v>1452</v>
      </c>
      <c r="F173" s="24"/>
      <c r="G173" s="24">
        <f>+IFERROR(VLOOKUP(A173,BD!$B$3:$AC$311,8,FALSE),0)</f>
        <v>0</v>
      </c>
      <c r="H173" s="24">
        <f>+IFERROR(VLOOKUP(A173,BD!$B$3:$AC$311,10,FALSE),0)</f>
        <v>240</v>
      </c>
      <c r="I173" s="24">
        <f t="shared" si="12"/>
        <v>0</v>
      </c>
      <c r="J173" s="24">
        <f t="shared" si="13"/>
        <v>1452</v>
      </c>
      <c r="K173" s="335"/>
      <c r="L173" s="40">
        <v>60</v>
      </c>
      <c r="M173" s="40">
        <v>42</v>
      </c>
      <c r="N173" s="40"/>
      <c r="O173" s="40"/>
      <c r="P173" s="40">
        <v>210</v>
      </c>
      <c r="Q173" s="40">
        <v>60</v>
      </c>
      <c r="R173" s="40"/>
      <c r="S173" s="36"/>
      <c r="T173" s="40"/>
      <c r="U173" s="40"/>
      <c r="V173" s="40"/>
      <c r="W173" s="40"/>
      <c r="X173" s="40">
        <v>216</v>
      </c>
      <c r="Y173" s="40">
        <v>84</v>
      </c>
      <c r="Z173" s="40"/>
      <c r="AA173" s="40"/>
      <c r="AB173" s="40">
        <v>156</v>
      </c>
      <c r="AC173" s="40">
        <v>6</v>
      </c>
      <c r="AD173" s="40">
        <v>600</v>
      </c>
      <c r="AE173" s="40"/>
      <c r="AF173" s="40">
        <v>144</v>
      </c>
      <c r="AG173" s="40">
        <v>6</v>
      </c>
      <c r="AH173" s="40"/>
      <c r="AI173" s="40"/>
      <c r="AJ173" s="40">
        <v>126</v>
      </c>
      <c r="AK173" s="40">
        <v>24</v>
      </c>
      <c r="AL173" s="40"/>
      <c r="AM173" s="40"/>
      <c r="AN173" s="40">
        <v>162</v>
      </c>
      <c r="AO173" s="40">
        <v>42</v>
      </c>
      <c r="AP173" s="40">
        <v>600</v>
      </c>
      <c r="AQ173" s="40"/>
      <c r="AR173" s="40">
        <v>174</v>
      </c>
      <c r="AS173" s="40">
        <v>6</v>
      </c>
      <c r="AT173" s="40"/>
      <c r="AU173" s="36"/>
      <c r="AV173" s="40"/>
      <c r="AW173" s="40"/>
      <c r="AX173" s="40"/>
      <c r="AY173" s="40"/>
      <c r="AZ173" s="40">
        <v>162</v>
      </c>
      <c r="BA173" s="40">
        <v>42</v>
      </c>
      <c r="BB173" s="40"/>
      <c r="BC173" s="40"/>
      <c r="BD173" s="36">
        <v>138</v>
      </c>
      <c r="BE173" s="40">
        <v>30</v>
      </c>
      <c r="BF173" s="40">
        <v>0</v>
      </c>
      <c r="BG173" s="40"/>
      <c r="BH173" s="40">
        <v>120</v>
      </c>
      <c r="BI173" s="40">
        <v>18</v>
      </c>
      <c r="BJ173" s="40"/>
      <c r="BK173" s="40"/>
      <c r="BL173" s="40">
        <v>180</v>
      </c>
      <c r="BM173" s="40">
        <v>60</v>
      </c>
      <c r="BN173" s="40">
        <v>1200</v>
      </c>
      <c r="BO173" s="40"/>
      <c r="BP173" s="40">
        <v>168</v>
      </c>
      <c r="BQ173" s="40">
        <v>24</v>
      </c>
      <c r="BR173" s="40"/>
      <c r="BS173" s="40"/>
      <c r="BT173" s="40">
        <v>174</v>
      </c>
      <c r="BU173" s="40">
        <v>0</v>
      </c>
      <c r="BV173" s="40"/>
      <c r="BW173" s="40"/>
      <c r="BX173" s="40"/>
      <c r="BY173" s="40"/>
      <c r="BZ173" s="40"/>
      <c r="CA173" s="40"/>
      <c r="CB173" s="40"/>
      <c r="CC173" s="40"/>
      <c r="CD173" s="40"/>
      <c r="CE173" s="40"/>
      <c r="CF173" s="40"/>
      <c r="CG173" s="40"/>
      <c r="CH173" s="40"/>
      <c r="CI173" s="40"/>
      <c r="CJ173" s="40"/>
      <c r="CK173" s="40"/>
      <c r="CL173" s="40"/>
      <c r="CM173" s="40"/>
      <c r="CN173" s="40"/>
      <c r="CO173" s="40"/>
      <c r="CP173" s="40"/>
      <c r="CQ173" s="40"/>
      <c r="CR173" s="40"/>
      <c r="CS173" s="40"/>
      <c r="CT173" s="40"/>
      <c r="CU173" s="40"/>
      <c r="CV173" s="40"/>
      <c r="CW173" s="40"/>
      <c r="CX173" s="40"/>
      <c r="CY173" s="40"/>
      <c r="CZ173" s="40"/>
      <c r="DA173" s="40"/>
      <c r="DB173" s="40"/>
      <c r="DC173" s="40"/>
      <c r="DD173" s="40"/>
      <c r="DE173" s="40"/>
      <c r="DF173" s="40"/>
      <c r="DG173" s="40"/>
      <c r="DH173" s="40"/>
      <c r="DI173" s="40"/>
      <c r="DJ173" s="40"/>
      <c r="DK173" s="40"/>
      <c r="DL173" s="40"/>
      <c r="DM173" s="40"/>
      <c r="DN173" s="40"/>
      <c r="DO173" s="36"/>
      <c r="DP173" s="40"/>
      <c r="DQ173" s="40"/>
      <c r="DR173" s="40"/>
      <c r="DS173" s="40"/>
      <c r="DT173" s="40"/>
      <c r="DU173" s="40"/>
      <c r="DV173" s="40"/>
      <c r="DW173" s="40"/>
      <c r="DX173" s="40"/>
      <c r="DY173" s="40"/>
      <c r="DZ173" s="40"/>
      <c r="EA173" s="40"/>
      <c r="EB173" s="40"/>
      <c r="EC173" s="40"/>
      <c r="ED173" s="40"/>
      <c r="EE173" s="40"/>
      <c r="EF173" s="40"/>
      <c r="EG173" s="40"/>
      <c r="EI173" s="24"/>
      <c r="EJ173" s="24"/>
      <c r="EK173" s="24"/>
      <c r="EL173" s="24"/>
      <c r="EM173" s="24"/>
      <c r="EN173" s="24"/>
      <c r="EO173" s="24"/>
      <c r="EQ173" s="24"/>
      <c r="ES173" s="24"/>
      <c r="ET173" s="24"/>
      <c r="EV173" s="99"/>
      <c r="EW173" s="99"/>
    </row>
    <row r="174" spans="1:153" ht="16.5" thickBot="1">
      <c r="A174" s="82" t="s">
        <v>120</v>
      </c>
      <c r="B174" s="82"/>
      <c r="C174" s="78">
        <f>VLOOKUP(A174,BD!$B$3:$D$746,3,FALSE)</f>
        <v>6</v>
      </c>
      <c r="D174" s="24">
        <f>IFERROR(VLOOKUP(A174,BD!$B$3:$AC$411,4,FALSE),0)</f>
        <v>1200</v>
      </c>
      <c r="E174" s="24">
        <f>IFERROR(VLOOKUP(A174,BD!$B$3:$AC$411,6,FALSE),0)</f>
        <v>768</v>
      </c>
      <c r="F174" s="24"/>
      <c r="G174" s="24">
        <f>+IFERROR(VLOOKUP(A174,BD!$B$3:$AC$311,8,FALSE),0)</f>
        <v>0</v>
      </c>
      <c r="H174" s="24">
        <f>+IFERROR(VLOOKUP(A174,BD!$B$3:$AC$311,10,FALSE),0)</f>
        <v>270</v>
      </c>
      <c r="I174" s="24">
        <f t="shared" si="12"/>
        <v>0</v>
      </c>
      <c r="J174" s="24">
        <f t="shared" si="13"/>
        <v>768</v>
      </c>
      <c r="K174" s="335"/>
      <c r="L174" s="40">
        <v>66</v>
      </c>
      <c r="M174" s="40">
        <v>36</v>
      </c>
      <c r="N174" s="40"/>
      <c r="O174" s="40"/>
      <c r="P174" s="40">
        <v>282</v>
      </c>
      <c r="Q174" s="40">
        <v>48</v>
      </c>
      <c r="R174" s="40"/>
      <c r="S174" s="36"/>
      <c r="T174" s="40"/>
      <c r="U174" s="40"/>
      <c r="V174" s="40"/>
      <c r="W174" s="40"/>
      <c r="X174" s="40">
        <v>348</v>
      </c>
      <c r="Y174" s="40">
        <v>30</v>
      </c>
      <c r="Z174" s="40"/>
      <c r="AA174" s="40"/>
      <c r="AB174" s="40">
        <v>330</v>
      </c>
      <c r="AC174" s="40">
        <v>6</v>
      </c>
      <c r="AD174" s="40">
        <v>600</v>
      </c>
      <c r="AE174" s="40"/>
      <c r="AF174" s="40">
        <v>258</v>
      </c>
      <c r="AG174" s="40">
        <v>24</v>
      </c>
      <c r="AH174" s="40"/>
      <c r="AI174" s="40"/>
      <c r="AJ174" s="40">
        <v>156</v>
      </c>
      <c r="AK174" s="40">
        <v>54</v>
      </c>
      <c r="AL174" s="40"/>
      <c r="AM174" s="40"/>
      <c r="AN174" s="40">
        <v>162</v>
      </c>
      <c r="AO174" s="40">
        <v>24</v>
      </c>
      <c r="AP174" s="40">
        <v>600</v>
      </c>
      <c r="AQ174" s="40"/>
      <c r="AR174" s="40">
        <v>234</v>
      </c>
      <c r="AS174" s="40">
        <v>0</v>
      </c>
      <c r="AT174" s="40"/>
      <c r="AU174" s="36"/>
      <c r="AV174" s="40"/>
      <c r="AW174" s="40"/>
      <c r="AX174" s="40"/>
      <c r="AY174" s="40"/>
      <c r="AZ174" s="40">
        <v>264</v>
      </c>
      <c r="BA174" s="40">
        <v>12</v>
      </c>
      <c r="BB174" s="40"/>
      <c r="BC174" s="40"/>
      <c r="BD174" s="36">
        <v>210</v>
      </c>
      <c r="BE174" s="40">
        <v>30</v>
      </c>
      <c r="BF174" s="40">
        <v>0</v>
      </c>
      <c r="BG174" s="40"/>
      <c r="BH174" s="40">
        <v>210</v>
      </c>
      <c r="BI174" s="40">
        <v>18</v>
      </c>
      <c r="BJ174" s="40"/>
      <c r="BK174" s="40"/>
      <c r="BL174" s="40">
        <v>228</v>
      </c>
      <c r="BM174" s="40">
        <v>24</v>
      </c>
      <c r="BN174" s="40">
        <v>1200</v>
      </c>
      <c r="BO174" s="40"/>
      <c r="BP174" s="40">
        <v>288</v>
      </c>
      <c r="BQ174" s="40">
        <v>12</v>
      </c>
      <c r="BR174" s="40"/>
      <c r="BS174" s="40"/>
      <c r="BT174" s="40">
        <v>264</v>
      </c>
      <c r="BU174" s="40">
        <v>0</v>
      </c>
      <c r="BV174" s="40"/>
      <c r="BW174" s="40"/>
      <c r="BX174" s="40"/>
      <c r="BY174" s="40"/>
      <c r="BZ174" s="40"/>
      <c r="CA174" s="40"/>
      <c r="CB174" s="40"/>
      <c r="CC174" s="40"/>
      <c r="CD174" s="40"/>
      <c r="CE174" s="40"/>
      <c r="CF174" s="40"/>
      <c r="CG174" s="40"/>
      <c r="CH174" s="40"/>
      <c r="CI174" s="40"/>
      <c r="CJ174" s="40"/>
      <c r="CK174" s="40"/>
      <c r="CL174" s="40"/>
      <c r="CM174" s="40"/>
      <c r="CN174" s="40"/>
      <c r="CO174" s="40"/>
      <c r="CP174" s="40"/>
      <c r="CQ174" s="40"/>
      <c r="CR174" s="40"/>
      <c r="CS174" s="40"/>
      <c r="CT174" s="40"/>
      <c r="CU174" s="40"/>
      <c r="CV174" s="40"/>
      <c r="CW174" s="40"/>
      <c r="CX174" s="40"/>
      <c r="CY174" s="40"/>
      <c r="CZ174" s="40"/>
      <c r="DA174" s="40"/>
      <c r="DB174" s="40"/>
      <c r="DC174" s="40"/>
      <c r="DD174" s="40"/>
      <c r="DE174" s="40"/>
      <c r="DF174" s="40"/>
      <c r="DG174" s="40"/>
      <c r="DH174" s="40"/>
      <c r="DI174" s="40"/>
      <c r="DJ174" s="40"/>
      <c r="DK174" s="40"/>
      <c r="DL174" s="40"/>
      <c r="DM174" s="40"/>
      <c r="DN174" s="40"/>
      <c r="DO174" s="36"/>
      <c r="DP174" s="40"/>
      <c r="DQ174" s="40"/>
      <c r="DR174" s="40"/>
      <c r="DS174" s="40"/>
      <c r="DT174" s="40"/>
      <c r="DU174" s="40"/>
      <c r="DV174" s="40"/>
      <c r="DW174" s="40"/>
      <c r="DX174" s="40"/>
      <c r="DY174" s="40"/>
      <c r="DZ174" s="40"/>
      <c r="EA174" s="40"/>
      <c r="EB174" s="40"/>
      <c r="EC174" s="40"/>
      <c r="ED174" s="40"/>
      <c r="EE174" s="40"/>
      <c r="EF174" s="40"/>
      <c r="EG174" s="40"/>
      <c r="EI174" s="24"/>
      <c r="EJ174" s="24"/>
      <c r="EK174" s="24"/>
      <c r="EL174" s="24"/>
      <c r="EM174" s="24"/>
      <c r="EN174" s="24"/>
      <c r="EO174" s="24"/>
      <c r="EQ174" s="24"/>
      <c r="ES174" s="24"/>
      <c r="ET174" s="24"/>
      <c r="EV174" s="99"/>
      <c r="EW174" s="99"/>
    </row>
    <row r="175" spans="1:153" ht="16.5" thickBot="1">
      <c r="A175" s="82" t="s">
        <v>121</v>
      </c>
      <c r="B175" s="82"/>
      <c r="C175" s="78">
        <f>VLOOKUP(A175,BD!$B$3:$D$746,3,FALSE)</f>
        <v>6</v>
      </c>
      <c r="D175" s="24">
        <f>IFERROR(VLOOKUP(A175,BD!$B$3:$AC$411,4,FALSE),0)</f>
        <v>600</v>
      </c>
      <c r="E175" s="24">
        <f>IFERROR(VLOOKUP(A175,BD!$B$3:$AC$411,6,FALSE),0)</f>
        <v>1208</v>
      </c>
      <c r="F175" s="24"/>
      <c r="G175" s="24">
        <f>+IFERROR(VLOOKUP(A175,BD!$B$3:$AC$311,8,FALSE),0)</f>
        <v>0</v>
      </c>
      <c r="H175" s="24">
        <f>+IFERROR(VLOOKUP(A175,BD!$B$3:$AC$311,10,FALSE),0)</f>
        <v>252</v>
      </c>
      <c r="I175" s="24">
        <f t="shared" si="12"/>
        <v>0</v>
      </c>
      <c r="J175" s="24">
        <f t="shared" si="13"/>
        <v>1208</v>
      </c>
      <c r="K175" s="335"/>
      <c r="L175" s="40">
        <v>66</v>
      </c>
      <c r="M175" s="40">
        <v>18</v>
      </c>
      <c r="N175" s="40"/>
      <c r="O175" s="40"/>
      <c r="P175" s="40">
        <v>102</v>
      </c>
      <c r="Q175" s="40">
        <v>18</v>
      </c>
      <c r="R175" s="40"/>
      <c r="S175" s="36"/>
      <c r="T175" s="40"/>
      <c r="U175" s="40"/>
      <c r="V175" s="40"/>
      <c r="W175" s="40"/>
      <c r="X175" s="40">
        <v>144</v>
      </c>
      <c r="Y175" s="40">
        <v>18</v>
      </c>
      <c r="Z175" s="40"/>
      <c r="AA175" s="40"/>
      <c r="AB175" s="40">
        <v>138</v>
      </c>
      <c r="AC175" s="40">
        <v>0</v>
      </c>
      <c r="AD175" s="40">
        <v>600</v>
      </c>
      <c r="AE175" s="40"/>
      <c r="AF175" s="40">
        <v>138</v>
      </c>
      <c r="AG175" s="40">
        <v>6</v>
      </c>
      <c r="AH175" s="40"/>
      <c r="AI175" s="40"/>
      <c r="AJ175" s="40">
        <v>114</v>
      </c>
      <c r="AK175" s="40">
        <v>0</v>
      </c>
      <c r="AL175" s="40"/>
      <c r="AM175" s="40"/>
      <c r="AN175" s="40">
        <v>126</v>
      </c>
      <c r="AO175" s="40">
        <v>24</v>
      </c>
      <c r="AP175" s="40">
        <v>0</v>
      </c>
      <c r="AQ175" s="40"/>
      <c r="AR175" s="40">
        <v>84</v>
      </c>
      <c r="AS175" s="40">
        <v>0</v>
      </c>
      <c r="AT175" s="40"/>
      <c r="AU175" s="36"/>
      <c r="AV175" s="40"/>
      <c r="AW175" s="40"/>
      <c r="AX175" s="40"/>
      <c r="AY175" s="40"/>
      <c r="AZ175" s="40">
        <v>96</v>
      </c>
      <c r="BA175" s="40">
        <v>6</v>
      </c>
      <c r="BB175" s="40"/>
      <c r="BC175" s="40"/>
      <c r="BD175" s="36">
        <v>114</v>
      </c>
      <c r="BE175" s="40">
        <v>0</v>
      </c>
      <c r="BF175" s="40">
        <v>0</v>
      </c>
      <c r="BG175" s="40"/>
      <c r="BH175" s="40">
        <v>90</v>
      </c>
      <c r="BI175" s="40">
        <v>0</v>
      </c>
      <c r="BJ175" s="40"/>
      <c r="BK175" s="40"/>
      <c r="BL175" s="40">
        <v>120</v>
      </c>
      <c r="BM175" s="40">
        <v>6</v>
      </c>
      <c r="BN175" s="40">
        <v>1200</v>
      </c>
      <c r="BO175" s="40"/>
      <c r="BP175" s="40">
        <v>114</v>
      </c>
      <c r="BQ175" s="40">
        <v>6</v>
      </c>
      <c r="BR175" s="40"/>
      <c r="BS175" s="40"/>
      <c r="BT175" s="40">
        <v>126</v>
      </c>
      <c r="BU175" s="40">
        <v>0</v>
      </c>
      <c r="BV175" s="40"/>
      <c r="BW175" s="40"/>
      <c r="BX175" s="40"/>
      <c r="BY175" s="40"/>
      <c r="BZ175" s="40"/>
      <c r="CA175" s="40"/>
      <c r="CB175" s="40"/>
      <c r="CC175" s="40"/>
      <c r="CD175" s="40"/>
      <c r="CE175" s="40"/>
      <c r="CF175" s="40"/>
      <c r="CG175" s="40"/>
      <c r="CH175" s="40"/>
      <c r="CI175" s="40"/>
      <c r="CJ175" s="40"/>
      <c r="CK175" s="40"/>
      <c r="CL175" s="40"/>
      <c r="CM175" s="40"/>
      <c r="CN175" s="40"/>
      <c r="CO175" s="40"/>
      <c r="CP175" s="40"/>
      <c r="CQ175" s="40"/>
      <c r="CR175" s="40"/>
      <c r="CS175" s="40"/>
      <c r="CT175" s="40"/>
      <c r="CU175" s="40"/>
      <c r="CV175" s="40"/>
      <c r="CW175" s="40"/>
      <c r="CX175" s="40"/>
      <c r="CY175" s="40"/>
      <c r="CZ175" s="40"/>
      <c r="DA175" s="40"/>
      <c r="DB175" s="40"/>
      <c r="DC175" s="40"/>
      <c r="DD175" s="40"/>
      <c r="DE175" s="40"/>
      <c r="DF175" s="40"/>
      <c r="DG175" s="40"/>
      <c r="DH175" s="40"/>
      <c r="DI175" s="40"/>
      <c r="DJ175" s="40"/>
      <c r="DK175" s="40"/>
      <c r="DL175" s="40"/>
      <c r="DM175" s="40"/>
      <c r="DN175" s="40"/>
      <c r="DO175" s="36"/>
      <c r="DP175" s="40"/>
      <c r="DQ175" s="40"/>
      <c r="DR175" s="40"/>
      <c r="DS175" s="40"/>
      <c r="DT175" s="40"/>
      <c r="DU175" s="40"/>
      <c r="DV175" s="40"/>
      <c r="DW175" s="40"/>
      <c r="DX175" s="40"/>
      <c r="DY175" s="40"/>
      <c r="DZ175" s="40"/>
      <c r="EA175" s="40"/>
      <c r="EB175" s="40"/>
      <c r="EC175" s="40"/>
      <c r="ED175" s="40"/>
      <c r="EE175" s="40"/>
      <c r="EF175" s="40"/>
      <c r="EG175" s="40"/>
      <c r="EI175" s="24"/>
      <c r="EJ175" s="24"/>
      <c r="EK175" s="24"/>
      <c r="EL175" s="24"/>
      <c r="EM175" s="24"/>
      <c r="EN175" s="24"/>
      <c r="EO175" s="24"/>
      <c r="EQ175" s="24"/>
      <c r="ES175" s="24"/>
      <c r="ET175" s="24"/>
      <c r="EV175" s="99"/>
      <c r="EW175" s="99"/>
    </row>
    <row r="176" spans="1:153" ht="16.5" thickBot="1">
      <c r="A176" s="82" t="s">
        <v>122</v>
      </c>
      <c r="B176" s="82"/>
      <c r="C176" s="78">
        <f>VLOOKUP(A176,BD!$B$3:$D$746,3,FALSE)</f>
        <v>6</v>
      </c>
      <c r="D176" s="24">
        <f>IFERROR(VLOOKUP(A176,BD!$B$3:$AC$411,4,FALSE),0)</f>
        <v>0</v>
      </c>
      <c r="E176" s="24">
        <f>IFERROR(VLOOKUP(A176,BD!$B$3:$AC$411,6,FALSE),0)</f>
        <v>846</v>
      </c>
      <c r="F176" s="24"/>
      <c r="G176" s="24">
        <f>+IFERROR(VLOOKUP(A176,BD!$B$3:$AC$311,8,FALSE),0)</f>
        <v>0</v>
      </c>
      <c r="H176" s="24">
        <f>+IFERROR(VLOOKUP(A176,BD!$B$3:$AC$311,10,FALSE),0)</f>
        <v>228</v>
      </c>
      <c r="I176" s="24">
        <f t="shared" si="12"/>
        <v>0</v>
      </c>
      <c r="J176" s="24">
        <f t="shared" si="13"/>
        <v>846</v>
      </c>
      <c r="K176" s="335"/>
      <c r="L176" s="40">
        <v>66</v>
      </c>
      <c r="M176" s="40">
        <v>0</v>
      </c>
      <c r="N176" s="40"/>
      <c r="O176" s="40"/>
      <c r="P176" s="40">
        <v>114</v>
      </c>
      <c r="Q176" s="40">
        <v>12</v>
      </c>
      <c r="R176" s="40"/>
      <c r="S176" s="36"/>
      <c r="T176" s="40"/>
      <c r="U176" s="40"/>
      <c r="V176" s="40"/>
      <c r="W176" s="40"/>
      <c r="X176" s="40">
        <v>186</v>
      </c>
      <c r="Y176" s="40">
        <v>0</v>
      </c>
      <c r="Z176" s="40"/>
      <c r="AA176" s="40"/>
      <c r="AB176" s="40">
        <v>72</v>
      </c>
      <c r="AC176" s="40">
        <v>0</v>
      </c>
      <c r="AD176" s="40">
        <v>600</v>
      </c>
      <c r="AE176" s="40"/>
      <c r="AF176" s="40">
        <v>186</v>
      </c>
      <c r="AG176" s="40">
        <v>0</v>
      </c>
      <c r="AH176" s="40"/>
      <c r="AI176" s="40"/>
      <c r="AJ176" s="40">
        <v>72</v>
      </c>
      <c r="AK176" s="40">
        <v>0</v>
      </c>
      <c r="AL176" s="40"/>
      <c r="AM176" s="40"/>
      <c r="AN176" s="40">
        <v>66</v>
      </c>
      <c r="AO176" s="40">
        <v>6</v>
      </c>
      <c r="AP176" s="40">
        <v>600</v>
      </c>
      <c r="AQ176" s="40"/>
      <c r="AR176" s="40">
        <v>84</v>
      </c>
      <c r="AS176" s="40">
        <v>0</v>
      </c>
      <c r="AT176" s="40"/>
      <c r="AU176" s="36"/>
      <c r="AV176" s="40"/>
      <c r="AW176" s="40"/>
      <c r="AX176" s="40"/>
      <c r="AY176" s="40"/>
      <c r="AZ176" s="40">
        <v>96</v>
      </c>
      <c r="BA176" s="40">
        <v>6</v>
      </c>
      <c r="BB176" s="40"/>
      <c r="BC176" s="40"/>
      <c r="BD176" s="36">
        <v>66</v>
      </c>
      <c r="BE176" s="40">
        <v>0</v>
      </c>
      <c r="BF176" s="40">
        <v>0</v>
      </c>
      <c r="BG176" s="40"/>
      <c r="BH176" s="40">
        <v>66</v>
      </c>
      <c r="BI176" s="40">
        <v>0</v>
      </c>
      <c r="BJ176" s="40"/>
      <c r="BK176" s="40"/>
      <c r="BL176" s="40">
        <v>114</v>
      </c>
      <c r="BM176" s="40">
        <v>0</v>
      </c>
      <c r="BN176" s="40">
        <v>600</v>
      </c>
      <c r="BO176" s="40"/>
      <c r="BP176" s="40">
        <v>156</v>
      </c>
      <c r="BQ176" s="40">
        <v>6</v>
      </c>
      <c r="BR176" s="40"/>
      <c r="BS176" s="40"/>
      <c r="BT176" s="40">
        <v>150</v>
      </c>
      <c r="BU176" s="40">
        <v>0</v>
      </c>
      <c r="BV176" s="40"/>
      <c r="BW176" s="40"/>
      <c r="BX176" s="40"/>
      <c r="BY176" s="40"/>
      <c r="BZ176" s="40"/>
      <c r="CA176" s="40"/>
      <c r="CB176" s="40"/>
      <c r="CC176" s="40"/>
      <c r="CD176" s="40"/>
      <c r="CE176" s="40"/>
      <c r="CF176" s="40"/>
      <c r="CG176" s="40"/>
      <c r="CH176" s="40"/>
      <c r="CI176" s="40"/>
      <c r="CJ176" s="40"/>
      <c r="CK176" s="40"/>
      <c r="CL176" s="40"/>
      <c r="CM176" s="40"/>
      <c r="CN176" s="40"/>
      <c r="CO176" s="40"/>
      <c r="CP176" s="40"/>
      <c r="CQ176" s="40"/>
      <c r="CR176" s="40"/>
      <c r="CS176" s="40"/>
      <c r="CT176" s="40"/>
      <c r="CU176" s="40"/>
      <c r="CV176" s="40"/>
      <c r="CW176" s="40"/>
      <c r="CX176" s="40"/>
      <c r="CY176" s="40"/>
      <c r="CZ176" s="40"/>
      <c r="DA176" s="40"/>
      <c r="DB176" s="40"/>
      <c r="DC176" s="40"/>
      <c r="DD176" s="40"/>
      <c r="DE176" s="40"/>
      <c r="DF176" s="40"/>
      <c r="DG176" s="40"/>
      <c r="DH176" s="40"/>
      <c r="DI176" s="40"/>
      <c r="DJ176" s="40"/>
      <c r="DK176" s="40"/>
      <c r="DL176" s="40"/>
      <c r="DM176" s="40"/>
      <c r="DN176" s="40"/>
      <c r="DO176" s="36"/>
      <c r="DP176" s="40"/>
      <c r="DQ176" s="40"/>
      <c r="DR176" s="40"/>
      <c r="DS176" s="40"/>
      <c r="DT176" s="40"/>
      <c r="DU176" s="40"/>
      <c r="DV176" s="40"/>
      <c r="DW176" s="40"/>
      <c r="DX176" s="40"/>
      <c r="DY176" s="40"/>
      <c r="DZ176" s="40"/>
      <c r="EA176" s="40"/>
      <c r="EB176" s="40"/>
      <c r="EC176" s="40"/>
      <c r="ED176" s="40"/>
      <c r="EE176" s="40"/>
      <c r="EF176" s="40"/>
      <c r="EG176" s="40"/>
      <c r="EI176" s="24"/>
      <c r="EJ176" s="24"/>
      <c r="EK176" s="24"/>
      <c r="EL176" s="24"/>
      <c r="EM176" s="24"/>
      <c r="EN176" s="24"/>
      <c r="EO176" s="24"/>
      <c r="EQ176" s="24"/>
      <c r="ES176" s="24"/>
      <c r="ET176" s="24"/>
      <c r="EV176" s="99"/>
      <c r="EW176" s="99"/>
    </row>
    <row r="177" spans="1:153" ht="16.5" thickBot="1">
      <c r="A177" s="82" t="s">
        <v>151</v>
      </c>
      <c r="B177" s="82"/>
      <c r="C177" s="78">
        <f>VLOOKUP(A177,BD!$B$3:$D$746,3,FALSE)</f>
        <v>6</v>
      </c>
      <c r="D177" s="24">
        <f>IFERROR(VLOOKUP(A177,BD!$B$3:$AC$411,4,FALSE),0)</f>
        <v>0</v>
      </c>
      <c r="E177" s="24">
        <f>IFERROR(VLOOKUP(A177,BD!$B$3:$AC$411,6,FALSE),0)</f>
        <v>0</v>
      </c>
      <c r="F177" s="24"/>
      <c r="G177" s="24">
        <f>+IFERROR(VLOOKUP(A177,BD!$B$3:$AC$311,8,FALSE),0)</f>
        <v>0</v>
      </c>
      <c r="H177" s="24">
        <f>+IFERROR(VLOOKUP(A177,BD!$B$3:$AC$311,10,FALSE),0)</f>
        <v>0</v>
      </c>
      <c r="I177" s="24">
        <f t="shared" si="12"/>
        <v>0</v>
      </c>
      <c r="J177" s="24">
        <f t="shared" si="13"/>
        <v>0</v>
      </c>
      <c r="K177" s="335"/>
      <c r="L177" s="40">
        <v>0</v>
      </c>
      <c r="M177" s="40">
        <v>0</v>
      </c>
      <c r="N177" s="40"/>
      <c r="O177" s="40"/>
      <c r="P177" s="40">
        <v>0</v>
      </c>
      <c r="Q177" s="40">
        <v>0</v>
      </c>
      <c r="R177" s="40"/>
      <c r="S177" s="36"/>
      <c r="T177" s="40"/>
      <c r="U177" s="40"/>
      <c r="V177" s="40"/>
      <c r="W177" s="40"/>
      <c r="X177" s="40">
        <v>0</v>
      </c>
      <c r="Y177" s="40">
        <v>0</v>
      </c>
      <c r="Z177" s="40"/>
      <c r="AA177" s="40"/>
      <c r="AB177" s="40">
        <v>0</v>
      </c>
      <c r="AC177" s="40">
        <v>0</v>
      </c>
      <c r="AD177" s="40">
        <v>0</v>
      </c>
      <c r="AE177" s="40"/>
      <c r="AF177" s="40">
        <v>0</v>
      </c>
      <c r="AG177" s="40">
        <v>0</v>
      </c>
      <c r="AH177" s="40"/>
      <c r="AI177" s="40"/>
      <c r="AJ177" s="40">
        <v>0</v>
      </c>
      <c r="AK177" s="40">
        <v>0</v>
      </c>
      <c r="AL177" s="40"/>
      <c r="AM177" s="40"/>
      <c r="AN177" s="40">
        <v>0</v>
      </c>
      <c r="AO177" s="40">
        <v>0</v>
      </c>
      <c r="AP177" s="40">
        <v>0</v>
      </c>
      <c r="AQ177" s="40"/>
      <c r="AR177" s="40">
        <v>0</v>
      </c>
      <c r="AS177" s="40">
        <v>0</v>
      </c>
      <c r="AT177" s="40"/>
      <c r="AU177" s="36"/>
      <c r="AV177" s="40"/>
      <c r="AW177" s="40"/>
      <c r="AX177" s="40"/>
      <c r="AY177" s="40"/>
      <c r="AZ177" s="40">
        <v>30</v>
      </c>
      <c r="BA177" s="40">
        <v>0</v>
      </c>
      <c r="BB177" s="40"/>
      <c r="BC177" s="40"/>
      <c r="BD177" s="36">
        <v>0</v>
      </c>
      <c r="BE177" s="40">
        <v>0</v>
      </c>
      <c r="BF177" s="40">
        <v>0</v>
      </c>
      <c r="BG177" s="40"/>
      <c r="BH177" s="40">
        <v>0</v>
      </c>
      <c r="BI177" s="40">
        <v>0</v>
      </c>
      <c r="BJ177" s="40"/>
      <c r="BK177" s="40"/>
      <c r="BL177" s="40">
        <v>0</v>
      </c>
      <c r="BM177" s="40">
        <v>0</v>
      </c>
      <c r="BN177" s="40">
        <v>0</v>
      </c>
      <c r="BO177" s="40"/>
      <c r="BP177" s="40">
        <v>0</v>
      </c>
      <c r="BQ177" s="40">
        <v>0</v>
      </c>
      <c r="BR177" s="40"/>
      <c r="BS177" s="40"/>
      <c r="BT177" s="40">
        <v>0</v>
      </c>
      <c r="BU177" s="40">
        <v>0</v>
      </c>
      <c r="BV177" s="40"/>
      <c r="BW177" s="40"/>
      <c r="BX177" s="40"/>
      <c r="BY177" s="40"/>
      <c r="BZ177" s="40"/>
      <c r="CA177" s="40"/>
      <c r="CB177" s="40"/>
      <c r="CC177" s="40"/>
      <c r="CD177" s="40"/>
      <c r="CE177" s="40"/>
      <c r="CF177" s="40"/>
      <c r="CG177" s="40"/>
      <c r="CH177" s="40"/>
      <c r="CI177" s="40"/>
      <c r="CJ177" s="40"/>
      <c r="CK177" s="40"/>
      <c r="CL177" s="40"/>
      <c r="CM177" s="40"/>
      <c r="CN177" s="40"/>
      <c r="CO177" s="40"/>
      <c r="CP177" s="40"/>
      <c r="CQ177" s="40"/>
      <c r="CR177" s="40"/>
      <c r="CS177" s="40"/>
      <c r="CT177" s="40"/>
      <c r="CU177" s="40"/>
      <c r="CV177" s="40"/>
      <c r="CW177" s="40"/>
      <c r="CX177" s="40"/>
      <c r="CY177" s="40"/>
      <c r="CZ177" s="40"/>
      <c r="DA177" s="40"/>
      <c r="DB177" s="40"/>
      <c r="DC177" s="40"/>
      <c r="DD177" s="40"/>
      <c r="DE177" s="40"/>
      <c r="DF177" s="40"/>
      <c r="DG177" s="40"/>
      <c r="DH177" s="40"/>
      <c r="DI177" s="40"/>
      <c r="DJ177" s="40"/>
      <c r="DK177" s="40"/>
      <c r="DL177" s="40"/>
      <c r="DM177" s="40"/>
      <c r="DN177" s="40"/>
      <c r="DO177" s="36"/>
      <c r="DP177" s="40"/>
      <c r="DQ177" s="40"/>
      <c r="DR177" s="40"/>
      <c r="DS177" s="40"/>
      <c r="DT177" s="40"/>
      <c r="DU177" s="40"/>
      <c r="DV177" s="40"/>
      <c r="DW177" s="40"/>
      <c r="DX177" s="40"/>
      <c r="DY177" s="40"/>
      <c r="DZ177" s="40"/>
      <c r="EA177" s="40"/>
      <c r="EB177" s="40"/>
      <c r="EC177" s="40"/>
      <c r="ED177" s="40"/>
      <c r="EE177" s="40"/>
      <c r="EF177" s="40"/>
      <c r="EG177" s="40"/>
      <c r="EI177" s="24"/>
      <c r="EJ177" s="24"/>
      <c r="EK177" s="24"/>
      <c r="EL177" s="24"/>
      <c r="EM177" s="24"/>
      <c r="EN177" s="24"/>
      <c r="EO177" s="24"/>
      <c r="EQ177" s="24"/>
      <c r="ES177" s="24"/>
      <c r="ET177" s="24"/>
      <c r="EV177" s="99"/>
      <c r="EW177" s="99"/>
    </row>
    <row r="178" spans="1:153" ht="16.5" thickBot="1">
      <c r="A178" s="82" t="s">
        <v>235</v>
      </c>
      <c r="B178" s="82"/>
      <c r="C178" s="78">
        <f>VLOOKUP(A178,BD!$B$3:$D$746,3,FALSE)</f>
        <v>6</v>
      </c>
      <c r="D178" s="24">
        <f>IFERROR(VLOOKUP(A178,BD!$B$3:$AC$411,4,FALSE),0)</f>
        <v>0</v>
      </c>
      <c r="E178" s="24">
        <f>IFERROR(VLOOKUP(A178,BD!$B$3:$AC$411,6,FALSE),0)</f>
        <v>0</v>
      </c>
      <c r="F178" s="24"/>
      <c r="G178" s="24">
        <f>+IFERROR(VLOOKUP(A178,BD!$B$3:$AC$311,8,FALSE),0)</f>
        <v>0</v>
      </c>
      <c r="H178" s="24">
        <f>+IFERROR(VLOOKUP(A178,BD!$B$3:$AC$311,10,FALSE),0)</f>
        <v>0</v>
      </c>
      <c r="I178" s="24">
        <f>+EQ178</f>
        <v>0</v>
      </c>
      <c r="J178" s="24">
        <f>+E178</f>
        <v>0</v>
      </c>
      <c r="K178" s="335"/>
      <c r="L178" s="40">
        <v>0</v>
      </c>
      <c r="M178" s="40">
        <v>0</v>
      </c>
      <c r="N178" s="40"/>
      <c r="O178" s="40"/>
      <c r="P178" s="40">
        <v>0</v>
      </c>
      <c r="Q178" s="40">
        <v>0</v>
      </c>
      <c r="R178" s="40"/>
      <c r="S178" s="36"/>
      <c r="T178" s="40"/>
      <c r="U178" s="40"/>
      <c r="V178" s="40"/>
      <c r="W178" s="40"/>
      <c r="X178" s="40">
        <v>0</v>
      </c>
      <c r="Y178" s="40">
        <v>0</v>
      </c>
      <c r="Z178" s="40"/>
      <c r="AA178" s="40"/>
      <c r="AB178" s="40">
        <v>0</v>
      </c>
      <c r="AC178" s="40">
        <v>0</v>
      </c>
      <c r="AD178" s="40">
        <v>0</v>
      </c>
      <c r="AE178" s="40"/>
      <c r="AF178" s="40">
        <v>0</v>
      </c>
      <c r="AG178" s="40">
        <v>0</v>
      </c>
      <c r="AH178" s="40"/>
      <c r="AI178" s="40"/>
      <c r="AJ178" s="40">
        <v>0</v>
      </c>
      <c r="AK178" s="40">
        <v>0</v>
      </c>
      <c r="AL178" s="40"/>
      <c r="AM178" s="40"/>
      <c r="AN178" s="40">
        <v>0</v>
      </c>
      <c r="AO178" s="40">
        <v>0</v>
      </c>
      <c r="AP178" s="40">
        <v>0</v>
      </c>
      <c r="AQ178" s="40"/>
      <c r="AR178" s="40">
        <v>0</v>
      </c>
      <c r="AS178" s="40">
        <v>0</v>
      </c>
      <c r="AT178" s="40"/>
      <c r="AU178" s="36"/>
      <c r="AV178" s="40"/>
      <c r="AW178" s="40"/>
      <c r="AX178" s="40"/>
      <c r="AY178" s="40"/>
      <c r="AZ178" s="40">
        <v>0</v>
      </c>
      <c r="BA178" s="40">
        <v>0</v>
      </c>
      <c r="BB178" s="40"/>
      <c r="BC178" s="40"/>
      <c r="BD178" s="36">
        <v>0</v>
      </c>
      <c r="BE178" s="40">
        <v>0</v>
      </c>
      <c r="BF178" s="40">
        <v>0</v>
      </c>
      <c r="BG178" s="40"/>
      <c r="BH178" s="40">
        <v>0</v>
      </c>
      <c r="BI178" s="40">
        <v>0</v>
      </c>
      <c r="BJ178" s="40"/>
      <c r="BK178" s="40"/>
      <c r="BL178" s="40">
        <v>0</v>
      </c>
      <c r="BM178" s="40">
        <v>0</v>
      </c>
      <c r="BN178" s="40">
        <v>0</v>
      </c>
      <c r="BO178" s="40"/>
      <c r="BP178" s="40">
        <v>0</v>
      </c>
      <c r="BQ178" s="40">
        <v>0</v>
      </c>
      <c r="BR178" s="40"/>
      <c r="BS178" s="40"/>
      <c r="BT178" s="40">
        <v>0</v>
      </c>
      <c r="BU178" s="40">
        <v>0</v>
      </c>
      <c r="BV178" s="40"/>
      <c r="BW178" s="40"/>
      <c r="BX178" s="40"/>
      <c r="BY178" s="40"/>
      <c r="BZ178" s="40"/>
      <c r="CA178" s="40"/>
      <c r="CB178" s="40"/>
      <c r="CC178" s="40"/>
      <c r="CD178" s="40"/>
      <c r="CE178" s="40"/>
      <c r="CF178" s="40"/>
      <c r="CG178" s="40"/>
      <c r="CH178" s="40"/>
      <c r="CI178" s="40"/>
      <c r="CJ178" s="40"/>
      <c r="CK178" s="40"/>
      <c r="CL178" s="40"/>
      <c r="CM178" s="40"/>
      <c r="CN178" s="40"/>
      <c r="CO178" s="40"/>
      <c r="CP178" s="40"/>
      <c r="CQ178" s="40"/>
      <c r="CR178" s="40"/>
      <c r="CS178" s="40"/>
      <c r="CT178" s="40"/>
      <c r="CU178" s="40"/>
      <c r="CV178" s="40"/>
      <c r="CW178" s="40"/>
      <c r="CX178" s="40"/>
      <c r="CY178" s="40"/>
      <c r="CZ178" s="40"/>
      <c r="DA178" s="40"/>
      <c r="DB178" s="40"/>
      <c r="DC178" s="40"/>
      <c r="DD178" s="40"/>
      <c r="DE178" s="40"/>
      <c r="DF178" s="40"/>
      <c r="DG178" s="40"/>
      <c r="DH178" s="40"/>
      <c r="DI178" s="40"/>
      <c r="DJ178" s="40"/>
      <c r="DK178" s="40"/>
      <c r="DL178" s="40"/>
      <c r="DM178" s="40"/>
      <c r="DN178" s="40"/>
      <c r="DO178" s="36"/>
      <c r="DP178" s="40"/>
      <c r="DQ178" s="40"/>
      <c r="DR178" s="40"/>
      <c r="DS178" s="40"/>
      <c r="DT178" s="40"/>
      <c r="DU178" s="40"/>
      <c r="DV178" s="40"/>
      <c r="DW178" s="40"/>
      <c r="DX178" s="40"/>
      <c r="DY178" s="40"/>
      <c r="DZ178" s="40"/>
      <c r="EA178" s="40"/>
      <c r="EB178" s="40"/>
      <c r="EC178" s="40"/>
      <c r="ED178" s="40"/>
      <c r="EE178" s="40"/>
      <c r="EF178" s="40"/>
      <c r="EG178" s="40"/>
      <c r="EI178" s="24"/>
      <c r="EJ178" s="24"/>
      <c r="EK178" s="24"/>
      <c r="EL178" s="24"/>
      <c r="EM178" s="24"/>
      <c r="EN178" s="24"/>
      <c r="EO178" s="24"/>
      <c r="EQ178" s="24"/>
      <c r="ES178" s="24"/>
      <c r="ET178" s="24"/>
      <c r="EV178" s="99"/>
      <c r="EW178" s="99"/>
    </row>
    <row r="179" spans="1:153" ht="16.5" thickBot="1">
      <c r="A179" s="82" t="s">
        <v>237</v>
      </c>
      <c r="B179" s="82"/>
      <c r="C179" s="78">
        <f>VLOOKUP(A179,BD!$B$3:$D$746,3,FALSE)</f>
        <v>6</v>
      </c>
      <c r="D179" s="24">
        <f>IFERROR(VLOOKUP(A179,BD!$B$3:$AC$411,4,FALSE),0)</f>
        <v>0</v>
      </c>
      <c r="E179" s="24">
        <f>IFERROR(VLOOKUP(A179,BD!$B$3:$AC$411,6,FALSE),0)</f>
        <v>0</v>
      </c>
      <c r="F179" s="24"/>
      <c r="G179" s="24">
        <f>+IFERROR(VLOOKUP(A179,BD!$B$3:$AC$311,8,FALSE),0)</f>
        <v>0</v>
      </c>
      <c r="H179" s="24">
        <f>+IFERROR(VLOOKUP(A179,BD!$B$3:$AC$311,10,FALSE),0)</f>
        <v>0</v>
      </c>
      <c r="I179" s="24">
        <f>+EQ179</f>
        <v>0</v>
      </c>
      <c r="J179" s="24">
        <f>+E179</f>
        <v>0</v>
      </c>
      <c r="K179" s="335"/>
      <c r="L179" s="40">
        <v>0</v>
      </c>
      <c r="M179" s="40">
        <v>0</v>
      </c>
      <c r="N179" s="40"/>
      <c r="O179" s="40"/>
      <c r="P179" s="40">
        <v>0</v>
      </c>
      <c r="Q179" s="40">
        <v>0</v>
      </c>
      <c r="R179" s="40"/>
      <c r="S179" s="36"/>
      <c r="T179" s="40"/>
      <c r="U179" s="40"/>
      <c r="V179" s="40"/>
      <c r="W179" s="40"/>
      <c r="X179" s="40">
        <v>0</v>
      </c>
      <c r="Y179" s="40">
        <v>0</v>
      </c>
      <c r="Z179" s="40"/>
      <c r="AA179" s="40"/>
      <c r="AB179" s="40">
        <v>0</v>
      </c>
      <c r="AC179" s="40">
        <v>0</v>
      </c>
      <c r="AD179" s="40">
        <v>0</v>
      </c>
      <c r="AE179" s="40"/>
      <c r="AF179" s="40">
        <v>0</v>
      </c>
      <c r="AG179" s="40">
        <v>0</v>
      </c>
      <c r="AH179" s="40"/>
      <c r="AI179" s="40"/>
      <c r="AJ179" s="40">
        <v>0</v>
      </c>
      <c r="AK179" s="40">
        <v>0</v>
      </c>
      <c r="AL179" s="40"/>
      <c r="AM179" s="40"/>
      <c r="AN179" s="40">
        <v>0</v>
      </c>
      <c r="AO179" s="40">
        <v>0</v>
      </c>
      <c r="AP179" s="40">
        <v>0</v>
      </c>
      <c r="AQ179" s="40"/>
      <c r="AR179" s="40">
        <v>0</v>
      </c>
      <c r="AS179" s="40">
        <v>0</v>
      </c>
      <c r="AT179" s="40"/>
      <c r="AU179" s="36"/>
      <c r="AV179" s="40"/>
      <c r="AW179" s="40"/>
      <c r="AX179" s="40"/>
      <c r="AY179" s="40"/>
      <c r="AZ179" s="40">
        <v>0</v>
      </c>
      <c r="BA179" s="40">
        <v>0</v>
      </c>
      <c r="BB179" s="40"/>
      <c r="BC179" s="40"/>
      <c r="BD179" s="36">
        <v>0</v>
      </c>
      <c r="BE179" s="40">
        <v>0</v>
      </c>
      <c r="BF179" s="40">
        <v>0</v>
      </c>
      <c r="BG179" s="40"/>
      <c r="BH179" s="40">
        <v>0</v>
      </c>
      <c r="BI179" s="40">
        <v>0</v>
      </c>
      <c r="BJ179" s="40"/>
      <c r="BK179" s="40"/>
      <c r="BL179" s="40">
        <v>0</v>
      </c>
      <c r="BM179" s="40">
        <v>0</v>
      </c>
      <c r="BN179" s="40">
        <v>0</v>
      </c>
      <c r="BO179" s="40"/>
      <c r="BP179" s="40">
        <v>0</v>
      </c>
      <c r="BQ179" s="40">
        <v>0</v>
      </c>
      <c r="BR179" s="40"/>
      <c r="BS179" s="40"/>
      <c r="BT179" s="40">
        <v>0</v>
      </c>
      <c r="BU179" s="40">
        <v>0</v>
      </c>
      <c r="BV179" s="40"/>
      <c r="BW179" s="40"/>
      <c r="BX179" s="40"/>
      <c r="BY179" s="40"/>
      <c r="BZ179" s="40"/>
      <c r="CA179" s="40"/>
      <c r="CB179" s="40"/>
      <c r="CC179" s="40"/>
      <c r="CD179" s="40"/>
      <c r="CE179" s="40"/>
      <c r="CF179" s="40"/>
      <c r="CG179" s="40"/>
      <c r="CH179" s="40"/>
      <c r="CI179" s="40"/>
      <c r="CJ179" s="40"/>
      <c r="CK179" s="40"/>
      <c r="CL179" s="40"/>
      <c r="CM179" s="40"/>
      <c r="CN179" s="40"/>
      <c r="CO179" s="40"/>
      <c r="CP179" s="40"/>
      <c r="CQ179" s="40"/>
      <c r="CR179" s="40"/>
      <c r="CS179" s="40"/>
      <c r="CT179" s="40"/>
      <c r="CU179" s="40"/>
      <c r="CV179" s="40"/>
      <c r="CW179" s="40"/>
      <c r="CX179" s="40"/>
      <c r="CY179" s="40"/>
      <c r="CZ179" s="40"/>
      <c r="DA179" s="40"/>
      <c r="DB179" s="40"/>
      <c r="DC179" s="40"/>
      <c r="DD179" s="40"/>
      <c r="DE179" s="40"/>
      <c r="DF179" s="40"/>
      <c r="DG179" s="40"/>
      <c r="DH179" s="40"/>
      <c r="DI179" s="40"/>
      <c r="DJ179" s="40"/>
      <c r="DK179" s="40"/>
      <c r="DL179" s="40"/>
      <c r="DM179" s="40"/>
      <c r="DN179" s="40"/>
      <c r="DO179" s="36"/>
      <c r="DP179" s="40"/>
      <c r="DQ179" s="40"/>
      <c r="DR179" s="40"/>
      <c r="DS179" s="40"/>
      <c r="DT179" s="40"/>
      <c r="DU179" s="40"/>
      <c r="DV179" s="40"/>
      <c r="DW179" s="40"/>
      <c r="DX179" s="40"/>
      <c r="DY179" s="40"/>
      <c r="DZ179" s="40"/>
      <c r="EA179" s="40"/>
      <c r="EB179" s="40"/>
      <c r="EC179" s="40"/>
      <c r="ED179" s="40"/>
      <c r="EE179" s="40"/>
      <c r="EF179" s="40"/>
      <c r="EG179" s="40"/>
      <c r="EI179" s="24"/>
      <c r="EJ179" s="24"/>
      <c r="EK179" s="24"/>
      <c r="EL179" s="24"/>
      <c r="EM179" s="24"/>
      <c r="EN179" s="24"/>
      <c r="EO179" s="24"/>
      <c r="EQ179" s="24"/>
      <c r="ES179" s="24"/>
      <c r="ET179" s="24"/>
      <c r="EV179" s="99"/>
      <c r="EW179" s="99"/>
    </row>
    <row r="180" spans="1:153" ht="16.5" thickBot="1">
      <c r="A180" s="82" t="s">
        <v>245</v>
      </c>
      <c r="B180" s="82"/>
      <c r="C180" s="78">
        <f>VLOOKUP(A180,BD!$B$3:$D$746,3,FALSE)</f>
        <v>6</v>
      </c>
      <c r="D180" s="24">
        <f>IFERROR(VLOOKUP(A180,BD!$B$3:$AC$411,4,FALSE),0)</f>
        <v>0</v>
      </c>
      <c r="E180" s="24">
        <f>IFERROR(VLOOKUP(A180,BD!$B$3:$AC$411,6,FALSE),0)</f>
        <v>0</v>
      </c>
      <c r="F180" s="24"/>
      <c r="G180" s="24">
        <f>+IFERROR(VLOOKUP(A180,BD!$B$3:$AC$311,8,FALSE),0)</f>
        <v>0</v>
      </c>
      <c r="H180" s="24">
        <f>+IFERROR(VLOOKUP(A180,BD!$B$3:$AC$311,10,FALSE),0)</f>
        <v>0</v>
      </c>
      <c r="I180" s="24">
        <f t="shared" si="12"/>
        <v>0</v>
      </c>
      <c r="J180" s="24">
        <f t="shared" si="13"/>
        <v>0</v>
      </c>
      <c r="K180" s="335"/>
      <c r="L180" s="40">
        <v>0</v>
      </c>
      <c r="M180" s="40">
        <v>0</v>
      </c>
      <c r="N180" s="40"/>
      <c r="O180" s="40"/>
      <c r="P180" s="40">
        <v>0</v>
      </c>
      <c r="Q180" s="40">
        <v>0</v>
      </c>
      <c r="R180" s="40"/>
      <c r="S180" s="36"/>
      <c r="T180" s="40"/>
      <c r="U180" s="40"/>
      <c r="V180" s="40"/>
      <c r="W180" s="40"/>
      <c r="X180" s="40">
        <v>0</v>
      </c>
      <c r="Y180" s="40">
        <v>0</v>
      </c>
      <c r="Z180" s="40"/>
      <c r="AA180" s="40"/>
      <c r="AB180" s="40">
        <v>0</v>
      </c>
      <c r="AC180" s="40">
        <v>0</v>
      </c>
      <c r="AD180" s="40">
        <v>0</v>
      </c>
      <c r="AE180" s="40"/>
      <c r="AF180" s="40">
        <v>0</v>
      </c>
      <c r="AG180" s="40">
        <v>0</v>
      </c>
      <c r="AH180" s="40"/>
      <c r="AI180" s="40"/>
      <c r="AJ180" s="40">
        <v>0</v>
      </c>
      <c r="AK180" s="40">
        <v>0</v>
      </c>
      <c r="AL180" s="40"/>
      <c r="AM180" s="40"/>
      <c r="AN180" s="40">
        <v>0</v>
      </c>
      <c r="AO180" s="40">
        <v>0</v>
      </c>
      <c r="AP180" s="40">
        <v>0</v>
      </c>
      <c r="AQ180" s="40"/>
      <c r="AR180" s="40">
        <v>0</v>
      </c>
      <c r="AS180" s="40">
        <v>0</v>
      </c>
      <c r="AT180" s="40"/>
      <c r="AU180" s="36"/>
      <c r="AV180" s="40"/>
      <c r="AW180" s="40"/>
      <c r="AX180" s="40"/>
      <c r="AY180" s="40"/>
      <c r="AZ180" s="40">
        <v>0</v>
      </c>
      <c r="BA180" s="40">
        <v>0</v>
      </c>
      <c r="BB180" s="40"/>
      <c r="BC180" s="40"/>
      <c r="BD180" s="36">
        <v>0</v>
      </c>
      <c r="BE180" s="40">
        <v>0</v>
      </c>
      <c r="BF180" s="40">
        <v>0</v>
      </c>
      <c r="BG180" s="40"/>
      <c r="BH180" s="40">
        <v>0</v>
      </c>
      <c r="BI180" s="40">
        <v>0</v>
      </c>
      <c r="BJ180" s="40"/>
      <c r="BK180" s="40"/>
      <c r="BL180" s="40">
        <v>0</v>
      </c>
      <c r="BM180" s="40">
        <v>0</v>
      </c>
      <c r="BN180" s="40">
        <v>0</v>
      </c>
      <c r="BO180" s="40"/>
      <c r="BP180" s="40">
        <v>0</v>
      </c>
      <c r="BQ180" s="40">
        <v>0</v>
      </c>
      <c r="BR180" s="40"/>
      <c r="BS180" s="40"/>
      <c r="BT180" s="40">
        <v>0</v>
      </c>
      <c r="BU180" s="40">
        <v>0</v>
      </c>
      <c r="BV180" s="40"/>
      <c r="BW180" s="40"/>
      <c r="BX180" s="40"/>
      <c r="BY180" s="40"/>
      <c r="BZ180" s="40"/>
      <c r="CA180" s="40"/>
      <c r="CB180" s="40"/>
      <c r="CC180" s="40"/>
      <c r="CD180" s="40"/>
      <c r="CE180" s="40"/>
      <c r="CF180" s="40"/>
      <c r="CG180" s="40"/>
      <c r="CH180" s="40"/>
      <c r="CI180" s="40"/>
      <c r="CJ180" s="40"/>
      <c r="CK180" s="40"/>
      <c r="CL180" s="40"/>
      <c r="CM180" s="40"/>
      <c r="CN180" s="40"/>
      <c r="CO180" s="40"/>
      <c r="CP180" s="40"/>
      <c r="CQ180" s="40"/>
      <c r="CR180" s="40"/>
      <c r="CS180" s="40"/>
      <c r="CT180" s="40"/>
      <c r="CU180" s="40"/>
      <c r="CV180" s="40"/>
      <c r="CW180" s="40"/>
      <c r="CX180" s="40"/>
      <c r="CY180" s="40"/>
      <c r="CZ180" s="40"/>
      <c r="DA180" s="40"/>
      <c r="DB180" s="40"/>
      <c r="DC180" s="40"/>
      <c r="DD180" s="40"/>
      <c r="DE180" s="40"/>
      <c r="DF180" s="40"/>
      <c r="DG180" s="40"/>
      <c r="DH180" s="40"/>
      <c r="DI180" s="40"/>
      <c r="DJ180" s="40"/>
      <c r="DK180" s="40"/>
      <c r="DL180" s="40"/>
      <c r="DM180" s="40"/>
      <c r="DN180" s="40"/>
      <c r="DO180" s="36"/>
      <c r="DP180" s="40"/>
      <c r="DQ180" s="40"/>
      <c r="DR180" s="40"/>
      <c r="DS180" s="40"/>
      <c r="DT180" s="40"/>
      <c r="DU180" s="40"/>
      <c r="DV180" s="40"/>
      <c r="DW180" s="40"/>
      <c r="DX180" s="40"/>
      <c r="DY180" s="40"/>
      <c r="DZ180" s="40"/>
      <c r="EA180" s="40"/>
      <c r="EB180" s="40"/>
      <c r="EC180" s="40"/>
      <c r="ED180" s="40"/>
      <c r="EE180" s="40"/>
      <c r="EF180" s="40"/>
      <c r="EG180" s="40"/>
      <c r="EI180" s="24"/>
      <c r="EJ180" s="24"/>
      <c r="EK180" s="24"/>
      <c r="EL180" s="24"/>
      <c r="EM180" s="24"/>
      <c r="EN180" s="24"/>
      <c r="EO180" s="24"/>
      <c r="EQ180" s="24"/>
      <c r="ES180" s="24"/>
      <c r="ET180" s="24"/>
      <c r="EV180" s="99"/>
      <c r="EW180" s="99"/>
    </row>
    <row r="181" spans="1:153" ht="16.5" thickBot="1">
      <c r="A181" s="80" t="s">
        <v>171</v>
      </c>
      <c r="B181" s="81"/>
      <c r="C181" s="78">
        <f>VLOOKUP(A181,BD!$B$3:$D$746,3,FALSE)</f>
        <v>6</v>
      </c>
      <c r="D181" s="22">
        <f>IFERROR(VLOOKUP(A181,BD!$B$3:$AC$411,4,FALSE),0)</f>
        <v>0</v>
      </c>
      <c r="E181" s="22">
        <f>IFERROR(VLOOKUP(A181,BD!$B$3:$AC$411,6,FALSE),0)</f>
        <v>0</v>
      </c>
      <c r="F181" s="22"/>
      <c r="G181" s="22">
        <f>+IFERROR(VLOOKUP(A181,BD!$B$3:$AC$311,8,FALSE),0)</f>
        <v>0</v>
      </c>
      <c r="H181" s="22">
        <f>+IFERROR(VLOOKUP(A181,BD!$B$3:$AC$311,10,FALSE),0)</f>
        <v>0</v>
      </c>
      <c r="I181" s="22">
        <f t="shared" si="12"/>
        <v>0</v>
      </c>
      <c r="J181" s="22">
        <f t="shared" si="13"/>
        <v>0</v>
      </c>
      <c r="K181" s="245">
        <f>J181-I181</f>
        <v>0</v>
      </c>
      <c r="L181" s="40">
        <v>0</v>
      </c>
      <c r="M181" s="40">
        <v>0</v>
      </c>
      <c r="N181" s="40"/>
      <c r="O181" s="40"/>
      <c r="P181" s="40">
        <v>0</v>
      </c>
      <c r="Q181" s="40">
        <v>0</v>
      </c>
      <c r="R181" s="40"/>
      <c r="S181" s="36"/>
      <c r="T181" s="40"/>
      <c r="U181" s="40"/>
      <c r="V181" s="40"/>
      <c r="W181" s="40"/>
      <c r="X181" s="40">
        <v>0</v>
      </c>
      <c r="Y181" s="40">
        <v>0</v>
      </c>
      <c r="Z181" s="40"/>
      <c r="AA181" s="40"/>
      <c r="AB181" s="40">
        <v>0</v>
      </c>
      <c r="AC181" s="40">
        <v>0</v>
      </c>
      <c r="AD181" s="40">
        <v>0</v>
      </c>
      <c r="AE181" s="40"/>
      <c r="AF181" s="40">
        <v>0</v>
      </c>
      <c r="AG181" s="40">
        <v>0</v>
      </c>
      <c r="AH181" s="40"/>
      <c r="AI181" s="40"/>
      <c r="AJ181" s="40">
        <v>0</v>
      </c>
      <c r="AK181" s="40">
        <v>0</v>
      </c>
      <c r="AL181" s="40"/>
      <c r="AM181" s="40"/>
      <c r="AN181" s="40">
        <v>0</v>
      </c>
      <c r="AO181" s="40">
        <v>0</v>
      </c>
      <c r="AP181" s="40">
        <v>0</v>
      </c>
      <c r="AQ181" s="40"/>
      <c r="AR181" s="40">
        <v>0</v>
      </c>
      <c r="AS181" s="40">
        <v>0</v>
      </c>
      <c r="AT181" s="40"/>
      <c r="AU181" s="36"/>
      <c r="AV181" s="40"/>
      <c r="AW181" s="40"/>
      <c r="AX181" s="40"/>
      <c r="AY181" s="40"/>
      <c r="AZ181" s="40">
        <v>0</v>
      </c>
      <c r="BA181" s="40">
        <v>0</v>
      </c>
      <c r="BB181" s="40"/>
      <c r="BC181" s="40"/>
      <c r="BD181" s="36">
        <v>0</v>
      </c>
      <c r="BE181" s="40">
        <v>0</v>
      </c>
      <c r="BF181" s="40">
        <v>0</v>
      </c>
      <c r="BG181" s="40"/>
      <c r="BH181" s="40">
        <v>0</v>
      </c>
      <c r="BI181" s="40">
        <v>0</v>
      </c>
      <c r="BJ181" s="40"/>
      <c r="BK181" s="40"/>
      <c r="BL181" s="40">
        <v>0</v>
      </c>
      <c r="BM181" s="40">
        <v>0</v>
      </c>
      <c r="BN181" s="40">
        <v>0</v>
      </c>
      <c r="BO181" s="40"/>
      <c r="BP181" s="40">
        <v>0</v>
      </c>
      <c r="BQ181" s="40">
        <v>0</v>
      </c>
      <c r="BR181" s="40"/>
      <c r="BS181" s="40"/>
      <c r="BT181" s="40">
        <v>0</v>
      </c>
      <c r="BU181" s="40">
        <v>0</v>
      </c>
      <c r="BV181" s="40"/>
      <c r="BW181" s="40"/>
      <c r="BX181" s="40"/>
      <c r="BY181" s="40"/>
      <c r="BZ181" s="40"/>
      <c r="CA181" s="40"/>
      <c r="CB181" s="40"/>
      <c r="CC181" s="40"/>
      <c r="CD181" s="40"/>
      <c r="CE181" s="40"/>
      <c r="CF181" s="40"/>
      <c r="CG181" s="40"/>
      <c r="CH181" s="40"/>
      <c r="CI181" s="40"/>
      <c r="CJ181" s="40"/>
      <c r="CK181" s="40"/>
      <c r="CL181" s="40"/>
      <c r="CM181" s="40"/>
      <c r="CN181" s="40"/>
      <c r="CO181" s="40"/>
      <c r="CP181" s="40"/>
      <c r="CQ181" s="40"/>
      <c r="CR181" s="40"/>
      <c r="CS181" s="40"/>
      <c r="CT181" s="40"/>
      <c r="CU181" s="40"/>
      <c r="CV181" s="40"/>
      <c r="CW181" s="40"/>
      <c r="CX181" s="40"/>
      <c r="CY181" s="40"/>
      <c r="CZ181" s="40"/>
      <c r="DA181" s="40"/>
      <c r="DB181" s="40"/>
      <c r="DC181" s="40"/>
      <c r="DD181" s="40"/>
      <c r="DE181" s="40"/>
      <c r="DF181" s="40"/>
      <c r="DG181" s="40"/>
      <c r="DH181" s="40"/>
      <c r="DI181" s="40"/>
      <c r="DJ181" s="40"/>
      <c r="DK181" s="40"/>
      <c r="DL181" s="40"/>
      <c r="DM181" s="40"/>
      <c r="DN181" s="40"/>
      <c r="DO181" s="36"/>
      <c r="DP181" s="40"/>
      <c r="DQ181" s="40"/>
      <c r="DR181" s="40"/>
      <c r="DS181" s="40"/>
      <c r="DT181" s="40"/>
      <c r="DU181" s="40"/>
      <c r="DV181" s="40"/>
      <c r="DW181" s="40"/>
      <c r="DX181" s="40"/>
      <c r="DY181" s="40"/>
      <c r="DZ181" s="40"/>
      <c r="EA181" s="40"/>
      <c r="EB181" s="40"/>
      <c r="EC181" s="40"/>
      <c r="ED181" s="40"/>
      <c r="EE181" s="40"/>
      <c r="EF181" s="40"/>
      <c r="EG181" s="40"/>
      <c r="EI181" s="22"/>
      <c r="EJ181" s="22"/>
      <c r="EK181" s="22"/>
      <c r="EL181" s="22"/>
      <c r="EM181" s="22"/>
      <c r="EN181" s="22"/>
      <c r="EO181" s="22"/>
      <c r="EQ181" s="22"/>
      <c r="ES181" s="22"/>
      <c r="ET181" s="22"/>
      <c r="EV181" s="99"/>
      <c r="EW181" s="99"/>
    </row>
    <row r="182" spans="1:153" ht="16.5" thickBot="1">
      <c r="A182" s="83" t="s">
        <v>209</v>
      </c>
      <c r="B182" s="84"/>
      <c r="C182" s="78">
        <f>VLOOKUP(A182,BD!$B$3:$D$746,3,FALSE)</f>
        <v>24</v>
      </c>
      <c r="D182" s="25">
        <f>IFERROR(VLOOKUP(A182,BD!$B$3:$AC$411,4,FALSE),0)</f>
        <v>4704</v>
      </c>
      <c r="E182" s="25">
        <f>IFERROR(VLOOKUP(A182,BD!$B$3:$AC$411,6,FALSE),0)</f>
        <v>3456</v>
      </c>
      <c r="F182" s="25"/>
      <c r="G182" s="25">
        <f>+IFERROR(VLOOKUP(A182,BD!$B$3:$AC$311,8,FALSE),0)</f>
        <v>0</v>
      </c>
      <c r="H182" s="25">
        <f>+IFERROR(VLOOKUP(A182,BD!$B$3:$AC$311,10,FALSE),0)</f>
        <v>0</v>
      </c>
      <c r="I182" s="25">
        <f t="shared" si="12"/>
        <v>0</v>
      </c>
      <c r="J182" s="25">
        <f t="shared" si="13"/>
        <v>3456</v>
      </c>
      <c r="K182" s="1">
        <f>SUM(J182:J184)-SUM(I182:I184)</f>
        <v>8160</v>
      </c>
      <c r="L182" s="40">
        <v>432</v>
      </c>
      <c r="M182" s="40">
        <v>192</v>
      </c>
      <c r="N182" s="40"/>
      <c r="O182" s="40"/>
      <c r="P182" s="40">
        <v>528</v>
      </c>
      <c r="Q182" s="40">
        <v>144</v>
      </c>
      <c r="R182" s="40"/>
      <c r="S182" s="36"/>
      <c r="T182" s="40"/>
      <c r="U182" s="40"/>
      <c r="V182" s="40"/>
      <c r="W182" s="40"/>
      <c r="X182" s="40">
        <v>408</v>
      </c>
      <c r="Y182" s="40">
        <v>264</v>
      </c>
      <c r="Z182" s="40"/>
      <c r="AA182" s="40"/>
      <c r="AB182" s="40">
        <v>600</v>
      </c>
      <c r="AC182" s="40">
        <v>216</v>
      </c>
      <c r="AD182" s="40">
        <v>0</v>
      </c>
      <c r="AE182" s="40"/>
      <c r="AF182" s="40">
        <v>360</v>
      </c>
      <c r="AG182" s="40">
        <v>96</v>
      </c>
      <c r="AH182" s="40"/>
      <c r="AI182" s="40"/>
      <c r="AJ182" s="40">
        <v>336</v>
      </c>
      <c r="AK182" s="40">
        <v>24</v>
      </c>
      <c r="AL182" s="40"/>
      <c r="AM182" s="40"/>
      <c r="AN182" s="40">
        <v>312</v>
      </c>
      <c r="AO182" s="40">
        <v>72</v>
      </c>
      <c r="AP182" s="40">
        <v>4704</v>
      </c>
      <c r="AQ182" s="40"/>
      <c r="AR182" s="40">
        <v>480</v>
      </c>
      <c r="AS182" s="40">
        <v>24</v>
      </c>
      <c r="AT182" s="40"/>
      <c r="AU182" s="36"/>
      <c r="AV182" s="40"/>
      <c r="AW182" s="40"/>
      <c r="AX182" s="40"/>
      <c r="AY182" s="40"/>
      <c r="AZ182" s="40">
        <v>432</v>
      </c>
      <c r="BA182" s="40">
        <v>96</v>
      </c>
      <c r="BB182" s="40"/>
      <c r="BC182" s="40"/>
      <c r="BD182" s="36">
        <v>384</v>
      </c>
      <c r="BE182" s="40">
        <v>48</v>
      </c>
      <c r="BF182" s="40">
        <v>0</v>
      </c>
      <c r="BG182" s="40"/>
      <c r="BH182" s="40">
        <v>384</v>
      </c>
      <c r="BI182" s="40">
        <v>72</v>
      </c>
      <c r="BJ182" s="40"/>
      <c r="BK182" s="40"/>
      <c r="BL182" s="40">
        <v>408</v>
      </c>
      <c r="BM182" s="40">
        <v>72</v>
      </c>
      <c r="BN182" s="40">
        <v>0</v>
      </c>
      <c r="BO182" s="40"/>
      <c r="BP182" s="40">
        <v>408</v>
      </c>
      <c r="BQ182" s="40">
        <v>168</v>
      </c>
      <c r="BR182" s="40"/>
      <c r="BS182" s="40"/>
      <c r="BT182" s="40">
        <v>480</v>
      </c>
      <c r="BU182" s="40">
        <v>0</v>
      </c>
      <c r="BV182" s="40"/>
      <c r="BW182" s="40"/>
      <c r="BX182" s="40"/>
      <c r="BY182" s="40"/>
      <c r="BZ182" s="40"/>
      <c r="CA182" s="40"/>
      <c r="CB182" s="40"/>
      <c r="CC182" s="40"/>
      <c r="CD182" s="40"/>
      <c r="CE182" s="40"/>
      <c r="CF182" s="40"/>
      <c r="CG182" s="40"/>
      <c r="CH182" s="40"/>
      <c r="CI182" s="40"/>
      <c r="CJ182" s="40"/>
      <c r="CK182" s="40"/>
      <c r="CL182" s="40"/>
      <c r="CM182" s="40"/>
      <c r="CN182" s="40"/>
      <c r="CO182" s="40"/>
      <c r="CP182" s="40"/>
      <c r="CQ182" s="40"/>
      <c r="CR182" s="40"/>
      <c r="CS182" s="40"/>
      <c r="CT182" s="40"/>
      <c r="CU182" s="40"/>
      <c r="CV182" s="40"/>
      <c r="CW182" s="40"/>
      <c r="CX182" s="40"/>
      <c r="CY182" s="40"/>
      <c r="CZ182" s="40"/>
      <c r="DA182" s="40"/>
      <c r="DB182" s="40"/>
      <c r="DC182" s="40"/>
      <c r="DD182" s="40"/>
      <c r="DE182" s="40"/>
      <c r="DF182" s="40"/>
      <c r="DG182" s="40"/>
      <c r="DH182" s="40"/>
      <c r="DI182" s="40"/>
      <c r="DJ182" s="40"/>
      <c r="DK182" s="40"/>
      <c r="DL182" s="40"/>
      <c r="DM182" s="40"/>
      <c r="DN182" s="40"/>
      <c r="DO182" s="36"/>
      <c r="DP182" s="40"/>
      <c r="DQ182" s="40"/>
      <c r="DR182" s="40"/>
      <c r="DS182" s="40"/>
      <c r="DT182" s="40"/>
      <c r="DU182" s="40"/>
      <c r="DV182" s="40"/>
      <c r="DW182" s="40"/>
      <c r="DX182" s="40"/>
      <c r="DY182" s="40"/>
      <c r="DZ182" s="40"/>
      <c r="EA182" s="40"/>
      <c r="EB182" s="40"/>
      <c r="EC182" s="40"/>
      <c r="ED182" s="40"/>
      <c r="EE182" s="40"/>
      <c r="EF182" s="40"/>
      <c r="EG182" s="40"/>
      <c r="EI182" s="25"/>
      <c r="EJ182" s="25"/>
      <c r="EK182" s="25"/>
      <c r="EL182" s="25"/>
      <c r="EM182" s="25"/>
      <c r="EN182" s="25"/>
      <c r="EO182" s="25"/>
      <c r="EQ182" s="25"/>
      <c r="ES182" s="25"/>
      <c r="ET182" s="25"/>
      <c r="EV182" s="99"/>
      <c r="EW182" s="99"/>
    </row>
    <row r="183" spans="1:153" ht="16.5" thickBot="1">
      <c r="A183" s="83" t="s">
        <v>210</v>
      </c>
      <c r="B183" s="83"/>
      <c r="C183" s="78">
        <f>VLOOKUP(A183,BD!$B$3:$D$746,3,FALSE)</f>
        <v>24</v>
      </c>
      <c r="D183" s="26">
        <f>IFERROR(VLOOKUP(A183,BD!$B$3:$AC$411,4,FALSE),0)</f>
        <v>4704</v>
      </c>
      <c r="E183" s="26">
        <f>IFERROR(VLOOKUP(A183,BD!$B$3:$AC$411,6,FALSE),0)</f>
        <v>4752</v>
      </c>
      <c r="F183" s="26"/>
      <c r="G183" s="26">
        <f>+IFERROR(VLOOKUP(A183,BD!$B$3:$AC$311,8,FALSE),0)</f>
        <v>0</v>
      </c>
      <c r="H183" s="26">
        <f>+IFERROR(VLOOKUP(A183,BD!$B$3:$AC$311,10,FALSE),0)</f>
        <v>0</v>
      </c>
      <c r="I183" s="26">
        <f t="shared" si="12"/>
        <v>0</v>
      </c>
      <c r="J183" s="26">
        <f t="shared" si="13"/>
        <v>4752</v>
      </c>
      <c r="K183" s="335"/>
      <c r="L183" s="40">
        <v>576</v>
      </c>
      <c r="M183" s="40">
        <v>264</v>
      </c>
      <c r="N183" s="40"/>
      <c r="O183" s="40"/>
      <c r="P183" s="40">
        <v>528</v>
      </c>
      <c r="Q183" s="40">
        <v>192</v>
      </c>
      <c r="R183" s="40"/>
      <c r="S183" s="36"/>
      <c r="T183" s="40"/>
      <c r="U183" s="40"/>
      <c r="V183" s="40"/>
      <c r="W183" s="40"/>
      <c r="X183" s="40">
        <v>672</v>
      </c>
      <c r="Y183" s="40">
        <v>456</v>
      </c>
      <c r="Z183" s="40"/>
      <c r="AA183" s="40"/>
      <c r="AB183" s="40">
        <v>768</v>
      </c>
      <c r="AC183" s="40">
        <v>192</v>
      </c>
      <c r="AD183" s="40">
        <v>0</v>
      </c>
      <c r="AE183" s="40"/>
      <c r="AF183" s="40">
        <v>408</v>
      </c>
      <c r="AG183" s="40">
        <v>96</v>
      </c>
      <c r="AH183" s="40"/>
      <c r="AI183" s="40"/>
      <c r="AJ183" s="40">
        <v>504</v>
      </c>
      <c r="AK183" s="40">
        <v>120</v>
      </c>
      <c r="AL183" s="40"/>
      <c r="AM183" s="40"/>
      <c r="AN183" s="40">
        <v>312</v>
      </c>
      <c r="AO183" s="40">
        <v>48</v>
      </c>
      <c r="AP183" s="40">
        <v>0</v>
      </c>
      <c r="AQ183" s="40"/>
      <c r="AR183" s="40">
        <v>504</v>
      </c>
      <c r="AS183" s="40">
        <v>72</v>
      </c>
      <c r="AT183" s="40"/>
      <c r="AU183" s="36"/>
      <c r="AV183" s="40"/>
      <c r="AW183" s="40"/>
      <c r="AX183" s="40"/>
      <c r="AY183" s="40"/>
      <c r="AZ183" s="40">
        <v>552</v>
      </c>
      <c r="BA183" s="40">
        <v>48</v>
      </c>
      <c r="BB183" s="40"/>
      <c r="BC183" s="40"/>
      <c r="BD183" s="36">
        <v>432</v>
      </c>
      <c r="BE183" s="40">
        <v>24</v>
      </c>
      <c r="BF183" s="40">
        <v>0</v>
      </c>
      <c r="BG183" s="40"/>
      <c r="BH183" s="40">
        <v>432</v>
      </c>
      <c r="BI183" s="40">
        <v>72</v>
      </c>
      <c r="BJ183" s="40"/>
      <c r="BK183" s="40"/>
      <c r="BL183" s="40">
        <v>432</v>
      </c>
      <c r="BM183" s="40">
        <v>48</v>
      </c>
      <c r="BN183" s="40">
        <v>4704</v>
      </c>
      <c r="BO183" s="40"/>
      <c r="BP183" s="40">
        <v>432</v>
      </c>
      <c r="BQ183" s="40">
        <v>216</v>
      </c>
      <c r="BR183" s="40"/>
      <c r="BS183" s="40"/>
      <c r="BT183" s="40">
        <v>456</v>
      </c>
      <c r="BU183" s="40">
        <v>0</v>
      </c>
      <c r="BV183" s="40"/>
      <c r="BW183" s="40"/>
      <c r="BX183" s="40"/>
      <c r="BY183" s="40"/>
      <c r="BZ183" s="40"/>
      <c r="CA183" s="40"/>
      <c r="CB183" s="40"/>
      <c r="CC183" s="40"/>
      <c r="CD183" s="40"/>
      <c r="CE183" s="40"/>
      <c r="CF183" s="40"/>
      <c r="CG183" s="40"/>
      <c r="CH183" s="40"/>
      <c r="CI183" s="40"/>
      <c r="CJ183" s="40"/>
      <c r="CK183" s="40"/>
      <c r="CL183" s="40"/>
      <c r="CM183" s="40"/>
      <c r="CN183" s="40"/>
      <c r="CO183" s="40"/>
      <c r="CP183" s="40"/>
      <c r="CQ183" s="40"/>
      <c r="CR183" s="40"/>
      <c r="CS183" s="40"/>
      <c r="CT183" s="40"/>
      <c r="CU183" s="40"/>
      <c r="CV183" s="40"/>
      <c r="CW183" s="40"/>
      <c r="CX183" s="40"/>
      <c r="CY183" s="40"/>
      <c r="CZ183" s="40"/>
      <c r="DA183" s="40"/>
      <c r="DB183" s="40"/>
      <c r="DC183" s="40"/>
      <c r="DD183" s="40"/>
      <c r="DE183" s="40"/>
      <c r="DF183" s="40"/>
      <c r="DG183" s="40"/>
      <c r="DH183" s="40"/>
      <c r="DI183" s="40"/>
      <c r="DJ183" s="40"/>
      <c r="DK183" s="40"/>
      <c r="DL183" s="40"/>
      <c r="DM183" s="40"/>
      <c r="DN183" s="40"/>
      <c r="DO183" s="36"/>
      <c r="DP183" s="40"/>
      <c r="DQ183" s="40"/>
      <c r="DR183" s="40"/>
      <c r="DS183" s="40"/>
      <c r="DT183" s="40"/>
      <c r="DU183" s="40"/>
      <c r="DV183" s="40"/>
      <c r="DW183" s="40"/>
      <c r="DX183" s="40"/>
      <c r="DY183" s="40"/>
      <c r="DZ183" s="40"/>
      <c r="EA183" s="40"/>
      <c r="EB183" s="40"/>
      <c r="EC183" s="40"/>
      <c r="ED183" s="40"/>
      <c r="EE183" s="40"/>
      <c r="EF183" s="40"/>
      <c r="EG183" s="40"/>
      <c r="EI183" s="26"/>
      <c r="EJ183" s="26"/>
      <c r="EK183" s="26"/>
      <c r="EL183" s="26"/>
      <c r="EM183" s="26"/>
      <c r="EN183" s="26"/>
      <c r="EO183" s="26"/>
      <c r="EQ183" s="26"/>
      <c r="ES183" s="26"/>
      <c r="ET183" s="26"/>
      <c r="EV183" s="99"/>
      <c r="EW183" s="99"/>
    </row>
    <row r="184" spans="1:153" ht="16.5" thickBot="1">
      <c r="A184" s="83" t="s">
        <v>238</v>
      </c>
      <c r="B184" s="83"/>
      <c r="C184" s="78">
        <f>VLOOKUP(A184,BD!$B$3:$D$746,3,FALSE)</f>
        <v>24</v>
      </c>
      <c r="D184" s="26">
        <f>IFERROR(VLOOKUP(A184,BD!$B$3:$AC$411,4,FALSE),0)</f>
        <v>0</v>
      </c>
      <c r="E184" s="26">
        <f>IFERROR(VLOOKUP(A184,BD!$B$3:$AC$411,6,FALSE),0)</f>
        <v>-48</v>
      </c>
      <c r="F184" s="26"/>
      <c r="G184" s="26"/>
      <c r="H184" s="26"/>
      <c r="I184" s="26">
        <f t="shared" si="12"/>
        <v>0</v>
      </c>
      <c r="J184" s="26">
        <f t="shared" si="13"/>
        <v>-48</v>
      </c>
      <c r="K184" s="336"/>
      <c r="L184" s="40">
        <v>0</v>
      </c>
      <c r="M184" s="40">
        <v>0</v>
      </c>
      <c r="N184" s="40"/>
      <c r="O184" s="40"/>
      <c r="P184" s="40">
        <v>0</v>
      </c>
      <c r="Q184" s="40">
        <v>0</v>
      </c>
      <c r="R184" s="40"/>
      <c r="S184" s="36"/>
      <c r="T184" s="40"/>
      <c r="U184" s="40"/>
      <c r="V184" s="40"/>
      <c r="W184" s="40"/>
      <c r="X184" s="40">
        <v>0</v>
      </c>
      <c r="Y184" s="40">
        <v>0</v>
      </c>
      <c r="Z184" s="40"/>
      <c r="AA184" s="40"/>
      <c r="AB184" s="40">
        <v>0</v>
      </c>
      <c r="AC184" s="40">
        <v>0</v>
      </c>
      <c r="AD184" s="40">
        <v>0</v>
      </c>
      <c r="AE184" s="40"/>
      <c r="AF184" s="40">
        <v>0</v>
      </c>
      <c r="AG184" s="40">
        <v>0</v>
      </c>
      <c r="AH184" s="40"/>
      <c r="AI184" s="40"/>
      <c r="AJ184" s="40">
        <v>0</v>
      </c>
      <c r="AK184" s="40">
        <v>0</v>
      </c>
      <c r="AL184" s="40"/>
      <c r="AM184" s="40"/>
      <c r="AN184" s="40">
        <v>0</v>
      </c>
      <c r="AO184" s="40">
        <v>0</v>
      </c>
      <c r="AP184" s="40">
        <v>0</v>
      </c>
      <c r="AQ184" s="40"/>
      <c r="AR184" s="40">
        <v>0</v>
      </c>
      <c r="AS184" s="40">
        <v>0</v>
      </c>
      <c r="AT184" s="40"/>
      <c r="AU184" s="36"/>
      <c r="AV184" s="40"/>
      <c r="AW184" s="40"/>
      <c r="AX184" s="40"/>
      <c r="AY184" s="40"/>
      <c r="AZ184" s="40">
        <v>0</v>
      </c>
      <c r="BA184" s="40">
        <v>0</v>
      </c>
      <c r="BB184" s="40"/>
      <c r="BC184" s="40"/>
      <c r="BD184" s="36">
        <v>0</v>
      </c>
      <c r="BE184" s="40">
        <v>0</v>
      </c>
      <c r="BF184" s="40">
        <v>0</v>
      </c>
      <c r="BG184" s="40"/>
      <c r="BH184" s="40">
        <v>0</v>
      </c>
      <c r="BI184" s="40">
        <v>0</v>
      </c>
      <c r="BJ184" s="40"/>
      <c r="BK184" s="40"/>
      <c r="BL184" s="40">
        <v>0</v>
      </c>
      <c r="BM184" s="40">
        <v>0</v>
      </c>
      <c r="BN184" s="40">
        <v>0</v>
      </c>
      <c r="BO184" s="40"/>
      <c r="BP184" s="40">
        <v>0</v>
      </c>
      <c r="BQ184" s="40">
        <v>0</v>
      </c>
      <c r="BR184" s="40"/>
      <c r="BS184" s="40"/>
      <c r="BT184" s="40">
        <v>0</v>
      </c>
      <c r="BU184" s="40">
        <v>0</v>
      </c>
      <c r="BV184" s="40"/>
      <c r="BW184" s="40"/>
      <c r="BX184" s="40"/>
      <c r="BY184" s="40"/>
      <c r="BZ184" s="40"/>
      <c r="CA184" s="40"/>
      <c r="CB184" s="40"/>
      <c r="CC184" s="40"/>
      <c r="CD184" s="40"/>
      <c r="CE184" s="40"/>
      <c r="CF184" s="40"/>
      <c r="CG184" s="40"/>
      <c r="CH184" s="40"/>
      <c r="CI184" s="40"/>
      <c r="CJ184" s="40"/>
      <c r="CK184" s="40"/>
      <c r="CL184" s="40"/>
      <c r="CM184" s="40"/>
      <c r="CN184" s="40"/>
      <c r="CO184" s="40"/>
      <c r="CP184" s="40"/>
      <c r="CQ184" s="40"/>
      <c r="CR184" s="40"/>
      <c r="CS184" s="40"/>
      <c r="CT184" s="40"/>
      <c r="CU184" s="40"/>
      <c r="CV184" s="40"/>
      <c r="CW184" s="40"/>
      <c r="CX184" s="40"/>
      <c r="CY184" s="40"/>
      <c r="CZ184" s="40"/>
      <c r="DA184" s="40"/>
      <c r="DB184" s="40"/>
      <c r="DC184" s="40"/>
      <c r="DD184" s="40"/>
      <c r="DE184" s="40"/>
      <c r="DF184" s="40"/>
      <c r="DG184" s="40"/>
      <c r="DH184" s="40"/>
      <c r="DI184" s="40"/>
      <c r="DJ184" s="40"/>
      <c r="DK184" s="40"/>
      <c r="DL184" s="40"/>
      <c r="DM184" s="40"/>
      <c r="DN184" s="40"/>
      <c r="DO184" s="36"/>
      <c r="DP184" s="40"/>
      <c r="DQ184" s="40"/>
      <c r="DR184" s="40"/>
      <c r="DS184" s="40"/>
      <c r="DT184" s="40"/>
      <c r="DU184" s="40"/>
      <c r="DV184" s="40"/>
      <c r="DW184" s="40"/>
      <c r="DX184" s="40"/>
      <c r="DY184" s="40"/>
      <c r="DZ184" s="40"/>
      <c r="EA184" s="40"/>
      <c r="EB184" s="40"/>
      <c r="EC184" s="40"/>
      <c r="ED184" s="40"/>
      <c r="EE184" s="40"/>
      <c r="EF184" s="40"/>
      <c r="EG184" s="40"/>
      <c r="EI184" s="26"/>
      <c r="EJ184" s="26"/>
      <c r="EK184" s="26"/>
      <c r="EL184" s="26"/>
      <c r="EM184" s="26"/>
      <c r="EN184" s="26"/>
      <c r="EO184" s="26"/>
      <c r="EQ184" s="26"/>
      <c r="ES184" s="26"/>
      <c r="ET184" s="26"/>
      <c r="EV184" s="99"/>
      <c r="EW184" s="99"/>
    </row>
    <row r="185" spans="1:153" ht="16.5" thickBot="1">
      <c r="A185" s="295" t="s">
        <v>232</v>
      </c>
      <c r="B185" s="295"/>
      <c r="C185" s="78">
        <f>VLOOKUP(A185,BD!$B$3:$D$746,3,FALSE)</f>
        <v>8</v>
      </c>
      <c r="D185" s="296">
        <f>IFERROR(VLOOKUP(A185,BD!$B$3:$AC$411,4,FALSE),0)</f>
        <v>0</v>
      </c>
      <c r="E185" s="296">
        <f>IFERROR(VLOOKUP(A185,BD!$B$3:$AC$411,6,FALSE),0)</f>
        <v>0</v>
      </c>
      <c r="F185" s="296"/>
      <c r="G185" s="296">
        <f>+IFERROR(VLOOKUP(A185,BD!$B$3:$AC$311,8,FALSE),0)</f>
        <v>0</v>
      </c>
      <c r="H185" s="296">
        <f>+IFERROR(VLOOKUP(A185,BD!$B$3:$AC$311,10,FALSE),0)</f>
        <v>0</v>
      </c>
      <c r="I185" s="296">
        <f>+EQ185</f>
        <v>0</v>
      </c>
      <c r="J185" s="296">
        <f>+E185</f>
        <v>0</v>
      </c>
      <c r="K185" s="1">
        <f>SUM(J185:J187)-SUM(I185:I187)</f>
        <v>0</v>
      </c>
      <c r="L185" s="40">
        <v>0</v>
      </c>
      <c r="M185" s="40">
        <v>0</v>
      </c>
      <c r="N185" s="40"/>
      <c r="O185" s="40"/>
      <c r="P185" s="40">
        <v>0</v>
      </c>
      <c r="Q185" s="40">
        <v>0</v>
      </c>
      <c r="R185" s="40"/>
      <c r="S185" s="36"/>
      <c r="T185" s="40"/>
      <c r="U185" s="40"/>
      <c r="V185" s="40"/>
      <c r="W185" s="40"/>
      <c r="X185" s="40">
        <v>0</v>
      </c>
      <c r="Y185" s="40">
        <v>0</v>
      </c>
      <c r="Z185" s="40"/>
      <c r="AA185" s="40"/>
      <c r="AB185" s="40">
        <v>0</v>
      </c>
      <c r="AC185" s="40">
        <v>0</v>
      </c>
      <c r="AD185" s="40">
        <v>0</v>
      </c>
      <c r="AE185" s="40"/>
      <c r="AF185" s="40">
        <v>0</v>
      </c>
      <c r="AG185" s="40">
        <v>0</v>
      </c>
      <c r="AH185" s="40"/>
      <c r="AI185" s="40"/>
      <c r="AJ185" s="40">
        <v>0</v>
      </c>
      <c r="AK185" s="40">
        <v>0</v>
      </c>
      <c r="AL185" s="40"/>
      <c r="AM185" s="40"/>
      <c r="AN185" s="40">
        <v>0</v>
      </c>
      <c r="AO185" s="40">
        <v>0</v>
      </c>
      <c r="AP185" s="40">
        <v>0</v>
      </c>
      <c r="AQ185" s="40"/>
      <c r="AR185" s="40">
        <v>0</v>
      </c>
      <c r="AS185" s="40">
        <v>0</v>
      </c>
      <c r="AT185" s="40"/>
      <c r="AU185" s="36"/>
      <c r="AV185" s="40"/>
      <c r="AW185" s="40"/>
      <c r="AX185" s="40"/>
      <c r="AY185" s="40"/>
      <c r="AZ185" s="40">
        <v>0</v>
      </c>
      <c r="BA185" s="40">
        <v>0</v>
      </c>
      <c r="BB185" s="40"/>
      <c r="BC185" s="40"/>
      <c r="BD185" s="36">
        <v>0</v>
      </c>
      <c r="BE185" s="40">
        <v>0</v>
      </c>
      <c r="BF185" s="40">
        <v>0</v>
      </c>
      <c r="BG185" s="40"/>
      <c r="BH185" s="40">
        <v>0</v>
      </c>
      <c r="BI185" s="40">
        <v>0</v>
      </c>
      <c r="BJ185" s="40"/>
      <c r="BK185" s="40"/>
      <c r="BL185" s="40">
        <v>0</v>
      </c>
      <c r="BM185" s="40">
        <v>0</v>
      </c>
      <c r="BN185" s="40">
        <v>0</v>
      </c>
      <c r="BO185" s="40"/>
      <c r="BP185" s="40">
        <v>0</v>
      </c>
      <c r="BQ185" s="40">
        <v>0</v>
      </c>
      <c r="BR185" s="40"/>
      <c r="BS185" s="40"/>
      <c r="BT185" s="40">
        <v>0</v>
      </c>
      <c r="BU185" s="40">
        <v>0</v>
      </c>
      <c r="BV185" s="40"/>
      <c r="BW185" s="40"/>
      <c r="BX185" s="40"/>
      <c r="BY185" s="40"/>
      <c r="BZ185" s="40"/>
      <c r="CA185" s="40"/>
      <c r="CB185" s="40"/>
      <c r="CC185" s="40"/>
      <c r="CD185" s="40"/>
      <c r="CE185" s="40"/>
      <c r="CF185" s="40"/>
      <c r="CG185" s="40"/>
      <c r="CH185" s="40"/>
      <c r="CI185" s="40"/>
      <c r="CJ185" s="40"/>
      <c r="CK185" s="40"/>
      <c r="CL185" s="40"/>
      <c r="CM185" s="40"/>
      <c r="CN185" s="40"/>
      <c r="CO185" s="40"/>
      <c r="CP185" s="40"/>
      <c r="CQ185" s="40"/>
      <c r="CR185" s="40"/>
      <c r="CS185" s="40"/>
      <c r="CT185" s="40"/>
      <c r="CU185" s="40"/>
      <c r="CV185" s="40"/>
      <c r="CW185" s="40"/>
      <c r="CX185" s="40"/>
      <c r="CY185" s="40"/>
      <c r="CZ185" s="40"/>
      <c r="DA185" s="40"/>
      <c r="DB185" s="40"/>
      <c r="DC185" s="40"/>
      <c r="DD185" s="40"/>
      <c r="DE185" s="40"/>
      <c r="DF185" s="40"/>
      <c r="DG185" s="40"/>
      <c r="DH185" s="40"/>
      <c r="DI185" s="40"/>
      <c r="DJ185" s="40"/>
      <c r="DK185" s="40"/>
      <c r="DL185" s="40"/>
      <c r="DM185" s="40"/>
      <c r="DN185" s="40"/>
      <c r="DO185" s="36"/>
      <c r="DP185" s="40"/>
      <c r="DQ185" s="40"/>
      <c r="DR185" s="40"/>
      <c r="DS185" s="40"/>
      <c r="DT185" s="40"/>
      <c r="DU185" s="40"/>
      <c r="DV185" s="40"/>
      <c r="DW185" s="40"/>
      <c r="DX185" s="40"/>
      <c r="DY185" s="40"/>
      <c r="DZ185" s="40"/>
      <c r="EA185" s="40"/>
      <c r="EB185" s="40"/>
      <c r="EC185" s="40"/>
      <c r="ED185" s="40"/>
      <c r="EE185" s="40"/>
      <c r="EF185" s="40"/>
      <c r="EG185" s="40"/>
      <c r="EI185" s="314"/>
      <c r="EJ185" s="314"/>
      <c r="EK185" s="314"/>
      <c r="EL185" s="314"/>
      <c r="EM185" s="314"/>
      <c r="EN185" s="314"/>
      <c r="EO185" s="314"/>
      <c r="EQ185" s="314"/>
      <c r="ES185" s="314"/>
      <c r="ET185" s="314"/>
      <c r="EV185" s="99"/>
      <c r="EW185" s="99"/>
    </row>
    <row r="186" spans="1:153" ht="16.5" thickBot="1">
      <c r="A186" s="295" t="s">
        <v>233</v>
      </c>
      <c r="B186" s="295"/>
      <c r="C186" s="78">
        <f>VLOOKUP(A186,BD!$B$3:$D$746,3,FALSE)</f>
        <v>8</v>
      </c>
      <c r="D186" s="296">
        <f>IFERROR(VLOOKUP(A186,BD!$B$3:$AC$411,4,FALSE),0)</f>
        <v>0</v>
      </c>
      <c r="E186" s="296">
        <f>IFERROR(VLOOKUP(A186,BD!$B$3:$AC$411,6,FALSE),0)</f>
        <v>0</v>
      </c>
      <c r="F186" s="296"/>
      <c r="G186" s="296">
        <f>+IFERROR(VLOOKUP(A186,BD!$B$3:$AC$311,8,FALSE),0)</f>
        <v>0</v>
      </c>
      <c r="H186" s="296">
        <f>+IFERROR(VLOOKUP(A186,BD!$B$3:$AC$311,10,FALSE),0)</f>
        <v>0</v>
      </c>
      <c r="I186" s="296">
        <f>+EQ186</f>
        <v>0</v>
      </c>
      <c r="J186" s="296">
        <f>+E186</f>
        <v>0</v>
      </c>
      <c r="K186" s="335"/>
      <c r="L186" s="40">
        <v>0</v>
      </c>
      <c r="M186" s="40">
        <v>0</v>
      </c>
      <c r="N186" s="40"/>
      <c r="O186" s="40"/>
      <c r="P186" s="40">
        <v>0</v>
      </c>
      <c r="Q186" s="40">
        <v>0</v>
      </c>
      <c r="R186" s="40"/>
      <c r="S186" s="36"/>
      <c r="T186" s="40"/>
      <c r="U186" s="40"/>
      <c r="V186" s="40"/>
      <c r="W186" s="40"/>
      <c r="X186" s="40">
        <v>0</v>
      </c>
      <c r="Y186" s="40">
        <v>0</v>
      </c>
      <c r="Z186" s="40"/>
      <c r="AA186" s="40"/>
      <c r="AB186" s="40">
        <v>0</v>
      </c>
      <c r="AC186" s="40">
        <v>0</v>
      </c>
      <c r="AD186" s="40">
        <v>0</v>
      </c>
      <c r="AE186" s="40"/>
      <c r="AF186" s="40">
        <v>0</v>
      </c>
      <c r="AG186" s="40">
        <v>0</v>
      </c>
      <c r="AH186" s="40"/>
      <c r="AI186" s="40"/>
      <c r="AJ186" s="40">
        <v>0</v>
      </c>
      <c r="AK186" s="40">
        <v>0</v>
      </c>
      <c r="AL186" s="40"/>
      <c r="AM186" s="40"/>
      <c r="AN186" s="40">
        <v>0</v>
      </c>
      <c r="AO186" s="40">
        <v>0</v>
      </c>
      <c r="AP186" s="40">
        <v>0</v>
      </c>
      <c r="AQ186" s="40"/>
      <c r="AR186" s="40">
        <v>0</v>
      </c>
      <c r="AS186" s="40">
        <v>0</v>
      </c>
      <c r="AT186" s="40"/>
      <c r="AU186" s="36"/>
      <c r="AV186" s="40"/>
      <c r="AW186" s="40"/>
      <c r="AX186" s="40"/>
      <c r="AY186" s="40"/>
      <c r="AZ186" s="40">
        <v>0</v>
      </c>
      <c r="BA186" s="40">
        <v>0</v>
      </c>
      <c r="BB186" s="40"/>
      <c r="BC186" s="40"/>
      <c r="BD186" s="36">
        <v>0</v>
      </c>
      <c r="BE186" s="40">
        <v>0</v>
      </c>
      <c r="BF186" s="40">
        <v>0</v>
      </c>
      <c r="BG186" s="40"/>
      <c r="BH186" s="40">
        <v>0</v>
      </c>
      <c r="BI186" s="40">
        <v>0</v>
      </c>
      <c r="BJ186" s="40"/>
      <c r="BK186" s="40"/>
      <c r="BL186" s="40">
        <v>0</v>
      </c>
      <c r="BM186" s="40">
        <v>0</v>
      </c>
      <c r="BN186" s="40">
        <v>0</v>
      </c>
      <c r="BO186" s="40"/>
      <c r="BP186" s="40">
        <v>0</v>
      </c>
      <c r="BQ186" s="40">
        <v>0</v>
      </c>
      <c r="BR186" s="40"/>
      <c r="BS186" s="40"/>
      <c r="BT186" s="40">
        <v>0</v>
      </c>
      <c r="BU186" s="40">
        <v>0</v>
      </c>
      <c r="BV186" s="40"/>
      <c r="BW186" s="40"/>
      <c r="BX186" s="40"/>
      <c r="BY186" s="40"/>
      <c r="BZ186" s="40"/>
      <c r="CA186" s="40"/>
      <c r="CB186" s="40"/>
      <c r="CC186" s="40"/>
      <c r="CD186" s="40"/>
      <c r="CE186" s="40"/>
      <c r="CF186" s="40"/>
      <c r="CG186" s="40"/>
      <c r="CH186" s="40"/>
      <c r="CI186" s="40"/>
      <c r="CJ186" s="40"/>
      <c r="CK186" s="40"/>
      <c r="CL186" s="40"/>
      <c r="CM186" s="40"/>
      <c r="CN186" s="40"/>
      <c r="CO186" s="40"/>
      <c r="CP186" s="40"/>
      <c r="CQ186" s="40"/>
      <c r="CR186" s="40"/>
      <c r="CS186" s="40"/>
      <c r="CT186" s="40"/>
      <c r="CU186" s="40"/>
      <c r="CV186" s="40"/>
      <c r="CW186" s="40"/>
      <c r="CX186" s="40"/>
      <c r="CY186" s="40"/>
      <c r="CZ186" s="40"/>
      <c r="DA186" s="40"/>
      <c r="DB186" s="40"/>
      <c r="DC186" s="40"/>
      <c r="DD186" s="40"/>
      <c r="DE186" s="40"/>
      <c r="DF186" s="40"/>
      <c r="DG186" s="40"/>
      <c r="DH186" s="40"/>
      <c r="DI186" s="40"/>
      <c r="DJ186" s="40"/>
      <c r="DK186" s="40"/>
      <c r="DL186" s="40"/>
      <c r="DM186" s="40"/>
      <c r="DN186" s="40"/>
      <c r="DO186" s="36"/>
      <c r="DP186" s="40"/>
      <c r="DQ186" s="40"/>
      <c r="DR186" s="40"/>
      <c r="DS186" s="40"/>
      <c r="DT186" s="40"/>
      <c r="DU186" s="40"/>
      <c r="DV186" s="40"/>
      <c r="DW186" s="40"/>
      <c r="DX186" s="40"/>
      <c r="DY186" s="40"/>
      <c r="DZ186" s="40"/>
      <c r="EA186" s="40"/>
      <c r="EB186" s="40"/>
      <c r="EC186" s="40"/>
      <c r="ED186" s="40"/>
      <c r="EE186" s="40"/>
      <c r="EF186" s="40"/>
      <c r="EG186" s="40"/>
      <c r="EI186" s="314"/>
      <c r="EJ186" s="314"/>
      <c r="EK186" s="314"/>
      <c r="EL186" s="314"/>
      <c r="EM186" s="314"/>
      <c r="EN186" s="314"/>
      <c r="EO186" s="314"/>
      <c r="EQ186" s="314"/>
      <c r="ES186" s="314"/>
      <c r="ET186" s="314"/>
      <c r="EV186" s="99"/>
      <c r="EW186" s="99"/>
    </row>
    <row r="187" spans="1:153" ht="16.5" thickBot="1">
      <c r="A187" s="295" t="s">
        <v>268</v>
      </c>
      <c r="B187" s="295"/>
      <c r="C187" s="78">
        <f>VLOOKUP(A187,BD!$B$3:$D$746,3,FALSE)</f>
        <v>8</v>
      </c>
      <c r="D187" s="296">
        <f>IFERROR(VLOOKUP(A187,BD!$B$3:$AC$411,4,FALSE),0)</f>
        <v>0</v>
      </c>
      <c r="E187" s="296">
        <f>IFERROR(VLOOKUP(A187,BD!$B$3:$AC$411,6,FALSE),0)</f>
        <v>0</v>
      </c>
      <c r="F187" s="296"/>
      <c r="G187" s="296">
        <f>+IFERROR(VLOOKUP(A187,BD!$B$3:$AC$311,8,FALSE),0)</f>
        <v>0</v>
      </c>
      <c r="H187" s="296">
        <f>+IFERROR(VLOOKUP(A187,BD!$B$3:$AC$311,10,FALSE),0)</f>
        <v>0</v>
      </c>
      <c r="I187" s="296">
        <f>+EQ187</f>
        <v>0</v>
      </c>
      <c r="J187" s="296">
        <f>+E187</f>
        <v>0</v>
      </c>
      <c r="K187" s="336"/>
      <c r="L187" s="40">
        <v>0</v>
      </c>
      <c r="M187" s="40">
        <v>0</v>
      </c>
      <c r="N187" s="40"/>
      <c r="O187" s="40"/>
      <c r="P187" s="40">
        <v>0</v>
      </c>
      <c r="Q187" s="40">
        <v>0</v>
      </c>
      <c r="R187" s="40"/>
      <c r="S187" s="36"/>
      <c r="T187" s="40"/>
      <c r="U187" s="40"/>
      <c r="V187" s="40"/>
      <c r="W187" s="40"/>
      <c r="X187" s="40">
        <v>0</v>
      </c>
      <c r="Y187" s="40">
        <v>0</v>
      </c>
      <c r="Z187" s="40"/>
      <c r="AA187" s="40"/>
      <c r="AB187" s="40">
        <v>0</v>
      </c>
      <c r="AC187" s="40">
        <v>0</v>
      </c>
      <c r="AD187" s="40">
        <v>0</v>
      </c>
      <c r="AE187" s="40"/>
      <c r="AF187" s="40">
        <v>0</v>
      </c>
      <c r="AG187" s="40">
        <v>0</v>
      </c>
      <c r="AH187" s="40"/>
      <c r="AI187" s="40"/>
      <c r="AJ187" s="40">
        <v>0</v>
      </c>
      <c r="AK187" s="40">
        <v>0</v>
      </c>
      <c r="AL187" s="40"/>
      <c r="AM187" s="40"/>
      <c r="AN187" s="40">
        <v>0</v>
      </c>
      <c r="AO187" s="40">
        <v>0</v>
      </c>
      <c r="AP187" s="40">
        <v>0</v>
      </c>
      <c r="AQ187" s="40"/>
      <c r="AR187" s="40">
        <v>0</v>
      </c>
      <c r="AS187" s="40">
        <v>0</v>
      </c>
      <c r="AT187" s="40"/>
      <c r="AU187" s="36"/>
      <c r="AV187" s="40"/>
      <c r="AW187" s="40"/>
      <c r="AX187" s="40"/>
      <c r="AY187" s="40"/>
      <c r="AZ187" s="40">
        <v>0</v>
      </c>
      <c r="BA187" s="40">
        <v>0</v>
      </c>
      <c r="BB187" s="40"/>
      <c r="BC187" s="40"/>
      <c r="BD187" s="36">
        <v>0</v>
      </c>
      <c r="BE187" s="40">
        <v>0</v>
      </c>
      <c r="BF187" s="40">
        <v>0</v>
      </c>
      <c r="BG187" s="40"/>
      <c r="BH187" s="40">
        <v>0</v>
      </c>
      <c r="BI187" s="40">
        <v>0</v>
      </c>
      <c r="BJ187" s="40"/>
      <c r="BK187" s="40"/>
      <c r="BL187" s="40">
        <v>0</v>
      </c>
      <c r="BM187" s="40">
        <v>0</v>
      </c>
      <c r="BN187" s="40">
        <v>0</v>
      </c>
      <c r="BO187" s="40"/>
      <c r="BP187" s="40">
        <v>0</v>
      </c>
      <c r="BQ187" s="40">
        <v>0</v>
      </c>
      <c r="BR187" s="40"/>
      <c r="BS187" s="40"/>
      <c r="BT187" s="40">
        <v>0</v>
      </c>
      <c r="BU187" s="40">
        <v>0</v>
      </c>
      <c r="BV187" s="40"/>
      <c r="BW187" s="40"/>
      <c r="BX187" s="40"/>
      <c r="BY187" s="40"/>
      <c r="BZ187" s="40"/>
      <c r="CA187" s="40"/>
      <c r="CB187" s="40"/>
      <c r="CC187" s="40"/>
      <c r="CD187" s="40"/>
      <c r="CE187" s="40"/>
      <c r="CF187" s="40"/>
      <c r="CG187" s="40"/>
      <c r="CH187" s="40"/>
      <c r="CI187" s="40"/>
      <c r="CJ187" s="40"/>
      <c r="CK187" s="40"/>
      <c r="CL187" s="40"/>
      <c r="CM187" s="40"/>
      <c r="CN187" s="40"/>
      <c r="CO187" s="40"/>
      <c r="CP187" s="40"/>
      <c r="CQ187" s="40"/>
      <c r="CR187" s="40"/>
      <c r="CS187" s="40"/>
      <c r="CT187" s="40"/>
      <c r="CU187" s="40"/>
      <c r="CV187" s="40"/>
      <c r="CW187" s="40"/>
      <c r="CX187" s="40"/>
      <c r="CY187" s="40"/>
      <c r="CZ187" s="40"/>
      <c r="DA187" s="40"/>
      <c r="DB187" s="40"/>
      <c r="DC187" s="40"/>
      <c r="DD187" s="40"/>
      <c r="DE187" s="40"/>
      <c r="DF187" s="40"/>
      <c r="DG187" s="40"/>
      <c r="DH187" s="40"/>
      <c r="DI187" s="40"/>
      <c r="DJ187" s="40"/>
      <c r="DK187" s="40"/>
      <c r="DL187" s="40"/>
      <c r="DM187" s="40"/>
      <c r="DN187" s="40"/>
      <c r="DO187" s="36"/>
      <c r="DP187" s="40"/>
      <c r="DQ187" s="40"/>
      <c r="DR187" s="40"/>
      <c r="DS187" s="40"/>
      <c r="DT187" s="40"/>
      <c r="DU187" s="40"/>
      <c r="DV187" s="40"/>
      <c r="DW187" s="40"/>
      <c r="DX187" s="40"/>
      <c r="DY187" s="40"/>
      <c r="DZ187" s="40"/>
      <c r="EA187" s="40"/>
      <c r="EB187" s="40"/>
      <c r="EC187" s="40"/>
      <c r="ED187" s="40"/>
      <c r="EE187" s="40"/>
      <c r="EF187" s="40"/>
      <c r="EG187" s="40"/>
      <c r="EI187" s="314"/>
      <c r="EJ187" s="314"/>
      <c r="EK187" s="314"/>
      <c r="EL187" s="314"/>
      <c r="EM187" s="314"/>
      <c r="EN187" s="314"/>
      <c r="EO187" s="314"/>
      <c r="EQ187" s="314"/>
      <c r="ES187" s="314"/>
      <c r="ET187" s="314"/>
      <c r="EV187" s="99"/>
      <c r="EW187" s="99"/>
    </row>
    <row r="188" spans="1:153" ht="16.5" thickBot="1">
      <c r="A188" s="85" t="s">
        <v>206</v>
      </c>
      <c r="B188" s="86"/>
      <c r="C188" s="78">
        <f>VLOOKUP(A188,BD!$B$3:$D$746,3,FALSE)</f>
        <v>24</v>
      </c>
      <c r="D188" s="27">
        <f>IFERROR(VLOOKUP(A188,BD!$B$3:$AC$411,4,FALSE),0)</f>
        <v>3024</v>
      </c>
      <c r="E188" s="27">
        <f>IFERROR(VLOOKUP(A188,BD!$B$3:$AC$411,6,FALSE),0)</f>
        <v>2760</v>
      </c>
      <c r="F188" s="27"/>
      <c r="G188" s="27">
        <f>+IFERROR(VLOOKUP(A188,BD!$B$3:$AC$311,8,FALSE),0)</f>
        <v>0</v>
      </c>
      <c r="H188" s="27">
        <f>+IFERROR(VLOOKUP(A188,BD!$B$3:$AC$311,10,FALSE),0)</f>
        <v>0</v>
      </c>
      <c r="I188" s="27">
        <f t="shared" si="12"/>
        <v>0</v>
      </c>
      <c r="J188" s="27">
        <f t="shared" si="13"/>
        <v>2760</v>
      </c>
      <c r="K188" s="1">
        <f>SUM(J188:J191)-SUM(I188:I191)</f>
        <v>2856</v>
      </c>
      <c r="L188" s="40">
        <v>0</v>
      </c>
      <c r="M188" s="40">
        <v>0</v>
      </c>
      <c r="N188" s="40"/>
      <c r="O188" s="40"/>
      <c r="P188" s="40">
        <v>0</v>
      </c>
      <c r="Q188" s="40">
        <v>0</v>
      </c>
      <c r="R188" s="40"/>
      <c r="S188" s="36"/>
      <c r="T188" s="40"/>
      <c r="U188" s="40"/>
      <c r="V188" s="40"/>
      <c r="W188" s="40"/>
      <c r="X188" s="40">
        <v>0</v>
      </c>
      <c r="Y188" s="40">
        <v>0</v>
      </c>
      <c r="Z188" s="40"/>
      <c r="AA188" s="40"/>
      <c r="AB188" s="40">
        <v>0</v>
      </c>
      <c r="AC188" s="40">
        <v>0</v>
      </c>
      <c r="AD188" s="40">
        <v>0</v>
      </c>
      <c r="AE188" s="40"/>
      <c r="AF188" s="40">
        <v>0</v>
      </c>
      <c r="AG188" s="40">
        <v>0</v>
      </c>
      <c r="AH188" s="40"/>
      <c r="AI188" s="40"/>
      <c r="AJ188" s="40">
        <v>0</v>
      </c>
      <c r="AK188" s="40">
        <v>0</v>
      </c>
      <c r="AL188" s="40"/>
      <c r="AM188" s="40"/>
      <c r="AN188" s="40">
        <v>0</v>
      </c>
      <c r="AO188" s="40">
        <v>0</v>
      </c>
      <c r="AP188" s="40">
        <v>0</v>
      </c>
      <c r="AQ188" s="40"/>
      <c r="AR188" s="40">
        <v>0</v>
      </c>
      <c r="AS188" s="40">
        <v>0</v>
      </c>
      <c r="AT188" s="40"/>
      <c r="AU188" s="36"/>
      <c r="AV188" s="40"/>
      <c r="AW188" s="40"/>
      <c r="AX188" s="40"/>
      <c r="AY188" s="40"/>
      <c r="AZ188" s="40">
        <v>0</v>
      </c>
      <c r="BA188" s="40">
        <v>0</v>
      </c>
      <c r="BB188" s="40"/>
      <c r="BC188" s="40"/>
      <c r="BD188" s="36">
        <v>0</v>
      </c>
      <c r="BE188" s="40">
        <v>0</v>
      </c>
      <c r="BF188" s="40">
        <v>0</v>
      </c>
      <c r="BG188" s="40"/>
      <c r="BH188" s="40">
        <v>0</v>
      </c>
      <c r="BI188" s="40">
        <v>0</v>
      </c>
      <c r="BJ188" s="40"/>
      <c r="BK188" s="40">
        <v>-24</v>
      </c>
      <c r="BL188" s="40">
        <v>0</v>
      </c>
      <c r="BM188" s="40">
        <v>0</v>
      </c>
      <c r="BN188" s="40">
        <v>3024</v>
      </c>
      <c r="BO188" s="40"/>
      <c r="BP188" s="40">
        <v>0</v>
      </c>
      <c r="BQ188" s="40">
        <v>0</v>
      </c>
      <c r="BR188" s="40"/>
      <c r="BS188" s="40">
        <v>24</v>
      </c>
      <c r="BT188" s="40">
        <v>240</v>
      </c>
      <c r="BU188" s="40">
        <v>0</v>
      </c>
      <c r="BV188" s="40"/>
      <c r="BW188" s="40"/>
      <c r="BX188" s="40"/>
      <c r="BY188" s="40"/>
      <c r="BZ188" s="40"/>
      <c r="CA188" s="40"/>
      <c r="CB188" s="40"/>
      <c r="CC188" s="40"/>
      <c r="CD188" s="40"/>
      <c r="CE188" s="40"/>
      <c r="CF188" s="40"/>
      <c r="CG188" s="40"/>
      <c r="CH188" s="40"/>
      <c r="CI188" s="40"/>
      <c r="CJ188" s="40"/>
      <c r="CK188" s="40"/>
      <c r="CL188" s="40"/>
      <c r="CM188" s="40"/>
      <c r="CN188" s="40"/>
      <c r="CO188" s="40"/>
      <c r="CP188" s="40"/>
      <c r="CQ188" s="40"/>
      <c r="CR188" s="40"/>
      <c r="CS188" s="40"/>
      <c r="CT188" s="40"/>
      <c r="CU188" s="40"/>
      <c r="CV188" s="40"/>
      <c r="CW188" s="40"/>
      <c r="CX188" s="40"/>
      <c r="CY188" s="40"/>
      <c r="CZ188" s="40"/>
      <c r="DA188" s="40"/>
      <c r="DB188" s="40"/>
      <c r="DC188" s="40"/>
      <c r="DD188" s="40"/>
      <c r="DE188" s="40"/>
      <c r="DF188" s="40"/>
      <c r="DG188" s="40"/>
      <c r="DH188" s="40"/>
      <c r="DI188" s="40"/>
      <c r="DJ188" s="40"/>
      <c r="DK188" s="40"/>
      <c r="DL188" s="40"/>
      <c r="DM188" s="40"/>
      <c r="DN188" s="40"/>
      <c r="DO188" s="36"/>
      <c r="DP188" s="40"/>
      <c r="DQ188" s="40"/>
      <c r="DR188" s="40"/>
      <c r="DS188" s="40"/>
      <c r="DT188" s="40"/>
      <c r="DU188" s="40"/>
      <c r="DV188" s="40"/>
      <c r="DW188" s="40"/>
      <c r="DX188" s="40"/>
      <c r="DY188" s="40"/>
      <c r="DZ188" s="40"/>
      <c r="EA188" s="40"/>
      <c r="EB188" s="40"/>
      <c r="EC188" s="40"/>
      <c r="ED188" s="40"/>
      <c r="EE188" s="40"/>
      <c r="EF188" s="40"/>
      <c r="EG188" s="40"/>
      <c r="EI188" s="27"/>
      <c r="EJ188" s="27"/>
      <c r="EK188" s="27"/>
      <c r="EL188" s="27"/>
      <c r="EM188" s="27"/>
      <c r="EN188" s="27"/>
      <c r="EO188" s="27"/>
      <c r="EQ188" s="27"/>
      <c r="ES188" s="27"/>
      <c r="ET188" s="27"/>
      <c r="EV188" s="99"/>
      <c r="EW188" s="99"/>
    </row>
    <row r="189" spans="1:153" ht="16.5" thickBot="1">
      <c r="A189" s="85" t="s">
        <v>207</v>
      </c>
      <c r="B189" s="85"/>
      <c r="C189" s="78">
        <f>VLOOKUP(A189,BD!$B$3:$D$746,3,FALSE)</f>
        <v>24</v>
      </c>
      <c r="D189" s="28">
        <f>IFERROR(VLOOKUP(A189,BD!$B$3:$AC$411,4,FALSE),0)</f>
        <v>0</v>
      </c>
      <c r="E189" s="28">
        <f>IFERROR(VLOOKUP(A189,BD!$B$3:$AC$411,6,FALSE),0)</f>
        <v>96</v>
      </c>
      <c r="F189" s="28"/>
      <c r="G189" s="28">
        <f>+IFERROR(VLOOKUP(A189,BD!$B$3:$AC$311,8,FALSE),0)</f>
        <v>0</v>
      </c>
      <c r="H189" s="28">
        <f>+IFERROR(VLOOKUP(A189,BD!$B$3:$AC$311,10,FALSE),0)</f>
        <v>0</v>
      </c>
      <c r="I189" s="28">
        <f t="shared" si="12"/>
        <v>0</v>
      </c>
      <c r="J189" s="28">
        <f t="shared" si="13"/>
        <v>96</v>
      </c>
      <c r="K189" s="335"/>
      <c r="L189" s="40">
        <v>264</v>
      </c>
      <c r="M189" s="40">
        <v>144</v>
      </c>
      <c r="N189" s="40"/>
      <c r="O189" s="40"/>
      <c r="P189" s="40">
        <v>360</v>
      </c>
      <c r="Q189" s="40">
        <v>72</v>
      </c>
      <c r="R189" s="40"/>
      <c r="S189" s="36"/>
      <c r="T189" s="40"/>
      <c r="U189" s="40"/>
      <c r="V189" s="40"/>
      <c r="W189" s="40"/>
      <c r="X189" s="40">
        <v>264</v>
      </c>
      <c r="Y189" s="40">
        <v>192</v>
      </c>
      <c r="Z189" s="40"/>
      <c r="AA189" s="40"/>
      <c r="AB189" s="40">
        <v>312</v>
      </c>
      <c r="AC189" s="40">
        <v>96</v>
      </c>
      <c r="AD189" s="40">
        <v>0</v>
      </c>
      <c r="AE189" s="40"/>
      <c r="AF189" s="40">
        <v>312</v>
      </c>
      <c r="AG189" s="40">
        <v>72</v>
      </c>
      <c r="AH189" s="40"/>
      <c r="AI189" s="40"/>
      <c r="AJ189" s="40">
        <v>264</v>
      </c>
      <c r="AK189" s="40">
        <v>48</v>
      </c>
      <c r="AL189" s="40"/>
      <c r="AM189" s="40"/>
      <c r="AN189" s="40">
        <v>264</v>
      </c>
      <c r="AO189" s="40">
        <v>72</v>
      </c>
      <c r="AP189" s="40">
        <v>0</v>
      </c>
      <c r="AQ189" s="40"/>
      <c r="AR189" s="40">
        <v>360</v>
      </c>
      <c r="AS189" s="40">
        <v>120</v>
      </c>
      <c r="AT189" s="40"/>
      <c r="AU189" s="36"/>
      <c r="AV189" s="40"/>
      <c r="AW189" s="40"/>
      <c r="AX189" s="40"/>
      <c r="AY189" s="40"/>
      <c r="AZ189" s="40">
        <v>480</v>
      </c>
      <c r="BA189" s="40">
        <v>120</v>
      </c>
      <c r="BB189" s="40"/>
      <c r="BC189" s="40"/>
      <c r="BD189" s="36">
        <v>312</v>
      </c>
      <c r="BE189" s="40">
        <v>24</v>
      </c>
      <c r="BF189" s="40">
        <v>0</v>
      </c>
      <c r="BG189" s="40"/>
      <c r="BH189" s="40">
        <v>216</v>
      </c>
      <c r="BI189" s="40">
        <v>48</v>
      </c>
      <c r="BJ189" s="40"/>
      <c r="BK189" s="40"/>
      <c r="BL189" s="40">
        <v>288</v>
      </c>
      <c r="BM189" s="40">
        <v>120</v>
      </c>
      <c r="BN189" s="40">
        <v>0</v>
      </c>
      <c r="BO189" s="40"/>
      <c r="BP189" s="40">
        <v>288</v>
      </c>
      <c r="BQ189" s="40">
        <v>96</v>
      </c>
      <c r="BR189" s="40"/>
      <c r="BS189" s="40"/>
      <c r="BT189" s="40">
        <v>48</v>
      </c>
      <c r="BU189" s="40">
        <v>0</v>
      </c>
      <c r="BV189" s="40"/>
      <c r="BW189" s="40"/>
      <c r="BX189" s="40"/>
      <c r="BY189" s="40"/>
      <c r="BZ189" s="40"/>
      <c r="CA189" s="40"/>
      <c r="CB189" s="40"/>
      <c r="CC189" s="40"/>
      <c r="CD189" s="40"/>
      <c r="CE189" s="40"/>
      <c r="CF189" s="40"/>
      <c r="CG189" s="40"/>
      <c r="CH189" s="40"/>
      <c r="CI189" s="40"/>
      <c r="CJ189" s="40"/>
      <c r="CK189" s="40"/>
      <c r="CL189" s="40"/>
      <c r="CM189" s="40"/>
      <c r="CN189" s="40"/>
      <c r="CO189" s="40"/>
      <c r="CP189" s="40"/>
      <c r="CQ189" s="40"/>
      <c r="CR189" s="40"/>
      <c r="CS189" s="40"/>
      <c r="CT189" s="40"/>
      <c r="CU189" s="40"/>
      <c r="CV189" s="40"/>
      <c r="CW189" s="40"/>
      <c r="CX189" s="40"/>
      <c r="CY189" s="40"/>
      <c r="CZ189" s="40"/>
      <c r="DA189" s="40"/>
      <c r="DB189" s="40"/>
      <c r="DC189" s="40"/>
      <c r="DD189" s="40"/>
      <c r="DE189" s="40"/>
      <c r="DF189" s="40"/>
      <c r="DG189" s="40"/>
      <c r="DH189" s="40"/>
      <c r="DI189" s="40"/>
      <c r="DJ189" s="40"/>
      <c r="DK189" s="40"/>
      <c r="DL189" s="40"/>
      <c r="DM189" s="40"/>
      <c r="DN189" s="40"/>
      <c r="DO189" s="36"/>
      <c r="DP189" s="40"/>
      <c r="DQ189" s="40"/>
      <c r="DR189" s="40"/>
      <c r="DS189" s="40"/>
      <c r="DT189" s="40"/>
      <c r="DU189" s="40"/>
      <c r="DV189" s="40"/>
      <c r="DW189" s="40"/>
      <c r="DX189" s="40"/>
      <c r="DY189" s="40"/>
      <c r="DZ189" s="40"/>
      <c r="EA189" s="40"/>
      <c r="EB189" s="40"/>
      <c r="EC189" s="40"/>
      <c r="ED189" s="40"/>
      <c r="EE189" s="40"/>
      <c r="EF189" s="40"/>
      <c r="EG189" s="40"/>
      <c r="EI189" s="28"/>
      <c r="EJ189" s="28"/>
      <c r="EK189" s="28"/>
      <c r="EL189" s="28"/>
      <c r="EM189" s="28"/>
      <c r="EN189" s="28"/>
      <c r="EO189" s="28"/>
      <c r="EQ189" s="28"/>
      <c r="ES189" s="28"/>
      <c r="ET189" s="28"/>
      <c r="EV189" s="99"/>
      <c r="EW189" s="99"/>
    </row>
    <row r="190" spans="1:153" ht="16.5" thickBot="1">
      <c r="A190" s="85" t="s">
        <v>208</v>
      </c>
      <c r="B190" s="85"/>
      <c r="C190" s="78">
        <f>VLOOKUP(A190,BD!$B$3:$D$746,3,FALSE)</f>
        <v>24</v>
      </c>
      <c r="D190" s="28">
        <f>IFERROR(VLOOKUP(A190,BD!$B$3:$AC$411,4,FALSE),0)</f>
        <v>0</v>
      </c>
      <c r="E190" s="28">
        <f>IFERROR(VLOOKUP(A190,BD!$B$3:$AC$411,6,FALSE),0)</f>
        <v>0</v>
      </c>
      <c r="F190" s="28"/>
      <c r="G190" s="28">
        <f>+IFERROR(VLOOKUP(A190,BD!$B$3:$AC$311,8,FALSE),0)</f>
        <v>0</v>
      </c>
      <c r="H190" s="28">
        <f>+IFERROR(VLOOKUP(A190,BD!$B$3:$AC$311,10,FALSE),0)</f>
        <v>0</v>
      </c>
      <c r="I190" s="28">
        <f t="shared" si="12"/>
        <v>0</v>
      </c>
      <c r="J190" s="28">
        <f t="shared" si="13"/>
        <v>0</v>
      </c>
      <c r="K190" s="335"/>
      <c r="L190" s="40">
        <v>0</v>
      </c>
      <c r="M190" s="40">
        <v>0</v>
      </c>
      <c r="N190" s="40"/>
      <c r="O190" s="40"/>
      <c r="P190" s="40">
        <v>0</v>
      </c>
      <c r="Q190" s="40">
        <v>24</v>
      </c>
      <c r="R190" s="40"/>
      <c r="S190" s="36"/>
      <c r="T190" s="40"/>
      <c r="U190" s="40"/>
      <c r="V190" s="40"/>
      <c r="W190" s="40"/>
      <c r="X190" s="40">
        <v>0</v>
      </c>
      <c r="Y190" s="40">
        <v>0</v>
      </c>
      <c r="Z190" s="40"/>
      <c r="AA190" s="40"/>
      <c r="AB190" s="40">
        <v>0</v>
      </c>
      <c r="AC190" s="40">
        <v>24</v>
      </c>
      <c r="AD190" s="40">
        <v>0</v>
      </c>
      <c r="AE190" s="40"/>
      <c r="AF190" s="40">
        <v>0</v>
      </c>
      <c r="AG190" s="40">
        <v>0</v>
      </c>
      <c r="AH190" s="40"/>
      <c r="AI190" s="40"/>
      <c r="AJ190" s="40">
        <v>0</v>
      </c>
      <c r="AK190" s="40">
        <v>24</v>
      </c>
      <c r="AL190" s="40"/>
      <c r="AM190" s="40"/>
      <c r="AN190" s="40">
        <v>0</v>
      </c>
      <c r="AO190" s="40">
        <v>0</v>
      </c>
      <c r="AP190" s="40">
        <v>0</v>
      </c>
      <c r="AQ190" s="40"/>
      <c r="AR190" s="40">
        <v>0</v>
      </c>
      <c r="AS190" s="40">
        <v>0</v>
      </c>
      <c r="AT190" s="40"/>
      <c r="AU190" s="36"/>
      <c r="AV190" s="40"/>
      <c r="AW190" s="40"/>
      <c r="AX190" s="40"/>
      <c r="AY190" s="40"/>
      <c r="AZ190" s="40">
        <v>0</v>
      </c>
      <c r="BA190" s="40">
        <v>0</v>
      </c>
      <c r="BB190" s="40"/>
      <c r="BC190" s="40"/>
      <c r="BD190" s="36">
        <v>0</v>
      </c>
      <c r="BE190" s="40">
        <v>24</v>
      </c>
      <c r="BF190" s="40">
        <v>0</v>
      </c>
      <c r="BG190" s="40"/>
      <c r="BH190" s="40">
        <v>0</v>
      </c>
      <c r="BI190" s="40">
        <v>24</v>
      </c>
      <c r="BJ190" s="40"/>
      <c r="BK190" s="40"/>
      <c r="BL190" s="40">
        <v>0</v>
      </c>
      <c r="BM190" s="40">
        <v>0</v>
      </c>
      <c r="BN190" s="40">
        <v>0</v>
      </c>
      <c r="BO190" s="40"/>
      <c r="BP190" s="40">
        <v>0</v>
      </c>
      <c r="BQ190" s="40">
        <v>0</v>
      </c>
      <c r="BR190" s="40"/>
      <c r="BS190" s="40"/>
      <c r="BT190" s="40">
        <v>0</v>
      </c>
      <c r="BU190" s="40">
        <v>0</v>
      </c>
      <c r="BV190" s="40"/>
      <c r="BW190" s="40"/>
      <c r="BX190" s="40"/>
      <c r="BY190" s="40"/>
      <c r="BZ190" s="40"/>
      <c r="CA190" s="40"/>
      <c r="CB190" s="40"/>
      <c r="CC190" s="40"/>
      <c r="CD190" s="40"/>
      <c r="CE190" s="40"/>
      <c r="CF190" s="40"/>
      <c r="CG190" s="40"/>
      <c r="CH190" s="40"/>
      <c r="CI190" s="40"/>
      <c r="CJ190" s="40"/>
      <c r="CK190" s="40"/>
      <c r="CL190" s="40"/>
      <c r="CM190" s="40"/>
      <c r="CN190" s="40"/>
      <c r="CO190" s="40"/>
      <c r="CP190" s="40"/>
      <c r="CQ190" s="40"/>
      <c r="CR190" s="40"/>
      <c r="CS190" s="40"/>
      <c r="CT190" s="40"/>
      <c r="CU190" s="40"/>
      <c r="CV190" s="40"/>
      <c r="CW190" s="40"/>
      <c r="CX190" s="40"/>
      <c r="CY190" s="40"/>
      <c r="CZ190" s="40"/>
      <c r="DA190" s="40"/>
      <c r="DB190" s="40"/>
      <c r="DC190" s="40"/>
      <c r="DD190" s="40"/>
      <c r="DE190" s="40"/>
      <c r="DF190" s="40"/>
      <c r="DG190" s="40"/>
      <c r="DH190" s="40"/>
      <c r="DI190" s="40"/>
      <c r="DJ190" s="40"/>
      <c r="DK190" s="40"/>
      <c r="DL190" s="40"/>
      <c r="DM190" s="40"/>
      <c r="DN190" s="40"/>
      <c r="DO190" s="36"/>
      <c r="DP190" s="40"/>
      <c r="DQ190" s="40"/>
      <c r="DR190" s="40"/>
      <c r="DS190" s="40"/>
      <c r="DT190" s="40"/>
      <c r="DU190" s="40"/>
      <c r="DV190" s="40"/>
      <c r="DW190" s="40"/>
      <c r="DX190" s="40"/>
      <c r="DY190" s="40"/>
      <c r="DZ190" s="40"/>
      <c r="EA190" s="40"/>
      <c r="EB190" s="40"/>
      <c r="EC190" s="40"/>
      <c r="ED190" s="40"/>
      <c r="EE190" s="40"/>
      <c r="EF190" s="40"/>
      <c r="EG190" s="40"/>
      <c r="EI190" s="28"/>
      <c r="EJ190" s="28"/>
      <c r="EK190" s="28"/>
      <c r="EL190" s="28"/>
      <c r="EM190" s="28"/>
      <c r="EN190" s="28"/>
      <c r="EO190" s="28"/>
      <c r="EQ190" s="28"/>
      <c r="ES190" s="28"/>
      <c r="ET190" s="28"/>
      <c r="EV190" s="99"/>
      <c r="EW190" s="99"/>
    </row>
    <row r="191" spans="1:153" ht="16.5" thickBot="1">
      <c r="A191" s="85" t="s">
        <v>234</v>
      </c>
      <c r="B191" s="85"/>
      <c r="C191" s="78">
        <f>VLOOKUP(A191,BD!$B$3:$D$746,3,FALSE)</f>
        <v>24</v>
      </c>
      <c r="D191" s="28">
        <f>IFERROR(VLOOKUP(A191,BD!$B$3:$AC$411,4,FALSE),0)</f>
        <v>0</v>
      </c>
      <c r="E191" s="28">
        <f>IFERROR(VLOOKUP(A191,BD!$B$3:$AC$411,6,FALSE),0)</f>
        <v>0</v>
      </c>
      <c r="F191" s="28"/>
      <c r="G191" s="28">
        <f>+IFERROR(VLOOKUP(A191,BD!$B$3:$AC$311,8,FALSE),0)</f>
        <v>0</v>
      </c>
      <c r="H191" s="28">
        <f>+IFERROR(VLOOKUP(A191,BD!$B$3:$AC$311,10,FALSE),0)</f>
        <v>0</v>
      </c>
      <c r="I191" s="28">
        <f>+EQ191</f>
        <v>0</v>
      </c>
      <c r="J191" s="28">
        <f>+E191</f>
        <v>0</v>
      </c>
      <c r="K191" s="336"/>
      <c r="L191" s="40">
        <v>0</v>
      </c>
      <c r="M191" s="40">
        <v>0</v>
      </c>
      <c r="N191" s="40"/>
      <c r="O191" s="40"/>
      <c r="P191" s="40">
        <v>0</v>
      </c>
      <c r="Q191" s="40">
        <v>0</v>
      </c>
      <c r="R191" s="40"/>
      <c r="S191" s="36"/>
      <c r="T191" s="40"/>
      <c r="U191" s="40"/>
      <c r="V191" s="40"/>
      <c r="W191" s="40"/>
      <c r="X191" s="40">
        <v>0</v>
      </c>
      <c r="Y191" s="40">
        <v>0</v>
      </c>
      <c r="Z191" s="40"/>
      <c r="AA191" s="40"/>
      <c r="AB191" s="40">
        <v>0</v>
      </c>
      <c r="AC191" s="40">
        <v>0</v>
      </c>
      <c r="AD191" s="40">
        <v>0</v>
      </c>
      <c r="AE191" s="40"/>
      <c r="AF191" s="40">
        <v>0</v>
      </c>
      <c r="AG191" s="40">
        <v>0</v>
      </c>
      <c r="AH191" s="40"/>
      <c r="AI191" s="40"/>
      <c r="AJ191" s="40">
        <v>0</v>
      </c>
      <c r="AK191" s="40">
        <v>0</v>
      </c>
      <c r="AL191" s="40"/>
      <c r="AM191" s="40"/>
      <c r="AN191" s="40">
        <v>0</v>
      </c>
      <c r="AO191" s="40">
        <v>0</v>
      </c>
      <c r="AP191" s="40">
        <v>0</v>
      </c>
      <c r="AQ191" s="40"/>
      <c r="AR191" s="40">
        <v>0</v>
      </c>
      <c r="AS191" s="40">
        <v>0</v>
      </c>
      <c r="AT191" s="40"/>
      <c r="AU191" s="36"/>
      <c r="AV191" s="40"/>
      <c r="AW191" s="40"/>
      <c r="AX191" s="40"/>
      <c r="AY191" s="40"/>
      <c r="AZ191" s="40">
        <v>0</v>
      </c>
      <c r="BA191" s="40">
        <v>0</v>
      </c>
      <c r="BB191" s="40"/>
      <c r="BC191" s="40"/>
      <c r="BD191" s="36">
        <v>0</v>
      </c>
      <c r="BE191" s="40">
        <v>0</v>
      </c>
      <c r="BF191" s="40">
        <v>0</v>
      </c>
      <c r="BG191" s="40"/>
      <c r="BH191" s="40">
        <v>0</v>
      </c>
      <c r="BI191" s="40">
        <v>0</v>
      </c>
      <c r="BJ191" s="40"/>
      <c r="BK191" s="40"/>
      <c r="BL191" s="40">
        <v>0</v>
      </c>
      <c r="BM191" s="40">
        <v>0</v>
      </c>
      <c r="BN191" s="40">
        <v>0</v>
      </c>
      <c r="BO191" s="40"/>
      <c r="BP191" s="40">
        <v>0</v>
      </c>
      <c r="BQ191" s="40">
        <v>0</v>
      </c>
      <c r="BR191" s="40"/>
      <c r="BS191" s="40"/>
      <c r="BT191" s="40">
        <v>0</v>
      </c>
      <c r="BU191" s="40">
        <v>0</v>
      </c>
      <c r="BV191" s="40"/>
      <c r="BW191" s="40"/>
      <c r="BX191" s="40"/>
      <c r="BY191" s="40"/>
      <c r="BZ191" s="40"/>
      <c r="CA191" s="40"/>
      <c r="CB191" s="40"/>
      <c r="CC191" s="40"/>
      <c r="CD191" s="40"/>
      <c r="CE191" s="40"/>
      <c r="CF191" s="40"/>
      <c r="CG191" s="40"/>
      <c r="CH191" s="40"/>
      <c r="CI191" s="40"/>
      <c r="CJ191" s="40"/>
      <c r="CK191" s="40"/>
      <c r="CL191" s="40"/>
      <c r="CM191" s="40"/>
      <c r="CN191" s="40"/>
      <c r="CO191" s="40"/>
      <c r="CP191" s="40"/>
      <c r="CQ191" s="40"/>
      <c r="CR191" s="40"/>
      <c r="CS191" s="40"/>
      <c r="CT191" s="40"/>
      <c r="CU191" s="40"/>
      <c r="CV191" s="40"/>
      <c r="CW191" s="40"/>
      <c r="CX191" s="40"/>
      <c r="CY191" s="40"/>
      <c r="CZ191" s="40"/>
      <c r="DA191" s="40"/>
      <c r="DB191" s="40"/>
      <c r="DC191" s="40"/>
      <c r="DD191" s="40"/>
      <c r="DE191" s="40"/>
      <c r="DF191" s="40"/>
      <c r="DG191" s="40"/>
      <c r="DH191" s="40"/>
      <c r="DI191" s="40"/>
      <c r="DJ191" s="40"/>
      <c r="DK191" s="40"/>
      <c r="DL191" s="40"/>
      <c r="DM191" s="40"/>
      <c r="DN191" s="40"/>
      <c r="DO191" s="36"/>
      <c r="DP191" s="40"/>
      <c r="DQ191" s="40"/>
      <c r="DR191" s="40"/>
      <c r="DS191" s="40"/>
      <c r="DT191" s="40"/>
      <c r="DU191" s="40"/>
      <c r="DV191" s="40"/>
      <c r="DW191" s="40"/>
      <c r="DX191" s="40"/>
      <c r="DY191" s="40"/>
      <c r="DZ191" s="40"/>
      <c r="EA191" s="40"/>
      <c r="EB191" s="40"/>
      <c r="EC191" s="40"/>
      <c r="ED191" s="40"/>
      <c r="EE191" s="40"/>
      <c r="EF191" s="40"/>
      <c r="EG191" s="40"/>
      <c r="EI191" s="28"/>
      <c r="EJ191" s="28"/>
      <c r="EK191" s="28"/>
      <c r="EL191" s="28"/>
      <c r="EM191" s="28"/>
      <c r="EN191" s="28"/>
      <c r="EO191" s="28"/>
      <c r="EQ191" s="28"/>
      <c r="ES191" s="28"/>
      <c r="ET191" s="28"/>
      <c r="EV191" s="99"/>
      <c r="EW191" s="99"/>
    </row>
    <row r="192" spans="1:153" ht="16.5" thickBot="1">
      <c r="A192" s="87" t="s">
        <v>130</v>
      </c>
      <c r="B192" s="87"/>
      <c r="C192" s="78">
        <f>VLOOKUP(A192,BD!$B$3:$D$746,3,FALSE)</f>
        <v>24</v>
      </c>
      <c r="D192" s="29">
        <f>IFERROR(VLOOKUP(A192,BD!$B$3:$AC$411,4,FALSE),0)</f>
        <v>0</v>
      </c>
      <c r="E192" s="29">
        <f>IFERROR(VLOOKUP(A192,BD!$B$3:$AC$411,6,FALSE),0)</f>
        <v>2904</v>
      </c>
      <c r="F192" s="29"/>
      <c r="G192" s="29">
        <f>+IFERROR(VLOOKUP(A192,BD!$B$3:$AC$311,8,FALSE),0)</f>
        <v>0</v>
      </c>
      <c r="H192" s="29">
        <f>+IFERROR(VLOOKUP(A192,BD!$B$3:$AC$311,10,FALSE),0)</f>
        <v>1344</v>
      </c>
      <c r="I192" s="29">
        <f t="shared" si="12"/>
        <v>0</v>
      </c>
      <c r="J192" s="29">
        <f t="shared" si="13"/>
        <v>2904</v>
      </c>
      <c r="K192" s="337">
        <f>SUM(J192:J196)-SUM(I192:I196)</f>
        <v>3714</v>
      </c>
      <c r="L192" s="40">
        <v>192</v>
      </c>
      <c r="M192" s="40">
        <v>72</v>
      </c>
      <c r="N192" s="40"/>
      <c r="O192" s="40"/>
      <c r="P192" s="40">
        <v>216</v>
      </c>
      <c r="Q192" s="40">
        <v>96</v>
      </c>
      <c r="R192" s="40"/>
      <c r="S192" s="36"/>
      <c r="T192" s="40"/>
      <c r="U192" s="40"/>
      <c r="V192" s="40"/>
      <c r="W192" s="40"/>
      <c r="X192" s="40">
        <v>240</v>
      </c>
      <c r="Y192" s="40">
        <v>120</v>
      </c>
      <c r="Z192" s="40"/>
      <c r="AA192" s="40"/>
      <c r="AB192" s="40">
        <v>360</v>
      </c>
      <c r="AC192" s="40">
        <v>72</v>
      </c>
      <c r="AD192" s="40">
        <v>0</v>
      </c>
      <c r="AE192" s="40"/>
      <c r="AF192" s="40">
        <v>288</v>
      </c>
      <c r="AG192" s="40">
        <v>72</v>
      </c>
      <c r="AH192" s="40"/>
      <c r="AI192" s="40"/>
      <c r="AJ192" s="40">
        <v>192</v>
      </c>
      <c r="AK192" s="40">
        <v>72</v>
      </c>
      <c r="AL192" s="40"/>
      <c r="AM192" s="40"/>
      <c r="AN192" s="40">
        <v>168</v>
      </c>
      <c r="AO192" s="40">
        <v>96</v>
      </c>
      <c r="AP192" s="40">
        <v>3024</v>
      </c>
      <c r="AQ192" s="40"/>
      <c r="AR192" s="40">
        <v>192</v>
      </c>
      <c r="AS192" s="40">
        <v>24</v>
      </c>
      <c r="AT192" s="40"/>
      <c r="AU192" s="36"/>
      <c r="AV192" s="40"/>
      <c r="AW192" s="40"/>
      <c r="AX192" s="40"/>
      <c r="AY192" s="40"/>
      <c r="AZ192" s="40">
        <v>168</v>
      </c>
      <c r="BA192" s="40">
        <v>24</v>
      </c>
      <c r="BB192" s="40"/>
      <c r="BC192" s="40"/>
      <c r="BD192" s="36">
        <v>216</v>
      </c>
      <c r="BE192" s="40">
        <v>48</v>
      </c>
      <c r="BF192" s="40">
        <v>0</v>
      </c>
      <c r="BG192" s="40">
        <v>-24</v>
      </c>
      <c r="BH192" s="40">
        <v>192</v>
      </c>
      <c r="BI192" s="40">
        <v>0</v>
      </c>
      <c r="BJ192" s="40"/>
      <c r="BK192" s="40"/>
      <c r="BL192" s="40">
        <v>192</v>
      </c>
      <c r="BM192" s="40">
        <v>48</v>
      </c>
      <c r="BN192" s="40">
        <v>0</v>
      </c>
      <c r="BO192" s="40"/>
      <c r="BP192" s="40">
        <v>168</v>
      </c>
      <c r="BQ192" s="40">
        <v>72</v>
      </c>
      <c r="BR192" s="40"/>
      <c r="BS192" s="40"/>
      <c r="BT192" s="40">
        <v>360</v>
      </c>
      <c r="BU192" s="40">
        <v>0</v>
      </c>
      <c r="BV192" s="40"/>
      <c r="BW192" s="40"/>
      <c r="BX192" s="40"/>
      <c r="BY192" s="40"/>
      <c r="BZ192" s="40"/>
      <c r="CA192" s="40"/>
      <c r="CB192" s="40"/>
      <c r="CC192" s="40"/>
      <c r="CD192" s="40"/>
      <c r="CE192" s="40"/>
      <c r="CF192" s="40"/>
      <c r="CG192" s="40"/>
      <c r="CH192" s="40"/>
      <c r="CI192" s="40"/>
      <c r="CJ192" s="40"/>
      <c r="CK192" s="40"/>
      <c r="CL192" s="40"/>
      <c r="CM192" s="40"/>
      <c r="CN192" s="40"/>
      <c r="CO192" s="40"/>
      <c r="CP192" s="40"/>
      <c r="CQ192" s="40"/>
      <c r="CR192" s="40"/>
      <c r="CS192" s="40"/>
      <c r="CT192" s="40"/>
      <c r="CU192" s="40"/>
      <c r="CV192" s="40"/>
      <c r="CW192" s="40"/>
      <c r="CX192" s="40"/>
      <c r="CY192" s="40"/>
      <c r="CZ192" s="40"/>
      <c r="DA192" s="40"/>
      <c r="DB192" s="40"/>
      <c r="DC192" s="40"/>
      <c r="DD192" s="40"/>
      <c r="DE192" s="40"/>
      <c r="DF192" s="40"/>
      <c r="DG192" s="40"/>
      <c r="DH192" s="40"/>
      <c r="DI192" s="40"/>
      <c r="DJ192" s="40"/>
      <c r="DK192" s="40"/>
      <c r="DL192" s="40"/>
      <c r="DM192" s="40"/>
      <c r="DN192" s="40"/>
      <c r="DO192" s="36"/>
      <c r="DP192" s="40"/>
      <c r="DQ192" s="40"/>
      <c r="DR192" s="40"/>
      <c r="DS192" s="40"/>
      <c r="DT192" s="40"/>
      <c r="DU192" s="40"/>
      <c r="DV192" s="40"/>
      <c r="DW192" s="40"/>
      <c r="DX192" s="40"/>
      <c r="DY192" s="40"/>
      <c r="DZ192" s="40"/>
      <c r="EA192" s="40"/>
      <c r="EB192" s="40"/>
      <c r="EC192" s="40"/>
      <c r="ED192" s="40"/>
      <c r="EE192" s="40"/>
      <c r="EF192" s="40"/>
      <c r="EG192" s="40"/>
      <c r="EI192" s="29"/>
      <c r="EJ192" s="29"/>
      <c r="EK192" s="29"/>
      <c r="EL192" s="29"/>
      <c r="EM192" s="29"/>
      <c r="EN192" s="29"/>
      <c r="EO192" s="29"/>
      <c r="EQ192" s="29"/>
      <c r="ES192" s="29"/>
      <c r="ET192" s="29"/>
      <c r="EV192" s="99"/>
      <c r="EW192" s="99"/>
    </row>
    <row r="193" spans="1:153" ht="16.5" thickBot="1">
      <c r="A193" s="87" t="s">
        <v>131</v>
      </c>
      <c r="B193" s="87"/>
      <c r="C193" s="78">
        <f>VLOOKUP(A193,BD!$B$3:$D$746,3,FALSE)</f>
        <v>24</v>
      </c>
      <c r="D193" s="29">
        <f>IFERROR(VLOOKUP(A193,BD!$B$3:$AC$411,4,FALSE),0)</f>
        <v>0</v>
      </c>
      <c r="E193" s="29">
        <f>IFERROR(VLOOKUP(A193,BD!$B$3:$AC$411,6,FALSE),0)</f>
        <v>792</v>
      </c>
      <c r="F193" s="29"/>
      <c r="G193" s="29">
        <f>+IFERROR(VLOOKUP(A193,BD!$B$3:$AC$311,8,FALSE),0)</f>
        <v>0</v>
      </c>
      <c r="H193" s="29">
        <f>+IFERROR(VLOOKUP(A193,BD!$B$3:$AC$311,10,FALSE),0)</f>
        <v>0</v>
      </c>
      <c r="I193" s="29">
        <f t="shared" si="12"/>
        <v>0</v>
      </c>
      <c r="J193" s="29">
        <f t="shared" si="13"/>
        <v>792</v>
      </c>
      <c r="K193" s="338"/>
      <c r="L193" s="40">
        <v>144</v>
      </c>
      <c r="M193" s="40">
        <v>0</v>
      </c>
      <c r="N193" s="40"/>
      <c r="O193" s="40"/>
      <c r="P193" s="40">
        <v>216</v>
      </c>
      <c r="Q193" s="40">
        <v>96</v>
      </c>
      <c r="R193" s="40"/>
      <c r="S193" s="36"/>
      <c r="T193" s="40"/>
      <c r="U193" s="40"/>
      <c r="V193" s="40"/>
      <c r="W193" s="40"/>
      <c r="X193" s="40">
        <v>240</v>
      </c>
      <c r="Y193" s="40">
        <v>144</v>
      </c>
      <c r="Z193" s="40"/>
      <c r="AA193" s="40"/>
      <c r="AB193" s="40">
        <v>360</v>
      </c>
      <c r="AC193" s="40">
        <v>120</v>
      </c>
      <c r="AD193" s="40">
        <v>0</v>
      </c>
      <c r="AE193" s="40"/>
      <c r="AF193" s="40">
        <v>456</v>
      </c>
      <c r="AG193" s="40">
        <v>120</v>
      </c>
      <c r="AH193" s="40"/>
      <c r="AI193" s="40"/>
      <c r="AJ193" s="40">
        <v>192</v>
      </c>
      <c r="AK193" s="40">
        <v>120</v>
      </c>
      <c r="AL193" s="40"/>
      <c r="AM193" s="40"/>
      <c r="AN193" s="40">
        <v>168</v>
      </c>
      <c r="AO193" s="40">
        <v>72</v>
      </c>
      <c r="AP193" s="40">
        <v>0</v>
      </c>
      <c r="AQ193" s="40"/>
      <c r="AR193" s="40">
        <v>168</v>
      </c>
      <c r="AS193" s="40">
        <v>72</v>
      </c>
      <c r="AT193" s="40"/>
      <c r="AU193" s="36"/>
      <c r="AV193" s="40"/>
      <c r="AW193" s="40"/>
      <c r="AX193" s="40"/>
      <c r="AY193" s="40"/>
      <c r="AZ193" s="40">
        <v>144</v>
      </c>
      <c r="BA193" s="40">
        <v>72</v>
      </c>
      <c r="BB193" s="40"/>
      <c r="BC193" s="40"/>
      <c r="BD193" s="36">
        <v>264</v>
      </c>
      <c r="BE193" s="40">
        <v>24</v>
      </c>
      <c r="BF193" s="40">
        <v>0</v>
      </c>
      <c r="BG193" s="40"/>
      <c r="BH193" s="40">
        <v>168</v>
      </c>
      <c r="BI193" s="40">
        <v>24</v>
      </c>
      <c r="BJ193" s="40"/>
      <c r="BK193" s="40"/>
      <c r="BL193" s="40">
        <v>192</v>
      </c>
      <c r="BM193" s="40">
        <v>96</v>
      </c>
      <c r="BN193" s="40">
        <v>0</v>
      </c>
      <c r="BO193" s="40"/>
      <c r="BP193" s="40">
        <v>192</v>
      </c>
      <c r="BQ193" s="40">
        <v>72</v>
      </c>
      <c r="BR193" s="40"/>
      <c r="BS193" s="40"/>
      <c r="BT193" s="40">
        <v>336</v>
      </c>
      <c r="BU193" s="40">
        <v>0</v>
      </c>
      <c r="BV193" s="40"/>
      <c r="BW193" s="40"/>
      <c r="BX193" s="40"/>
      <c r="BY193" s="40"/>
      <c r="BZ193" s="40"/>
      <c r="CA193" s="40"/>
      <c r="CB193" s="40"/>
      <c r="CC193" s="40"/>
      <c r="CD193" s="40"/>
      <c r="CE193" s="40"/>
      <c r="CF193" s="40"/>
      <c r="CG193" s="40"/>
      <c r="CH193" s="40"/>
      <c r="CI193" s="40"/>
      <c r="CJ193" s="40"/>
      <c r="CK193" s="40"/>
      <c r="CL193" s="40"/>
      <c r="CM193" s="40"/>
      <c r="CN193" s="40"/>
      <c r="CO193" s="40"/>
      <c r="CP193" s="40"/>
      <c r="CQ193" s="40"/>
      <c r="CR193" s="40"/>
      <c r="CS193" s="40"/>
      <c r="CT193" s="40"/>
      <c r="CU193" s="40"/>
      <c r="CV193" s="40"/>
      <c r="CW193" s="40"/>
      <c r="CX193" s="40"/>
      <c r="CY193" s="40"/>
      <c r="CZ193" s="40"/>
      <c r="DA193" s="40"/>
      <c r="DB193" s="40"/>
      <c r="DC193" s="40"/>
      <c r="DD193" s="40"/>
      <c r="DE193" s="40"/>
      <c r="DF193" s="40"/>
      <c r="DG193" s="40"/>
      <c r="DH193" s="40"/>
      <c r="DI193" s="40"/>
      <c r="DJ193" s="40"/>
      <c r="DK193" s="40"/>
      <c r="DL193" s="40"/>
      <c r="DM193" s="40"/>
      <c r="DN193" s="40"/>
      <c r="DO193" s="36"/>
      <c r="DP193" s="40"/>
      <c r="DQ193" s="40"/>
      <c r="DR193" s="40"/>
      <c r="DS193" s="40"/>
      <c r="DT193" s="40"/>
      <c r="DU193" s="40"/>
      <c r="DV193" s="40"/>
      <c r="DW193" s="40"/>
      <c r="DX193" s="40"/>
      <c r="DY193" s="40"/>
      <c r="DZ193" s="40"/>
      <c r="EA193" s="40"/>
      <c r="EB193" s="40"/>
      <c r="EC193" s="40"/>
      <c r="ED193" s="40"/>
      <c r="EE193" s="40"/>
      <c r="EF193" s="40"/>
      <c r="EG193" s="40"/>
      <c r="EI193" s="29"/>
      <c r="EJ193" s="29"/>
      <c r="EK193" s="29"/>
      <c r="EL193" s="29"/>
      <c r="EM193" s="29"/>
      <c r="EN193" s="29"/>
      <c r="EO193" s="29"/>
      <c r="EQ193" s="29"/>
      <c r="ES193" s="29"/>
      <c r="ET193" s="29"/>
      <c r="EV193" s="99"/>
      <c r="EW193" s="99"/>
    </row>
    <row r="194" spans="1:153" ht="16.5" thickBot="1">
      <c r="A194" s="87" t="s">
        <v>132</v>
      </c>
      <c r="B194" s="87"/>
      <c r="C194" s="78">
        <f>VLOOKUP(A194,BD!$B$3:$D$746,3,FALSE)</f>
        <v>24</v>
      </c>
      <c r="D194" s="29">
        <f>IFERROR(VLOOKUP(A194,BD!$B$3:$AC$411,4,FALSE),0)</f>
        <v>0</v>
      </c>
      <c r="E194" s="29">
        <f>IFERROR(VLOOKUP(A194,BD!$B$3:$AC$411,6,FALSE),0)</f>
        <v>18</v>
      </c>
      <c r="F194" s="29"/>
      <c r="G194" s="29">
        <f>+IFERROR(VLOOKUP(A194,BD!$B$3:$AC$311,8,FALSE),0)</f>
        <v>0</v>
      </c>
      <c r="H194" s="29">
        <f>+IFERROR(VLOOKUP(A194,BD!$B$3:$AC$311,10,FALSE),0)</f>
        <v>0</v>
      </c>
      <c r="I194" s="29">
        <f t="shared" si="12"/>
        <v>0</v>
      </c>
      <c r="J194" s="29">
        <f t="shared" si="13"/>
        <v>18</v>
      </c>
      <c r="K194" s="338"/>
      <c r="L194" s="40">
        <v>0</v>
      </c>
      <c r="M194" s="40">
        <v>0</v>
      </c>
      <c r="N194" s="40"/>
      <c r="O194" s="40"/>
      <c r="P194" s="40">
        <v>0</v>
      </c>
      <c r="Q194" s="40">
        <v>0</v>
      </c>
      <c r="R194" s="40"/>
      <c r="S194" s="36"/>
      <c r="T194" s="40"/>
      <c r="U194" s="40"/>
      <c r="V194" s="40"/>
      <c r="W194" s="40"/>
      <c r="X194" s="40">
        <v>0</v>
      </c>
      <c r="Y194" s="40">
        <v>0</v>
      </c>
      <c r="Z194" s="40"/>
      <c r="AA194" s="40"/>
      <c r="AB194" s="40">
        <v>72</v>
      </c>
      <c r="AC194" s="40">
        <v>0</v>
      </c>
      <c r="AD194" s="40">
        <v>0</v>
      </c>
      <c r="AE194" s="40"/>
      <c r="AF194" s="40">
        <v>0</v>
      </c>
      <c r="AG194" s="40">
        <v>24</v>
      </c>
      <c r="AH194" s="40"/>
      <c r="AI194" s="40"/>
      <c r="AJ194" s="40">
        <v>0</v>
      </c>
      <c r="AK194" s="40">
        <v>0</v>
      </c>
      <c r="AL194" s="40"/>
      <c r="AM194" s="40"/>
      <c r="AN194" s="40">
        <v>0</v>
      </c>
      <c r="AO194" s="40">
        <v>0</v>
      </c>
      <c r="AP194" s="40">
        <v>0</v>
      </c>
      <c r="AQ194" s="40"/>
      <c r="AR194" s="40">
        <v>0</v>
      </c>
      <c r="AS194" s="40">
        <v>0</v>
      </c>
      <c r="AT194" s="40"/>
      <c r="AU194" s="36"/>
      <c r="AV194" s="40"/>
      <c r="AW194" s="40"/>
      <c r="AX194" s="40"/>
      <c r="AY194" s="40"/>
      <c r="AZ194" s="40">
        <v>0</v>
      </c>
      <c r="BA194" s="40">
        <v>24</v>
      </c>
      <c r="BB194" s="40"/>
      <c r="BC194" s="40"/>
      <c r="BD194" s="36">
        <v>72</v>
      </c>
      <c r="BE194" s="40">
        <v>0</v>
      </c>
      <c r="BF194" s="40">
        <v>0</v>
      </c>
      <c r="BG194" s="40"/>
      <c r="BH194" s="40">
        <v>0</v>
      </c>
      <c r="BI194" s="40">
        <v>24</v>
      </c>
      <c r="BJ194" s="40"/>
      <c r="BK194" s="40"/>
      <c r="BL194" s="40">
        <v>0</v>
      </c>
      <c r="BM194" s="40">
        <v>0</v>
      </c>
      <c r="BN194" s="40">
        <v>0</v>
      </c>
      <c r="BO194" s="40"/>
      <c r="BP194" s="40">
        <v>0</v>
      </c>
      <c r="BQ194" s="40">
        <v>0</v>
      </c>
      <c r="BR194" s="40"/>
      <c r="BS194" s="40"/>
      <c r="BT194" s="40">
        <v>0</v>
      </c>
      <c r="BU194" s="40">
        <v>0</v>
      </c>
      <c r="BV194" s="40"/>
      <c r="BW194" s="40"/>
      <c r="BX194" s="40"/>
      <c r="BY194" s="40"/>
      <c r="BZ194" s="40"/>
      <c r="CA194" s="40"/>
      <c r="CB194" s="40"/>
      <c r="CC194" s="40"/>
      <c r="CD194" s="40"/>
      <c r="CE194" s="40"/>
      <c r="CF194" s="40"/>
      <c r="CG194" s="40"/>
      <c r="CH194" s="40"/>
      <c r="CI194" s="40"/>
      <c r="CJ194" s="40"/>
      <c r="CK194" s="40"/>
      <c r="CL194" s="40"/>
      <c r="CM194" s="40"/>
      <c r="CN194" s="40"/>
      <c r="CO194" s="40"/>
      <c r="CP194" s="40"/>
      <c r="CQ194" s="40"/>
      <c r="CR194" s="40"/>
      <c r="CS194" s="40"/>
      <c r="CT194" s="40"/>
      <c r="CU194" s="40"/>
      <c r="CV194" s="40"/>
      <c r="CW194" s="40"/>
      <c r="CX194" s="40"/>
      <c r="CY194" s="40"/>
      <c r="CZ194" s="40"/>
      <c r="DA194" s="40"/>
      <c r="DB194" s="40"/>
      <c r="DC194" s="40"/>
      <c r="DD194" s="40"/>
      <c r="DE194" s="40"/>
      <c r="DF194" s="40"/>
      <c r="DG194" s="40"/>
      <c r="DH194" s="40"/>
      <c r="DI194" s="40"/>
      <c r="DJ194" s="40"/>
      <c r="DK194" s="40"/>
      <c r="DL194" s="40"/>
      <c r="DM194" s="40"/>
      <c r="DN194" s="40"/>
      <c r="DO194" s="36"/>
      <c r="DP194" s="40"/>
      <c r="DQ194" s="40"/>
      <c r="DR194" s="40"/>
      <c r="DS194" s="40"/>
      <c r="DT194" s="40"/>
      <c r="DU194" s="40"/>
      <c r="DV194" s="40"/>
      <c r="DW194" s="40"/>
      <c r="DX194" s="40"/>
      <c r="DY194" s="40"/>
      <c r="DZ194" s="40"/>
      <c r="EA194" s="40"/>
      <c r="EB194" s="40"/>
      <c r="EC194" s="40"/>
      <c r="ED194" s="40"/>
      <c r="EE194" s="40"/>
      <c r="EF194" s="40"/>
      <c r="EG194" s="40"/>
      <c r="EI194" s="29"/>
      <c r="EJ194" s="29"/>
      <c r="EK194" s="29"/>
      <c r="EL194" s="29"/>
      <c r="EM194" s="29"/>
      <c r="EN194" s="29"/>
      <c r="EO194" s="29"/>
      <c r="EQ194" s="29"/>
      <c r="ES194" s="29"/>
      <c r="ET194" s="29"/>
      <c r="EV194" s="99"/>
      <c r="EW194" s="99"/>
    </row>
    <row r="195" spans="1:153" ht="16.5" thickBot="1">
      <c r="A195" s="87" t="s">
        <v>133</v>
      </c>
      <c r="B195" s="87"/>
      <c r="C195" s="78">
        <f>VLOOKUP(A195,BD!$B$3:$D$746,3,FALSE)</f>
        <v>24</v>
      </c>
      <c r="D195" s="29">
        <f>IFERROR(VLOOKUP(A195,BD!$B$3:$AC$411,4,FALSE),0)</f>
        <v>0</v>
      </c>
      <c r="E195" s="29">
        <f>IFERROR(VLOOKUP(A195,BD!$B$3:$AC$411,6,FALSE),0)</f>
        <v>0</v>
      </c>
      <c r="F195" s="29"/>
      <c r="G195" s="29">
        <f>+IFERROR(VLOOKUP(A195,BD!$B$3:$AC$311,8,FALSE),0)</f>
        <v>0</v>
      </c>
      <c r="H195" s="29">
        <f>+IFERROR(VLOOKUP(A195,BD!$B$3:$AC$311,10,FALSE),0)</f>
        <v>0</v>
      </c>
      <c r="I195" s="29">
        <f t="shared" si="12"/>
        <v>0</v>
      </c>
      <c r="J195" s="29">
        <f t="shared" si="13"/>
        <v>0</v>
      </c>
      <c r="K195" s="338"/>
      <c r="L195" s="40">
        <v>0</v>
      </c>
      <c r="M195" s="40">
        <v>0</v>
      </c>
      <c r="N195" s="40"/>
      <c r="O195" s="40"/>
      <c r="P195" s="40">
        <v>0</v>
      </c>
      <c r="Q195" s="40">
        <v>0</v>
      </c>
      <c r="R195" s="40"/>
      <c r="S195" s="36"/>
      <c r="T195" s="40"/>
      <c r="U195" s="40"/>
      <c r="V195" s="40"/>
      <c r="W195" s="40"/>
      <c r="X195" s="40">
        <v>0</v>
      </c>
      <c r="Y195" s="40">
        <v>0</v>
      </c>
      <c r="Z195" s="40"/>
      <c r="AA195" s="40"/>
      <c r="AB195" s="40">
        <v>0</v>
      </c>
      <c r="AC195" s="40">
        <v>0</v>
      </c>
      <c r="AD195" s="40">
        <v>0</v>
      </c>
      <c r="AE195" s="40"/>
      <c r="AF195" s="40">
        <v>0</v>
      </c>
      <c r="AG195" s="40">
        <v>0</v>
      </c>
      <c r="AH195" s="40"/>
      <c r="AI195" s="40"/>
      <c r="AJ195" s="40">
        <v>0</v>
      </c>
      <c r="AK195" s="40">
        <v>0</v>
      </c>
      <c r="AL195" s="40"/>
      <c r="AM195" s="40"/>
      <c r="AN195" s="40">
        <v>0</v>
      </c>
      <c r="AO195" s="40">
        <v>0</v>
      </c>
      <c r="AP195" s="40">
        <v>0</v>
      </c>
      <c r="AQ195" s="40"/>
      <c r="AR195" s="40">
        <v>0</v>
      </c>
      <c r="AS195" s="40">
        <v>0</v>
      </c>
      <c r="AT195" s="40"/>
      <c r="AU195" s="36"/>
      <c r="AV195" s="40"/>
      <c r="AW195" s="40"/>
      <c r="AX195" s="40"/>
      <c r="AY195" s="40"/>
      <c r="AZ195" s="40">
        <v>0</v>
      </c>
      <c r="BA195" s="40">
        <v>0</v>
      </c>
      <c r="BB195" s="40"/>
      <c r="BC195" s="40"/>
      <c r="BD195" s="36">
        <v>0</v>
      </c>
      <c r="BE195" s="40">
        <v>0</v>
      </c>
      <c r="BF195" s="40">
        <v>0</v>
      </c>
      <c r="BG195" s="40"/>
      <c r="BH195" s="40">
        <v>0</v>
      </c>
      <c r="BI195" s="40">
        <v>0</v>
      </c>
      <c r="BJ195" s="40"/>
      <c r="BK195" s="40"/>
      <c r="BL195" s="40">
        <v>0</v>
      </c>
      <c r="BM195" s="40">
        <v>0</v>
      </c>
      <c r="BN195" s="40">
        <v>0</v>
      </c>
      <c r="BO195" s="40"/>
      <c r="BP195" s="40">
        <v>0</v>
      </c>
      <c r="BQ195" s="40">
        <v>0</v>
      </c>
      <c r="BR195" s="40"/>
      <c r="BS195" s="40"/>
      <c r="BT195" s="40">
        <v>0</v>
      </c>
      <c r="BU195" s="40">
        <v>0</v>
      </c>
      <c r="BV195" s="40"/>
      <c r="BW195" s="40"/>
      <c r="BX195" s="40"/>
      <c r="BY195" s="40"/>
      <c r="BZ195" s="40"/>
      <c r="CA195" s="40"/>
      <c r="CB195" s="40"/>
      <c r="CC195" s="40"/>
      <c r="CD195" s="40"/>
      <c r="CE195" s="40"/>
      <c r="CF195" s="40"/>
      <c r="CG195" s="40"/>
      <c r="CH195" s="40"/>
      <c r="CI195" s="40"/>
      <c r="CJ195" s="40"/>
      <c r="CK195" s="40"/>
      <c r="CL195" s="40"/>
      <c r="CM195" s="40"/>
      <c r="CN195" s="40"/>
      <c r="CO195" s="40"/>
      <c r="CP195" s="40"/>
      <c r="CQ195" s="40"/>
      <c r="CR195" s="40"/>
      <c r="CS195" s="40"/>
      <c r="CT195" s="40"/>
      <c r="CU195" s="40"/>
      <c r="CV195" s="40"/>
      <c r="CW195" s="40"/>
      <c r="CX195" s="40"/>
      <c r="CY195" s="40"/>
      <c r="CZ195" s="40"/>
      <c r="DA195" s="40"/>
      <c r="DB195" s="40"/>
      <c r="DC195" s="40"/>
      <c r="DD195" s="40"/>
      <c r="DE195" s="40"/>
      <c r="DF195" s="40"/>
      <c r="DG195" s="40"/>
      <c r="DH195" s="40"/>
      <c r="DI195" s="40"/>
      <c r="DJ195" s="40"/>
      <c r="DK195" s="40"/>
      <c r="DL195" s="40"/>
      <c r="DM195" s="40"/>
      <c r="DN195" s="40"/>
      <c r="DO195" s="36"/>
      <c r="DP195" s="40"/>
      <c r="DQ195" s="40"/>
      <c r="DR195" s="40"/>
      <c r="DS195" s="40"/>
      <c r="DT195" s="40"/>
      <c r="DU195" s="40"/>
      <c r="DV195" s="40"/>
      <c r="DW195" s="40"/>
      <c r="DX195" s="40"/>
      <c r="DY195" s="40"/>
      <c r="DZ195" s="40"/>
      <c r="EA195" s="40"/>
      <c r="EB195" s="40"/>
      <c r="EC195" s="40"/>
      <c r="ED195" s="40"/>
      <c r="EE195" s="40"/>
      <c r="EF195" s="40"/>
      <c r="EG195" s="40"/>
      <c r="EI195" s="29"/>
      <c r="EJ195" s="29"/>
      <c r="EK195" s="29"/>
      <c r="EL195" s="29"/>
      <c r="EM195" s="29"/>
      <c r="EN195" s="29"/>
      <c r="EO195" s="29"/>
      <c r="EQ195" s="29"/>
      <c r="ES195" s="29"/>
      <c r="ET195" s="29"/>
      <c r="EV195" s="99"/>
      <c r="EW195" s="99"/>
    </row>
    <row r="196" spans="1:153" ht="16.5" thickBot="1">
      <c r="A196" s="87" t="s">
        <v>134</v>
      </c>
      <c r="B196" s="87"/>
      <c r="C196" s="78">
        <f>VLOOKUP(A196,BD!$B$3:$D$746,3,FALSE)</f>
        <v>24</v>
      </c>
      <c r="D196" s="29">
        <f>IFERROR(VLOOKUP(A196,BD!$B$3:$AC$411,4,FALSE),0)</f>
        <v>0</v>
      </c>
      <c r="E196" s="29">
        <f>IFERROR(VLOOKUP(A196,BD!$B$3:$AC$411,6,FALSE),0)</f>
        <v>0</v>
      </c>
      <c r="F196" s="29"/>
      <c r="G196" s="29">
        <f>+IFERROR(VLOOKUP(A196,BD!$B$3:$AC$311,8,FALSE),0)</f>
        <v>0</v>
      </c>
      <c r="H196" s="29">
        <f>+IFERROR(VLOOKUP(A196,BD!$B$3:$AC$311,10,FALSE),0)</f>
        <v>0</v>
      </c>
      <c r="I196" s="29">
        <f t="shared" si="12"/>
        <v>0</v>
      </c>
      <c r="J196" s="29">
        <f t="shared" si="13"/>
        <v>0</v>
      </c>
      <c r="K196" s="339"/>
      <c r="L196" s="40">
        <v>0</v>
      </c>
      <c r="M196" s="40">
        <v>0</v>
      </c>
      <c r="N196" s="40"/>
      <c r="O196" s="40"/>
      <c r="P196" s="40">
        <v>0</v>
      </c>
      <c r="Q196" s="40">
        <v>0</v>
      </c>
      <c r="R196" s="40"/>
      <c r="S196" s="36"/>
      <c r="T196" s="40"/>
      <c r="U196" s="40"/>
      <c r="V196" s="40"/>
      <c r="W196" s="40"/>
      <c r="X196" s="40">
        <v>0</v>
      </c>
      <c r="Y196" s="40">
        <v>0</v>
      </c>
      <c r="Z196" s="40"/>
      <c r="AA196" s="40"/>
      <c r="AB196" s="40">
        <v>0</v>
      </c>
      <c r="AC196" s="40">
        <v>0</v>
      </c>
      <c r="AD196" s="40">
        <v>0</v>
      </c>
      <c r="AE196" s="40"/>
      <c r="AF196" s="40">
        <v>0</v>
      </c>
      <c r="AG196" s="40">
        <v>0</v>
      </c>
      <c r="AH196" s="40"/>
      <c r="AI196" s="40"/>
      <c r="AJ196" s="40">
        <v>0</v>
      </c>
      <c r="AK196" s="40">
        <v>0</v>
      </c>
      <c r="AL196" s="40"/>
      <c r="AM196" s="40"/>
      <c r="AN196" s="40">
        <v>0</v>
      </c>
      <c r="AO196" s="40">
        <v>0</v>
      </c>
      <c r="AP196" s="40">
        <v>0</v>
      </c>
      <c r="AQ196" s="40"/>
      <c r="AR196" s="40">
        <v>0</v>
      </c>
      <c r="AS196" s="40">
        <v>0</v>
      </c>
      <c r="AT196" s="40"/>
      <c r="AU196" s="36"/>
      <c r="AV196" s="40"/>
      <c r="AW196" s="40"/>
      <c r="AX196" s="40"/>
      <c r="AY196" s="40"/>
      <c r="AZ196" s="40">
        <v>0</v>
      </c>
      <c r="BA196" s="40">
        <v>0</v>
      </c>
      <c r="BB196" s="40"/>
      <c r="BC196" s="40"/>
      <c r="BD196" s="36">
        <v>0</v>
      </c>
      <c r="BE196" s="40">
        <v>0</v>
      </c>
      <c r="BF196" s="40">
        <v>0</v>
      </c>
      <c r="BG196" s="40"/>
      <c r="BH196" s="40">
        <v>0</v>
      </c>
      <c r="BI196" s="40">
        <v>0</v>
      </c>
      <c r="BJ196" s="40"/>
      <c r="BK196" s="40"/>
      <c r="BL196" s="40">
        <v>0</v>
      </c>
      <c r="BM196" s="40">
        <v>0</v>
      </c>
      <c r="BN196" s="40">
        <v>0</v>
      </c>
      <c r="BO196" s="40"/>
      <c r="BP196" s="40">
        <v>0</v>
      </c>
      <c r="BQ196" s="40">
        <v>0</v>
      </c>
      <c r="BR196" s="40"/>
      <c r="BS196" s="40"/>
      <c r="BT196" s="40">
        <v>0</v>
      </c>
      <c r="BU196" s="40">
        <v>0</v>
      </c>
      <c r="BV196" s="40"/>
      <c r="BW196" s="40"/>
      <c r="BX196" s="40"/>
      <c r="BY196" s="40"/>
      <c r="BZ196" s="40"/>
      <c r="CA196" s="40"/>
      <c r="CB196" s="40"/>
      <c r="CC196" s="40"/>
      <c r="CD196" s="40"/>
      <c r="CE196" s="40"/>
      <c r="CF196" s="40"/>
      <c r="CG196" s="40"/>
      <c r="CH196" s="40"/>
      <c r="CI196" s="40"/>
      <c r="CJ196" s="40"/>
      <c r="CK196" s="40"/>
      <c r="CL196" s="40"/>
      <c r="CM196" s="40"/>
      <c r="CN196" s="40"/>
      <c r="CO196" s="40"/>
      <c r="CP196" s="40"/>
      <c r="CQ196" s="40"/>
      <c r="CR196" s="40"/>
      <c r="CS196" s="40"/>
      <c r="CT196" s="40"/>
      <c r="CU196" s="40"/>
      <c r="CV196" s="40"/>
      <c r="CW196" s="40"/>
      <c r="CX196" s="40"/>
      <c r="CY196" s="40"/>
      <c r="CZ196" s="40"/>
      <c r="DA196" s="40"/>
      <c r="DB196" s="40"/>
      <c r="DC196" s="40"/>
      <c r="DD196" s="40"/>
      <c r="DE196" s="40"/>
      <c r="DF196" s="40"/>
      <c r="DG196" s="40"/>
      <c r="DH196" s="40"/>
      <c r="DI196" s="40"/>
      <c r="DJ196" s="40"/>
      <c r="DK196" s="40"/>
      <c r="DL196" s="40"/>
      <c r="DM196" s="40"/>
      <c r="DN196" s="40"/>
      <c r="DO196" s="36"/>
      <c r="DP196" s="40"/>
      <c r="DQ196" s="40"/>
      <c r="DR196" s="40"/>
      <c r="DS196" s="40"/>
      <c r="DT196" s="40"/>
      <c r="DU196" s="40"/>
      <c r="DV196" s="40"/>
      <c r="DW196" s="40"/>
      <c r="DX196" s="40"/>
      <c r="DY196" s="40"/>
      <c r="DZ196" s="40"/>
      <c r="EA196" s="40"/>
      <c r="EB196" s="40"/>
      <c r="EC196" s="40"/>
      <c r="ED196" s="40"/>
      <c r="EE196" s="40"/>
      <c r="EF196" s="40"/>
      <c r="EG196" s="40"/>
      <c r="EI196" s="29"/>
      <c r="EJ196" s="29"/>
      <c r="EK196" s="29"/>
      <c r="EL196" s="29"/>
      <c r="EM196" s="29"/>
      <c r="EN196" s="29"/>
      <c r="EO196" s="29"/>
      <c r="EQ196" s="29"/>
      <c r="ES196" s="29"/>
      <c r="ET196" s="29"/>
      <c r="EV196" s="99"/>
      <c r="EW196" s="99"/>
    </row>
    <row r="197" spans="1:153" ht="16.5" thickBot="1">
      <c r="A197" s="318" t="s">
        <v>312</v>
      </c>
      <c r="B197" s="318"/>
      <c r="C197" s="78">
        <f>VLOOKUP(A197,BD!$B$3:$D$746,3,FALSE)</f>
        <v>24</v>
      </c>
      <c r="D197" s="319">
        <f>IFERROR(VLOOKUP(A197,BD!$B$3:$AC$411,4,FALSE),0)</f>
        <v>3024</v>
      </c>
      <c r="E197" s="319">
        <f>IFERROR(VLOOKUP(A197,BD!$B$3:$AC$411,6,FALSE),0)</f>
        <v>96</v>
      </c>
      <c r="F197" s="319"/>
      <c r="G197" s="319">
        <f>+IFERROR(VLOOKUP(A197,BD!$B$3:$AC$311,8,FALSE),0)</f>
        <v>0</v>
      </c>
      <c r="H197" s="319">
        <f>+IFERROR(VLOOKUP(A197,BD!$B$3:$AC$311,10,FALSE),0)</f>
        <v>0</v>
      </c>
      <c r="I197" s="319">
        <f t="shared" ref="I197:I200" si="16">+EQ197</f>
        <v>0</v>
      </c>
      <c r="J197" s="319">
        <f t="shared" ref="J197:J200" si="17">+E197</f>
        <v>96</v>
      </c>
      <c r="K197" s="337">
        <f t="shared" ref="K197" si="18">+J197+J198-I197-I198</f>
        <v>4152</v>
      </c>
      <c r="L197" s="40">
        <v>336</v>
      </c>
      <c r="M197" s="40">
        <v>120</v>
      </c>
      <c r="N197" s="40"/>
      <c r="O197" s="40"/>
      <c r="P197" s="40">
        <v>216</v>
      </c>
      <c r="Q197" s="40">
        <v>144</v>
      </c>
      <c r="R197" s="40"/>
      <c r="S197" s="36"/>
      <c r="T197" s="40"/>
      <c r="U197" s="40"/>
      <c r="V197" s="40"/>
      <c r="W197" s="40"/>
      <c r="X197" s="40">
        <v>432</v>
      </c>
      <c r="Y197" s="40">
        <v>168</v>
      </c>
      <c r="Z197" s="40"/>
      <c r="AA197" s="40"/>
      <c r="AB197" s="40">
        <v>312</v>
      </c>
      <c r="AC197" s="40">
        <v>144</v>
      </c>
      <c r="AD197" s="40">
        <v>0</v>
      </c>
      <c r="AE197" s="40"/>
      <c r="AF197" s="40">
        <v>408</v>
      </c>
      <c r="AG197" s="40">
        <v>120</v>
      </c>
      <c r="AH197" s="40"/>
      <c r="AI197" s="40"/>
      <c r="AJ197" s="40">
        <v>216</v>
      </c>
      <c r="AK197" s="40">
        <v>72</v>
      </c>
      <c r="AL197" s="40"/>
      <c r="AM197" s="40"/>
      <c r="AN197" s="40">
        <v>192</v>
      </c>
      <c r="AO197" s="40">
        <v>48</v>
      </c>
      <c r="AP197" s="40">
        <v>0</v>
      </c>
      <c r="AQ197" s="40"/>
      <c r="AR197" s="40">
        <v>216</v>
      </c>
      <c r="AS197" s="40">
        <v>96</v>
      </c>
      <c r="AT197" s="40"/>
      <c r="AU197" s="36"/>
      <c r="AV197" s="40"/>
      <c r="AW197" s="40"/>
      <c r="AX197" s="40"/>
      <c r="AY197" s="40"/>
      <c r="AZ197" s="40">
        <v>312</v>
      </c>
      <c r="BA197" s="40">
        <v>120</v>
      </c>
      <c r="BB197" s="40"/>
      <c r="BC197" s="40"/>
      <c r="BD197" s="36">
        <v>216</v>
      </c>
      <c r="BE197" s="40">
        <v>48</v>
      </c>
      <c r="BF197" s="40">
        <v>0</v>
      </c>
      <c r="BG197" s="40"/>
      <c r="BH197" s="40">
        <v>192</v>
      </c>
      <c r="BI197" s="40">
        <v>72</v>
      </c>
      <c r="BJ197" s="40"/>
      <c r="BK197" s="40"/>
      <c r="BL197" s="40">
        <v>240</v>
      </c>
      <c r="BM197" s="40">
        <v>48</v>
      </c>
      <c r="BN197" s="40">
        <v>0</v>
      </c>
      <c r="BO197" s="40"/>
      <c r="BP197" s="40">
        <v>288</v>
      </c>
      <c r="BQ197" s="40">
        <v>48</v>
      </c>
      <c r="BR197" s="40"/>
      <c r="BS197" s="40">
        <v>-24</v>
      </c>
      <c r="BT197" s="40">
        <v>24</v>
      </c>
      <c r="BU197" s="40">
        <v>0</v>
      </c>
      <c r="BV197" s="40"/>
      <c r="BW197" s="40"/>
      <c r="BX197" s="40"/>
      <c r="BY197" s="40"/>
      <c r="BZ197" s="40"/>
      <c r="CA197" s="40"/>
      <c r="CB197" s="40"/>
      <c r="CC197" s="40"/>
      <c r="CD197" s="40"/>
      <c r="CE197" s="40"/>
      <c r="CF197" s="40"/>
      <c r="CG197" s="40"/>
      <c r="CH197" s="40"/>
      <c r="CI197" s="40"/>
      <c r="CJ197" s="40"/>
      <c r="CK197" s="40"/>
      <c r="CL197" s="40"/>
      <c r="CM197" s="40"/>
      <c r="CN197" s="40"/>
      <c r="CO197" s="40"/>
      <c r="CP197" s="40"/>
      <c r="CQ197" s="40"/>
      <c r="CR197" s="40"/>
      <c r="CS197" s="40"/>
      <c r="CT197" s="40"/>
      <c r="CU197" s="40"/>
      <c r="CV197" s="40"/>
      <c r="CW197" s="40"/>
      <c r="CX197" s="40"/>
      <c r="CY197" s="40"/>
      <c r="CZ197" s="40"/>
      <c r="DA197" s="40"/>
      <c r="DB197" s="40"/>
      <c r="DC197" s="40"/>
      <c r="DD197" s="40"/>
      <c r="DE197" s="40"/>
      <c r="DF197" s="40"/>
      <c r="DG197" s="40"/>
      <c r="DH197" s="40"/>
      <c r="DI197" s="40"/>
      <c r="DJ197" s="40"/>
      <c r="DK197" s="40"/>
      <c r="DL197" s="40"/>
      <c r="DM197" s="40"/>
      <c r="DN197" s="40"/>
      <c r="DO197" s="36"/>
      <c r="DP197" s="40"/>
      <c r="DQ197" s="40"/>
      <c r="DR197" s="40"/>
      <c r="DS197" s="40"/>
      <c r="DT197" s="40"/>
      <c r="DU197" s="40"/>
      <c r="DV197" s="40"/>
      <c r="DW197" s="40"/>
      <c r="DX197" s="40"/>
      <c r="DY197" s="40"/>
      <c r="DZ197" s="40"/>
      <c r="EA197" s="40"/>
      <c r="EB197" s="40"/>
      <c r="EC197" s="40"/>
      <c r="ED197" s="40"/>
      <c r="EE197" s="40"/>
      <c r="EF197" s="40"/>
      <c r="EG197" s="40"/>
      <c r="EI197" s="29"/>
      <c r="EJ197" s="29"/>
      <c r="EK197" s="29"/>
      <c r="EL197" s="29"/>
      <c r="EM197" s="29"/>
      <c r="EN197" s="29"/>
      <c r="EO197" s="29"/>
      <c r="EQ197" s="29"/>
      <c r="ES197" s="29"/>
      <c r="ET197" s="29"/>
      <c r="EV197" s="99"/>
      <c r="EW197" s="99"/>
    </row>
    <row r="198" spans="1:153" ht="16.5" thickBot="1">
      <c r="A198" s="318" t="s">
        <v>315</v>
      </c>
      <c r="B198" s="318"/>
      <c r="C198" s="78">
        <f>VLOOKUP(A198,BD!$B$3:$D$746,3,FALSE)</f>
        <v>24</v>
      </c>
      <c r="D198" s="319">
        <f>IFERROR(VLOOKUP(A198,BD!$B$3:$AC$411,4,FALSE),0)</f>
        <v>3024</v>
      </c>
      <c r="E198" s="319">
        <f>IFERROR(VLOOKUP(A198,BD!$B$3:$AC$411,6,FALSE),0)</f>
        <v>4056</v>
      </c>
      <c r="F198" s="319"/>
      <c r="G198" s="319">
        <f>+IFERROR(VLOOKUP(A198,BD!$B$3:$AC$311,8,FALSE),0)</f>
        <v>0</v>
      </c>
      <c r="H198" s="319">
        <f>+IFERROR(VLOOKUP(A198,BD!$B$3:$AC$311,10,FALSE),0)</f>
        <v>0</v>
      </c>
      <c r="I198" s="319">
        <f t="shared" si="16"/>
        <v>0</v>
      </c>
      <c r="J198" s="319">
        <f t="shared" si="17"/>
        <v>4056</v>
      </c>
      <c r="K198" s="339"/>
      <c r="L198" s="40">
        <v>312</v>
      </c>
      <c r="M198" s="40">
        <v>72</v>
      </c>
      <c r="N198" s="40"/>
      <c r="O198" s="40"/>
      <c r="P198" s="40">
        <v>216</v>
      </c>
      <c r="Q198" s="40">
        <v>96</v>
      </c>
      <c r="R198" s="40"/>
      <c r="S198" s="36"/>
      <c r="T198" s="40"/>
      <c r="U198" s="40"/>
      <c r="V198" s="40"/>
      <c r="W198" s="40"/>
      <c r="X198" s="40">
        <v>312</v>
      </c>
      <c r="Y198" s="40">
        <v>120</v>
      </c>
      <c r="Z198" s="40"/>
      <c r="AA198" s="40"/>
      <c r="AB198" s="40">
        <v>312</v>
      </c>
      <c r="AC198" s="40">
        <v>48</v>
      </c>
      <c r="AD198" s="40">
        <v>0</v>
      </c>
      <c r="AE198" s="40"/>
      <c r="AF198" s="40">
        <v>384</v>
      </c>
      <c r="AG198" s="40">
        <v>96</v>
      </c>
      <c r="AH198" s="40"/>
      <c r="AI198" s="40"/>
      <c r="AJ198" s="40">
        <v>240</v>
      </c>
      <c r="AK198" s="40">
        <v>48</v>
      </c>
      <c r="AL198" s="40"/>
      <c r="AM198" s="40"/>
      <c r="AN198" s="40">
        <v>168</v>
      </c>
      <c r="AO198" s="40">
        <v>24</v>
      </c>
      <c r="AP198" s="40">
        <v>0</v>
      </c>
      <c r="AQ198" s="40"/>
      <c r="AR198" s="40">
        <v>192</v>
      </c>
      <c r="AS198" s="40">
        <v>72</v>
      </c>
      <c r="AT198" s="40"/>
      <c r="AU198" s="36"/>
      <c r="AV198" s="40"/>
      <c r="AW198" s="40"/>
      <c r="AX198" s="40"/>
      <c r="AY198" s="40"/>
      <c r="AZ198" s="40">
        <v>528</v>
      </c>
      <c r="BA198" s="40">
        <v>48</v>
      </c>
      <c r="BB198" s="40"/>
      <c r="BC198" s="40"/>
      <c r="BD198" s="36">
        <v>192</v>
      </c>
      <c r="BE198" s="40">
        <v>24</v>
      </c>
      <c r="BF198" s="40">
        <v>0</v>
      </c>
      <c r="BG198" s="40"/>
      <c r="BH198" s="40">
        <v>168</v>
      </c>
      <c r="BI198" s="40">
        <v>72</v>
      </c>
      <c r="BJ198" s="40"/>
      <c r="BK198" s="40"/>
      <c r="BL198" s="40">
        <v>216</v>
      </c>
      <c r="BM198" s="40">
        <v>48</v>
      </c>
      <c r="BN198" s="40">
        <v>3024</v>
      </c>
      <c r="BO198" s="40"/>
      <c r="BP198" s="40">
        <v>192</v>
      </c>
      <c r="BQ198" s="40">
        <v>24</v>
      </c>
      <c r="BR198" s="40"/>
      <c r="BS198" s="40"/>
      <c r="BT198" s="40">
        <v>360</v>
      </c>
      <c r="BU198" s="40">
        <v>0</v>
      </c>
      <c r="BV198" s="40"/>
      <c r="BW198" s="40"/>
      <c r="BX198" s="40"/>
      <c r="BY198" s="40"/>
      <c r="BZ198" s="40"/>
      <c r="CA198" s="40"/>
      <c r="CB198" s="40"/>
      <c r="CC198" s="40"/>
      <c r="CD198" s="40"/>
      <c r="CE198" s="40"/>
      <c r="CF198" s="40"/>
      <c r="CG198" s="40"/>
      <c r="CH198" s="40"/>
      <c r="CI198" s="40"/>
      <c r="CJ198" s="40"/>
      <c r="CK198" s="40"/>
      <c r="CL198" s="40"/>
      <c r="CM198" s="40"/>
      <c r="CN198" s="40"/>
      <c r="CO198" s="40"/>
      <c r="CP198" s="40"/>
      <c r="CQ198" s="40"/>
      <c r="CR198" s="40"/>
      <c r="CS198" s="40"/>
      <c r="CT198" s="40"/>
      <c r="CU198" s="40"/>
      <c r="CV198" s="40"/>
      <c r="CW198" s="40"/>
      <c r="CX198" s="40"/>
      <c r="CY198" s="40"/>
      <c r="CZ198" s="40"/>
      <c r="DA198" s="40"/>
      <c r="DB198" s="40"/>
      <c r="DC198" s="40"/>
      <c r="DD198" s="40"/>
      <c r="DE198" s="40"/>
      <c r="DF198" s="40"/>
      <c r="DG198" s="40"/>
      <c r="DH198" s="40"/>
      <c r="DI198" s="40"/>
      <c r="DJ198" s="40"/>
      <c r="DK198" s="40"/>
      <c r="DL198" s="40"/>
      <c r="DM198" s="40"/>
      <c r="DN198" s="40"/>
      <c r="DO198" s="36"/>
      <c r="DP198" s="40"/>
      <c r="DQ198" s="40"/>
      <c r="DR198" s="40"/>
      <c r="DS198" s="40"/>
      <c r="DT198" s="40"/>
      <c r="DU198" s="40"/>
      <c r="DV198" s="40"/>
      <c r="DW198" s="40"/>
      <c r="DX198" s="40"/>
      <c r="DY198" s="40"/>
      <c r="DZ198" s="40"/>
      <c r="EA198" s="40"/>
      <c r="EB198" s="40"/>
      <c r="EC198" s="40"/>
      <c r="ED198" s="40"/>
      <c r="EE198" s="40"/>
      <c r="EF198" s="40"/>
      <c r="EG198" s="40"/>
      <c r="EI198" s="29"/>
      <c r="EJ198" s="29"/>
      <c r="EK198" s="29"/>
      <c r="EL198" s="29"/>
      <c r="EM198" s="29"/>
      <c r="EN198" s="29"/>
      <c r="EO198" s="29"/>
      <c r="EQ198" s="29"/>
      <c r="ES198" s="29"/>
      <c r="ET198" s="29"/>
      <c r="EV198" s="99"/>
      <c r="EW198" s="99"/>
    </row>
    <row r="199" spans="1:153" ht="16.5" thickBot="1">
      <c r="A199" s="320" t="s">
        <v>313</v>
      </c>
      <c r="B199" s="320"/>
      <c r="C199" s="78">
        <f>VLOOKUP(A199,BD!$B$3:$D$746,3,FALSE)</f>
        <v>24</v>
      </c>
      <c r="D199" s="321">
        <f>IFERROR(VLOOKUP(A199,BD!$B$3:$AC$411,4,FALSE),0)</f>
        <v>4704</v>
      </c>
      <c r="E199" s="322">
        <f>IFERROR(VLOOKUP(A199,BD!$B$3:$AC$411,6,FALSE),0)</f>
        <v>0</v>
      </c>
      <c r="F199" s="322"/>
      <c r="G199" s="322">
        <f>+IFERROR(VLOOKUP(A199,BD!$B$3:$AC$311,8,FALSE),0)</f>
        <v>0</v>
      </c>
      <c r="H199" s="322">
        <f>+IFERROR(VLOOKUP(A199,BD!$B$3:$AC$311,10,FALSE),0)</f>
        <v>0</v>
      </c>
      <c r="I199" s="322">
        <f t="shared" si="16"/>
        <v>0</v>
      </c>
      <c r="J199" s="322">
        <f t="shared" si="17"/>
        <v>0</v>
      </c>
      <c r="K199" s="337">
        <f t="shared" ref="K199" si="19">+J199+J200-I199-I200</f>
        <v>4320</v>
      </c>
      <c r="L199" s="40">
        <v>888</v>
      </c>
      <c r="M199" s="40">
        <v>240</v>
      </c>
      <c r="N199" s="40"/>
      <c r="O199" s="40"/>
      <c r="P199" s="40">
        <v>264</v>
      </c>
      <c r="Q199" s="40">
        <v>120</v>
      </c>
      <c r="R199" s="40"/>
      <c r="S199" s="36"/>
      <c r="T199" s="40"/>
      <c r="U199" s="40"/>
      <c r="V199" s="40"/>
      <c r="W199" s="40"/>
      <c r="X199" s="40">
        <v>336</v>
      </c>
      <c r="Y199" s="40">
        <v>144</v>
      </c>
      <c r="Z199" s="40"/>
      <c r="AA199" s="40"/>
      <c r="AB199" s="40">
        <v>552</v>
      </c>
      <c r="AC199" s="40">
        <v>168</v>
      </c>
      <c r="AD199" s="40">
        <v>0</v>
      </c>
      <c r="AE199" s="40"/>
      <c r="AF199" s="40">
        <v>216</v>
      </c>
      <c r="AG199" s="40">
        <v>48</v>
      </c>
      <c r="AH199" s="40"/>
      <c r="AI199" s="40"/>
      <c r="AJ199" s="40">
        <v>0</v>
      </c>
      <c r="AK199" s="40">
        <v>0</v>
      </c>
      <c r="AL199" s="40"/>
      <c r="AM199" s="40"/>
      <c r="AN199" s="40">
        <v>120</v>
      </c>
      <c r="AO199" s="40">
        <v>0</v>
      </c>
      <c r="AP199" s="40">
        <v>0</v>
      </c>
      <c r="AQ199" s="40"/>
      <c r="AR199" s="40">
        <v>144</v>
      </c>
      <c r="AS199" s="40">
        <v>0</v>
      </c>
      <c r="AT199" s="40"/>
      <c r="AU199" s="36"/>
      <c r="AV199" s="40"/>
      <c r="AW199" s="40"/>
      <c r="AX199" s="40"/>
      <c r="AY199" s="40"/>
      <c r="AZ199" s="40">
        <v>0</v>
      </c>
      <c r="BA199" s="40">
        <v>0</v>
      </c>
      <c r="BB199" s="40"/>
      <c r="BC199" s="40"/>
      <c r="BD199" s="36">
        <v>0</v>
      </c>
      <c r="BE199" s="40">
        <v>0</v>
      </c>
      <c r="BF199" s="40">
        <v>0</v>
      </c>
      <c r="BG199" s="40"/>
      <c r="BH199" s="40">
        <v>0</v>
      </c>
      <c r="BI199" s="40">
        <v>0</v>
      </c>
      <c r="BJ199" s="40"/>
      <c r="BK199" s="40"/>
      <c r="BL199" s="40">
        <v>0</v>
      </c>
      <c r="BM199" s="40">
        <v>0</v>
      </c>
      <c r="BN199" s="40">
        <v>0</v>
      </c>
      <c r="BO199" s="40"/>
      <c r="BP199" s="40">
        <v>0</v>
      </c>
      <c r="BQ199" s="40">
        <v>0</v>
      </c>
      <c r="BR199" s="40"/>
      <c r="BS199" s="40"/>
      <c r="BT199" s="40">
        <v>0</v>
      </c>
      <c r="BU199" s="40">
        <v>0</v>
      </c>
      <c r="BV199" s="40"/>
      <c r="BW199" s="40"/>
      <c r="BX199" s="40"/>
      <c r="BY199" s="40"/>
      <c r="BZ199" s="40"/>
      <c r="CA199" s="40"/>
      <c r="CB199" s="40"/>
      <c r="CC199" s="40"/>
      <c r="CD199" s="40"/>
      <c r="CE199" s="40"/>
      <c r="CF199" s="40"/>
      <c r="CG199" s="40"/>
      <c r="CH199" s="40"/>
      <c r="CI199" s="40"/>
      <c r="CJ199" s="40"/>
      <c r="CK199" s="40"/>
      <c r="CL199" s="40"/>
      <c r="CM199" s="40"/>
      <c r="CN199" s="40"/>
      <c r="CO199" s="40"/>
      <c r="CP199" s="40"/>
      <c r="CQ199" s="40"/>
      <c r="CR199" s="40"/>
      <c r="CS199" s="40"/>
      <c r="CT199" s="40"/>
      <c r="CU199" s="40"/>
      <c r="CV199" s="40"/>
      <c r="CW199" s="40"/>
      <c r="CX199" s="40"/>
      <c r="CY199" s="40"/>
      <c r="CZ199" s="40"/>
      <c r="DA199" s="40"/>
      <c r="DB199" s="40"/>
      <c r="DC199" s="40"/>
      <c r="DD199" s="40"/>
      <c r="DE199" s="40"/>
      <c r="DF199" s="40"/>
      <c r="DG199" s="40"/>
      <c r="DH199" s="40"/>
      <c r="DI199" s="40"/>
      <c r="DJ199" s="40"/>
      <c r="DK199" s="40"/>
      <c r="DL199" s="40"/>
      <c r="DM199" s="40"/>
      <c r="DN199" s="40"/>
      <c r="DO199" s="36"/>
      <c r="DP199" s="40"/>
      <c r="DQ199" s="40"/>
      <c r="DR199" s="40"/>
      <c r="DS199" s="40"/>
      <c r="DT199" s="40"/>
      <c r="DU199" s="40"/>
      <c r="DV199" s="40"/>
      <c r="DW199" s="40"/>
      <c r="DX199" s="40"/>
      <c r="DY199" s="40"/>
      <c r="DZ199" s="40"/>
      <c r="EA199" s="40"/>
      <c r="EB199" s="40"/>
      <c r="EC199" s="40"/>
      <c r="ED199" s="40"/>
      <c r="EE199" s="40"/>
      <c r="EF199" s="40"/>
      <c r="EG199" s="40"/>
      <c r="EI199" s="29"/>
      <c r="EJ199" s="29"/>
      <c r="EK199" s="29"/>
      <c r="EL199" s="29"/>
      <c r="EM199" s="29"/>
      <c r="EN199" s="29"/>
      <c r="EO199" s="29"/>
      <c r="EQ199" s="29"/>
      <c r="ES199" s="29"/>
      <c r="ET199" s="29"/>
      <c r="EV199" s="99"/>
      <c r="EW199" s="99"/>
    </row>
    <row r="200" spans="1:153" ht="16.5" thickBot="1">
      <c r="A200" s="320" t="s">
        <v>314</v>
      </c>
      <c r="B200" s="320"/>
      <c r="C200" s="78">
        <f>VLOOKUP(A200,BD!$B$3:$D$746,3,FALSE)</f>
        <v>24</v>
      </c>
      <c r="D200" s="321">
        <f>IFERROR(VLOOKUP(A200,BD!$B$3:$AC$411,4,FALSE),0)</f>
        <v>4704</v>
      </c>
      <c r="E200" s="322">
        <f>IFERROR(VLOOKUP(A200,BD!$B$3:$AC$411,6,FALSE),0)</f>
        <v>4320</v>
      </c>
      <c r="F200" s="322"/>
      <c r="G200" s="322">
        <f>+IFERROR(VLOOKUP(A200,BD!$B$3:$AC$311,8,FALSE),0)</f>
        <v>0</v>
      </c>
      <c r="H200" s="322">
        <f>+IFERROR(VLOOKUP(A200,BD!$B$3:$AC$311,10,FALSE),0)</f>
        <v>0</v>
      </c>
      <c r="I200" s="322">
        <f t="shared" si="16"/>
        <v>0</v>
      </c>
      <c r="J200" s="322">
        <f t="shared" si="17"/>
        <v>4320</v>
      </c>
      <c r="K200" s="339"/>
      <c r="L200" s="40">
        <v>192</v>
      </c>
      <c r="M200" s="40">
        <v>0</v>
      </c>
      <c r="N200" s="40"/>
      <c r="O200" s="40"/>
      <c r="P200" s="40">
        <v>240</v>
      </c>
      <c r="Q200" s="40">
        <v>96</v>
      </c>
      <c r="R200" s="40"/>
      <c r="S200" s="36"/>
      <c r="T200" s="40"/>
      <c r="U200" s="40"/>
      <c r="V200" s="40"/>
      <c r="W200" s="40"/>
      <c r="X200" s="40">
        <v>312</v>
      </c>
      <c r="Y200" s="40">
        <v>120</v>
      </c>
      <c r="Z200" s="40"/>
      <c r="AA200" s="40"/>
      <c r="AB200" s="40">
        <v>360</v>
      </c>
      <c r="AC200" s="40">
        <v>96</v>
      </c>
      <c r="AD200" s="40">
        <v>0</v>
      </c>
      <c r="AE200" s="40"/>
      <c r="AF200" s="40">
        <v>336</v>
      </c>
      <c r="AG200" s="40">
        <v>24</v>
      </c>
      <c r="AH200" s="40"/>
      <c r="AI200" s="40"/>
      <c r="AJ200" s="40">
        <v>312</v>
      </c>
      <c r="AK200" s="40">
        <v>72</v>
      </c>
      <c r="AL200" s="40"/>
      <c r="AM200" s="40"/>
      <c r="AN200" s="40">
        <v>264</v>
      </c>
      <c r="AO200" s="40">
        <v>48</v>
      </c>
      <c r="AP200" s="40">
        <v>4704</v>
      </c>
      <c r="AQ200" s="40"/>
      <c r="AR200" s="40">
        <v>480</v>
      </c>
      <c r="AS200" s="40">
        <v>96</v>
      </c>
      <c r="AT200" s="40"/>
      <c r="AU200" s="36"/>
      <c r="AV200" s="40"/>
      <c r="AW200" s="40"/>
      <c r="AX200" s="40"/>
      <c r="AY200" s="40"/>
      <c r="AZ200" s="40">
        <v>912</v>
      </c>
      <c r="BA200" s="40">
        <v>120</v>
      </c>
      <c r="BB200" s="40"/>
      <c r="BC200" s="40"/>
      <c r="BD200" s="36">
        <v>456</v>
      </c>
      <c r="BE200" s="40">
        <v>96</v>
      </c>
      <c r="BF200" s="40">
        <v>0</v>
      </c>
      <c r="BG200" s="40"/>
      <c r="BH200" s="40">
        <v>528</v>
      </c>
      <c r="BI200" s="40">
        <v>96</v>
      </c>
      <c r="BJ200" s="40"/>
      <c r="BK200" s="40"/>
      <c r="BL200" s="40">
        <v>480</v>
      </c>
      <c r="BM200" s="40">
        <v>0</v>
      </c>
      <c r="BN200" s="40">
        <v>0</v>
      </c>
      <c r="BO200" s="40"/>
      <c r="BP200" s="40">
        <v>456</v>
      </c>
      <c r="BQ200" s="40">
        <v>216</v>
      </c>
      <c r="BR200" s="40"/>
      <c r="BS200" s="40"/>
      <c r="BT200" s="40">
        <v>576</v>
      </c>
      <c r="BU200" s="40">
        <v>0</v>
      </c>
      <c r="BV200" s="40"/>
      <c r="BW200" s="40"/>
      <c r="BX200" s="40"/>
      <c r="BY200" s="40"/>
      <c r="BZ200" s="40"/>
      <c r="CA200" s="40"/>
      <c r="CB200" s="40"/>
      <c r="CC200" s="40"/>
      <c r="CD200" s="40"/>
      <c r="CE200" s="40"/>
      <c r="CF200" s="40"/>
      <c r="CG200" s="40"/>
      <c r="CH200" s="40"/>
      <c r="CI200" s="40"/>
      <c r="CJ200" s="40"/>
      <c r="CK200" s="40"/>
      <c r="CL200" s="40"/>
      <c r="CM200" s="40"/>
      <c r="CN200" s="40"/>
      <c r="CO200" s="40"/>
      <c r="CP200" s="40"/>
      <c r="CQ200" s="40"/>
      <c r="CR200" s="40"/>
      <c r="CS200" s="40"/>
      <c r="CT200" s="40"/>
      <c r="CU200" s="40"/>
      <c r="CV200" s="40"/>
      <c r="CW200" s="40"/>
      <c r="CX200" s="40"/>
      <c r="CY200" s="40"/>
      <c r="CZ200" s="40"/>
      <c r="DA200" s="40"/>
      <c r="DB200" s="40"/>
      <c r="DC200" s="40"/>
      <c r="DD200" s="40"/>
      <c r="DE200" s="40"/>
      <c r="DF200" s="40"/>
      <c r="DG200" s="40"/>
      <c r="DH200" s="40"/>
      <c r="DI200" s="40"/>
      <c r="DJ200" s="40"/>
      <c r="DK200" s="40"/>
      <c r="DL200" s="40"/>
      <c r="DM200" s="40"/>
      <c r="DN200" s="40"/>
      <c r="DO200" s="36"/>
      <c r="DP200" s="40"/>
      <c r="DQ200" s="40"/>
      <c r="DR200" s="40"/>
      <c r="DS200" s="40"/>
      <c r="DT200" s="40"/>
      <c r="DU200" s="40"/>
      <c r="DV200" s="40"/>
      <c r="DW200" s="40"/>
      <c r="DX200" s="40"/>
      <c r="DY200" s="40"/>
      <c r="DZ200" s="40"/>
      <c r="EA200" s="40"/>
      <c r="EB200" s="40"/>
      <c r="EC200" s="40"/>
      <c r="ED200" s="40"/>
      <c r="EE200" s="40"/>
      <c r="EF200" s="40"/>
      <c r="EG200" s="40"/>
      <c r="EI200" s="29"/>
      <c r="EJ200" s="29"/>
      <c r="EK200" s="29"/>
      <c r="EL200" s="29"/>
      <c r="EM200" s="29"/>
      <c r="EN200" s="29"/>
      <c r="EO200" s="29"/>
      <c r="EQ200" s="29"/>
      <c r="ES200" s="29"/>
      <c r="ET200" s="29"/>
      <c r="EV200" s="99"/>
      <c r="EW200" s="99"/>
    </row>
    <row r="201" spans="1:153" ht="16.5" thickBot="1">
      <c r="A201" s="88" t="s">
        <v>258</v>
      </c>
      <c r="B201" s="88"/>
      <c r="C201" s="78">
        <f>VLOOKUP(A201,BD!$B$3:$D$746,3,FALSE)</f>
        <v>6</v>
      </c>
      <c r="D201" s="30">
        <f>IFERROR(VLOOKUP(A201,BD!$B$3:$AC$411,4,FALSE),0)</f>
        <v>1200</v>
      </c>
      <c r="E201" s="30">
        <f>IFERROR(VLOOKUP(A201,BD!$B$3:$AC$411,6,FALSE),0)</f>
        <v>648</v>
      </c>
      <c r="F201" s="30"/>
      <c r="G201" s="30">
        <f>+IFERROR(VLOOKUP(A201,BD!$B$3:$AC$311,8,FALSE),0)</f>
        <v>0</v>
      </c>
      <c r="H201" s="30">
        <f>+IFERROR(VLOOKUP(A201,BD!$B$3:$AC$311,10,FALSE),0)</f>
        <v>0</v>
      </c>
      <c r="I201" s="30">
        <f t="shared" si="12"/>
        <v>0</v>
      </c>
      <c r="J201" s="30">
        <f t="shared" si="13"/>
        <v>648</v>
      </c>
      <c r="K201" s="79">
        <f t="shared" ref="K201:K208" si="20">J201-I201</f>
        <v>648</v>
      </c>
      <c r="L201" s="40">
        <v>222</v>
      </c>
      <c r="M201" s="40">
        <v>150</v>
      </c>
      <c r="N201" s="40"/>
      <c r="O201" s="40"/>
      <c r="P201" s="40">
        <v>234</v>
      </c>
      <c r="Q201" s="40">
        <v>90</v>
      </c>
      <c r="R201" s="40"/>
      <c r="S201" s="36"/>
      <c r="T201" s="40"/>
      <c r="U201" s="40"/>
      <c r="V201" s="40"/>
      <c r="W201" s="40"/>
      <c r="X201" s="40">
        <v>246</v>
      </c>
      <c r="Y201" s="40">
        <v>54</v>
      </c>
      <c r="Z201" s="40"/>
      <c r="AA201" s="40"/>
      <c r="AB201" s="40">
        <v>246</v>
      </c>
      <c r="AC201" s="40">
        <v>132</v>
      </c>
      <c r="AD201" s="40">
        <v>0</v>
      </c>
      <c r="AE201" s="40">
        <v>4</v>
      </c>
      <c r="AF201" s="40">
        <v>186</v>
      </c>
      <c r="AG201" s="40">
        <v>30</v>
      </c>
      <c r="AH201" s="40"/>
      <c r="AI201" s="40"/>
      <c r="AJ201" s="40">
        <v>222</v>
      </c>
      <c r="AK201" s="40">
        <v>0</v>
      </c>
      <c r="AL201" s="40"/>
      <c r="AM201" s="40"/>
      <c r="AN201" s="40">
        <v>264</v>
      </c>
      <c r="AO201" s="40">
        <v>60</v>
      </c>
      <c r="AP201" s="40">
        <v>1200</v>
      </c>
      <c r="AQ201" s="40"/>
      <c r="AR201" s="40">
        <v>228</v>
      </c>
      <c r="AS201" s="40">
        <v>84</v>
      </c>
      <c r="AT201" s="40"/>
      <c r="AU201" s="36"/>
      <c r="AV201" s="40"/>
      <c r="AW201" s="40"/>
      <c r="AX201" s="40"/>
      <c r="AY201" s="40"/>
      <c r="AZ201" s="40">
        <v>228</v>
      </c>
      <c r="BA201" s="40">
        <v>60</v>
      </c>
      <c r="BB201" s="40"/>
      <c r="BC201" s="40"/>
      <c r="BD201" s="36">
        <v>198</v>
      </c>
      <c r="BE201" s="40">
        <v>60</v>
      </c>
      <c r="BF201" s="40">
        <v>0</v>
      </c>
      <c r="BG201" s="40"/>
      <c r="BH201" s="40">
        <v>198</v>
      </c>
      <c r="BI201" s="40">
        <v>48</v>
      </c>
      <c r="BJ201" s="40"/>
      <c r="BK201" s="40"/>
      <c r="BL201" s="40">
        <v>186</v>
      </c>
      <c r="BM201" s="40">
        <v>54</v>
      </c>
      <c r="BN201" s="40">
        <v>0</v>
      </c>
      <c r="BO201" s="40"/>
      <c r="BP201" s="40">
        <v>204</v>
      </c>
      <c r="BQ201" s="40">
        <v>90</v>
      </c>
      <c r="BR201" s="40"/>
      <c r="BS201" s="40"/>
      <c r="BT201" s="40">
        <v>198</v>
      </c>
      <c r="BU201" s="40">
        <v>0</v>
      </c>
      <c r="BV201" s="40"/>
      <c r="BW201" s="40"/>
      <c r="BX201" s="40"/>
      <c r="BY201" s="40"/>
      <c r="BZ201" s="40"/>
      <c r="CA201" s="40"/>
      <c r="CB201" s="40"/>
      <c r="CC201" s="40"/>
      <c r="CD201" s="40"/>
      <c r="CE201" s="40"/>
      <c r="CF201" s="40"/>
      <c r="CG201" s="40"/>
      <c r="CH201" s="40"/>
      <c r="CI201" s="40"/>
      <c r="CJ201" s="40"/>
      <c r="CK201" s="40"/>
      <c r="CL201" s="40"/>
      <c r="CM201" s="40"/>
      <c r="CN201" s="40"/>
      <c r="CO201" s="40"/>
      <c r="CP201" s="40"/>
      <c r="CQ201" s="40"/>
      <c r="CR201" s="40"/>
      <c r="CS201" s="40"/>
      <c r="CT201" s="40"/>
      <c r="CU201" s="40"/>
      <c r="CV201" s="40"/>
      <c r="CW201" s="40"/>
      <c r="CX201" s="40"/>
      <c r="CY201" s="40"/>
      <c r="CZ201" s="40"/>
      <c r="DA201" s="40"/>
      <c r="DB201" s="40"/>
      <c r="DC201" s="40"/>
      <c r="DD201" s="40"/>
      <c r="DE201" s="40"/>
      <c r="DF201" s="40"/>
      <c r="DG201" s="40"/>
      <c r="DH201" s="40"/>
      <c r="DI201" s="40"/>
      <c r="DJ201" s="40"/>
      <c r="DK201" s="40"/>
      <c r="DL201" s="40"/>
      <c r="DM201" s="40"/>
      <c r="DN201" s="40"/>
      <c r="DO201" s="36"/>
      <c r="DP201" s="40"/>
      <c r="DQ201" s="40"/>
      <c r="DR201" s="40"/>
      <c r="DS201" s="40"/>
      <c r="DT201" s="40"/>
      <c r="DU201" s="40"/>
      <c r="DV201" s="40"/>
      <c r="DW201" s="40"/>
      <c r="DX201" s="40"/>
      <c r="DY201" s="40"/>
      <c r="DZ201" s="40"/>
      <c r="EA201" s="40"/>
      <c r="EB201" s="40"/>
      <c r="EC201" s="40"/>
      <c r="ED201" s="40"/>
      <c r="EE201" s="40"/>
      <c r="EF201" s="40"/>
      <c r="EG201" s="40"/>
      <c r="EI201" s="30"/>
      <c r="EJ201" s="30"/>
      <c r="EK201" s="30"/>
      <c r="EL201" s="30"/>
      <c r="EM201" s="30"/>
      <c r="EN201" s="30"/>
      <c r="EO201" s="30"/>
      <c r="EQ201" s="30"/>
      <c r="ES201" s="30"/>
      <c r="ET201" s="30"/>
      <c r="EV201" s="99"/>
      <c r="EW201" s="99"/>
    </row>
    <row r="202" spans="1:153" ht="16.5" thickBot="1">
      <c r="A202" s="300" t="s">
        <v>294</v>
      </c>
      <c r="B202" s="300"/>
      <c r="C202" s="78">
        <f>VLOOKUP(A202,BD!$B$3:$D$746,3,FALSE)</f>
        <v>12</v>
      </c>
      <c r="D202" s="301">
        <f>IFERROR(VLOOKUP(A202,BD!$B$3:$AC$411,4,FALSE),0)</f>
        <v>3600</v>
      </c>
      <c r="E202" s="301">
        <f>IFERROR(VLOOKUP(A202,BD!$B$3:$AC$411,6,FALSE),0)</f>
        <v>3912</v>
      </c>
      <c r="F202" s="301"/>
      <c r="G202" s="301">
        <f>+IFERROR(VLOOKUP(A202,BD!$B$3:$AC$311,8,FALSE),0)</f>
        <v>0</v>
      </c>
      <c r="H202" s="301">
        <f>+IFERROR(VLOOKUP(A202,BD!$B$3:$AC$311,10,FALSE),0)</f>
        <v>0</v>
      </c>
      <c r="I202" s="301">
        <f>+EQ202</f>
        <v>0</v>
      </c>
      <c r="J202" s="301">
        <f>+E202</f>
        <v>3912</v>
      </c>
      <c r="K202" s="1">
        <f>SUM(J202:J205)-SUM(I202:I205)</f>
        <v>19656</v>
      </c>
      <c r="L202" s="40">
        <v>1320</v>
      </c>
      <c r="M202" s="40">
        <v>252</v>
      </c>
      <c r="N202" s="40"/>
      <c r="O202" s="40">
        <v>2</v>
      </c>
      <c r="P202" s="40">
        <v>900</v>
      </c>
      <c r="Q202" s="40">
        <v>240</v>
      </c>
      <c r="R202" s="40"/>
      <c r="S202" s="36"/>
      <c r="T202" s="40"/>
      <c r="U202" s="40"/>
      <c r="V202" s="40"/>
      <c r="W202" s="40"/>
      <c r="X202" s="40">
        <v>1080</v>
      </c>
      <c r="Y202" s="40">
        <v>300</v>
      </c>
      <c r="Z202" s="40"/>
      <c r="AA202" s="40"/>
      <c r="AB202" s="40">
        <v>1104</v>
      </c>
      <c r="AC202" s="40">
        <v>420</v>
      </c>
      <c r="AD202" s="40">
        <v>7200</v>
      </c>
      <c r="AE202" s="40">
        <v>-12</v>
      </c>
      <c r="AF202" s="40">
        <v>1800</v>
      </c>
      <c r="AG202" s="40">
        <v>156</v>
      </c>
      <c r="AH202" s="40"/>
      <c r="AI202" s="40">
        <v>12</v>
      </c>
      <c r="AJ202" s="40">
        <v>1056</v>
      </c>
      <c r="AK202" s="40">
        <v>420</v>
      </c>
      <c r="AL202" s="40"/>
      <c r="AM202" s="40"/>
      <c r="AN202" s="40">
        <v>1380</v>
      </c>
      <c r="AO202" s="40">
        <v>456</v>
      </c>
      <c r="AP202" s="40">
        <v>3600</v>
      </c>
      <c r="AQ202" s="40"/>
      <c r="AR202" s="40">
        <v>1140</v>
      </c>
      <c r="AS202" s="40">
        <v>60</v>
      </c>
      <c r="AT202" s="40"/>
      <c r="AU202" s="36"/>
      <c r="AV202" s="40"/>
      <c r="AW202" s="40"/>
      <c r="AX202" s="40"/>
      <c r="AY202" s="40"/>
      <c r="AZ202" s="40">
        <v>1200</v>
      </c>
      <c r="BA202" s="40">
        <v>240</v>
      </c>
      <c r="BB202" s="40"/>
      <c r="BC202" s="40"/>
      <c r="BD202" s="36">
        <v>900</v>
      </c>
      <c r="BE202" s="40">
        <v>192</v>
      </c>
      <c r="BF202" s="40">
        <v>0</v>
      </c>
      <c r="BG202" s="40">
        <v>1</v>
      </c>
      <c r="BH202" s="40">
        <v>900</v>
      </c>
      <c r="BI202" s="40">
        <v>84</v>
      </c>
      <c r="BJ202" s="40"/>
      <c r="BK202" s="40"/>
      <c r="BL202" s="40">
        <v>1080</v>
      </c>
      <c r="BM202" s="40">
        <v>324</v>
      </c>
      <c r="BN202" s="40">
        <v>0</v>
      </c>
      <c r="BO202" s="40"/>
      <c r="BP202" s="40">
        <v>2220</v>
      </c>
      <c r="BQ202" s="40">
        <v>588</v>
      </c>
      <c r="BR202" s="40"/>
      <c r="BS202" s="40"/>
      <c r="BT202" s="40">
        <v>936</v>
      </c>
      <c r="BU202" s="40">
        <v>0</v>
      </c>
      <c r="BV202" s="40"/>
      <c r="BW202" s="40"/>
      <c r="BX202" s="40"/>
      <c r="BY202" s="40"/>
      <c r="BZ202" s="40"/>
      <c r="CA202" s="40"/>
      <c r="CB202" s="40"/>
      <c r="CC202" s="40"/>
      <c r="CD202" s="40"/>
      <c r="CE202" s="40"/>
      <c r="CF202" s="40"/>
      <c r="CG202" s="40"/>
      <c r="CH202" s="40"/>
      <c r="CI202" s="40"/>
      <c r="CJ202" s="40"/>
      <c r="CK202" s="40"/>
      <c r="CL202" s="40"/>
      <c r="CM202" s="40"/>
      <c r="CN202" s="40"/>
      <c r="CO202" s="40"/>
      <c r="CP202" s="40"/>
      <c r="CQ202" s="40"/>
      <c r="CR202" s="40"/>
      <c r="CS202" s="40"/>
      <c r="CT202" s="40"/>
      <c r="CU202" s="40"/>
      <c r="CV202" s="40"/>
      <c r="CW202" s="40"/>
      <c r="CX202" s="40"/>
      <c r="CY202" s="40"/>
      <c r="CZ202" s="40"/>
      <c r="DA202" s="40"/>
      <c r="DB202" s="40"/>
      <c r="DC202" s="40"/>
      <c r="DD202" s="40"/>
      <c r="DE202" s="40"/>
      <c r="DF202" s="40"/>
      <c r="DG202" s="40"/>
      <c r="DH202" s="40"/>
      <c r="DI202" s="40"/>
      <c r="DJ202" s="40"/>
      <c r="DK202" s="40"/>
      <c r="DL202" s="40"/>
      <c r="DM202" s="40"/>
      <c r="DN202" s="40"/>
      <c r="DO202" s="36"/>
      <c r="DP202" s="40"/>
      <c r="DQ202" s="40"/>
      <c r="DR202" s="40"/>
      <c r="DS202" s="40"/>
      <c r="DT202" s="40"/>
      <c r="DU202" s="40"/>
      <c r="DV202" s="40"/>
      <c r="DW202" s="40"/>
      <c r="DX202" s="40"/>
      <c r="DY202" s="40"/>
      <c r="DZ202" s="40"/>
      <c r="EA202" s="40"/>
      <c r="EB202" s="40"/>
      <c r="EC202" s="40"/>
      <c r="ED202" s="40"/>
      <c r="EE202" s="40"/>
      <c r="EF202" s="40"/>
      <c r="EG202" s="40"/>
      <c r="EI202" s="301"/>
      <c r="EJ202" s="301"/>
      <c r="EK202" s="301"/>
      <c r="EL202" s="301"/>
      <c r="EM202" s="301"/>
      <c r="EN202" s="301"/>
      <c r="EO202" s="301"/>
      <c r="EQ202" s="301"/>
      <c r="ES202" s="301"/>
      <c r="ET202" s="301"/>
      <c r="EV202" s="99"/>
      <c r="EW202" s="99"/>
    </row>
    <row r="203" spans="1:153" ht="16.5" thickBot="1">
      <c r="A203" s="300" t="s">
        <v>295</v>
      </c>
      <c r="B203" s="300"/>
      <c r="C203" s="78">
        <f>VLOOKUP(A203,BD!$B$3:$D$746,3,FALSE)</f>
        <v>12</v>
      </c>
      <c r="D203" s="301">
        <f>IFERROR(VLOOKUP(A203,BD!$B$3:$AC$411,4,FALSE),0)</f>
        <v>3600</v>
      </c>
      <c r="E203" s="301">
        <f>IFERROR(VLOOKUP(A203,BD!$B$3:$AC$411,6,FALSE),0)</f>
        <v>4104</v>
      </c>
      <c r="F203" s="301"/>
      <c r="G203" s="301">
        <f>+IFERROR(VLOOKUP(A203,BD!$B$3:$AC$311,8,FALSE),0)</f>
        <v>0</v>
      </c>
      <c r="H203" s="301">
        <f>+IFERROR(VLOOKUP(A203,BD!$B$3:$AC$311,10,FALSE),0)</f>
        <v>0</v>
      </c>
      <c r="I203" s="301">
        <f>+EQ203</f>
        <v>0</v>
      </c>
      <c r="J203" s="301">
        <f>+E203</f>
        <v>4104</v>
      </c>
      <c r="K203" s="335"/>
      <c r="L203" s="40">
        <v>1200</v>
      </c>
      <c r="M203" s="40">
        <v>252</v>
      </c>
      <c r="N203" s="40"/>
      <c r="O203" s="40"/>
      <c r="P203" s="40">
        <v>924</v>
      </c>
      <c r="Q203" s="40">
        <v>204</v>
      </c>
      <c r="R203" s="40"/>
      <c r="S203" s="36"/>
      <c r="T203" s="40"/>
      <c r="U203" s="40"/>
      <c r="V203" s="40"/>
      <c r="W203" s="40"/>
      <c r="X203" s="40">
        <v>960</v>
      </c>
      <c r="Y203" s="40">
        <v>312</v>
      </c>
      <c r="Z203" s="40"/>
      <c r="AA203" s="40"/>
      <c r="AB203" s="40">
        <v>1116</v>
      </c>
      <c r="AC203" s="40">
        <v>456</v>
      </c>
      <c r="AD203" s="40">
        <v>1800</v>
      </c>
      <c r="AE203" s="40"/>
      <c r="AF203" s="40">
        <v>1260</v>
      </c>
      <c r="AG203" s="40">
        <v>108</v>
      </c>
      <c r="AH203" s="40"/>
      <c r="AI203" s="40"/>
      <c r="AJ203" s="40">
        <v>1080</v>
      </c>
      <c r="AK203" s="40">
        <v>432</v>
      </c>
      <c r="AL203" s="40"/>
      <c r="AM203" s="40"/>
      <c r="AN203" s="40">
        <v>1320</v>
      </c>
      <c r="AO203" s="40">
        <v>516</v>
      </c>
      <c r="AP203" s="40">
        <v>3600</v>
      </c>
      <c r="AQ203" s="40"/>
      <c r="AR203" s="40">
        <v>1020</v>
      </c>
      <c r="AS203" s="40">
        <v>72</v>
      </c>
      <c r="AT203" s="40"/>
      <c r="AU203" s="36"/>
      <c r="AV203" s="40"/>
      <c r="AW203" s="40"/>
      <c r="AX203" s="40"/>
      <c r="AY203" s="40"/>
      <c r="AZ203" s="40">
        <v>1200</v>
      </c>
      <c r="BA203" s="40">
        <v>240</v>
      </c>
      <c r="BB203" s="40"/>
      <c r="BC203" s="40"/>
      <c r="BD203" s="36">
        <v>900</v>
      </c>
      <c r="BE203" s="40">
        <v>288</v>
      </c>
      <c r="BF203" s="40">
        <v>0</v>
      </c>
      <c r="BG203" s="40"/>
      <c r="BH203" s="40">
        <v>900</v>
      </c>
      <c r="BI203" s="40">
        <v>180</v>
      </c>
      <c r="BJ203" s="40"/>
      <c r="BK203" s="40">
        <v>4</v>
      </c>
      <c r="BL203" s="40">
        <v>960</v>
      </c>
      <c r="BM203" s="40">
        <v>528</v>
      </c>
      <c r="BN203" s="40">
        <v>0</v>
      </c>
      <c r="BO203" s="40"/>
      <c r="BP203" s="40">
        <v>1920</v>
      </c>
      <c r="BQ203" s="40">
        <v>456</v>
      </c>
      <c r="BR203" s="40"/>
      <c r="BS203" s="40"/>
      <c r="BT203" s="40">
        <v>840</v>
      </c>
      <c r="BU203" s="40">
        <v>0</v>
      </c>
      <c r="BV203" s="40"/>
      <c r="BW203" s="40"/>
      <c r="BX203" s="40"/>
      <c r="BY203" s="40"/>
      <c r="BZ203" s="40"/>
      <c r="CA203" s="40"/>
      <c r="CB203" s="40"/>
      <c r="CC203" s="40"/>
      <c r="CD203" s="40"/>
      <c r="CE203" s="40"/>
      <c r="CF203" s="40"/>
      <c r="CG203" s="40"/>
      <c r="CH203" s="40"/>
      <c r="CI203" s="40"/>
      <c r="CJ203" s="40"/>
      <c r="CK203" s="40"/>
      <c r="CL203" s="40"/>
      <c r="CM203" s="40"/>
      <c r="CN203" s="40"/>
      <c r="CO203" s="40"/>
      <c r="CP203" s="40"/>
      <c r="CQ203" s="40"/>
      <c r="CR203" s="40"/>
      <c r="CS203" s="40"/>
      <c r="CT203" s="40"/>
      <c r="CU203" s="40"/>
      <c r="CV203" s="40"/>
      <c r="CW203" s="40"/>
      <c r="CX203" s="40"/>
      <c r="CY203" s="40"/>
      <c r="CZ203" s="40"/>
      <c r="DA203" s="40"/>
      <c r="DB203" s="40"/>
      <c r="DC203" s="40"/>
      <c r="DD203" s="40"/>
      <c r="DE203" s="40"/>
      <c r="DF203" s="40"/>
      <c r="DG203" s="40"/>
      <c r="DH203" s="40"/>
      <c r="DI203" s="40"/>
      <c r="DJ203" s="40"/>
      <c r="DK203" s="40"/>
      <c r="DL203" s="40"/>
      <c r="DM203" s="40"/>
      <c r="DN203" s="40"/>
      <c r="DO203" s="36"/>
      <c r="DP203" s="40"/>
      <c r="DQ203" s="40"/>
      <c r="DR203" s="40"/>
      <c r="DS203" s="40"/>
      <c r="DT203" s="40"/>
      <c r="DU203" s="40"/>
      <c r="DV203" s="40"/>
      <c r="DW203" s="40"/>
      <c r="DX203" s="40"/>
      <c r="DY203" s="40"/>
      <c r="DZ203" s="40"/>
      <c r="EA203" s="40"/>
      <c r="EB203" s="40"/>
      <c r="EC203" s="40"/>
      <c r="ED203" s="40"/>
      <c r="EE203" s="40"/>
      <c r="EF203" s="40"/>
      <c r="EG203" s="40"/>
      <c r="EI203" s="301"/>
      <c r="EJ203" s="301"/>
      <c r="EK203" s="301"/>
      <c r="EL203" s="301"/>
      <c r="EM203" s="301"/>
      <c r="EN203" s="301"/>
      <c r="EO203" s="301"/>
      <c r="EQ203" s="301"/>
      <c r="ES203" s="301"/>
      <c r="ET203" s="301"/>
      <c r="EV203" s="99"/>
      <c r="EW203" s="99"/>
    </row>
    <row r="204" spans="1:153" ht="16.5" thickBot="1">
      <c r="A204" s="300" t="s">
        <v>300</v>
      </c>
      <c r="B204" s="300"/>
      <c r="C204" s="78">
        <f>VLOOKUP(A204,BD!$B$3:$D$746,3,FALSE)</f>
        <v>12</v>
      </c>
      <c r="D204" s="301">
        <f>IFERROR(VLOOKUP(A204,BD!$B$3:$AC$411,4,FALSE),0)</f>
        <v>7200</v>
      </c>
      <c r="E204" s="301">
        <f>IFERROR(VLOOKUP(A204,BD!$B$3:$AC$411,6,FALSE),0)</f>
        <v>7404</v>
      </c>
      <c r="F204" s="301"/>
      <c r="G204" s="301">
        <f>+IFERROR(VLOOKUP(A204,BD!$B$3:$AC$311,8,FALSE),0)</f>
        <v>0</v>
      </c>
      <c r="H204" s="301">
        <f>+IFERROR(VLOOKUP(A204,BD!$B$3:$AC$311,10,FALSE),0)</f>
        <v>0</v>
      </c>
      <c r="I204" s="301">
        <f>+EQ204</f>
        <v>0</v>
      </c>
      <c r="J204" s="301">
        <f>+E204</f>
        <v>7404</v>
      </c>
      <c r="K204" s="335"/>
      <c r="L204" s="40">
        <v>1620</v>
      </c>
      <c r="M204" s="40">
        <v>264</v>
      </c>
      <c r="N204" s="40"/>
      <c r="O204" s="40"/>
      <c r="P204" s="40">
        <v>1320</v>
      </c>
      <c r="Q204" s="40">
        <v>228</v>
      </c>
      <c r="R204" s="40"/>
      <c r="S204" s="36"/>
      <c r="T204" s="40"/>
      <c r="U204" s="40"/>
      <c r="V204" s="40"/>
      <c r="W204" s="40"/>
      <c r="X204" s="40">
        <v>1560</v>
      </c>
      <c r="Y204" s="40">
        <v>300</v>
      </c>
      <c r="Z204" s="40"/>
      <c r="AA204" s="40"/>
      <c r="AB204" s="40">
        <v>1524</v>
      </c>
      <c r="AC204" s="40">
        <v>396</v>
      </c>
      <c r="AD204" s="40">
        <v>7200</v>
      </c>
      <c r="AE204" s="40"/>
      <c r="AF204" s="40">
        <v>1440</v>
      </c>
      <c r="AG204" s="40">
        <v>84</v>
      </c>
      <c r="AH204" s="40"/>
      <c r="AI204" s="40"/>
      <c r="AJ204" s="40">
        <v>888</v>
      </c>
      <c r="AK204" s="40">
        <v>216</v>
      </c>
      <c r="AL204" s="40"/>
      <c r="AM204" s="40"/>
      <c r="AN204" s="40">
        <v>1500</v>
      </c>
      <c r="AO204" s="40">
        <v>276</v>
      </c>
      <c r="AP204" s="40">
        <v>3600</v>
      </c>
      <c r="AQ204" s="40"/>
      <c r="AR204" s="40">
        <v>1320</v>
      </c>
      <c r="AS204" s="40">
        <v>60</v>
      </c>
      <c r="AT204" s="40"/>
      <c r="AU204" s="36"/>
      <c r="AV204" s="40"/>
      <c r="AW204" s="40"/>
      <c r="AX204" s="40"/>
      <c r="AY204" s="40"/>
      <c r="AZ204" s="40">
        <v>1620</v>
      </c>
      <c r="BA204" s="40">
        <v>192</v>
      </c>
      <c r="BB204" s="40"/>
      <c r="BC204" s="40"/>
      <c r="BD204" s="36">
        <v>1200</v>
      </c>
      <c r="BE204" s="40">
        <v>72</v>
      </c>
      <c r="BF204" s="40">
        <v>0</v>
      </c>
      <c r="BG204" s="40"/>
      <c r="BH204" s="40">
        <v>1080</v>
      </c>
      <c r="BI204" s="40">
        <v>180</v>
      </c>
      <c r="BJ204" s="40"/>
      <c r="BK204" s="40"/>
      <c r="BL204" s="40">
        <v>1140</v>
      </c>
      <c r="BM204" s="40">
        <v>324</v>
      </c>
      <c r="BN204" s="40">
        <v>7200</v>
      </c>
      <c r="BO204" s="40"/>
      <c r="BP204" s="40">
        <v>2100</v>
      </c>
      <c r="BQ204" s="40">
        <v>168</v>
      </c>
      <c r="BR204" s="40"/>
      <c r="BS204" s="40"/>
      <c r="BT204" s="40">
        <v>1044</v>
      </c>
      <c r="BU204" s="40">
        <v>0</v>
      </c>
      <c r="BV204" s="40"/>
      <c r="BW204" s="40"/>
      <c r="BX204" s="40"/>
      <c r="BY204" s="40"/>
      <c r="BZ204" s="40"/>
      <c r="CA204" s="40"/>
      <c r="CB204" s="40"/>
      <c r="CC204" s="40"/>
      <c r="CD204" s="40"/>
      <c r="CE204" s="40"/>
      <c r="CF204" s="40"/>
      <c r="CG204" s="40"/>
      <c r="CH204" s="40"/>
      <c r="CI204" s="40"/>
      <c r="CJ204" s="40"/>
      <c r="CK204" s="40"/>
      <c r="CL204" s="40"/>
      <c r="CM204" s="40"/>
      <c r="CN204" s="40"/>
      <c r="CO204" s="40"/>
      <c r="CP204" s="40"/>
      <c r="CQ204" s="40"/>
      <c r="CR204" s="40"/>
      <c r="CS204" s="40"/>
      <c r="CT204" s="40"/>
      <c r="CU204" s="40"/>
      <c r="CV204" s="40"/>
      <c r="CW204" s="40"/>
      <c r="CX204" s="40"/>
      <c r="CY204" s="40"/>
      <c r="CZ204" s="40"/>
      <c r="DA204" s="40"/>
      <c r="DB204" s="40"/>
      <c r="DC204" s="40"/>
      <c r="DD204" s="40"/>
      <c r="DE204" s="40"/>
      <c r="DF204" s="40"/>
      <c r="DG204" s="40"/>
      <c r="DH204" s="40"/>
      <c r="DI204" s="40"/>
      <c r="DJ204" s="40"/>
      <c r="DK204" s="40"/>
      <c r="DL204" s="40"/>
      <c r="DM204" s="40"/>
      <c r="DN204" s="40"/>
      <c r="DO204" s="36"/>
      <c r="DP204" s="40"/>
      <c r="DQ204" s="40"/>
      <c r="DR204" s="40"/>
      <c r="DS204" s="40"/>
      <c r="DT204" s="40"/>
      <c r="DU204" s="40"/>
      <c r="DV204" s="40"/>
      <c r="DW204" s="40"/>
      <c r="DX204" s="40"/>
      <c r="DY204" s="40"/>
      <c r="DZ204" s="40"/>
      <c r="EA204" s="40"/>
      <c r="EB204" s="40"/>
      <c r="EC204" s="40"/>
      <c r="ED204" s="40"/>
      <c r="EE204" s="40"/>
      <c r="EF204" s="40"/>
      <c r="EG204" s="40"/>
      <c r="EI204" s="301"/>
      <c r="EJ204" s="301"/>
      <c r="EK204" s="301"/>
      <c r="EL204" s="301"/>
      <c r="EM204" s="301"/>
      <c r="EN204" s="301"/>
      <c r="EO204" s="301"/>
      <c r="EQ204" s="301"/>
      <c r="ES204" s="301"/>
      <c r="ET204" s="301"/>
      <c r="EV204" s="99"/>
      <c r="EW204" s="99"/>
    </row>
    <row r="205" spans="1:153" ht="16.5" thickBot="1">
      <c r="A205" s="300" t="s">
        <v>301</v>
      </c>
      <c r="B205" s="300"/>
      <c r="C205" s="78">
        <f>VLOOKUP(A205,BD!$B$3:$D$746,3,FALSE)</f>
        <v>12</v>
      </c>
      <c r="D205" s="301">
        <f>IFERROR(VLOOKUP(A205,BD!$B$3:$AC$411,4,FALSE),0)</f>
        <v>1800</v>
      </c>
      <c r="E205" s="301">
        <f>IFERROR(VLOOKUP(A205,BD!$B$3:$AC$411,6,FALSE),0)</f>
        <v>4236</v>
      </c>
      <c r="F205" s="301"/>
      <c r="G205" s="301">
        <f>+IFERROR(VLOOKUP(A205,BD!$B$3:$AC$311,8,FALSE),0)</f>
        <v>0</v>
      </c>
      <c r="H205" s="301">
        <f>+IFERROR(VLOOKUP(A205,BD!$B$3:$AC$311,10,FALSE),0)</f>
        <v>0</v>
      </c>
      <c r="I205" s="301">
        <f>+EQ205</f>
        <v>0</v>
      </c>
      <c r="J205" s="301">
        <f>+E205</f>
        <v>4236</v>
      </c>
      <c r="K205" s="336"/>
      <c r="L205" s="40">
        <v>1620</v>
      </c>
      <c r="M205" s="40">
        <v>144</v>
      </c>
      <c r="N205" s="40"/>
      <c r="O205" s="40"/>
      <c r="P205" s="40">
        <v>1320</v>
      </c>
      <c r="Q205" s="40">
        <v>180</v>
      </c>
      <c r="R205" s="40"/>
      <c r="S205" s="36"/>
      <c r="T205" s="40"/>
      <c r="U205" s="40"/>
      <c r="V205" s="40"/>
      <c r="W205" s="40"/>
      <c r="X205" s="40">
        <v>1452</v>
      </c>
      <c r="Y205" s="40">
        <v>204</v>
      </c>
      <c r="Z205" s="40"/>
      <c r="AA205" s="40"/>
      <c r="AB205" s="40">
        <v>1536</v>
      </c>
      <c r="AC205" s="40">
        <v>240</v>
      </c>
      <c r="AD205" s="40">
        <v>7200</v>
      </c>
      <c r="AE205" s="40"/>
      <c r="AF205" s="40">
        <v>1860</v>
      </c>
      <c r="AG205" s="40">
        <v>24</v>
      </c>
      <c r="AH205" s="40"/>
      <c r="AI205" s="40"/>
      <c r="AJ205" s="40">
        <v>1056</v>
      </c>
      <c r="AK205" s="40">
        <v>96</v>
      </c>
      <c r="AL205" s="40"/>
      <c r="AM205" s="40"/>
      <c r="AN205" s="40">
        <v>1800</v>
      </c>
      <c r="AO205" s="40">
        <v>372</v>
      </c>
      <c r="AP205" s="40">
        <v>3600</v>
      </c>
      <c r="AQ205" s="40"/>
      <c r="AR205" s="40">
        <v>1200</v>
      </c>
      <c r="AS205" s="40">
        <v>60</v>
      </c>
      <c r="AT205" s="40"/>
      <c r="AU205" s="36"/>
      <c r="AV205" s="40"/>
      <c r="AW205" s="40"/>
      <c r="AX205" s="40"/>
      <c r="AY205" s="40"/>
      <c r="AZ205" s="40">
        <v>1380</v>
      </c>
      <c r="BA205" s="40">
        <v>168</v>
      </c>
      <c r="BB205" s="40"/>
      <c r="BC205" s="40"/>
      <c r="BD205" s="36">
        <v>1200</v>
      </c>
      <c r="BE205" s="40">
        <v>132</v>
      </c>
      <c r="BF205" s="40">
        <v>0</v>
      </c>
      <c r="BG205" s="40"/>
      <c r="BH205" s="40">
        <v>960</v>
      </c>
      <c r="BI205" s="40">
        <v>12</v>
      </c>
      <c r="BJ205" s="40"/>
      <c r="BK205" s="40"/>
      <c r="BL205" s="40">
        <v>1020</v>
      </c>
      <c r="BM205" s="40">
        <v>168</v>
      </c>
      <c r="BN205" s="40">
        <v>3600</v>
      </c>
      <c r="BO205" s="40"/>
      <c r="BP205" s="40">
        <v>2640</v>
      </c>
      <c r="BQ205" s="40">
        <v>120</v>
      </c>
      <c r="BR205" s="40"/>
      <c r="BS205" s="40"/>
      <c r="BT205" s="40">
        <v>960</v>
      </c>
      <c r="BU205" s="40">
        <v>0</v>
      </c>
      <c r="BV205" s="40"/>
      <c r="BW205" s="40"/>
      <c r="BX205" s="40"/>
      <c r="BY205" s="40"/>
      <c r="BZ205" s="40"/>
      <c r="CA205" s="40"/>
      <c r="CB205" s="40"/>
      <c r="CC205" s="40"/>
      <c r="CD205" s="40"/>
      <c r="CE205" s="40"/>
      <c r="CF205" s="40"/>
      <c r="CG205" s="40"/>
      <c r="CH205" s="40"/>
      <c r="CI205" s="40"/>
      <c r="CJ205" s="40"/>
      <c r="CK205" s="40"/>
      <c r="CL205" s="40"/>
      <c r="CM205" s="40"/>
      <c r="CN205" s="40"/>
      <c r="CO205" s="40"/>
      <c r="CP205" s="40"/>
      <c r="CQ205" s="40"/>
      <c r="CR205" s="40"/>
      <c r="CS205" s="40"/>
      <c r="CT205" s="40"/>
      <c r="CU205" s="40"/>
      <c r="CV205" s="40"/>
      <c r="CW205" s="40"/>
      <c r="CX205" s="40"/>
      <c r="CY205" s="40"/>
      <c r="CZ205" s="40"/>
      <c r="DA205" s="40"/>
      <c r="DB205" s="40"/>
      <c r="DC205" s="40"/>
      <c r="DD205" s="40"/>
      <c r="DE205" s="40"/>
      <c r="DF205" s="40"/>
      <c r="DG205" s="40"/>
      <c r="DH205" s="40"/>
      <c r="DI205" s="40"/>
      <c r="DJ205" s="40"/>
      <c r="DK205" s="40"/>
      <c r="DL205" s="40"/>
      <c r="DM205" s="40"/>
      <c r="DN205" s="40"/>
      <c r="DO205" s="36"/>
      <c r="DP205" s="40"/>
      <c r="DQ205" s="40"/>
      <c r="DR205" s="40"/>
      <c r="DS205" s="40"/>
      <c r="DT205" s="40"/>
      <c r="DU205" s="40"/>
      <c r="DV205" s="40"/>
      <c r="DW205" s="40"/>
      <c r="DX205" s="40"/>
      <c r="DY205" s="40"/>
      <c r="DZ205" s="40"/>
      <c r="EA205" s="40"/>
      <c r="EB205" s="40"/>
      <c r="EC205" s="40"/>
      <c r="ED205" s="40"/>
      <c r="EE205" s="40"/>
      <c r="EF205" s="40"/>
      <c r="EG205" s="40"/>
      <c r="EI205" s="301"/>
      <c r="EJ205" s="301"/>
      <c r="EK205" s="301"/>
      <c r="EL205" s="301"/>
      <c r="EM205" s="301"/>
      <c r="EN205" s="301"/>
      <c r="EO205" s="301"/>
      <c r="EQ205" s="301"/>
      <c r="ES205" s="301"/>
      <c r="ET205" s="301"/>
      <c r="EV205" s="99"/>
      <c r="EW205" s="99"/>
    </row>
    <row r="206" spans="1:153" ht="16.5" thickBot="1">
      <c r="A206" s="89" t="s">
        <v>135</v>
      </c>
      <c r="B206" s="89"/>
      <c r="C206" s="78">
        <f>VLOOKUP(A206,BD!$B$3:$D$746,3,FALSE)</f>
        <v>12</v>
      </c>
      <c r="D206" s="31">
        <f>IFERROR(VLOOKUP(A206,BD!$B$3:$AC$411,4,FALSE),0)</f>
        <v>0</v>
      </c>
      <c r="E206" s="31">
        <f>IFERROR(VLOOKUP(A206,BD!$B$3:$AC$411,6,FALSE),0)</f>
        <v>0</v>
      </c>
      <c r="F206" s="31"/>
      <c r="G206" s="31">
        <f>+IFERROR(VLOOKUP(A206,BD!$B$3:$AC$311,8,FALSE),0)</f>
        <v>0</v>
      </c>
      <c r="H206" s="31">
        <f>+IFERROR(VLOOKUP(A206,BD!$B$3:$AC$311,10,FALSE),0)</f>
        <v>0</v>
      </c>
      <c r="I206" s="31">
        <f t="shared" si="12"/>
        <v>0</v>
      </c>
      <c r="J206" s="31">
        <f t="shared" si="13"/>
        <v>0</v>
      </c>
      <c r="K206" s="79">
        <f t="shared" si="20"/>
        <v>0</v>
      </c>
      <c r="L206" s="40">
        <v>0</v>
      </c>
      <c r="M206" s="40">
        <v>0</v>
      </c>
      <c r="N206" s="40"/>
      <c r="O206" s="40"/>
      <c r="P206" s="40">
        <v>0</v>
      </c>
      <c r="Q206" s="40">
        <v>0</v>
      </c>
      <c r="R206" s="40"/>
      <c r="S206" s="36"/>
      <c r="T206" s="40"/>
      <c r="U206" s="40"/>
      <c r="V206" s="40"/>
      <c r="W206" s="40"/>
      <c r="X206" s="40">
        <v>0</v>
      </c>
      <c r="Y206" s="40">
        <v>0</v>
      </c>
      <c r="Z206" s="40"/>
      <c r="AA206" s="40"/>
      <c r="AB206" s="40">
        <v>0</v>
      </c>
      <c r="AC206" s="40">
        <v>0</v>
      </c>
      <c r="AD206" s="40">
        <v>0</v>
      </c>
      <c r="AE206" s="40"/>
      <c r="AF206" s="40">
        <v>0</v>
      </c>
      <c r="AG206" s="40">
        <v>0</v>
      </c>
      <c r="AH206" s="40"/>
      <c r="AI206" s="40"/>
      <c r="AJ206" s="40">
        <v>0</v>
      </c>
      <c r="AK206" s="40">
        <v>0</v>
      </c>
      <c r="AL206" s="40"/>
      <c r="AM206" s="40"/>
      <c r="AN206" s="40">
        <v>0</v>
      </c>
      <c r="AO206" s="40">
        <v>0</v>
      </c>
      <c r="AP206" s="40">
        <v>0</v>
      </c>
      <c r="AQ206" s="40"/>
      <c r="AR206" s="40">
        <v>0</v>
      </c>
      <c r="AS206" s="40">
        <v>0</v>
      </c>
      <c r="AT206" s="40"/>
      <c r="AU206" s="36"/>
      <c r="AV206" s="40"/>
      <c r="AW206" s="40"/>
      <c r="AX206" s="40"/>
      <c r="AY206" s="40"/>
      <c r="AZ206" s="40">
        <v>0</v>
      </c>
      <c r="BA206" s="40">
        <v>0</v>
      </c>
      <c r="BB206" s="40"/>
      <c r="BC206" s="40"/>
      <c r="BD206" s="36">
        <v>0</v>
      </c>
      <c r="BE206" s="40">
        <v>0</v>
      </c>
      <c r="BF206" s="40">
        <v>0</v>
      </c>
      <c r="BG206" s="40"/>
      <c r="BH206" s="40">
        <v>0</v>
      </c>
      <c r="BI206" s="40">
        <v>0</v>
      </c>
      <c r="BJ206" s="40"/>
      <c r="BK206" s="40"/>
      <c r="BL206" s="40">
        <v>0</v>
      </c>
      <c r="BM206" s="40">
        <v>0</v>
      </c>
      <c r="BN206" s="40">
        <v>0</v>
      </c>
      <c r="BO206" s="40"/>
      <c r="BP206" s="40">
        <v>0</v>
      </c>
      <c r="BQ206" s="40">
        <v>0</v>
      </c>
      <c r="BR206" s="40"/>
      <c r="BS206" s="40"/>
      <c r="BT206" s="40">
        <v>0</v>
      </c>
      <c r="BU206" s="40">
        <v>0</v>
      </c>
      <c r="BV206" s="40"/>
      <c r="BW206" s="40"/>
      <c r="BX206" s="40"/>
      <c r="BY206" s="40"/>
      <c r="BZ206" s="40"/>
      <c r="CA206" s="40"/>
      <c r="CB206" s="40"/>
      <c r="CC206" s="40"/>
      <c r="CD206" s="40"/>
      <c r="CE206" s="40"/>
      <c r="CF206" s="40"/>
      <c r="CG206" s="40"/>
      <c r="CH206" s="40"/>
      <c r="CI206" s="40"/>
      <c r="CJ206" s="40"/>
      <c r="CK206" s="40"/>
      <c r="CL206" s="40"/>
      <c r="CM206" s="40"/>
      <c r="CN206" s="40"/>
      <c r="CO206" s="40"/>
      <c r="CP206" s="40"/>
      <c r="CQ206" s="40"/>
      <c r="CR206" s="40"/>
      <c r="CS206" s="40"/>
      <c r="CT206" s="40"/>
      <c r="CU206" s="40"/>
      <c r="CV206" s="40"/>
      <c r="CW206" s="40"/>
      <c r="CX206" s="40"/>
      <c r="CY206" s="40"/>
      <c r="CZ206" s="40"/>
      <c r="DA206" s="40"/>
      <c r="DB206" s="40"/>
      <c r="DC206" s="40"/>
      <c r="DD206" s="40"/>
      <c r="DE206" s="40"/>
      <c r="DF206" s="40"/>
      <c r="DG206" s="40"/>
      <c r="DH206" s="40"/>
      <c r="DI206" s="40"/>
      <c r="DJ206" s="40"/>
      <c r="DK206" s="40"/>
      <c r="DL206" s="40"/>
      <c r="DM206" s="40"/>
      <c r="DN206" s="40"/>
      <c r="DO206" s="36"/>
      <c r="DP206" s="40"/>
      <c r="DQ206" s="40"/>
      <c r="DR206" s="40"/>
      <c r="DS206" s="40"/>
      <c r="DT206" s="40"/>
      <c r="DU206" s="40"/>
      <c r="DV206" s="40"/>
      <c r="DW206" s="40"/>
      <c r="DX206" s="40"/>
      <c r="DY206" s="40"/>
      <c r="DZ206" s="40"/>
      <c r="EA206" s="40"/>
      <c r="EB206" s="40"/>
      <c r="EC206" s="40"/>
      <c r="ED206" s="40"/>
      <c r="EE206" s="40"/>
      <c r="EF206" s="40"/>
      <c r="EG206" s="40"/>
      <c r="EI206" s="31"/>
      <c r="EJ206" s="31"/>
      <c r="EK206" s="31"/>
      <c r="EL206" s="31"/>
      <c r="EM206" s="31"/>
      <c r="EN206" s="31"/>
      <c r="EO206" s="31"/>
      <c r="EQ206" s="31"/>
      <c r="ES206" s="31"/>
      <c r="ET206" s="31"/>
      <c r="EV206" s="99"/>
      <c r="EW206" s="99"/>
    </row>
    <row r="207" spans="1:153" ht="16.5" thickBot="1">
      <c r="A207" s="89" t="s">
        <v>276</v>
      </c>
      <c r="B207" s="89"/>
      <c r="C207" s="78">
        <f>VLOOKUP(A207,BD!$B$3:$D$746,3,FALSE)</f>
        <v>6</v>
      </c>
      <c r="D207" s="31">
        <f>IFERROR(VLOOKUP(A207,BD!$B$3:$AC$411,4,FALSE),0)</f>
        <v>600</v>
      </c>
      <c r="E207" s="31">
        <f>IFERROR(VLOOKUP(A207,BD!$B$3:$AC$411,6,FALSE),0)</f>
        <v>474</v>
      </c>
      <c r="F207" s="31"/>
      <c r="G207" s="31">
        <f>+IFERROR(VLOOKUP(A207,BD!$B$3:$AC$311,8,FALSE),0)</f>
        <v>0</v>
      </c>
      <c r="H207" s="31">
        <f>+IFERROR(VLOOKUP(A207,BD!$B$3:$AC$311,10,FALSE),0)</f>
        <v>0</v>
      </c>
      <c r="I207" s="31">
        <f t="shared" si="12"/>
        <v>0</v>
      </c>
      <c r="J207" s="31">
        <f t="shared" si="13"/>
        <v>474</v>
      </c>
      <c r="K207" s="79">
        <f t="shared" si="20"/>
        <v>474</v>
      </c>
      <c r="L207" s="40">
        <v>0</v>
      </c>
      <c r="M207" s="40">
        <v>0</v>
      </c>
      <c r="N207" s="40"/>
      <c r="O207" s="40"/>
      <c r="P207" s="40">
        <v>0</v>
      </c>
      <c r="Q207" s="40">
        <v>0</v>
      </c>
      <c r="R207" s="40"/>
      <c r="S207" s="36"/>
      <c r="T207" s="40"/>
      <c r="U207" s="40"/>
      <c r="V207" s="40"/>
      <c r="W207" s="40"/>
      <c r="X207" s="40">
        <v>0</v>
      </c>
      <c r="Y207" s="40">
        <v>0</v>
      </c>
      <c r="Z207" s="40"/>
      <c r="AA207" s="40"/>
      <c r="AB207" s="40">
        <v>0</v>
      </c>
      <c r="AC207" s="40">
        <v>0</v>
      </c>
      <c r="AD207" s="40">
        <v>0</v>
      </c>
      <c r="AE207" s="40"/>
      <c r="AF207" s="40">
        <v>0</v>
      </c>
      <c r="AG207" s="40">
        <v>0</v>
      </c>
      <c r="AH207" s="40"/>
      <c r="AI207" s="40"/>
      <c r="AJ207" s="40">
        <v>0</v>
      </c>
      <c r="AK207" s="40">
        <v>0</v>
      </c>
      <c r="AL207" s="40"/>
      <c r="AM207" s="40"/>
      <c r="AN207" s="40">
        <v>0</v>
      </c>
      <c r="AO207" s="40">
        <v>0</v>
      </c>
      <c r="AP207" s="40">
        <v>0</v>
      </c>
      <c r="AQ207" s="40"/>
      <c r="AR207" s="40">
        <v>0</v>
      </c>
      <c r="AS207" s="40">
        <v>0</v>
      </c>
      <c r="AT207" s="40"/>
      <c r="AU207" s="36"/>
      <c r="AV207" s="40"/>
      <c r="AW207" s="40"/>
      <c r="AX207" s="40"/>
      <c r="AY207" s="40"/>
      <c r="AZ207" s="40">
        <v>0</v>
      </c>
      <c r="BA207" s="40">
        <v>0</v>
      </c>
      <c r="BB207" s="40"/>
      <c r="BC207" s="40"/>
      <c r="BD207" s="36">
        <v>0</v>
      </c>
      <c r="BE207" s="40">
        <v>0</v>
      </c>
      <c r="BF207" s="40">
        <v>0</v>
      </c>
      <c r="BG207" s="40"/>
      <c r="BH207" s="40">
        <v>0</v>
      </c>
      <c r="BI207" s="40">
        <v>0</v>
      </c>
      <c r="BJ207" s="40"/>
      <c r="BK207" s="40"/>
      <c r="BL207" s="40">
        <v>0</v>
      </c>
      <c r="BM207" s="40">
        <v>0</v>
      </c>
      <c r="BN207" s="40">
        <v>600</v>
      </c>
      <c r="BO207" s="40"/>
      <c r="BP207" s="40">
        <v>144</v>
      </c>
      <c r="BQ207" s="40">
        <v>36</v>
      </c>
      <c r="BR207" s="40"/>
      <c r="BS207" s="40">
        <v>-24</v>
      </c>
      <c r="BT207" s="40">
        <v>42</v>
      </c>
      <c r="BU207" s="40">
        <v>0</v>
      </c>
      <c r="BV207" s="40"/>
      <c r="BW207" s="40"/>
      <c r="BX207" s="40"/>
      <c r="BY207" s="40"/>
      <c r="BZ207" s="40"/>
      <c r="CA207" s="40"/>
      <c r="CB207" s="40"/>
      <c r="CC207" s="40"/>
      <c r="CD207" s="40"/>
      <c r="CE207" s="40"/>
      <c r="CF207" s="40"/>
      <c r="CG207" s="40"/>
      <c r="CH207" s="40"/>
      <c r="CI207" s="40"/>
      <c r="CJ207" s="40"/>
      <c r="CK207" s="40"/>
      <c r="CL207" s="40"/>
      <c r="CM207" s="40"/>
      <c r="CN207" s="40"/>
      <c r="CO207" s="40"/>
      <c r="CP207" s="40"/>
      <c r="CQ207" s="40"/>
      <c r="CR207" s="40"/>
      <c r="CS207" s="40"/>
      <c r="CT207" s="40"/>
      <c r="CU207" s="40"/>
      <c r="CV207" s="40"/>
      <c r="CW207" s="40"/>
      <c r="CX207" s="40"/>
      <c r="CY207" s="40"/>
      <c r="CZ207" s="40"/>
      <c r="DA207" s="40"/>
      <c r="DB207" s="40"/>
      <c r="DC207" s="40"/>
      <c r="DD207" s="40"/>
      <c r="DE207" s="40"/>
      <c r="DF207" s="40"/>
      <c r="DG207" s="40"/>
      <c r="DH207" s="40"/>
      <c r="DI207" s="40"/>
      <c r="DJ207" s="40"/>
      <c r="DK207" s="40"/>
      <c r="DL207" s="40"/>
      <c r="DM207" s="40"/>
      <c r="DN207" s="40"/>
      <c r="DO207" s="36"/>
      <c r="DP207" s="40"/>
      <c r="DQ207" s="40"/>
      <c r="DR207" s="40"/>
      <c r="DS207" s="40"/>
      <c r="DT207" s="40"/>
      <c r="DU207" s="40"/>
      <c r="DV207" s="40"/>
      <c r="DW207" s="40"/>
      <c r="DX207" s="40"/>
      <c r="DY207" s="40"/>
      <c r="DZ207" s="40"/>
      <c r="EA207" s="40"/>
      <c r="EB207" s="40"/>
      <c r="EC207" s="40"/>
      <c r="ED207" s="40"/>
      <c r="EE207" s="40"/>
      <c r="EF207" s="40"/>
      <c r="EG207" s="40"/>
      <c r="EI207" s="31"/>
      <c r="EJ207" s="31"/>
      <c r="EK207" s="31"/>
      <c r="EL207" s="31"/>
      <c r="EM207" s="31"/>
      <c r="EN207" s="31"/>
      <c r="EO207" s="31"/>
      <c r="EQ207" s="31"/>
      <c r="ES207" s="31"/>
      <c r="ET207" s="31"/>
      <c r="EV207" s="99"/>
      <c r="EW207" s="99"/>
    </row>
    <row r="208" spans="1:153" ht="16.5" thickBot="1">
      <c r="A208" s="89" t="s">
        <v>274</v>
      </c>
      <c r="B208" s="89"/>
      <c r="C208" s="78">
        <f>VLOOKUP(A208,BD!$B$3:$D$746,3,FALSE)</f>
        <v>6</v>
      </c>
      <c r="D208" s="31">
        <f>IFERROR(VLOOKUP(A208,BD!$B$3:$AC$411,4,FALSE),0)</f>
        <v>432</v>
      </c>
      <c r="E208" s="31">
        <f>IFERROR(VLOOKUP(A208,BD!$B$3:$AC$411,6,FALSE),0)</f>
        <v>426</v>
      </c>
      <c r="F208" s="31"/>
      <c r="G208" s="31">
        <f>+IFERROR(VLOOKUP(A208,BD!$B$3:$AC$311,8,FALSE),0)</f>
        <v>0</v>
      </c>
      <c r="H208" s="31">
        <f>+IFERROR(VLOOKUP(A208,BD!$B$3:$AC$311,10,FALSE),0)</f>
        <v>0</v>
      </c>
      <c r="I208" s="31">
        <f t="shared" si="12"/>
        <v>0</v>
      </c>
      <c r="J208" s="31">
        <f t="shared" si="13"/>
        <v>426</v>
      </c>
      <c r="K208" s="79">
        <f t="shared" si="20"/>
        <v>426</v>
      </c>
      <c r="L208" s="40">
        <v>42</v>
      </c>
      <c r="M208" s="40">
        <v>36</v>
      </c>
      <c r="N208" s="40"/>
      <c r="O208" s="40"/>
      <c r="P208" s="40">
        <v>42</v>
      </c>
      <c r="Q208" s="40">
        <v>30</v>
      </c>
      <c r="R208" s="40"/>
      <c r="S208" s="36"/>
      <c r="T208" s="40"/>
      <c r="U208" s="40"/>
      <c r="V208" s="40"/>
      <c r="W208" s="40"/>
      <c r="X208" s="40">
        <v>42</v>
      </c>
      <c r="Y208" s="40">
        <v>24</v>
      </c>
      <c r="Z208" s="40"/>
      <c r="AA208" s="40"/>
      <c r="AB208" s="40">
        <v>72</v>
      </c>
      <c r="AC208" s="40">
        <v>30</v>
      </c>
      <c r="AD208" s="40">
        <v>0</v>
      </c>
      <c r="AE208" s="40"/>
      <c r="AF208" s="40">
        <v>54</v>
      </c>
      <c r="AG208" s="40">
        <v>24</v>
      </c>
      <c r="AH208" s="40"/>
      <c r="AI208" s="40"/>
      <c r="AJ208" s="40">
        <v>42</v>
      </c>
      <c r="AK208" s="40">
        <v>30</v>
      </c>
      <c r="AL208" s="40"/>
      <c r="AM208" s="40"/>
      <c r="AN208" s="40">
        <v>42</v>
      </c>
      <c r="AO208" s="40">
        <v>24</v>
      </c>
      <c r="AP208" s="40">
        <v>0</v>
      </c>
      <c r="AQ208" s="40"/>
      <c r="AR208" s="40">
        <v>42</v>
      </c>
      <c r="AS208" s="40">
        <v>12</v>
      </c>
      <c r="AT208" s="40"/>
      <c r="AU208" s="36"/>
      <c r="AV208" s="40"/>
      <c r="AW208" s="40"/>
      <c r="AX208" s="40"/>
      <c r="AY208" s="40"/>
      <c r="AZ208" s="40">
        <v>42</v>
      </c>
      <c r="BA208" s="40">
        <v>18</v>
      </c>
      <c r="BB208" s="40"/>
      <c r="BC208" s="40"/>
      <c r="BD208" s="36">
        <v>42</v>
      </c>
      <c r="BE208" s="40">
        <v>24</v>
      </c>
      <c r="BF208" s="40">
        <v>0</v>
      </c>
      <c r="BG208" s="40"/>
      <c r="BH208" s="40">
        <v>42</v>
      </c>
      <c r="BI208" s="40">
        <v>6</v>
      </c>
      <c r="BJ208" s="40"/>
      <c r="BK208" s="40"/>
      <c r="BL208" s="40">
        <v>54</v>
      </c>
      <c r="BM208" s="40">
        <v>18</v>
      </c>
      <c r="BN208" s="40">
        <v>432</v>
      </c>
      <c r="BO208" s="40"/>
      <c r="BP208" s="40">
        <v>90</v>
      </c>
      <c r="BQ208" s="40">
        <v>30</v>
      </c>
      <c r="BR208" s="40"/>
      <c r="BS208" s="40">
        <v>-24</v>
      </c>
      <c r="BT208" s="40">
        <v>42</v>
      </c>
      <c r="BU208" s="40">
        <v>0</v>
      </c>
      <c r="BV208" s="40"/>
      <c r="BW208" s="40"/>
      <c r="BX208" s="40"/>
      <c r="BY208" s="40"/>
      <c r="BZ208" s="40"/>
      <c r="CA208" s="40"/>
      <c r="CB208" s="40"/>
      <c r="CC208" s="40"/>
      <c r="CD208" s="40"/>
      <c r="CE208" s="40"/>
      <c r="CF208" s="40"/>
      <c r="CG208" s="40"/>
      <c r="CH208" s="40"/>
      <c r="CI208" s="40"/>
      <c r="CJ208" s="40"/>
      <c r="CK208" s="40"/>
      <c r="CL208" s="40"/>
      <c r="CM208" s="40"/>
      <c r="CN208" s="40"/>
      <c r="CO208" s="40"/>
      <c r="CP208" s="40"/>
      <c r="CQ208" s="40"/>
      <c r="CR208" s="40"/>
      <c r="CS208" s="40"/>
      <c r="CT208" s="40"/>
      <c r="CU208" s="40"/>
      <c r="CV208" s="40"/>
      <c r="CW208" s="40"/>
      <c r="CX208" s="40"/>
      <c r="CY208" s="40"/>
      <c r="CZ208" s="40"/>
      <c r="DA208" s="40"/>
      <c r="DB208" s="40"/>
      <c r="DC208" s="40"/>
      <c r="DD208" s="40"/>
      <c r="DE208" s="40"/>
      <c r="DF208" s="40"/>
      <c r="DG208" s="40"/>
      <c r="DH208" s="40"/>
      <c r="DI208" s="40"/>
      <c r="DJ208" s="40"/>
      <c r="DK208" s="40"/>
      <c r="DL208" s="40"/>
      <c r="DM208" s="40"/>
      <c r="DN208" s="40"/>
      <c r="DO208" s="36"/>
      <c r="DP208" s="40"/>
      <c r="DQ208" s="40"/>
      <c r="DR208" s="40"/>
      <c r="DS208" s="40"/>
      <c r="DT208" s="40"/>
      <c r="DU208" s="40"/>
      <c r="DV208" s="40"/>
      <c r="DW208" s="40"/>
      <c r="DX208" s="40"/>
      <c r="DY208" s="40"/>
      <c r="DZ208" s="40"/>
      <c r="EA208" s="40"/>
      <c r="EB208" s="40"/>
      <c r="EC208" s="40"/>
      <c r="ED208" s="40"/>
      <c r="EE208" s="40"/>
      <c r="EF208" s="40"/>
      <c r="EG208" s="40"/>
      <c r="EI208" s="31"/>
      <c r="EJ208" s="31"/>
      <c r="EK208" s="31"/>
      <c r="EL208" s="31"/>
      <c r="EM208" s="31"/>
      <c r="EN208" s="31"/>
      <c r="EO208" s="31"/>
      <c r="EQ208" s="31"/>
      <c r="ES208" s="31"/>
      <c r="ET208" s="31"/>
      <c r="EV208" s="99"/>
      <c r="EW208" s="99"/>
    </row>
    <row r="209" spans="1:153" ht="16.5" thickBot="1">
      <c r="A209" s="90" t="s">
        <v>280</v>
      </c>
      <c r="B209" s="90"/>
      <c r="C209" s="78">
        <f>VLOOKUP(A209,BD!$B$3:$D$746,3,FALSE)</f>
        <v>12</v>
      </c>
      <c r="D209" s="32">
        <f>IFERROR(VLOOKUP(A209,BD!$B$3:$AC$411,4,FALSE),0)</f>
        <v>0</v>
      </c>
      <c r="E209" s="32">
        <f>IFERROR(VLOOKUP(A209,BD!$B$3:$AC$411,6,FALSE),0)</f>
        <v>60</v>
      </c>
      <c r="F209" s="32"/>
      <c r="G209" s="32">
        <f>+IFERROR(VLOOKUP(A209,BD!$B$3:$AC$311,8,FALSE),0)</f>
        <v>0</v>
      </c>
      <c r="H209" s="32">
        <f>+IFERROR(VLOOKUP(A209,BD!$B$3:$AC$311,10,FALSE),0)</f>
        <v>0</v>
      </c>
      <c r="I209" s="32">
        <f t="shared" si="12"/>
        <v>0</v>
      </c>
      <c r="J209" s="32">
        <f t="shared" si="13"/>
        <v>60</v>
      </c>
      <c r="K209" s="337">
        <f>SUM(J209:J211)-SUM(I209:I211)</f>
        <v>192</v>
      </c>
      <c r="L209" s="40">
        <v>108</v>
      </c>
      <c r="M209" s="40">
        <v>72</v>
      </c>
      <c r="N209" s="40"/>
      <c r="O209" s="40"/>
      <c r="P209" s="40">
        <v>84</v>
      </c>
      <c r="Q209" s="40">
        <v>72</v>
      </c>
      <c r="R209" s="40"/>
      <c r="S209" s="36"/>
      <c r="T209" s="40"/>
      <c r="U209" s="40"/>
      <c r="V209" s="40"/>
      <c r="W209" s="40"/>
      <c r="X209" s="40">
        <v>84</v>
      </c>
      <c r="Y209" s="40">
        <v>60</v>
      </c>
      <c r="Z209" s="40"/>
      <c r="AA209" s="40"/>
      <c r="AB209" s="40">
        <v>84</v>
      </c>
      <c r="AC209" s="40">
        <v>36</v>
      </c>
      <c r="AD209" s="40">
        <v>0</v>
      </c>
      <c r="AE209" s="40"/>
      <c r="AF209" s="40">
        <v>96</v>
      </c>
      <c r="AG209" s="40">
        <v>36</v>
      </c>
      <c r="AH209" s="40"/>
      <c r="AI209" s="40"/>
      <c r="AJ209" s="40">
        <v>84</v>
      </c>
      <c r="AK209" s="40">
        <v>72</v>
      </c>
      <c r="AL209" s="40"/>
      <c r="AM209" s="40"/>
      <c r="AN209" s="40">
        <v>84</v>
      </c>
      <c r="AO209" s="40">
        <v>48</v>
      </c>
      <c r="AP209" s="40">
        <v>0</v>
      </c>
      <c r="AQ209" s="40"/>
      <c r="AR209" s="40">
        <v>84</v>
      </c>
      <c r="AS209" s="40">
        <v>36</v>
      </c>
      <c r="AT209" s="40"/>
      <c r="AU209" s="36"/>
      <c r="AV209" s="40"/>
      <c r="AW209" s="40"/>
      <c r="AX209" s="40"/>
      <c r="AY209" s="40"/>
      <c r="AZ209" s="40">
        <v>84</v>
      </c>
      <c r="BA209" s="40">
        <v>36</v>
      </c>
      <c r="BB209" s="40"/>
      <c r="BC209" s="40"/>
      <c r="BD209" s="36">
        <v>84</v>
      </c>
      <c r="BE209" s="40">
        <v>48</v>
      </c>
      <c r="BF209" s="40">
        <v>0</v>
      </c>
      <c r="BG209" s="40"/>
      <c r="BH209" s="40">
        <v>0</v>
      </c>
      <c r="BI209" s="40">
        <v>0</v>
      </c>
      <c r="BJ209" s="40"/>
      <c r="BK209" s="40"/>
      <c r="BL209" s="40">
        <v>24</v>
      </c>
      <c r="BM209" s="40">
        <v>0</v>
      </c>
      <c r="BN209" s="40">
        <v>0</v>
      </c>
      <c r="BO209" s="40"/>
      <c r="BP209" s="40">
        <v>60</v>
      </c>
      <c r="BQ209" s="40">
        <v>0</v>
      </c>
      <c r="BR209" s="40"/>
      <c r="BS209" s="40">
        <v>-12</v>
      </c>
      <c r="BT209" s="40">
        <v>0</v>
      </c>
      <c r="BU209" s="40">
        <v>0</v>
      </c>
      <c r="BV209" s="40"/>
      <c r="BW209" s="40"/>
      <c r="BX209" s="40"/>
      <c r="BY209" s="40"/>
      <c r="BZ209" s="40"/>
      <c r="CA209" s="40"/>
      <c r="CB209" s="40"/>
      <c r="CC209" s="40"/>
      <c r="CD209" s="40"/>
      <c r="CE209" s="40"/>
      <c r="CF209" s="40"/>
      <c r="CG209" s="40"/>
      <c r="CH209" s="40"/>
      <c r="CI209" s="40"/>
      <c r="CJ209" s="40"/>
      <c r="CK209" s="40"/>
      <c r="CL209" s="40"/>
      <c r="CM209" s="40"/>
      <c r="CN209" s="40"/>
      <c r="CO209" s="40"/>
      <c r="CP209" s="40"/>
      <c r="CQ209" s="40"/>
      <c r="CR209" s="40"/>
      <c r="CS209" s="40"/>
      <c r="CT209" s="40"/>
      <c r="CU209" s="40"/>
      <c r="CV209" s="40"/>
      <c r="CW209" s="40"/>
      <c r="CX209" s="40"/>
      <c r="CY209" s="40"/>
      <c r="CZ209" s="40"/>
      <c r="DA209" s="40"/>
      <c r="DB209" s="40"/>
      <c r="DC209" s="40"/>
      <c r="DD209" s="40"/>
      <c r="DE209" s="40"/>
      <c r="DF209" s="40"/>
      <c r="DG209" s="40"/>
      <c r="DH209" s="40"/>
      <c r="DI209" s="40"/>
      <c r="DJ209" s="40"/>
      <c r="DK209" s="40"/>
      <c r="DL209" s="40"/>
      <c r="DM209" s="40"/>
      <c r="DN209" s="40"/>
      <c r="DO209" s="36"/>
      <c r="DP209" s="40"/>
      <c r="DQ209" s="40"/>
      <c r="DR209" s="40"/>
      <c r="DS209" s="40"/>
      <c r="DT209" s="40"/>
      <c r="DU209" s="40"/>
      <c r="DV209" s="40"/>
      <c r="DW209" s="40"/>
      <c r="DX209" s="40"/>
      <c r="DY209" s="40"/>
      <c r="DZ209" s="40"/>
      <c r="EA209" s="40"/>
      <c r="EB209" s="40"/>
      <c r="EC209" s="40"/>
      <c r="ED209" s="40"/>
      <c r="EE209" s="40"/>
      <c r="EF209" s="40"/>
      <c r="EG209" s="40"/>
      <c r="EI209" s="32"/>
      <c r="EJ209" s="32"/>
      <c r="EK209" s="32"/>
      <c r="EL209" s="32"/>
      <c r="EM209" s="32"/>
      <c r="EN209" s="32"/>
      <c r="EO209" s="32"/>
      <c r="EQ209" s="32"/>
      <c r="ES209" s="32"/>
      <c r="ET209" s="32"/>
      <c r="EV209" s="99"/>
      <c r="EW209" s="99"/>
    </row>
    <row r="210" spans="1:153" ht="16.5" thickBot="1">
      <c r="A210" s="90" t="s">
        <v>139</v>
      </c>
      <c r="B210" s="90"/>
      <c r="C210" s="78">
        <f>VLOOKUP(A210,BD!$B$3:$D$746,3,FALSE)</f>
        <v>12</v>
      </c>
      <c r="D210" s="32">
        <f>IFERROR(VLOOKUP(A210,BD!$B$3:$AC$411,4,FALSE),0)</f>
        <v>0</v>
      </c>
      <c r="E210" s="32">
        <f>IFERROR(VLOOKUP(A210,BD!$B$3:$AC$411,6,FALSE),0)</f>
        <v>0</v>
      </c>
      <c r="F210" s="32"/>
      <c r="G210" s="32">
        <f>+IFERROR(VLOOKUP(A210,BD!$B$3:$AC$311,8,FALSE),0)</f>
        <v>0</v>
      </c>
      <c r="H210" s="32">
        <f>+IFERROR(VLOOKUP(A210,BD!$B$3:$AC$311,10,FALSE),0)</f>
        <v>0</v>
      </c>
      <c r="I210" s="32">
        <f t="shared" si="12"/>
        <v>0</v>
      </c>
      <c r="J210" s="32">
        <f t="shared" si="13"/>
        <v>0</v>
      </c>
      <c r="K210" s="338"/>
      <c r="L210" s="40">
        <v>0</v>
      </c>
      <c r="M210" s="40">
        <v>0</v>
      </c>
      <c r="N210" s="40"/>
      <c r="O210" s="40"/>
      <c r="P210" s="40">
        <v>0</v>
      </c>
      <c r="Q210" s="40">
        <v>0</v>
      </c>
      <c r="R210" s="40"/>
      <c r="S210" s="36"/>
      <c r="T210" s="40"/>
      <c r="U210" s="40"/>
      <c r="V210" s="40"/>
      <c r="W210" s="40"/>
      <c r="X210" s="40">
        <v>0</v>
      </c>
      <c r="Y210" s="40">
        <v>0</v>
      </c>
      <c r="Z210" s="40"/>
      <c r="AA210" s="40"/>
      <c r="AB210" s="40">
        <v>0</v>
      </c>
      <c r="AC210" s="40">
        <v>0</v>
      </c>
      <c r="AD210" s="40">
        <v>0</v>
      </c>
      <c r="AE210" s="40"/>
      <c r="AF210" s="40">
        <v>0</v>
      </c>
      <c r="AG210" s="40">
        <v>0</v>
      </c>
      <c r="AH210" s="40"/>
      <c r="AI210" s="40"/>
      <c r="AJ210" s="40">
        <v>0</v>
      </c>
      <c r="AK210" s="40">
        <v>0</v>
      </c>
      <c r="AL210" s="40"/>
      <c r="AM210" s="40"/>
      <c r="AN210" s="40">
        <v>0</v>
      </c>
      <c r="AO210" s="40">
        <v>0</v>
      </c>
      <c r="AP210" s="40">
        <v>0</v>
      </c>
      <c r="AQ210" s="40"/>
      <c r="AR210" s="40">
        <v>0</v>
      </c>
      <c r="AS210" s="40">
        <v>0</v>
      </c>
      <c r="AT210" s="40"/>
      <c r="AU210" s="36"/>
      <c r="AV210" s="40"/>
      <c r="AW210" s="40"/>
      <c r="AX210" s="40"/>
      <c r="AY210" s="40"/>
      <c r="AZ210" s="40">
        <v>0</v>
      </c>
      <c r="BA210" s="40">
        <v>0</v>
      </c>
      <c r="BB210" s="40"/>
      <c r="BC210" s="40"/>
      <c r="BD210" s="36">
        <v>0</v>
      </c>
      <c r="BE210" s="40">
        <v>0</v>
      </c>
      <c r="BF210" s="40">
        <v>0</v>
      </c>
      <c r="BG210" s="40"/>
      <c r="BH210" s="40">
        <v>0</v>
      </c>
      <c r="BI210" s="40">
        <v>0</v>
      </c>
      <c r="BJ210" s="40"/>
      <c r="BK210" s="40"/>
      <c r="BL210" s="40">
        <v>0</v>
      </c>
      <c r="BM210" s="40">
        <v>0</v>
      </c>
      <c r="BN210" s="40">
        <v>0</v>
      </c>
      <c r="BO210" s="40"/>
      <c r="BP210" s="40">
        <v>0</v>
      </c>
      <c r="BQ210" s="40">
        <v>0</v>
      </c>
      <c r="BR210" s="40"/>
      <c r="BS210" s="40"/>
      <c r="BT210" s="40">
        <v>0</v>
      </c>
      <c r="BU210" s="40">
        <v>0</v>
      </c>
      <c r="BV210" s="40"/>
      <c r="BW210" s="40"/>
      <c r="BX210" s="40"/>
      <c r="BY210" s="40"/>
      <c r="BZ210" s="40"/>
      <c r="CA210" s="40"/>
      <c r="CB210" s="40"/>
      <c r="CC210" s="40"/>
      <c r="CD210" s="40"/>
      <c r="CE210" s="40"/>
      <c r="CF210" s="40"/>
      <c r="CG210" s="40"/>
      <c r="CH210" s="40"/>
      <c r="CI210" s="40"/>
      <c r="CJ210" s="40"/>
      <c r="CK210" s="40"/>
      <c r="CL210" s="40"/>
      <c r="CM210" s="40"/>
      <c r="CN210" s="40"/>
      <c r="CO210" s="40"/>
      <c r="CP210" s="40"/>
      <c r="CQ210" s="40"/>
      <c r="CR210" s="40"/>
      <c r="CS210" s="40"/>
      <c r="CT210" s="40"/>
      <c r="CU210" s="40"/>
      <c r="CV210" s="40"/>
      <c r="CW210" s="40"/>
      <c r="CX210" s="40"/>
      <c r="CY210" s="40"/>
      <c r="CZ210" s="40"/>
      <c r="DA210" s="40"/>
      <c r="DB210" s="40"/>
      <c r="DC210" s="40"/>
      <c r="DD210" s="40"/>
      <c r="DE210" s="40"/>
      <c r="DF210" s="40"/>
      <c r="DG210" s="40"/>
      <c r="DH210" s="40"/>
      <c r="DI210" s="40"/>
      <c r="DJ210" s="40"/>
      <c r="DK210" s="40"/>
      <c r="DL210" s="40"/>
      <c r="DM210" s="40"/>
      <c r="DN210" s="40"/>
      <c r="DO210" s="36"/>
      <c r="DP210" s="40"/>
      <c r="DQ210" s="40"/>
      <c r="DR210" s="40"/>
      <c r="DS210" s="40"/>
      <c r="DT210" s="40"/>
      <c r="DU210" s="40"/>
      <c r="DV210" s="40"/>
      <c r="DW210" s="40"/>
      <c r="DX210" s="40"/>
      <c r="DY210" s="40"/>
      <c r="DZ210" s="40"/>
      <c r="EA210" s="40"/>
      <c r="EB210" s="40"/>
      <c r="EC210" s="40"/>
      <c r="ED210" s="40"/>
      <c r="EE210" s="40"/>
      <c r="EF210" s="40"/>
      <c r="EG210" s="40"/>
      <c r="EI210" s="32"/>
      <c r="EJ210" s="32"/>
      <c r="EK210" s="32"/>
      <c r="EL210" s="32"/>
      <c r="EM210" s="32"/>
      <c r="EN210" s="32"/>
      <c r="EO210" s="32"/>
      <c r="EQ210" s="32"/>
      <c r="ES210" s="32"/>
      <c r="ET210" s="32"/>
      <c r="EV210" s="99"/>
      <c r="EW210" s="99"/>
    </row>
    <row r="211" spans="1:153" ht="16.5" thickBot="1">
      <c r="A211" s="90" t="s">
        <v>282</v>
      </c>
      <c r="B211" s="90"/>
      <c r="C211" s="78">
        <f>VLOOKUP(A211,BD!$B$3:$D$746,3,FALSE)</f>
        <v>12</v>
      </c>
      <c r="D211" s="32">
        <f>IFERROR(VLOOKUP(A211,BD!$B$3:$AC$411,4,FALSE),0)</f>
        <v>0</v>
      </c>
      <c r="E211" s="32">
        <f>IFERROR(VLOOKUP(A211,BD!$B$3:$AC$411,6,FALSE),0)</f>
        <v>132</v>
      </c>
      <c r="F211" s="32"/>
      <c r="G211" s="32">
        <f>+IFERROR(VLOOKUP(A211,BD!$B$3:$AC$311,8,FALSE),0)</f>
        <v>0</v>
      </c>
      <c r="H211" s="32">
        <f>+IFERROR(VLOOKUP(A211,BD!$B$3:$AC$311,10,FALSE),0)</f>
        <v>0</v>
      </c>
      <c r="I211" s="32">
        <f t="shared" si="12"/>
        <v>0</v>
      </c>
      <c r="J211" s="32">
        <f t="shared" si="13"/>
        <v>132</v>
      </c>
      <c r="K211" s="339"/>
      <c r="L211" s="40">
        <v>12</v>
      </c>
      <c r="M211" s="40">
        <v>0</v>
      </c>
      <c r="N211" s="40"/>
      <c r="O211" s="40"/>
      <c r="P211" s="40">
        <v>84</v>
      </c>
      <c r="Q211" s="40">
        <v>36</v>
      </c>
      <c r="R211" s="40"/>
      <c r="S211" s="36"/>
      <c r="T211" s="40"/>
      <c r="U211" s="40"/>
      <c r="V211" s="40"/>
      <c r="W211" s="40"/>
      <c r="X211" s="40">
        <v>0</v>
      </c>
      <c r="Y211" s="40">
        <v>0</v>
      </c>
      <c r="Z211" s="40"/>
      <c r="AA211" s="40"/>
      <c r="AB211" s="40">
        <v>24</v>
      </c>
      <c r="AC211" s="40">
        <v>0</v>
      </c>
      <c r="AD211" s="40">
        <v>0</v>
      </c>
      <c r="AE211" s="40"/>
      <c r="AF211" s="40">
        <v>24</v>
      </c>
      <c r="AG211" s="40">
        <v>0</v>
      </c>
      <c r="AH211" s="40"/>
      <c r="AI211" s="40"/>
      <c r="AJ211" s="40">
        <v>0</v>
      </c>
      <c r="AK211" s="40">
        <v>0</v>
      </c>
      <c r="AL211" s="40"/>
      <c r="AM211" s="40"/>
      <c r="AN211" s="40">
        <v>0</v>
      </c>
      <c r="AO211" s="40">
        <v>0</v>
      </c>
      <c r="AP211" s="40">
        <v>0</v>
      </c>
      <c r="AQ211" s="40"/>
      <c r="AR211" s="40">
        <v>0</v>
      </c>
      <c r="AS211" s="40">
        <v>0</v>
      </c>
      <c r="AT211" s="40"/>
      <c r="AU211" s="36"/>
      <c r="AV211" s="40"/>
      <c r="AW211" s="40"/>
      <c r="AX211" s="40"/>
      <c r="AY211" s="40"/>
      <c r="AZ211" s="40">
        <v>0</v>
      </c>
      <c r="BA211" s="40">
        <v>0</v>
      </c>
      <c r="BB211" s="40"/>
      <c r="BC211" s="40"/>
      <c r="BD211" s="36">
        <v>0</v>
      </c>
      <c r="BE211" s="40">
        <v>0</v>
      </c>
      <c r="BF211" s="40">
        <v>0</v>
      </c>
      <c r="BG211" s="40"/>
      <c r="BH211" s="40">
        <v>84</v>
      </c>
      <c r="BI211" s="40">
        <v>24</v>
      </c>
      <c r="BJ211" s="40"/>
      <c r="BK211" s="40"/>
      <c r="BL211" s="40">
        <v>120</v>
      </c>
      <c r="BM211" s="40">
        <v>60</v>
      </c>
      <c r="BN211" s="40">
        <v>0</v>
      </c>
      <c r="BO211" s="40"/>
      <c r="BP211" s="40">
        <v>120</v>
      </c>
      <c r="BQ211" s="40">
        <v>72</v>
      </c>
      <c r="BR211" s="40"/>
      <c r="BS211" s="40"/>
      <c r="BT211" s="40">
        <v>0</v>
      </c>
      <c r="BU211" s="40">
        <v>0</v>
      </c>
      <c r="BV211" s="40"/>
      <c r="BW211" s="40"/>
      <c r="BX211" s="40"/>
      <c r="BY211" s="40"/>
      <c r="BZ211" s="40"/>
      <c r="CA211" s="40"/>
      <c r="CB211" s="40"/>
      <c r="CC211" s="40"/>
      <c r="CD211" s="40"/>
      <c r="CE211" s="40"/>
      <c r="CF211" s="40"/>
      <c r="CG211" s="40"/>
      <c r="CH211" s="40"/>
      <c r="CI211" s="40"/>
      <c r="CJ211" s="40"/>
      <c r="CK211" s="40"/>
      <c r="CL211" s="40"/>
      <c r="CM211" s="40"/>
      <c r="CN211" s="40"/>
      <c r="CO211" s="40"/>
      <c r="CP211" s="40"/>
      <c r="CQ211" s="40"/>
      <c r="CR211" s="40"/>
      <c r="CS211" s="40"/>
      <c r="CT211" s="40"/>
      <c r="CU211" s="40"/>
      <c r="CV211" s="40"/>
      <c r="CW211" s="40"/>
      <c r="CX211" s="40"/>
      <c r="CY211" s="40"/>
      <c r="CZ211" s="40"/>
      <c r="DA211" s="40"/>
      <c r="DB211" s="40"/>
      <c r="DC211" s="40"/>
      <c r="DD211" s="40"/>
      <c r="DE211" s="40"/>
      <c r="DF211" s="40"/>
      <c r="DG211" s="40"/>
      <c r="DH211" s="40"/>
      <c r="DI211" s="40"/>
      <c r="DJ211" s="40"/>
      <c r="DK211" s="40"/>
      <c r="DL211" s="40"/>
      <c r="DM211" s="40"/>
      <c r="DN211" s="40"/>
      <c r="DO211" s="36"/>
      <c r="DP211" s="40"/>
      <c r="DQ211" s="40"/>
      <c r="DR211" s="40"/>
      <c r="DS211" s="40"/>
      <c r="DT211" s="40"/>
      <c r="DU211" s="40"/>
      <c r="DV211" s="40"/>
      <c r="DW211" s="40"/>
      <c r="DX211" s="40"/>
      <c r="DY211" s="40"/>
      <c r="DZ211" s="40"/>
      <c r="EA211" s="40"/>
      <c r="EB211" s="40"/>
      <c r="EC211" s="40"/>
      <c r="ED211" s="40"/>
      <c r="EE211" s="40"/>
      <c r="EF211" s="40"/>
      <c r="EG211" s="40"/>
      <c r="EI211" s="32"/>
      <c r="EJ211" s="32"/>
      <c r="EK211" s="32"/>
      <c r="EL211" s="32"/>
      <c r="EM211" s="32"/>
      <c r="EN211" s="32"/>
      <c r="EO211" s="32"/>
      <c r="EQ211" s="32"/>
      <c r="ES211" s="32"/>
      <c r="ET211" s="32"/>
      <c r="EV211" s="99"/>
      <c r="EW211" s="99"/>
    </row>
    <row r="212" spans="1:153" ht="16.5" thickBot="1">
      <c r="A212" s="89" t="s">
        <v>277</v>
      </c>
      <c r="B212" s="89"/>
      <c r="C212" s="78">
        <f>VLOOKUP(A212,BD!$B$3:$D$746,3,FALSE)</f>
        <v>6</v>
      </c>
      <c r="D212" s="31">
        <f>IFERROR(VLOOKUP(A212,BD!$B$3:$AC$411,4,FALSE),0)</f>
        <v>600</v>
      </c>
      <c r="E212" s="31">
        <f>IFERROR(VLOOKUP(A212,BD!$B$3:$AC$411,6,FALSE),0)</f>
        <v>540</v>
      </c>
      <c r="F212" s="31"/>
      <c r="G212" s="31">
        <f>+IFERROR(VLOOKUP(A212,BD!$B$3:$AC$311,8,FALSE),0)</f>
        <v>0</v>
      </c>
      <c r="H212" s="31">
        <f>+IFERROR(VLOOKUP(A212,BD!$B$3:$AC$311,10,FALSE),0)</f>
        <v>0</v>
      </c>
      <c r="I212" s="31">
        <f t="shared" si="12"/>
        <v>0</v>
      </c>
      <c r="J212" s="31">
        <f t="shared" si="13"/>
        <v>540</v>
      </c>
      <c r="K212" s="337">
        <f>SUM(J212:J214)-SUM(I212:I214)</f>
        <v>1092</v>
      </c>
      <c r="L212" s="40">
        <v>0</v>
      </c>
      <c r="M212" s="40">
        <v>0</v>
      </c>
      <c r="N212" s="40"/>
      <c r="O212" s="40"/>
      <c r="P212" s="40">
        <v>0</v>
      </c>
      <c r="Q212" s="40">
        <v>0</v>
      </c>
      <c r="R212" s="40"/>
      <c r="S212" s="36"/>
      <c r="T212" s="40"/>
      <c r="U212" s="40"/>
      <c r="V212" s="40"/>
      <c r="W212" s="40"/>
      <c r="X212" s="40">
        <v>42</v>
      </c>
      <c r="Y212" s="40">
        <v>36</v>
      </c>
      <c r="Z212" s="40"/>
      <c r="AA212" s="40"/>
      <c r="AB212" s="40">
        <v>42</v>
      </c>
      <c r="AC212" s="40">
        <v>24</v>
      </c>
      <c r="AD212" s="40">
        <v>0</v>
      </c>
      <c r="AE212" s="40"/>
      <c r="AF212" s="40">
        <v>54</v>
      </c>
      <c r="AG212" s="40">
        <v>30</v>
      </c>
      <c r="AH212" s="40"/>
      <c r="AI212" s="40"/>
      <c r="AJ212" s="40">
        <v>42</v>
      </c>
      <c r="AK212" s="40">
        <v>30</v>
      </c>
      <c r="AL212" s="40"/>
      <c r="AM212" s="40"/>
      <c r="AN212" s="40">
        <v>42</v>
      </c>
      <c r="AO212" s="40">
        <v>36</v>
      </c>
      <c r="AP212" s="40">
        <v>0</v>
      </c>
      <c r="AQ212" s="40"/>
      <c r="AR212" s="40">
        <v>42</v>
      </c>
      <c r="AS212" s="40">
        <v>18</v>
      </c>
      <c r="AT212" s="40"/>
      <c r="AU212" s="36"/>
      <c r="AV212" s="40"/>
      <c r="AW212" s="40"/>
      <c r="AX212" s="40"/>
      <c r="AY212" s="40"/>
      <c r="AZ212" s="40">
        <v>48</v>
      </c>
      <c r="BA212" s="40">
        <v>30</v>
      </c>
      <c r="BB212" s="40"/>
      <c r="BC212" s="40"/>
      <c r="BD212" s="36">
        <v>42</v>
      </c>
      <c r="BE212" s="40">
        <v>30</v>
      </c>
      <c r="BF212" s="40">
        <v>0</v>
      </c>
      <c r="BG212" s="40"/>
      <c r="BH212" s="40">
        <v>42</v>
      </c>
      <c r="BI212" s="40">
        <v>6</v>
      </c>
      <c r="BJ212" s="40"/>
      <c r="BK212" s="40"/>
      <c r="BL212" s="40">
        <v>42</v>
      </c>
      <c r="BM212" s="40">
        <v>24</v>
      </c>
      <c r="BN212" s="40">
        <v>600</v>
      </c>
      <c r="BO212" s="40">
        <v>-6</v>
      </c>
      <c r="BP212" s="40">
        <v>54</v>
      </c>
      <c r="BQ212" s="40">
        <v>0</v>
      </c>
      <c r="BR212" s="40"/>
      <c r="BS212" s="40">
        <v>-24</v>
      </c>
      <c r="BT212" s="40">
        <v>42</v>
      </c>
      <c r="BU212" s="40">
        <v>0</v>
      </c>
      <c r="BV212" s="40"/>
      <c r="BW212" s="40"/>
      <c r="BX212" s="40"/>
      <c r="BY212" s="40"/>
      <c r="BZ212" s="40"/>
      <c r="CA212" s="40"/>
      <c r="CB212" s="40"/>
      <c r="CC212" s="40"/>
      <c r="CD212" s="40"/>
      <c r="CE212" s="40"/>
      <c r="CF212" s="40"/>
      <c r="CG212" s="40"/>
      <c r="CH212" s="40"/>
      <c r="CI212" s="40"/>
      <c r="CJ212" s="40"/>
      <c r="CK212" s="40"/>
      <c r="CL212" s="40"/>
      <c r="CM212" s="40"/>
      <c r="CN212" s="40"/>
      <c r="CO212" s="40"/>
      <c r="CP212" s="40"/>
      <c r="CQ212" s="40"/>
      <c r="CR212" s="40"/>
      <c r="CS212" s="40"/>
      <c r="CT212" s="40"/>
      <c r="CU212" s="40"/>
      <c r="CV212" s="40"/>
      <c r="CW212" s="40"/>
      <c r="CX212" s="40"/>
      <c r="CY212" s="40"/>
      <c r="CZ212" s="40"/>
      <c r="DA212" s="40"/>
      <c r="DB212" s="40"/>
      <c r="DC212" s="40"/>
      <c r="DD212" s="40"/>
      <c r="DE212" s="40"/>
      <c r="DF212" s="40"/>
      <c r="DG212" s="40"/>
      <c r="DH212" s="40"/>
      <c r="DI212" s="40"/>
      <c r="DJ212" s="40"/>
      <c r="DK212" s="40"/>
      <c r="DL212" s="40"/>
      <c r="DM212" s="40"/>
      <c r="DN212" s="40"/>
      <c r="DO212" s="36"/>
      <c r="DP212" s="40"/>
      <c r="DQ212" s="40"/>
      <c r="DR212" s="40"/>
      <c r="DS212" s="40"/>
      <c r="DT212" s="40"/>
      <c r="DU212" s="40"/>
      <c r="DV212" s="40"/>
      <c r="DW212" s="40"/>
      <c r="DX212" s="40"/>
      <c r="DY212" s="40"/>
      <c r="DZ212" s="40"/>
      <c r="EA212" s="40"/>
      <c r="EB212" s="40"/>
      <c r="EC212" s="40"/>
      <c r="ED212" s="40"/>
      <c r="EE212" s="40"/>
      <c r="EF212" s="40"/>
      <c r="EG212" s="40"/>
      <c r="EI212" s="31"/>
      <c r="EJ212" s="31"/>
      <c r="EK212" s="31"/>
      <c r="EL212" s="31"/>
      <c r="EM212" s="31"/>
      <c r="EN212" s="31"/>
      <c r="EO212" s="31"/>
      <c r="EQ212" s="31"/>
      <c r="ES212" s="31"/>
      <c r="ET212" s="31"/>
      <c r="EV212" s="99"/>
      <c r="EW212" s="99"/>
    </row>
    <row r="213" spans="1:153" ht="16.5" thickBot="1">
      <c r="A213" s="89" t="s">
        <v>142</v>
      </c>
      <c r="B213" s="89"/>
      <c r="C213" s="78">
        <f>VLOOKUP(A213,BD!$B$3:$D$746,3,FALSE)</f>
        <v>6</v>
      </c>
      <c r="D213" s="31">
        <f>IFERROR(VLOOKUP(A213,BD!$B$3:$AC$411,4,FALSE),0)</f>
        <v>0</v>
      </c>
      <c r="E213" s="31">
        <f>IFERROR(VLOOKUP(A213,BD!$B$3:$AC$411,6,FALSE),0)</f>
        <v>0</v>
      </c>
      <c r="F213" s="31"/>
      <c r="G213" s="31">
        <f>+IFERROR(VLOOKUP(A213,BD!$B$3:$AC$311,8,FALSE),0)</f>
        <v>0</v>
      </c>
      <c r="H213" s="31">
        <f>+IFERROR(VLOOKUP(A213,BD!$B$3:$AC$311,10,FALSE),0)</f>
        <v>0</v>
      </c>
      <c r="I213" s="31">
        <f t="shared" si="12"/>
        <v>0</v>
      </c>
      <c r="J213" s="31">
        <f t="shared" si="13"/>
        <v>0</v>
      </c>
      <c r="K213" s="338"/>
      <c r="L213" s="40">
        <v>0</v>
      </c>
      <c r="M213" s="40">
        <v>0</v>
      </c>
      <c r="N213" s="40"/>
      <c r="O213" s="40"/>
      <c r="P213" s="40">
        <v>0</v>
      </c>
      <c r="Q213" s="40">
        <v>0</v>
      </c>
      <c r="R213" s="40"/>
      <c r="S213" s="36"/>
      <c r="T213" s="40"/>
      <c r="U213" s="40"/>
      <c r="V213" s="40"/>
      <c r="W213" s="40"/>
      <c r="X213" s="40">
        <v>0</v>
      </c>
      <c r="Y213" s="40">
        <v>0</v>
      </c>
      <c r="Z213" s="40"/>
      <c r="AA213" s="40"/>
      <c r="AB213" s="40">
        <v>0</v>
      </c>
      <c r="AC213" s="40">
        <v>0</v>
      </c>
      <c r="AD213" s="40">
        <v>0</v>
      </c>
      <c r="AE213" s="40"/>
      <c r="AF213" s="40">
        <v>0</v>
      </c>
      <c r="AG213" s="40">
        <v>0</v>
      </c>
      <c r="AH213" s="40"/>
      <c r="AI213" s="40"/>
      <c r="AJ213" s="40">
        <v>0</v>
      </c>
      <c r="AK213" s="40">
        <v>0</v>
      </c>
      <c r="AL213" s="40"/>
      <c r="AM213" s="40"/>
      <c r="AN213" s="40">
        <v>0</v>
      </c>
      <c r="AO213" s="40">
        <v>0</v>
      </c>
      <c r="AP213" s="40">
        <v>0</v>
      </c>
      <c r="AQ213" s="40"/>
      <c r="AR213" s="40">
        <v>0</v>
      </c>
      <c r="AS213" s="40">
        <v>0</v>
      </c>
      <c r="AT213" s="40"/>
      <c r="AU213" s="36"/>
      <c r="AV213" s="40"/>
      <c r="AW213" s="40"/>
      <c r="AX213" s="40"/>
      <c r="AY213" s="40"/>
      <c r="AZ213" s="40">
        <v>0</v>
      </c>
      <c r="BA213" s="40">
        <v>0</v>
      </c>
      <c r="BB213" s="40"/>
      <c r="BC213" s="40"/>
      <c r="BD213" s="36">
        <v>0</v>
      </c>
      <c r="BE213" s="40">
        <v>0</v>
      </c>
      <c r="BF213" s="40">
        <v>0</v>
      </c>
      <c r="BG213" s="40"/>
      <c r="BH213" s="40">
        <v>0</v>
      </c>
      <c r="BI213" s="40">
        <v>0</v>
      </c>
      <c r="BJ213" s="40"/>
      <c r="BK213" s="40"/>
      <c r="BL213" s="40">
        <v>0</v>
      </c>
      <c r="BM213" s="40">
        <v>0</v>
      </c>
      <c r="BN213" s="40">
        <v>0</v>
      </c>
      <c r="BO213" s="40"/>
      <c r="BP213" s="40">
        <v>0</v>
      </c>
      <c r="BQ213" s="40">
        <v>0</v>
      </c>
      <c r="BR213" s="40"/>
      <c r="BS213" s="40">
        <v>6</v>
      </c>
      <c r="BT213" s="40">
        <v>0</v>
      </c>
      <c r="BU213" s="40">
        <v>0</v>
      </c>
      <c r="BV213" s="40"/>
      <c r="BW213" s="40"/>
      <c r="BX213" s="40"/>
      <c r="BY213" s="40"/>
      <c r="BZ213" s="40"/>
      <c r="CA213" s="40"/>
      <c r="CB213" s="40"/>
      <c r="CC213" s="40"/>
      <c r="CD213" s="40"/>
      <c r="CE213" s="40"/>
      <c r="CF213" s="40"/>
      <c r="CG213" s="40"/>
      <c r="CH213" s="40"/>
      <c r="CI213" s="40"/>
      <c r="CJ213" s="40"/>
      <c r="CK213" s="40"/>
      <c r="CL213" s="40"/>
      <c r="CM213" s="40"/>
      <c r="CN213" s="40"/>
      <c r="CO213" s="40"/>
      <c r="CP213" s="40"/>
      <c r="CQ213" s="40"/>
      <c r="CR213" s="40"/>
      <c r="CS213" s="40"/>
      <c r="CT213" s="40"/>
      <c r="CU213" s="40"/>
      <c r="CV213" s="40"/>
      <c r="CW213" s="40"/>
      <c r="CX213" s="40"/>
      <c r="CY213" s="40"/>
      <c r="CZ213" s="40"/>
      <c r="DA213" s="40"/>
      <c r="DB213" s="40"/>
      <c r="DC213" s="40"/>
      <c r="DD213" s="40"/>
      <c r="DE213" s="40"/>
      <c r="DF213" s="40"/>
      <c r="DG213" s="40"/>
      <c r="DH213" s="40"/>
      <c r="DI213" s="40"/>
      <c r="DJ213" s="40"/>
      <c r="DK213" s="40"/>
      <c r="DL213" s="40"/>
      <c r="DM213" s="40"/>
      <c r="DN213" s="40"/>
      <c r="DO213" s="36"/>
      <c r="DP213" s="40"/>
      <c r="DQ213" s="40"/>
      <c r="DR213" s="40"/>
      <c r="DS213" s="40"/>
      <c r="DT213" s="40"/>
      <c r="DU213" s="40"/>
      <c r="DV213" s="40"/>
      <c r="DW213" s="40"/>
      <c r="DX213" s="40"/>
      <c r="DY213" s="40"/>
      <c r="DZ213" s="40"/>
      <c r="EA213" s="40"/>
      <c r="EB213" s="40"/>
      <c r="EC213" s="40"/>
      <c r="ED213" s="40"/>
      <c r="EE213" s="40"/>
      <c r="EF213" s="40"/>
      <c r="EG213" s="40"/>
      <c r="EI213" s="31"/>
      <c r="EJ213" s="31"/>
      <c r="EK213" s="31"/>
      <c r="EL213" s="31"/>
      <c r="EM213" s="31"/>
      <c r="EN213" s="31"/>
      <c r="EO213" s="31"/>
      <c r="EQ213" s="31"/>
      <c r="ES213" s="31"/>
      <c r="ET213" s="31"/>
      <c r="EV213" s="99"/>
      <c r="EW213" s="99"/>
    </row>
    <row r="214" spans="1:153" ht="16.5" thickBot="1">
      <c r="A214" s="89" t="s">
        <v>273</v>
      </c>
      <c r="B214" s="89"/>
      <c r="C214" s="78">
        <f>VLOOKUP(A214,BD!$B$3:$D$746,3,FALSE)</f>
        <v>6</v>
      </c>
      <c r="D214" s="31">
        <f>IFERROR(VLOOKUP(A214,BD!$B$3:$AC$411,4,FALSE),0)</f>
        <v>600</v>
      </c>
      <c r="E214" s="31">
        <f>IFERROR(VLOOKUP(A214,BD!$B$3:$AC$411,6,FALSE),0)</f>
        <v>552</v>
      </c>
      <c r="F214" s="31"/>
      <c r="G214" s="31">
        <f>+IFERROR(VLOOKUP(A214,BD!$B$3:$AC$311,8,FALSE),0)</f>
        <v>0</v>
      </c>
      <c r="H214" s="31">
        <f>+IFERROR(VLOOKUP(A214,BD!$B$3:$AC$311,10,FALSE),0)</f>
        <v>0</v>
      </c>
      <c r="I214" s="31">
        <f t="shared" si="12"/>
        <v>0</v>
      </c>
      <c r="J214" s="31">
        <f t="shared" si="13"/>
        <v>552</v>
      </c>
      <c r="K214" s="339"/>
      <c r="L214" s="40">
        <v>48</v>
      </c>
      <c r="M214" s="40">
        <v>36</v>
      </c>
      <c r="N214" s="40"/>
      <c r="O214" s="40"/>
      <c r="P214" s="40">
        <v>42</v>
      </c>
      <c r="Q214" s="40">
        <v>30</v>
      </c>
      <c r="R214" s="40"/>
      <c r="S214" s="36"/>
      <c r="T214" s="40"/>
      <c r="U214" s="40"/>
      <c r="V214" s="40"/>
      <c r="W214" s="40"/>
      <c r="X214" s="40">
        <v>42</v>
      </c>
      <c r="Y214" s="40">
        <v>36</v>
      </c>
      <c r="Z214" s="40"/>
      <c r="AA214" s="40"/>
      <c r="AB214" s="40">
        <v>42</v>
      </c>
      <c r="AC214" s="40">
        <v>24</v>
      </c>
      <c r="AD214" s="40">
        <v>0</v>
      </c>
      <c r="AE214" s="40"/>
      <c r="AF214" s="40">
        <v>54</v>
      </c>
      <c r="AG214" s="40">
        <v>24</v>
      </c>
      <c r="AH214" s="40"/>
      <c r="AI214" s="40"/>
      <c r="AJ214" s="40">
        <v>0</v>
      </c>
      <c r="AK214" s="40">
        <v>0</v>
      </c>
      <c r="AL214" s="40"/>
      <c r="AM214" s="40"/>
      <c r="AN214" s="40">
        <v>0</v>
      </c>
      <c r="AO214" s="40">
        <v>0</v>
      </c>
      <c r="AP214" s="40">
        <v>0</v>
      </c>
      <c r="AQ214" s="40"/>
      <c r="AR214" s="40">
        <v>0</v>
      </c>
      <c r="AS214" s="40">
        <v>0</v>
      </c>
      <c r="AT214" s="40"/>
      <c r="AU214" s="36"/>
      <c r="AV214" s="40"/>
      <c r="AW214" s="40"/>
      <c r="AX214" s="40"/>
      <c r="AY214" s="40"/>
      <c r="AZ214" s="40">
        <v>18</v>
      </c>
      <c r="BA214" s="40">
        <v>0</v>
      </c>
      <c r="BB214" s="40"/>
      <c r="BC214" s="40"/>
      <c r="BD214" s="36">
        <v>0</v>
      </c>
      <c r="BE214" s="40">
        <v>0</v>
      </c>
      <c r="BF214" s="40">
        <v>0</v>
      </c>
      <c r="BG214" s="40"/>
      <c r="BH214" s="40">
        <v>0</v>
      </c>
      <c r="BI214" s="40">
        <v>0</v>
      </c>
      <c r="BJ214" s="40"/>
      <c r="BK214" s="40"/>
      <c r="BL214" s="40">
        <v>30</v>
      </c>
      <c r="BM214" s="40">
        <v>6</v>
      </c>
      <c r="BN214" s="40">
        <v>600</v>
      </c>
      <c r="BO214" s="40"/>
      <c r="BP214" s="40">
        <v>42</v>
      </c>
      <c r="BQ214" s="40">
        <v>0</v>
      </c>
      <c r="BR214" s="40"/>
      <c r="BS214" s="40">
        <v>-24</v>
      </c>
      <c r="BT214" s="40">
        <v>42</v>
      </c>
      <c r="BU214" s="40">
        <v>0</v>
      </c>
      <c r="BV214" s="40"/>
      <c r="BW214" s="40"/>
      <c r="BX214" s="40"/>
      <c r="BY214" s="40"/>
      <c r="BZ214" s="40"/>
      <c r="CA214" s="40"/>
      <c r="CB214" s="40"/>
      <c r="CC214" s="40"/>
      <c r="CD214" s="40"/>
      <c r="CE214" s="40"/>
      <c r="CF214" s="40"/>
      <c r="CG214" s="40"/>
      <c r="CH214" s="40"/>
      <c r="CI214" s="40"/>
      <c r="CJ214" s="40"/>
      <c r="CK214" s="40"/>
      <c r="CL214" s="40"/>
      <c r="CM214" s="40"/>
      <c r="CN214" s="40"/>
      <c r="CO214" s="40"/>
      <c r="CP214" s="40"/>
      <c r="CQ214" s="40"/>
      <c r="CR214" s="40"/>
      <c r="CS214" s="40"/>
      <c r="CT214" s="40"/>
      <c r="CU214" s="40"/>
      <c r="CV214" s="40"/>
      <c r="CW214" s="40"/>
      <c r="CX214" s="40"/>
      <c r="CY214" s="40"/>
      <c r="CZ214" s="40"/>
      <c r="DA214" s="40"/>
      <c r="DB214" s="40"/>
      <c r="DC214" s="40"/>
      <c r="DD214" s="40"/>
      <c r="DE214" s="40"/>
      <c r="DF214" s="40"/>
      <c r="DG214" s="40"/>
      <c r="DH214" s="40"/>
      <c r="DI214" s="40"/>
      <c r="DJ214" s="40"/>
      <c r="DK214" s="40"/>
      <c r="DL214" s="40"/>
      <c r="DM214" s="40"/>
      <c r="DN214" s="40"/>
      <c r="DO214" s="36"/>
      <c r="DP214" s="40"/>
      <c r="DQ214" s="40"/>
      <c r="DR214" s="40"/>
      <c r="DS214" s="40"/>
      <c r="DT214" s="40"/>
      <c r="DU214" s="40"/>
      <c r="DV214" s="40"/>
      <c r="DW214" s="40"/>
      <c r="DX214" s="40"/>
      <c r="DY214" s="40"/>
      <c r="DZ214" s="40"/>
      <c r="EA214" s="40"/>
      <c r="EB214" s="40"/>
      <c r="EC214" s="40"/>
      <c r="ED214" s="40"/>
      <c r="EE214" s="40"/>
      <c r="EF214" s="40"/>
      <c r="EG214" s="40"/>
      <c r="EI214" s="31"/>
      <c r="EJ214" s="31"/>
      <c r="EK214" s="31"/>
      <c r="EL214" s="31"/>
      <c r="EM214" s="31"/>
      <c r="EN214" s="31"/>
      <c r="EO214" s="31"/>
      <c r="EQ214" s="31"/>
      <c r="ES214" s="31"/>
      <c r="ET214" s="31"/>
      <c r="EV214" s="99"/>
      <c r="EW214" s="99"/>
    </row>
    <row r="215" spans="1:153" ht="16.5" thickBot="1">
      <c r="A215" s="90" t="s">
        <v>263</v>
      </c>
      <c r="B215" s="90"/>
      <c r="C215" s="78">
        <f>VLOOKUP(A215,BD!$B$3:$D$746,3,FALSE)</f>
        <v>6</v>
      </c>
      <c r="D215" s="32">
        <f>IFERROR(VLOOKUP(A215,BD!$B$3:$AC$411,4,FALSE),0)</f>
        <v>864</v>
      </c>
      <c r="E215" s="32">
        <f>IFERROR(VLOOKUP(A215,BD!$B$3:$AC$411,6,FALSE),0)</f>
        <v>798</v>
      </c>
      <c r="F215" s="32"/>
      <c r="G215" s="32">
        <f>+IFERROR(VLOOKUP(A215,BD!$B$3:$AC$311,8,FALSE),0)</f>
        <v>0</v>
      </c>
      <c r="H215" s="32">
        <f>+IFERROR(VLOOKUP(A215,BD!$B$3:$AC$311,10,FALSE),0)</f>
        <v>0</v>
      </c>
      <c r="I215" s="32">
        <f t="shared" si="12"/>
        <v>0</v>
      </c>
      <c r="J215" s="32">
        <f t="shared" si="13"/>
        <v>798</v>
      </c>
      <c r="K215" s="337">
        <f>SUM(J215:J217)-SUM(I215:I217)</f>
        <v>1116</v>
      </c>
      <c r="L215" s="40">
        <v>6</v>
      </c>
      <c r="M215" s="40">
        <v>0</v>
      </c>
      <c r="N215" s="40"/>
      <c r="O215" s="40"/>
      <c r="P215" s="40">
        <v>0</v>
      </c>
      <c r="Q215" s="40">
        <v>0</v>
      </c>
      <c r="R215" s="40"/>
      <c r="S215" s="36"/>
      <c r="T215" s="40"/>
      <c r="U215" s="40"/>
      <c r="V215" s="40"/>
      <c r="W215" s="40"/>
      <c r="X215" s="40">
        <v>0</v>
      </c>
      <c r="Y215" s="40">
        <v>0</v>
      </c>
      <c r="Z215" s="40"/>
      <c r="AA215" s="40"/>
      <c r="AB215" s="40">
        <v>0</v>
      </c>
      <c r="AC215" s="40">
        <v>0</v>
      </c>
      <c r="AD215" s="40">
        <v>0</v>
      </c>
      <c r="AE215" s="40"/>
      <c r="AF215" s="40">
        <v>12</v>
      </c>
      <c r="AG215" s="40">
        <v>0</v>
      </c>
      <c r="AH215" s="40"/>
      <c r="AI215" s="40"/>
      <c r="AJ215" s="40">
        <v>0</v>
      </c>
      <c r="AK215" s="40">
        <v>0</v>
      </c>
      <c r="AL215" s="40"/>
      <c r="AM215" s="40"/>
      <c r="AN215" s="40">
        <v>0</v>
      </c>
      <c r="AO215" s="40">
        <v>0</v>
      </c>
      <c r="AP215" s="40">
        <v>0</v>
      </c>
      <c r="AQ215" s="40"/>
      <c r="AR215" s="40">
        <v>0</v>
      </c>
      <c r="AS215" s="40">
        <v>0</v>
      </c>
      <c r="AT215" s="40"/>
      <c r="AU215" s="36"/>
      <c r="AV215" s="40"/>
      <c r="AW215" s="40"/>
      <c r="AX215" s="40"/>
      <c r="AY215" s="40"/>
      <c r="AZ215" s="40">
        <v>0</v>
      </c>
      <c r="BA215" s="40">
        <v>0</v>
      </c>
      <c r="BB215" s="40"/>
      <c r="BC215" s="40"/>
      <c r="BD215" s="36">
        <v>0</v>
      </c>
      <c r="BE215" s="40">
        <v>0</v>
      </c>
      <c r="BF215" s="40">
        <v>0</v>
      </c>
      <c r="BG215" s="40"/>
      <c r="BH215" s="40">
        <v>0</v>
      </c>
      <c r="BI215" s="40">
        <v>0</v>
      </c>
      <c r="BJ215" s="40"/>
      <c r="BK215" s="40"/>
      <c r="BL215" s="40">
        <v>0</v>
      </c>
      <c r="BM215" s="40">
        <v>0</v>
      </c>
      <c r="BN215" s="40">
        <v>864</v>
      </c>
      <c r="BO215" s="40"/>
      <c r="BP215" s="40">
        <v>114</v>
      </c>
      <c r="BQ215" s="40">
        <v>30</v>
      </c>
      <c r="BR215" s="40"/>
      <c r="BS215" s="40">
        <v>-48</v>
      </c>
      <c r="BT215" s="40">
        <v>42</v>
      </c>
      <c r="BU215" s="40">
        <v>0</v>
      </c>
      <c r="BV215" s="40"/>
      <c r="BW215" s="40"/>
      <c r="BX215" s="40"/>
      <c r="BY215" s="40"/>
      <c r="BZ215" s="40"/>
      <c r="CA215" s="40"/>
      <c r="CB215" s="40"/>
      <c r="CC215" s="40"/>
      <c r="CD215" s="40"/>
      <c r="CE215" s="40"/>
      <c r="CF215" s="40"/>
      <c r="CG215" s="40"/>
      <c r="CH215" s="40"/>
      <c r="CI215" s="40"/>
      <c r="CJ215" s="40"/>
      <c r="CK215" s="40"/>
      <c r="CL215" s="40"/>
      <c r="CM215" s="40"/>
      <c r="CN215" s="40"/>
      <c r="CO215" s="40"/>
      <c r="CP215" s="40"/>
      <c r="CQ215" s="40"/>
      <c r="CR215" s="40"/>
      <c r="CS215" s="40"/>
      <c r="CT215" s="40"/>
      <c r="CU215" s="40"/>
      <c r="CV215" s="40"/>
      <c r="CW215" s="40"/>
      <c r="CX215" s="40"/>
      <c r="CY215" s="40"/>
      <c r="CZ215" s="40"/>
      <c r="DA215" s="40"/>
      <c r="DB215" s="40"/>
      <c r="DC215" s="40"/>
      <c r="DD215" s="40"/>
      <c r="DE215" s="40"/>
      <c r="DF215" s="40"/>
      <c r="DG215" s="40"/>
      <c r="DH215" s="40"/>
      <c r="DI215" s="40"/>
      <c r="DJ215" s="40"/>
      <c r="DK215" s="40"/>
      <c r="DL215" s="40"/>
      <c r="DM215" s="40"/>
      <c r="DN215" s="40"/>
      <c r="DO215" s="36"/>
      <c r="DP215" s="40"/>
      <c r="DQ215" s="40"/>
      <c r="DR215" s="40"/>
      <c r="DS215" s="40"/>
      <c r="DT215" s="40"/>
      <c r="DU215" s="40"/>
      <c r="DV215" s="40"/>
      <c r="DW215" s="40"/>
      <c r="DX215" s="40"/>
      <c r="DY215" s="40"/>
      <c r="DZ215" s="40"/>
      <c r="EA215" s="40"/>
      <c r="EB215" s="40"/>
      <c r="EC215" s="40"/>
      <c r="ED215" s="40"/>
      <c r="EE215" s="40"/>
      <c r="EF215" s="40"/>
      <c r="EG215" s="40"/>
      <c r="EI215" s="32"/>
      <c r="EJ215" s="32"/>
      <c r="EK215" s="32"/>
      <c r="EL215" s="32"/>
      <c r="EM215" s="32"/>
      <c r="EN215" s="32"/>
      <c r="EO215" s="32"/>
      <c r="EQ215" s="32"/>
      <c r="ES215" s="32"/>
      <c r="ET215" s="32"/>
      <c r="EV215" s="99"/>
      <c r="EW215" s="99"/>
    </row>
    <row r="216" spans="1:153" ht="16.5" thickBot="1">
      <c r="A216" s="90" t="s">
        <v>145</v>
      </c>
      <c r="B216" s="90"/>
      <c r="C216" s="78">
        <f>VLOOKUP(A216,BD!$B$3:$D$746,3,FALSE)</f>
        <v>6</v>
      </c>
      <c r="D216" s="32">
        <f>IFERROR(VLOOKUP(A216,BD!$B$3:$AC$411,4,FALSE),0)</f>
        <v>0</v>
      </c>
      <c r="E216" s="32">
        <f>IFERROR(VLOOKUP(A216,BD!$B$3:$AC$411,6,FALSE),0)</f>
        <v>0</v>
      </c>
      <c r="F216" s="32"/>
      <c r="G216" s="32">
        <f>+IFERROR(VLOOKUP(A216,BD!$B$3:$AC$311,8,FALSE),0)</f>
        <v>0</v>
      </c>
      <c r="H216" s="32">
        <f>+IFERROR(VLOOKUP(A216,BD!$B$3:$AC$311,10,FALSE),0)</f>
        <v>0</v>
      </c>
      <c r="I216" s="32">
        <f t="shared" si="12"/>
        <v>0</v>
      </c>
      <c r="J216" s="32">
        <f t="shared" si="13"/>
        <v>0</v>
      </c>
      <c r="K216" s="338"/>
      <c r="L216" s="40">
        <v>0</v>
      </c>
      <c r="M216" s="40">
        <v>0</v>
      </c>
      <c r="N216" s="40"/>
      <c r="O216" s="40"/>
      <c r="P216" s="40">
        <v>0</v>
      </c>
      <c r="Q216" s="40">
        <v>0</v>
      </c>
      <c r="R216" s="40"/>
      <c r="S216" s="36"/>
      <c r="T216" s="40"/>
      <c r="U216" s="40"/>
      <c r="V216" s="40"/>
      <c r="W216" s="40"/>
      <c r="X216" s="40">
        <v>0</v>
      </c>
      <c r="Y216" s="40">
        <v>0</v>
      </c>
      <c r="Z216" s="40"/>
      <c r="AA216" s="40"/>
      <c r="AB216" s="40">
        <v>0</v>
      </c>
      <c r="AC216" s="40">
        <v>0</v>
      </c>
      <c r="AD216" s="40">
        <v>0</v>
      </c>
      <c r="AE216" s="40"/>
      <c r="AF216" s="40">
        <v>0</v>
      </c>
      <c r="AG216" s="40">
        <v>0</v>
      </c>
      <c r="AH216" s="40"/>
      <c r="AI216" s="40"/>
      <c r="AJ216" s="40">
        <v>0</v>
      </c>
      <c r="AK216" s="40">
        <v>0</v>
      </c>
      <c r="AL216" s="40"/>
      <c r="AM216" s="40"/>
      <c r="AN216" s="40">
        <v>0</v>
      </c>
      <c r="AO216" s="40">
        <v>0</v>
      </c>
      <c r="AP216" s="40">
        <v>0</v>
      </c>
      <c r="AQ216" s="40"/>
      <c r="AR216" s="40">
        <v>0</v>
      </c>
      <c r="AS216" s="40">
        <v>0</v>
      </c>
      <c r="AT216" s="40"/>
      <c r="AU216" s="36"/>
      <c r="AV216" s="40"/>
      <c r="AW216" s="40"/>
      <c r="AX216" s="40"/>
      <c r="AY216" s="40"/>
      <c r="AZ216" s="40">
        <v>0</v>
      </c>
      <c r="BA216" s="40">
        <v>0</v>
      </c>
      <c r="BB216" s="40"/>
      <c r="BC216" s="40"/>
      <c r="BD216" s="36">
        <v>0</v>
      </c>
      <c r="BE216" s="40">
        <v>0</v>
      </c>
      <c r="BF216" s="40">
        <v>0</v>
      </c>
      <c r="BG216" s="40"/>
      <c r="BH216" s="40">
        <v>0</v>
      </c>
      <c r="BI216" s="40">
        <v>0</v>
      </c>
      <c r="BJ216" s="40"/>
      <c r="BK216" s="40"/>
      <c r="BL216" s="40">
        <v>0</v>
      </c>
      <c r="BM216" s="40">
        <v>0</v>
      </c>
      <c r="BN216" s="40">
        <v>0</v>
      </c>
      <c r="BO216" s="40"/>
      <c r="BP216" s="40">
        <v>0</v>
      </c>
      <c r="BQ216" s="40">
        <v>0</v>
      </c>
      <c r="BR216" s="40"/>
      <c r="BS216" s="40"/>
      <c r="BT216" s="40">
        <v>0</v>
      </c>
      <c r="BU216" s="40">
        <v>0</v>
      </c>
      <c r="BV216" s="40"/>
      <c r="BW216" s="40"/>
      <c r="BX216" s="40"/>
      <c r="BY216" s="40"/>
      <c r="BZ216" s="40"/>
      <c r="CA216" s="40"/>
      <c r="CB216" s="40"/>
      <c r="CC216" s="40"/>
      <c r="CD216" s="40"/>
      <c r="CE216" s="40"/>
      <c r="CF216" s="40"/>
      <c r="CG216" s="40"/>
      <c r="CH216" s="40"/>
      <c r="CI216" s="40"/>
      <c r="CJ216" s="40"/>
      <c r="CK216" s="40"/>
      <c r="CL216" s="40"/>
      <c r="CM216" s="40"/>
      <c r="CN216" s="40"/>
      <c r="CO216" s="40"/>
      <c r="CP216" s="40"/>
      <c r="CQ216" s="40"/>
      <c r="CR216" s="40"/>
      <c r="CS216" s="40"/>
      <c r="CT216" s="40"/>
      <c r="CU216" s="40"/>
      <c r="CV216" s="40"/>
      <c r="CW216" s="40"/>
      <c r="CX216" s="40"/>
      <c r="CY216" s="40"/>
      <c r="CZ216" s="40"/>
      <c r="DA216" s="40"/>
      <c r="DB216" s="40"/>
      <c r="DC216" s="40"/>
      <c r="DD216" s="40"/>
      <c r="DE216" s="40"/>
      <c r="DF216" s="40"/>
      <c r="DG216" s="40"/>
      <c r="DH216" s="40"/>
      <c r="DI216" s="40"/>
      <c r="DJ216" s="40"/>
      <c r="DK216" s="40"/>
      <c r="DL216" s="40"/>
      <c r="DM216" s="40"/>
      <c r="DN216" s="40"/>
      <c r="DO216" s="36"/>
      <c r="DP216" s="40"/>
      <c r="DQ216" s="40"/>
      <c r="DR216" s="40"/>
      <c r="DS216" s="40"/>
      <c r="DT216" s="40"/>
      <c r="DU216" s="40"/>
      <c r="DV216" s="40"/>
      <c r="DW216" s="40"/>
      <c r="DX216" s="40"/>
      <c r="DY216" s="40"/>
      <c r="DZ216" s="40"/>
      <c r="EA216" s="40"/>
      <c r="EB216" s="40"/>
      <c r="EC216" s="40"/>
      <c r="ED216" s="40"/>
      <c r="EE216" s="40"/>
      <c r="EF216" s="40"/>
      <c r="EG216" s="40"/>
      <c r="EI216" s="32"/>
      <c r="EJ216" s="32"/>
      <c r="EK216" s="32"/>
      <c r="EL216" s="32"/>
      <c r="EM216" s="32"/>
      <c r="EN216" s="32"/>
      <c r="EO216" s="32"/>
      <c r="EQ216" s="32"/>
      <c r="ES216" s="32"/>
      <c r="ET216" s="32"/>
      <c r="EV216" s="99"/>
      <c r="EW216" s="99"/>
    </row>
    <row r="217" spans="1:153" ht="16.5" thickBot="1">
      <c r="A217" s="90" t="s">
        <v>264</v>
      </c>
      <c r="B217" s="90"/>
      <c r="C217" s="78">
        <f>VLOOKUP(A217,BD!$B$3:$D$746,3,FALSE)</f>
        <v>6</v>
      </c>
      <c r="D217" s="32">
        <f>IFERROR(VLOOKUP(A217,BD!$B$3:$AC$411,4,FALSE),0)</f>
        <v>432</v>
      </c>
      <c r="E217" s="32">
        <f>IFERROR(VLOOKUP(A217,BD!$B$3:$AC$411,6,FALSE),0)</f>
        <v>318</v>
      </c>
      <c r="F217" s="32"/>
      <c r="G217" s="32">
        <f>+IFERROR(VLOOKUP(A217,BD!$B$3:$AC$311,8,FALSE),0)</f>
        <v>0</v>
      </c>
      <c r="H217" s="32">
        <f>+IFERROR(VLOOKUP(A217,BD!$B$3:$AC$311,10,FALSE),0)</f>
        <v>0</v>
      </c>
      <c r="I217" s="32">
        <f t="shared" si="12"/>
        <v>0</v>
      </c>
      <c r="J217" s="32">
        <f t="shared" si="13"/>
        <v>318</v>
      </c>
      <c r="K217" s="339"/>
      <c r="L217" s="40">
        <v>42</v>
      </c>
      <c r="M217" s="40">
        <v>24</v>
      </c>
      <c r="N217" s="40"/>
      <c r="O217" s="40"/>
      <c r="P217" s="40">
        <v>42</v>
      </c>
      <c r="Q217" s="40">
        <v>24</v>
      </c>
      <c r="R217" s="40"/>
      <c r="S217" s="36"/>
      <c r="T217" s="40"/>
      <c r="U217" s="40"/>
      <c r="V217" s="40"/>
      <c r="W217" s="40"/>
      <c r="X217" s="40">
        <v>0</v>
      </c>
      <c r="Y217" s="40">
        <v>0</v>
      </c>
      <c r="Z217" s="40"/>
      <c r="AA217" s="40"/>
      <c r="AB217" s="40">
        <v>30</v>
      </c>
      <c r="AC217" s="40">
        <v>0</v>
      </c>
      <c r="AD217" s="40">
        <v>0</v>
      </c>
      <c r="AE217" s="40"/>
      <c r="AF217" s="40">
        <v>12</v>
      </c>
      <c r="AG217" s="40">
        <v>0</v>
      </c>
      <c r="AH217" s="40"/>
      <c r="AI217" s="40"/>
      <c r="AJ217" s="40">
        <v>0</v>
      </c>
      <c r="AK217" s="40">
        <v>0</v>
      </c>
      <c r="AL217" s="40"/>
      <c r="AM217" s="40"/>
      <c r="AN217" s="40">
        <v>0</v>
      </c>
      <c r="AO217" s="40">
        <v>0</v>
      </c>
      <c r="AP217" s="40">
        <v>0</v>
      </c>
      <c r="AQ217" s="40"/>
      <c r="AR217" s="40">
        <v>0</v>
      </c>
      <c r="AS217" s="40">
        <v>0</v>
      </c>
      <c r="AT217" s="40"/>
      <c r="AU217" s="36"/>
      <c r="AV217" s="40"/>
      <c r="AW217" s="40"/>
      <c r="AX217" s="40"/>
      <c r="AY217" s="40"/>
      <c r="AZ217" s="40">
        <v>0</v>
      </c>
      <c r="BA217" s="40">
        <v>0</v>
      </c>
      <c r="BB217" s="40"/>
      <c r="BC217" s="40"/>
      <c r="BD217" s="36">
        <v>0</v>
      </c>
      <c r="BE217" s="40">
        <v>0</v>
      </c>
      <c r="BF217" s="40">
        <v>0</v>
      </c>
      <c r="BG217" s="40"/>
      <c r="BH217" s="40">
        <v>0</v>
      </c>
      <c r="BI217" s="40">
        <v>0</v>
      </c>
      <c r="BJ217" s="40"/>
      <c r="BK217" s="40"/>
      <c r="BL217" s="40">
        <v>0</v>
      </c>
      <c r="BM217" s="40">
        <v>0</v>
      </c>
      <c r="BN217" s="40">
        <v>432</v>
      </c>
      <c r="BO217" s="40"/>
      <c r="BP217" s="40">
        <v>132</v>
      </c>
      <c r="BQ217" s="40">
        <v>30</v>
      </c>
      <c r="BR217" s="40"/>
      <c r="BS217" s="40">
        <v>-24</v>
      </c>
      <c r="BT217" s="40">
        <v>42</v>
      </c>
      <c r="BU217" s="40">
        <v>0</v>
      </c>
      <c r="BV217" s="40"/>
      <c r="BW217" s="40"/>
      <c r="BX217" s="40"/>
      <c r="BY217" s="40"/>
      <c r="BZ217" s="40"/>
      <c r="CA217" s="40"/>
      <c r="CB217" s="40"/>
      <c r="CC217" s="40"/>
      <c r="CD217" s="40"/>
      <c r="CE217" s="40"/>
      <c r="CF217" s="40"/>
      <c r="CG217" s="40"/>
      <c r="CH217" s="40"/>
      <c r="CI217" s="40"/>
      <c r="CJ217" s="40"/>
      <c r="CK217" s="40"/>
      <c r="CL217" s="40"/>
      <c r="CM217" s="40"/>
      <c r="CN217" s="40"/>
      <c r="CO217" s="40"/>
      <c r="CP217" s="40"/>
      <c r="CQ217" s="40"/>
      <c r="CR217" s="40"/>
      <c r="CS217" s="40"/>
      <c r="CT217" s="40"/>
      <c r="CU217" s="40"/>
      <c r="CV217" s="40"/>
      <c r="CW217" s="40"/>
      <c r="CX217" s="40"/>
      <c r="CY217" s="40"/>
      <c r="CZ217" s="40"/>
      <c r="DA217" s="40"/>
      <c r="DB217" s="40"/>
      <c r="DC217" s="40"/>
      <c r="DD217" s="40"/>
      <c r="DE217" s="40"/>
      <c r="DF217" s="40"/>
      <c r="DG217" s="40"/>
      <c r="DH217" s="40"/>
      <c r="DI217" s="40"/>
      <c r="DJ217" s="40"/>
      <c r="DK217" s="40"/>
      <c r="DL217" s="40"/>
      <c r="DM217" s="40"/>
      <c r="DN217" s="40"/>
      <c r="DO217" s="36"/>
      <c r="DP217" s="40"/>
      <c r="DQ217" s="40"/>
      <c r="DR217" s="40"/>
      <c r="DS217" s="40"/>
      <c r="DT217" s="40"/>
      <c r="DU217" s="40"/>
      <c r="DV217" s="40"/>
      <c r="DW217" s="40"/>
      <c r="DX217" s="40"/>
      <c r="DY217" s="40"/>
      <c r="DZ217" s="40"/>
      <c r="EA217" s="40"/>
      <c r="EB217" s="40"/>
      <c r="EC217" s="40"/>
      <c r="ED217" s="40"/>
      <c r="EE217" s="40"/>
      <c r="EF217" s="40"/>
      <c r="EG217" s="40"/>
      <c r="EI217" s="32"/>
      <c r="EJ217" s="32"/>
      <c r="EK217" s="32"/>
      <c r="EL217" s="32"/>
      <c r="EM217" s="32"/>
      <c r="EN217" s="32"/>
      <c r="EO217" s="32"/>
      <c r="EQ217" s="32"/>
      <c r="ES217" s="32"/>
      <c r="ET217" s="32"/>
      <c r="EV217" s="99"/>
      <c r="EW217" s="99"/>
    </row>
    <row r="218" spans="1:153" ht="16.5" thickBot="1">
      <c r="A218" s="91" t="s">
        <v>147</v>
      </c>
      <c r="B218" s="92"/>
      <c r="C218" s="78">
        <f>VLOOKUP(A218,BD!$B$3:$D$746,3,FALSE)</f>
        <v>12</v>
      </c>
      <c r="D218" s="33">
        <f>IFERROR(VLOOKUP(A218,BD!$B$3:$AC$411,4,FALSE),0)</f>
        <v>0</v>
      </c>
      <c r="E218" s="33">
        <f>IFERROR(VLOOKUP(A218,BD!$B$3:$AC$411,6,FALSE),0)</f>
        <v>0</v>
      </c>
      <c r="F218" s="33"/>
      <c r="G218" s="33">
        <f>+IFERROR(VLOOKUP(A218,BD!$B$3:$AC$311,8,FALSE),0)</f>
        <v>0</v>
      </c>
      <c r="H218" s="33">
        <f>+IFERROR(VLOOKUP(A218,BD!$B$3:$AC$311,10,FALSE),0)</f>
        <v>0</v>
      </c>
      <c r="I218" s="33">
        <f t="shared" si="12"/>
        <v>0</v>
      </c>
      <c r="J218" s="33">
        <f t="shared" si="13"/>
        <v>0</v>
      </c>
      <c r="K218" s="79">
        <f>J218-I218</f>
        <v>0</v>
      </c>
      <c r="L218" s="40">
        <v>0</v>
      </c>
      <c r="M218" s="40">
        <v>0</v>
      </c>
      <c r="N218" s="40"/>
      <c r="O218" s="40"/>
      <c r="P218" s="40">
        <v>0</v>
      </c>
      <c r="Q218" s="40">
        <v>0</v>
      </c>
      <c r="R218" s="40"/>
      <c r="S218" s="36"/>
      <c r="T218" s="40"/>
      <c r="U218" s="40"/>
      <c r="V218" s="40"/>
      <c r="W218" s="40"/>
      <c r="X218" s="40">
        <v>0</v>
      </c>
      <c r="Y218" s="40">
        <v>0</v>
      </c>
      <c r="Z218" s="40"/>
      <c r="AA218" s="40"/>
      <c r="AB218" s="40">
        <v>0</v>
      </c>
      <c r="AC218" s="40">
        <v>0</v>
      </c>
      <c r="AD218" s="40">
        <v>0</v>
      </c>
      <c r="AE218" s="40"/>
      <c r="AF218" s="40">
        <v>0</v>
      </c>
      <c r="AG218" s="40">
        <v>0</v>
      </c>
      <c r="AH218" s="40"/>
      <c r="AI218" s="40"/>
      <c r="AJ218" s="40">
        <v>0</v>
      </c>
      <c r="AK218" s="40">
        <v>0</v>
      </c>
      <c r="AL218" s="40"/>
      <c r="AM218" s="40"/>
      <c r="AN218" s="40">
        <v>0</v>
      </c>
      <c r="AO218" s="40">
        <v>0</v>
      </c>
      <c r="AP218" s="40">
        <v>0</v>
      </c>
      <c r="AQ218" s="40"/>
      <c r="AR218" s="40">
        <v>0</v>
      </c>
      <c r="AS218" s="40">
        <v>0</v>
      </c>
      <c r="AT218" s="40"/>
      <c r="AU218" s="36"/>
      <c r="AV218" s="40"/>
      <c r="AW218" s="40"/>
      <c r="AX218" s="40"/>
      <c r="AY218" s="40"/>
      <c r="AZ218" s="40">
        <v>0</v>
      </c>
      <c r="BA218" s="40">
        <v>0</v>
      </c>
      <c r="BB218" s="40"/>
      <c r="BC218" s="40"/>
      <c r="BD218" s="36">
        <v>0</v>
      </c>
      <c r="BE218" s="40">
        <v>0</v>
      </c>
      <c r="BF218" s="40">
        <v>0</v>
      </c>
      <c r="BG218" s="40"/>
      <c r="BH218" s="40">
        <v>0</v>
      </c>
      <c r="BI218" s="40">
        <v>0</v>
      </c>
      <c r="BJ218" s="40"/>
      <c r="BK218" s="40"/>
      <c r="BL218" s="40">
        <v>0</v>
      </c>
      <c r="BM218" s="40">
        <v>0</v>
      </c>
      <c r="BN218" s="40">
        <v>0</v>
      </c>
      <c r="BO218" s="40"/>
      <c r="BP218" s="40">
        <v>0</v>
      </c>
      <c r="BQ218" s="40">
        <v>0</v>
      </c>
      <c r="BR218" s="40"/>
      <c r="BS218" s="40"/>
      <c r="BT218" s="40">
        <v>0</v>
      </c>
      <c r="BU218" s="40">
        <v>0</v>
      </c>
      <c r="BV218" s="40"/>
      <c r="BW218" s="40"/>
      <c r="BX218" s="40"/>
      <c r="BY218" s="40"/>
      <c r="BZ218" s="40"/>
      <c r="CA218" s="40"/>
      <c r="CB218" s="40"/>
      <c r="CC218" s="40"/>
      <c r="CD218" s="40"/>
      <c r="CE218" s="40"/>
      <c r="CF218" s="40"/>
      <c r="CG218" s="40"/>
      <c r="CH218" s="40"/>
      <c r="CI218" s="40"/>
      <c r="CJ218" s="40"/>
      <c r="CK218" s="40"/>
      <c r="CL218" s="40"/>
      <c r="CM218" s="40"/>
      <c r="CN218" s="40"/>
      <c r="CO218" s="40"/>
      <c r="CP218" s="40"/>
      <c r="CQ218" s="40"/>
      <c r="CR218" s="40"/>
      <c r="CS218" s="40"/>
      <c r="CT218" s="40"/>
      <c r="CU218" s="40"/>
      <c r="CV218" s="40"/>
      <c r="CW218" s="40"/>
      <c r="CX218" s="40"/>
      <c r="CY218" s="40"/>
      <c r="CZ218" s="40"/>
      <c r="DA218" s="40"/>
      <c r="DB218" s="40"/>
      <c r="DC218" s="40"/>
      <c r="DD218" s="40"/>
      <c r="DE218" s="40"/>
      <c r="DF218" s="40"/>
      <c r="DG218" s="40"/>
      <c r="DH218" s="40"/>
      <c r="DI218" s="40"/>
      <c r="DJ218" s="40"/>
      <c r="DK218" s="40"/>
      <c r="DL218" s="40"/>
      <c r="DM218" s="40"/>
      <c r="DN218" s="40"/>
      <c r="DO218" s="36"/>
      <c r="DP218" s="40"/>
      <c r="DQ218" s="40"/>
      <c r="DR218" s="40"/>
      <c r="DS218" s="40"/>
      <c r="DT218" s="40"/>
      <c r="DU218" s="40"/>
      <c r="DV218" s="40"/>
      <c r="DW218" s="40"/>
      <c r="DX218" s="40"/>
      <c r="DY218" s="40"/>
      <c r="DZ218" s="40"/>
      <c r="EA218" s="40"/>
      <c r="EB218" s="40"/>
      <c r="EC218" s="40"/>
      <c r="ED218" s="40"/>
      <c r="EE218" s="40"/>
      <c r="EF218" s="40"/>
      <c r="EG218" s="40"/>
      <c r="EI218" s="33"/>
      <c r="EJ218" s="33"/>
      <c r="EK218" s="33"/>
      <c r="EL218" s="33"/>
      <c r="EM218" s="33"/>
      <c r="EN218" s="33"/>
      <c r="EO218" s="33"/>
      <c r="EQ218" s="33"/>
      <c r="ES218" s="33"/>
      <c r="ET218" s="33"/>
      <c r="EV218" s="99"/>
      <c r="EW218" s="99"/>
    </row>
    <row r="219" spans="1:153" ht="16.5" thickBot="1">
      <c r="A219" s="91" t="s">
        <v>148</v>
      </c>
      <c r="B219" s="91"/>
      <c r="C219" s="78">
        <f>VLOOKUP(A219,BD!$B$3:$D$746,3,FALSE)</f>
        <v>6</v>
      </c>
      <c r="D219" s="34">
        <f>IFERROR(VLOOKUP(A219,BD!$B$3:$AC$411,4,FALSE),0)</f>
        <v>0</v>
      </c>
      <c r="E219" s="34">
        <f>IFERROR(VLOOKUP(A219,BD!$B$3:$AC$411,6,FALSE),0)</f>
        <v>0</v>
      </c>
      <c r="F219" s="34">
        <f>+IFERROR(VLOOKUP(A219,BD!$B$3:$AC$311,6,FALSE),0)</f>
        <v>0</v>
      </c>
      <c r="G219" s="34">
        <f>+IFERROR(VLOOKUP(A219,BD!$B$3:$AC$311,8,FALSE),0)</f>
        <v>0</v>
      </c>
      <c r="H219" s="34">
        <f>+IFERROR(VLOOKUP(A219,BD!$B$3:$AC$311,10,FALSE),0)</f>
        <v>0</v>
      </c>
      <c r="I219" s="34">
        <f t="shared" si="12"/>
        <v>0</v>
      </c>
      <c r="J219" s="34">
        <f t="shared" si="13"/>
        <v>0</v>
      </c>
      <c r="K219" s="79">
        <f>J219-I219</f>
        <v>0</v>
      </c>
      <c r="L219" s="40">
        <v>0</v>
      </c>
      <c r="M219" s="40">
        <v>0</v>
      </c>
      <c r="N219" s="40"/>
      <c r="O219" s="40"/>
      <c r="P219" s="40">
        <v>0</v>
      </c>
      <c r="Q219" s="40">
        <v>0</v>
      </c>
      <c r="R219" s="40"/>
      <c r="S219" s="36"/>
      <c r="T219" s="40"/>
      <c r="U219" s="40"/>
      <c r="V219" s="40"/>
      <c r="W219" s="40"/>
      <c r="X219" s="40">
        <v>0</v>
      </c>
      <c r="Y219" s="40">
        <v>0</v>
      </c>
      <c r="Z219" s="40"/>
      <c r="AA219" s="40"/>
      <c r="AB219" s="40">
        <v>0</v>
      </c>
      <c r="AC219" s="40">
        <v>0</v>
      </c>
      <c r="AD219" s="40">
        <v>0</v>
      </c>
      <c r="AE219" s="40"/>
      <c r="AF219" s="40">
        <v>0</v>
      </c>
      <c r="AG219" s="40">
        <v>0</v>
      </c>
      <c r="AH219" s="40"/>
      <c r="AI219" s="40"/>
      <c r="AJ219" s="40">
        <v>0</v>
      </c>
      <c r="AK219" s="40">
        <v>0</v>
      </c>
      <c r="AL219" s="40"/>
      <c r="AM219" s="40"/>
      <c r="AN219" s="40">
        <v>0</v>
      </c>
      <c r="AO219" s="40">
        <v>0</v>
      </c>
      <c r="AP219" s="40">
        <v>0</v>
      </c>
      <c r="AQ219" s="40"/>
      <c r="AR219" s="40">
        <v>0</v>
      </c>
      <c r="AS219" s="40">
        <v>0</v>
      </c>
      <c r="AT219" s="40"/>
      <c r="AU219" s="36"/>
      <c r="AV219" s="40"/>
      <c r="AW219" s="40"/>
      <c r="AX219" s="40"/>
      <c r="AY219" s="40"/>
      <c r="AZ219" s="40">
        <v>0</v>
      </c>
      <c r="BA219" s="40">
        <v>0</v>
      </c>
      <c r="BB219" s="40"/>
      <c r="BC219" s="40"/>
      <c r="BD219" s="36">
        <v>0</v>
      </c>
      <c r="BE219" s="40">
        <v>0</v>
      </c>
      <c r="BF219" s="40">
        <v>0</v>
      </c>
      <c r="BG219" s="40"/>
      <c r="BH219" s="40">
        <v>0</v>
      </c>
      <c r="BI219" s="40">
        <v>0</v>
      </c>
      <c r="BJ219" s="40"/>
      <c r="BK219" s="40"/>
      <c r="BL219" s="40">
        <v>0</v>
      </c>
      <c r="BM219" s="40">
        <v>0</v>
      </c>
      <c r="BN219" s="40">
        <v>0</v>
      </c>
      <c r="BO219" s="40"/>
      <c r="BP219" s="40">
        <v>0</v>
      </c>
      <c r="BQ219" s="40">
        <v>0</v>
      </c>
      <c r="BR219" s="40"/>
      <c r="BS219" s="40"/>
      <c r="BT219" s="40">
        <v>0</v>
      </c>
      <c r="BU219" s="40">
        <v>0</v>
      </c>
      <c r="BV219" s="40"/>
      <c r="BW219" s="40"/>
      <c r="BX219" s="40"/>
      <c r="BY219" s="40"/>
      <c r="BZ219" s="40"/>
      <c r="CA219" s="40"/>
      <c r="CB219" s="40"/>
      <c r="CC219" s="40"/>
      <c r="CD219" s="40"/>
      <c r="CE219" s="40"/>
      <c r="CF219" s="40"/>
      <c r="CG219" s="40"/>
      <c r="CH219" s="40"/>
      <c r="CI219" s="40"/>
      <c r="CJ219" s="40"/>
      <c r="CK219" s="40"/>
      <c r="CL219" s="40"/>
      <c r="CM219" s="40"/>
      <c r="CN219" s="40"/>
      <c r="CO219" s="40"/>
      <c r="CP219" s="40"/>
      <c r="CQ219" s="40"/>
      <c r="CR219" s="40"/>
      <c r="CS219" s="40"/>
      <c r="CT219" s="40"/>
      <c r="CU219" s="40"/>
      <c r="CV219" s="40"/>
      <c r="CW219" s="40"/>
      <c r="CX219" s="40"/>
      <c r="CY219" s="40"/>
      <c r="CZ219" s="40"/>
      <c r="DA219" s="40"/>
      <c r="DB219" s="40"/>
      <c r="DC219" s="40"/>
      <c r="DD219" s="40"/>
      <c r="DE219" s="40"/>
      <c r="DF219" s="40"/>
      <c r="DG219" s="40"/>
      <c r="DH219" s="40"/>
      <c r="DI219" s="40"/>
      <c r="DJ219" s="40"/>
      <c r="DK219" s="40"/>
      <c r="DL219" s="40"/>
      <c r="DM219" s="40"/>
      <c r="DN219" s="40"/>
      <c r="DO219" s="36"/>
      <c r="DP219" s="40"/>
      <c r="DQ219" s="40"/>
      <c r="DR219" s="40"/>
      <c r="DS219" s="40"/>
      <c r="DT219" s="40"/>
      <c r="DU219" s="40"/>
      <c r="DV219" s="40"/>
      <c r="DW219" s="40"/>
      <c r="DX219" s="40"/>
      <c r="DY219" s="40"/>
      <c r="DZ219" s="40"/>
      <c r="EA219" s="40"/>
      <c r="EB219" s="40"/>
      <c r="EC219" s="40"/>
      <c r="ED219" s="40"/>
      <c r="EE219" s="40"/>
      <c r="EF219" s="40"/>
      <c r="EG219" s="40"/>
      <c r="EI219" s="34"/>
      <c r="EJ219" s="34"/>
      <c r="EK219" s="34"/>
      <c r="EL219" s="34"/>
      <c r="EM219" s="34"/>
      <c r="EN219" s="34"/>
      <c r="EO219" s="34"/>
      <c r="EQ219" s="34"/>
      <c r="ES219" s="34"/>
      <c r="ET219" s="34"/>
      <c r="EV219" s="99"/>
      <c r="EW219" s="99"/>
    </row>
    <row r="220" spans="1:153" ht="16.5" thickBot="1">
      <c r="A220" s="91" t="s">
        <v>269</v>
      </c>
      <c r="B220" s="91"/>
      <c r="C220" s="78">
        <f>VLOOKUP(A220,BD!$B$3:$D$746,3,FALSE)</f>
        <v>6</v>
      </c>
      <c r="D220" s="34">
        <f>IFERROR(VLOOKUP(A220,BD!$B$3:$AC$411,4,FALSE),0)</f>
        <v>432</v>
      </c>
      <c r="E220" s="34">
        <f>IFERROR(VLOOKUP(A220,BD!$B$3:$AC$411,6,FALSE),0)</f>
        <v>366</v>
      </c>
      <c r="F220" s="34">
        <f>+IFERROR(VLOOKUP(A220,BD!$B$3:$AC$311,6,FALSE),0)</f>
        <v>366</v>
      </c>
      <c r="G220" s="34">
        <f>+IFERROR(VLOOKUP(A220,BD!$B$3:$AC$311,8,FALSE),0)</f>
        <v>0</v>
      </c>
      <c r="H220" s="34">
        <f>+IFERROR(VLOOKUP(A220,BD!$B$3:$AC$311,10,FALSE),0)</f>
        <v>0</v>
      </c>
      <c r="I220" s="34">
        <f t="shared" si="12"/>
        <v>0</v>
      </c>
      <c r="J220" s="34">
        <f t="shared" si="13"/>
        <v>366</v>
      </c>
      <c r="K220" s="79">
        <f>J220-I220</f>
        <v>366</v>
      </c>
      <c r="L220" s="40">
        <v>0</v>
      </c>
      <c r="M220" s="40">
        <v>0</v>
      </c>
      <c r="N220" s="40"/>
      <c r="O220" s="40"/>
      <c r="P220" s="40">
        <v>0</v>
      </c>
      <c r="Q220" s="40">
        <v>0</v>
      </c>
      <c r="R220" s="40"/>
      <c r="S220" s="36"/>
      <c r="T220" s="40"/>
      <c r="U220" s="40"/>
      <c r="V220" s="40"/>
      <c r="W220" s="40"/>
      <c r="X220" s="40">
        <v>0</v>
      </c>
      <c r="Y220" s="40">
        <v>0</v>
      </c>
      <c r="Z220" s="40"/>
      <c r="AA220" s="40"/>
      <c r="AB220" s="40">
        <v>0</v>
      </c>
      <c r="AC220" s="40">
        <v>0</v>
      </c>
      <c r="AD220" s="40">
        <v>0</v>
      </c>
      <c r="AE220" s="40"/>
      <c r="AF220" s="40">
        <v>0</v>
      </c>
      <c r="AG220" s="40">
        <v>0</v>
      </c>
      <c r="AH220" s="40"/>
      <c r="AI220" s="40"/>
      <c r="AJ220" s="40">
        <v>0</v>
      </c>
      <c r="AK220" s="40">
        <v>0</v>
      </c>
      <c r="AL220" s="40"/>
      <c r="AM220" s="40"/>
      <c r="AN220" s="40">
        <v>0</v>
      </c>
      <c r="AO220" s="40">
        <v>0</v>
      </c>
      <c r="AP220" s="40">
        <v>0</v>
      </c>
      <c r="AQ220" s="40"/>
      <c r="AR220" s="40">
        <v>0</v>
      </c>
      <c r="AS220" s="40">
        <v>0</v>
      </c>
      <c r="AT220" s="40"/>
      <c r="AU220" s="36"/>
      <c r="AV220" s="40"/>
      <c r="AW220" s="40"/>
      <c r="AX220" s="40"/>
      <c r="AY220" s="40"/>
      <c r="AZ220" s="40">
        <v>0</v>
      </c>
      <c r="BA220" s="40">
        <v>0</v>
      </c>
      <c r="BB220" s="40"/>
      <c r="BC220" s="40"/>
      <c r="BD220" s="36">
        <v>0</v>
      </c>
      <c r="BE220" s="40">
        <v>0</v>
      </c>
      <c r="BF220" s="40">
        <v>0</v>
      </c>
      <c r="BG220" s="40"/>
      <c r="BH220" s="40">
        <v>0</v>
      </c>
      <c r="BI220" s="40">
        <v>0</v>
      </c>
      <c r="BJ220" s="40"/>
      <c r="BK220" s="40"/>
      <c r="BL220" s="40">
        <v>0</v>
      </c>
      <c r="BM220" s="40">
        <v>0</v>
      </c>
      <c r="BN220" s="40">
        <v>432</v>
      </c>
      <c r="BO220" s="40"/>
      <c r="BP220" s="40">
        <v>72</v>
      </c>
      <c r="BQ220" s="40">
        <v>24</v>
      </c>
      <c r="BR220" s="40"/>
      <c r="BS220" s="40">
        <v>-24</v>
      </c>
      <c r="BT220" s="40">
        <v>42</v>
      </c>
      <c r="BU220" s="40">
        <v>0</v>
      </c>
      <c r="BV220" s="40"/>
      <c r="BW220" s="40"/>
      <c r="BX220" s="40"/>
      <c r="BY220" s="40"/>
      <c r="BZ220" s="40"/>
      <c r="CA220" s="40"/>
      <c r="CB220" s="40"/>
      <c r="CC220" s="40"/>
      <c r="CD220" s="40"/>
      <c r="CE220" s="40"/>
      <c r="CF220" s="40"/>
      <c r="CG220" s="40"/>
      <c r="CH220" s="40"/>
      <c r="CI220" s="40"/>
      <c r="CJ220" s="40"/>
      <c r="CK220" s="40"/>
      <c r="CL220" s="40"/>
      <c r="CM220" s="40"/>
      <c r="CN220" s="40"/>
      <c r="CO220" s="40"/>
      <c r="CP220" s="40"/>
      <c r="CQ220" s="40"/>
      <c r="CR220" s="40"/>
      <c r="CS220" s="40"/>
      <c r="CT220" s="40"/>
      <c r="CU220" s="40"/>
      <c r="CV220" s="40"/>
      <c r="CW220" s="40"/>
      <c r="CX220" s="40"/>
      <c r="CY220" s="40"/>
      <c r="CZ220" s="40"/>
      <c r="DA220" s="40"/>
      <c r="DB220" s="40"/>
      <c r="DC220" s="40"/>
      <c r="DD220" s="40"/>
      <c r="DE220" s="40"/>
      <c r="DF220" s="40"/>
      <c r="DG220" s="40"/>
      <c r="DH220" s="40"/>
      <c r="DI220" s="40"/>
      <c r="DJ220" s="40"/>
      <c r="DK220" s="40"/>
      <c r="DL220" s="40"/>
      <c r="DM220" s="40"/>
      <c r="DN220" s="40"/>
      <c r="DO220" s="36"/>
      <c r="DP220" s="40"/>
      <c r="DQ220" s="40"/>
      <c r="DR220" s="40"/>
      <c r="DS220" s="40"/>
      <c r="DT220" s="40"/>
      <c r="DU220" s="40"/>
      <c r="DV220" s="40"/>
      <c r="DW220" s="40"/>
      <c r="DX220" s="40"/>
      <c r="DY220" s="40"/>
      <c r="DZ220" s="40"/>
      <c r="EA220" s="40"/>
      <c r="EB220" s="40"/>
      <c r="EC220" s="40"/>
      <c r="ED220" s="40"/>
      <c r="EE220" s="40"/>
      <c r="EF220" s="40"/>
      <c r="EG220" s="40"/>
      <c r="EI220" s="34"/>
      <c r="EJ220" s="34"/>
      <c r="EK220" s="34"/>
      <c r="EL220" s="34"/>
      <c r="EM220" s="34"/>
      <c r="EN220" s="34"/>
      <c r="EO220" s="34"/>
      <c r="EQ220" s="34"/>
      <c r="ES220" s="34"/>
      <c r="ET220" s="34"/>
      <c r="EV220" s="99"/>
      <c r="EW220" s="99"/>
    </row>
    <row r="221" spans="1:153">
      <c r="CF221" s="3">
        <v>0</v>
      </c>
      <c r="CG221" s="3">
        <v>0</v>
      </c>
    </row>
    <row r="223" spans="1:153" ht="92.25">
      <c r="B223" s="100"/>
    </row>
  </sheetData>
  <mergeCells count="68">
    <mergeCell ref="K197:K198"/>
    <mergeCell ref="K199:K200"/>
    <mergeCell ref="K56:K61"/>
    <mergeCell ref="A157:A158"/>
    <mergeCell ref="K27:K29"/>
    <mergeCell ref="K45:K48"/>
    <mergeCell ref="K30:K32"/>
    <mergeCell ref="K84:K85"/>
    <mergeCell ref="K35:K37"/>
    <mergeCell ref="K82:K83"/>
    <mergeCell ref="K86:K87"/>
    <mergeCell ref="K53:K55"/>
    <mergeCell ref="K98:K99"/>
    <mergeCell ref="K63:K65"/>
    <mergeCell ref="EB2:EE2"/>
    <mergeCell ref="BL2:BO2"/>
    <mergeCell ref="BP2:BS2"/>
    <mergeCell ref="BT2:BW2"/>
    <mergeCell ref="BX2:CA2"/>
    <mergeCell ref="CB2:CE2"/>
    <mergeCell ref="CF2:CI2"/>
    <mergeCell ref="CJ2:CM2"/>
    <mergeCell ref="CN2:CQ2"/>
    <mergeCell ref="CR2:CU2"/>
    <mergeCell ref="CV2:CY2"/>
    <mergeCell ref="DH2:DK2"/>
    <mergeCell ref="DL2:DO2"/>
    <mergeCell ref="DX2:EA2"/>
    <mergeCell ref="DD2:DG2"/>
    <mergeCell ref="DT2:DW2"/>
    <mergeCell ref="DP2:DS2"/>
    <mergeCell ref="K18:K22"/>
    <mergeCell ref="AJ2:AM2"/>
    <mergeCell ref="AN2:AQ2"/>
    <mergeCell ref="CZ2:DC2"/>
    <mergeCell ref="AR2:AU2"/>
    <mergeCell ref="AV2:AY2"/>
    <mergeCell ref="AZ2:BC2"/>
    <mergeCell ref="BD2:BG2"/>
    <mergeCell ref="BH2:BK2"/>
    <mergeCell ref="X2:AA2"/>
    <mergeCell ref="L2:O2"/>
    <mergeCell ref="K5:K14"/>
    <mergeCell ref="AB2:AE2"/>
    <mergeCell ref="AF2:AI2"/>
    <mergeCell ref="P2:S2"/>
    <mergeCell ref="T2:W2"/>
    <mergeCell ref="K50:K52"/>
    <mergeCell ref="K15:K17"/>
    <mergeCell ref="K38:K44"/>
    <mergeCell ref="K23:K24"/>
    <mergeCell ref="K25:K26"/>
    <mergeCell ref="K202:K205"/>
    <mergeCell ref="K209:K211"/>
    <mergeCell ref="K212:K214"/>
    <mergeCell ref="K215:K217"/>
    <mergeCell ref="K68:K70"/>
    <mergeCell ref="K71:K72"/>
    <mergeCell ref="K73:K78"/>
    <mergeCell ref="K79:K80"/>
    <mergeCell ref="K90:K91"/>
    <mergeCell ref="K159:K160"/>
    <mergeCell ref="K166:K169"/>
    <mergeCell ref="K192:K196"/>
    <mergeCell ref="K188:K191"/>
    <mergeCell ref="K170:K180"/>
    <mergeCell ref="K185:K187"/>
    <mergeCell ref="K182:K184"/>
  </mergeCells>
  <conditionalFormatting sqref="CX4:CX69 CX71:CX137 L16:EG16 L66:EG66 L4:CW137 CY4:EG137 L159:EG220">
    <cfRule type="expression" dxfId="10" priority="11">
      <formula>L$1="dimanche"</formula>
    </cfRule>
  </conditionalFormatting>
  <conditionalFormatting sqref="K135:K137 K33:K35 K181:K182 K4:K30 K185 K188 K88:K98 K206:K220 K100:K133 K66:K86 K38 K45:K56 K62:K63 K159:K170 K192:K202">
    <cfRule type="cellIs" dxfId="9" priority="10" operator="notEqual">
      <formula>0</formula>
    </cfRule>
  </conditionalFormatting>
  <conditionalFormatting sqref="CX70">
    <cfRule type="expression" dxfId="8" priority="8">
      <formula>CX$1="dimanche"</formula>
    </cfRule>
  </conditionalFormatting>
  <conditionalFormatting sqref="L2:EG2">
    <cfRule type="expression" dxfId="7" priority="1">
      <formula>L$2=TODAY()</formula>
    </cfRule>
  </conditionalFormatting>
  <pageMargins left="0.70866141732283472" right="0.70866141732283472" top="0.74803149606299213" bottom="0.74803149606299213" header="0.31496062992125984" footer="0.31496062992125984"/>
  <pageSetup paperSize="9" scale="1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sheetPr>
    <pageSetUpPr fitToPage="1"/>
  </sheetPr>
  <dimension ref="A1:AJ288"/>
  <sheetViews>
    <sheetView zoomScale="70" zoomScaleNormal="70" workbookViewId="0">
      <pane xSplit="3" ySplit="2" topLeftCell="D259" activePane="bottomRight" state="frozen"/>
      <selection activeCell="AG4" sqref="AG4"/>
      <selection pane="topRight" activeCell="AG4" sqref="AG4"/>
      <selection pane="bottomLeft" activeCell="AG4" sqref="AG4"/>
      <selection pane="bottomRight" activeCell="C2" sqref="C2:C288"/>
    </sheetView>
  </sheetViews>
  <sheetFormatPr baseColWidth="10" defaultColWidth="11.42578125" defaultRowHeight="15"/>
  <cols>
    <col min="1" max="1" width="5.7109375" style="205" customWidth="1"/>
    <col min="2" max="2" width="12.140625" style="206" customWidth="1"/>
    <col min="3" max="3" width="46.28515625" style="207" customWidth="1"/>
    <col min="4" max="4" width="10.7109375" style="205" bestFit="1" customWidth="1"/>
    <col min="5" max="5" width="12.42578125" style="205" bestFit="1" customWidth="1"/>
    <col min="6" max="6" width="10.85546875" style="205" customWidth="1"/>
    <col min="7" max="7" width="8.5703125" style="205" bestFit="1" customWidth="1"/>
    <col min="8" max="8" width="10.85546875" style="205" customWidth="1"/>
    <col min="9" max="9" width="12.42578125" style="205" bestFit="1" customWidth="1"/>
    <col min="10" max="10" width="10.85546875" style="205" customWidth="1"/>
    <col min="11" max="11" width="8.5703125" style="205" bestFit="1" customWidth="1"/>
    <col min="12" max="12" width="10.85546875" style="205" customWidth="1"/>
    <col min="13" max="13" width="6.42578125" style="205" bestFit="1" customWidth="1"/>
    <col min="14" max="14" width="10.85546875" style="205" customWidth="1"/>
    <col min="15" max="15" width="4.5703125" style="205" bestFit="1" customWidth="1"/>
    <col min="16" max="16" width="10.85546875" style="205" customWidth="1"/>
    <col min="17" max="17" width="16.42578125" style="205" bestFit="1" customWidth="1"/>
    <col min="18" max="18" width="12.42578125" style="205" bestFit="1" customWidth="1"/>
    <col min="19" max="22" width="10.5703125" style="205" customWidth="1"/>
    <col min="23" max="24" width="9.140625" style="205" bestFit="1" customWidth="1"/>
    <col min="25" max="25" width="9.7109375" style="205" customWidth="1"/>
    <col min="26" max="26" width="17.85546875" style="205" bestFit="1" customWidth="1"/>
    <col min="27" max="27" width="10" style="205" bestFit="1" customWidth="1"/>
    <col min="28" max="28" width="13.140625" style="106" bestFit="1" customWidth="1"/>
    <col min="29" max="29" width="13.5703125" style="106" bestFit="1" customWidth="1"/>
    <col min="30" max="31" width="9.140625" style="205" bestFit="1" customWidth="1"/>
    <col min="32" max="32" width="9.140625" style="205" customWidth="1"/>
    <col min="33" max="34" width="11.42578125" style="3" customWidth="1"/>
    <col min="35" max="16384" width="11.42578125" style="106"/>
  </cols>
  <sheetData>
    <row r="1" spans="1:33" ht="18">
      <c r="A1" s="251">
        <v>1</v>
      </c>
      <c r="B1" s="251">
        <v>2</v>
      </c>
      <c r="C1" s="251">
        <v>3</v>
      </c>
      <c r="D1" s="251">
        <v>4</v>
      </c>
      <c r="E1" s="251">
        <v>5</v>
      </c>
      <c r="F1" s="251">
        <v>6</v>
      </c>
      <c r="G1" s="251">
        <v>7</v>
      </c>
      <c r="H1" s="251">
        <v>8</v>
      </c>
      <c r="I1" s="251">
        <v>9</v>
      </c>
      <c r="J1" s="251">
        <v>10</v>
      </c>
      <c r="K1" s="251">
        <v>11</v>
      </c>
      <c r="L1" s="251">
        <v>12</v>
      </c>
      <c r="M1" s="251">
        <v>13</v>
      </c>
      <c r="N1" s="251">
        <v>14</v>
      </c>
      <c r="O1" s="251">
        <v>15</v>
      </c>
      <c r="P1" s="251">
        <v>16</v>
      </c>
      <c r="Q1" s="251">
        <v>17</v>
      </c>
      <c r="R1" s="251">
        <v>18</v>
      </c>
      <c r="S1" s="251">
        <v>19</v>
      </c>
      <c r="T1" s="251">
        <v>20</v>
      </c>
      <c r="U1" s="251">
        <v>21</v>
      </c>
      <c r="V1" s="251">
        <v>22</v>
      </c>
      <c r="W1" s="251">
        <v>23</v>
      </c>
      <c r="X1" s="251">
        <v>24</v>
      </c>
      <c r="Y1" s="251">
        <v>25</v>
      </c>
      <c r="Z1" s="251">
        <v>26</v>
      </c>
      <c r="AA1" s="251">
        <v>27</v>
      </c>
      <c r="AB1" s="251">
        <v>28</v>
      </c>
      <c r="AC1" s="251">
        <v>29</v>
      </c>
      <c r="AD1" s="251">
        <v>30</v>
      </c>
      <c r="AE1" s="251">
        <v>31</v>
      </c>
      <c r="AF1" s="327"/>
    </row>
    <row r="2" spans="1:33" ht="56.25">
      <c r="A2" s="102"/>
      <c r="B2" s="103" t="s">
        <v>4</v>
      </c>
      <c r="C2" s="103"/>
      <c r="D2" s="104" t="s">
        <v>104</v>
      </c>
      <c r="E2" s="104" t="s">
        <v>182</v>
      </c>
      <c r="F2" s="104" t="s">
        <v>150</v>
      </c>
      <c r="G2" s="104" t="s">
        <v>2</v>
      </c>
      <c r="H2" s="104" t="s">
        <v>150</v>
      </c>
      <c r="I2" s="104" t="s">
        <v>183</v>
      </c>
      <c r="J2" s="104" t="s">
        <v>150</v>
      </c>
      <c r="K2" s="104" t="s">
        <v>174</v>
      </c>
      <c r="L2" s="104" t="s">
        <v>150</v>
      </c>
      <c r="M2" s="104" t="s">
        <v>175</v>
      </c>
      <c r="N2" s="104" t="s">
        <v>150</v>
      </c>
      <c r="O2" s="104" t="s">
        <v>0</v>
      </c>
      <c r="P2" s="104" t="s">
        <v>150</v>
      </c>
      <c r="Q2" s="104" t="s">
        <v>190</v>
      </c>
      <c r="R2" s="104" t="s">
        <v>189</v>
      </c>
      <c r="S2" s="492" t="s">
        <v>240</v>
      </c>
      <c r="T2" s="493"/>
      <c r="U2" s="492" t="s">
        <v>239</v>
      </c>
      <c r="V2" s="493"/>
      <c r="W2" s="492" t="s">
        <v>177</v>
      </c>
      <c r="X2" s="493"/>
      <c r="Y2" s="104" t="s">
        <v>180</v>
      </c>
      <c r="Z2" s="104" t="s">
        <v>181</v>
      </c>
      <c r="AA2" s="105" t="s">
        <v>257</v>
      </c>
      <c r="AB2" s="104" t="s">
        <v>178</v>
      </c>
      <c r="AC2" s="104" t="s">
        <v>179</v>
      </c>
      <c r="AD2" s="492" t="s">
        <v>177</v>
      </c>
      <c r="AE2" s="493"/>
      <c r="AF2" s="328" t="s">
        <v>316</v>
      </c>
    </row>
    <row r="3" spans="1:33" ht="18.75">
      <c r="A3" s="519">
        <v>1</v>
      </c>
      <c r="B3" s="107" t="s">
        <v>5</v>
      </c>
      <c r="C3" s="108"/>
      <c r="D3" s="109">
        <v>48</v>
      </c>
      <c r="E3" s="109">
        <f>IFERROR(VLOOKUP(B3,[1]A!$B$2:$D$2000,3,FALSE),0)</f>
        <v>0</v>
      </c>
      <c r="F3" s="519">
        <f>SUM(E3:E4)</f>
        <v>3456</v>
      </c>
      <c r="G3" s="109">
        <f>IFERROR(VLOOKUP(B3,[2]A!$B$2:$P$3000,9,FALSE),0)</f>
        <v>0</v>
      </c>
      <c r="H3" s="519">
        <f>SUM(G3:G4)</f>
        <v>4464</v>
      </c>
      <c r="I3" s="109">
        <f>IFERROR(VLOOKUP(B3,[3]A!$C$2:$F$500,4,FALSE),0)</f>
        <v>0</v>
      </c>
      <c r="J3" s="519">
        <f>SUM(I3:I4)</f>
        <v>0</v>
      </c>
      <c r="K3" s="109">
        <f>IFERROR(VLOOKUP(B3,[4]A!$B$2:$I$400,3,FALSE),0)</f>
        <v>0</v>
      </c>
      <c r="L3" s="519">
        <f>SUM(K3:K4)</f>
        <v>0</v>
      </c>
      <c r="M3" s="109">
        <f>IFERROR(VLOOKUP(B3,[5]A!$B$2:$J$400,7,FALSE),0)</f>
        <v>0</v>
      </c>
      <c r="N3" s="519">
        <f>SUM(M3:M4)</f>
        <v>0</v>
      </c>
      <c r="O3" s="109">
        <f>IFERROR(VLOOKUP(B3,[6]A!$A$4:$G$300,9,FALSE),0)</f>
        <v>0</v>
      </c>
      <c r="P3" s="519">
        <f>SUM(O3:O4)</f>
        <v>0</v>
      </c>
      <c r="Q3" s="109">
        <f>IFERROR(VLOOKUP(B3,[7]A!$B$2:$K$2000,4,FALSE),0)/11</f>
        <v>0</v>
      </c>
      <c r="R3" s="109">
        <f>IFERROR(VLOOKUP(B3,[8]A!$B$2:$J$2000,9,FALSE),0)/11</f>
        <v>0</v>
      </c>
      <c r="S3" s="110">
        <v>0.26269999999999999</v>
      </c>
      <c r="T3" s="505">
        <f>+S3</f>
        <v>0.26269999999999999</v>
      </c>
      <c r="U3" s="110">
        <v>0.25169999999999998</v>
      </c>
      <c r="V3" s="505">
        <f>+U3</f>
        <v>0.25169999999999998</v>
      </c>
      <c r="W3" s="211">
        <f>S3*1.18</f>
        <v>0.30998599999999998</v>
      </c>
      <c r="X3" s="494">
        <f>+W3</f>
        <v>0.30998599999999998</v>
      </c>
      <c r="Y3" s="505">
        <f>(S3*1.18)-(U3*1.18)</f>
        <v>1.2980000000000047E-2</v>
      </c>
      <c r="Z3" s="505">
        <v>1.2999999999999999E-2</v>
      </c>
      <c r="AA3" s="428">
        <f>+Z3-Y3</f>
        <v>1.9999999999952348E-5</v>
      </c>
      <c r="AB3" s="505">
        <v>5.0000000000000001E-3</v>
      </c>
      <c r="AC3" s="505">
        <f>+Z3-AB3</f>
        <v>8.0000000000000002E-3</v>
      </c>
      <c r="AD3" s="211">
        <f>IFERROR(VLOOKUP(B3,[9]A!$C$2:$I$2000,7,FALSE),0)</f>
        <v>0.32</v>
      </c>
      <c r="AE3" s="494">
        <f>+AD3</f>
        <v>0.32</v>
      </c>
      <c r="AF3" s="412" t="s">
        <v>317</v>
      </c>
      <c r="AG3" s="3">
        <v>1.2979999999999936E-2</v>
      </c>
    </row>
    <row r="4" spans="1:33" ht="18.75">
      <c r="A4" s="520"/>
      <c r="B4" s="107" t="s">
        <v>6</v>
      </c>
      <c r="C4" s="108"/>
      <c r="D4" s="109">
        <v>48</v>
      </c>
      <c r="E4" s="109">
        <f>IFERROR(VLOOKUP(B4,[1]A!$B$2:$D$2000,3,FALSE),0)</f>
        <v>3456</v>
      </c>
      <c r="F4" s="520"/>
      <c r="G4" s="109">
        <f>IFERROR(VLOOKUP(B4,[2]A!$B$2:$P$3000,9,FALSE),0)</f>
        <v>4464</v>
      </c>
      <c r="H4" s="520"/>
      <c r="I4" s="109">
        <f>IFERROR(VLOOKUP(B4,[3]A!$C$2:$F$500,4,FALSE),0)</f>
        <v>0</v>
      </c>
      <c r="J4" s="520"/>
      <c r="K4" s="109">
        <f>IFERROR(VLOOKUP(B4,[4]A!$B$2:$I$400,3,FALSE),0)</f>
        <v>0</v>
      </c>
      <c r="L4" s="520"/>
      <c r="M4" s="109">
        <f>IFERROR(VLOOKUP(B4,[5]A!$B$2:$J$400,7,FALSE),0)</f>
        <v>0</v>
      </c>
      <c r="N4" s="520"/>
      <c r="O4" s="109">
        <f>IFERROR(VLOOKUP(B4,[6]A!$A$4:$G$300,9,FALSE),0)</f>
        <v>0</v>
      </c>
      <c r="P4" s="520"/>
      <c r="Q4" s="109">
        <f>IFERROR(VLOOKUP(B4,[7]A!$B$2:$K$2000,4,FALSE),0)/11</f>
        <v>60.090909090909093</v>
      </c>
      <c r="R4" s="109">
        <f>IFERROR(VLOOKUP(B4,[8]A!$B$2:$J$2000,9,FALSE),0)/11</f>
        <v>2225.4545454545455</v>
      </c>
      <c r="S4" s="110">
        <v>0.26269999999999999</v>
      </c>
      <c r="T4" s="506"/>
      <c r="U4" s="110">
        <v>0.25169999999999998</v>
      </c>
      <c r="V4" s="506"/>
      <c r="W4" s="211">
        <f t="shared" ref="W4:W82" si="0">S4*1.18</f>
        <v>0.30998599999999998</v>
      </c>
      <c r="X4" s="495"/>
      <c r="Y4" s="506"/>
      <c r="Z4" s="506"/>
      <c r="AA4" s="415"/>
      <c r="AB4" s="506"/>
      <c r="AC4" s="506">
        <v>0.28999999999999998</v>
      </c>
      <c r="AD4" s="211">
        <f>IFERROR(VLOOKUP(B4,[9]A!$C$2:$I$2000,7,FALSE),0)</f>
        <v>0</v>
      </c>
      <c r="AE4" s="495"/>
      <c r="AF4" s="412"/>
      <c r="AG4" s="3">
        <v>1.2979999999999936E-2</v>
      </c>
    </row>
    <row r="5" spans="1:33" ht="18.75">
      <c r="A5" s="111">
        <v>85</v>
      </c>
      <c r="B5" s="112" t="s">
        <v>7</v>
      </c>
      <c r="C5" s="108"/>
      <c r="D5" s="111">
        <v>4</v>
      </c>
      <c r="E5" s="111">
        <f>IFERROR(VLOOKUP(B5,[1]A!$B$2:$D$2000,3,FALSE),0)</f>
        <v>36</v>
      </c>
      <c r="F5" s="111">
        <f>+E5</f>
        <v>36</v>
      </c>
      <c r="G5" s="111">
        <f>IFERROR(VLOOKUP(B5,[2]A!$B$2:$P$3000,9,FALSE),0)</f>
        <v>56</v>
      </c>
      <c r="H5" s="111">
        <f>+G5</f>
        <v>56</v>
      </c>
      <c r="I5" s="111">
        <f>IFERROR(VLOOKUP(B5,[3]A!$C$2:$F$500,4,FALSE),0)</f>
        <v>0</v>
      </c>
      <c r="J5" s="111">
        <f>+I5</f>
        <v>0</v>
      </c>
      <c r="K5" s="111">
        <f>IFERROR(VLOOKUP(B5,[4]A!$B$2:$I$400,3,FALSE),0)</f>
        <v>12</v>
      </c>
      <c r="L5" s="111">
        <f>+K5</f>
        <v>12</v>
      </c>
      <c r="M5" s="111">
        <f>IFERROR(VLOOKUP(B5,[5]A!$B$2:$J$400,7,FALSE),0)</f>
        <v>0</v>
      </c>
      <c r="N5" s="111">
        <f>+M5</f>
        <v>0</v>
      </c>
      <c r="O5" s="111">
        <f>IFERROR(VLOOKUP(B5,[6]A!$A$4:$G$300,9,FALSE),0)</f>
        <v>0</v>
      </c>
      <c r="P5" s="111">
        <f>+O5</f>
        <v>0</v>
      </c>
      <c r="Q5" s="111">
        <f>IFERROR(VLOOKUP(B5,[7]A!$B$2:$K$2000,4,FALSE),0)/11</f>
        <v>3.2727272727272729</v>
      </c>
      <c r="R5" s="111">
        <f>IFERROR(VLOOKUP(B5,[8]A!$B$2:$J$2000,9,FALSE),0)/11</f>
        <v>13.090909090909092</v>
      </c>
      <c r="S5" s="113">
        <v>3.0474999999999999</v>
      </c>
      <c r="T5" s="113">
        <f>+S5</f>
        <v>3.0474999999999999</v>
      </c>
      <c r="U5" s="113">
        <v>2.9763000000000002</v>
      </c>
      <c r="V5" s="113">
        <f>+U5</f>
        <v>2.9763000000000002</v>
      </c>
      <c r="W5" s="212">
        <f t="shared" si="0"/>
        <v>3.5960499999999995</v>
      </c>
      <c r="X5" s="212">
        <f>+W5</f>
        <v>3.5960499999999995</v>
      </c>
      <c r="Y5" s="113">
        <f t="shared" ref="Y5:Y83" si="1">(S5*1.18)-(U5*1.18)</f>
        <v>8.4015999999999647E-2</v>
      </c>
      <c r="Z5" s="113">
        <v>8.4000000000000005E-2</v>
      </c>
      <c r="AA5" s="113">
        <f>+Z5-Y5</f>
        <v>-1.5999999999641301E-5</v>
      </c>
      <c r="AB5" s="113">
        <v>4.1999999999999815E-2</v>
      </c>
      <c r="AC5" s="113">
        <f>+Z5-AB5</f>
        <v>4.200000000000019E-2</v>
      </c>
      <c r="AD5" s="212">
        <f>IFERROR(VLOOKUP(B5,[9]A!$C$2:$I$2000,7,FALSE),0)</f>
        <v>3.7160000000000002</v>
      </c>
      <c r="AE5" s="212">
        <f>+AD5</f>
        <v>3.7160000000000002</v>
      </c>
      <c r="AF5" s="330" t="s">
        <v>317</v>
      </c>
      <c r="AG5" s="3">
        <v>8.4016000000000091E-2</v>
      </c>
    </row>
    <row r="6" spans="1:33" ht="18.75">
      <c r="A6" s="516">
        <v>2</v>
      </c>
      <c r="B6" s="114" t="s">
        <v>8</v>
      </c>
      <c r="C6" s="108"/>
      <c r="D6" s="115">
        <v>48</v>
      </c>
      <c r="E6" s="115">
        <f>IFERROR(VLOOKUP(B6,[1]A!$B$2:$D$2000,3,FALSE),0)</f>
        <v>6912</v>
      </c>
      <c r="F6" s="516">
        <f>SUM(E6:E15)</f>
        <v>27648</v>
      </c>
      <c r="G6" s="115">
        <f>IFERROR(VLOOKUP(B6,[2]A!$B$2:$P$3000,9,FALSE),0)</f>
        <v>5328</v>
      </c>
      <c r="H6" s="516">
        <f>SUM(G6:G15)</f>
        <v>35808</v>
      </c>
      <c r="I6" s="115">
        <f>IFERROR(VLOOKUP(B6,[3]A!$C$2:$F$500,4,FALSE),0)</f>
        <v>0</v>
      </c>
      <c r="J6" s="516">
        <f>SUM(I6:I15)</f>
        <v>0</v>
      </c>
      <c r="K6" s="115">
        <f>IFERROR(VLOOKUP(B6,[4]A!$B$2:$I$400,3,FALSE),0)</f>
        <v>12672</v>
      </c>
      <c r="L6" s="516">
        <f>SUM(K6:K15)</f>
        <v>48864</v>
      </c>
      <c r="M6" s="115">
        <f>IFERROR(VLOOKUP(B6,[5]A!$B$2:$J$400,7,FALSE),0)</f>
        <v>0</v>
      </c>
      <c r="N6" s="516">
        <f>SUM(M6:M15)</f>
        <v>0</v>
      </c>
      <c r="O6" s="115">
        <f>IFERROR(VLOOKUP(B6,[6]A!$A$4:$G$300,9,FALSE),0)</f>
        <v>0</v>
      </c>
      <c r="P6" s="516">
        <f>SUM(O6:O15)</f>
        <v>0</v>
      </c>
      <c r="Q6" s="115">
        <f>IFERROR(VLOOKUP(B6,[7]A!$B$2:$K$2000,4,FALSE),0)/11</f>
        <v>192.27272727272728</v>
      </c>
      <c r="R6" s="115">
        <f>IFERROR(VLOOKUP(B6,[8]A!$B$2:$J$2000,9,FALSE),0)/11</f>
        <v>6467.454545454545</v>
      </c>
      <c r="S6" s="116">
        <v>0.26269999999999999</v>
      </c>
      <c r="T6" s="507">
        <f>+S6</f>
        <v>0.26269999999999999</v>
      </c>
      <c r="U6" s="116">
        <v>0.25169999999999998</v>
      </c>
      <c r="V6" s="507">
        <f>+U6</f>
        <v>0.25169999999999998</v>
      </c>
      <c r="W6" s="213">
        <f t="shared" si="0"/>
        <v>0.30998599999999998</v>
      </c>
      <c r="X6" s="496">
        <f>+W6</f>
        <v>0.30998599999999998</v>
      </c>
      <c r="Y6" s="507">
        <f t="shared" si="1"/>
        <v>1.2980000000000047E-2</v>
      </c>
      <c r="Z6" s="507">
        <v>1.2999999999999999E-2</v>
      </c>
      <c r="AA6" s="428">
        <f>+Z6-Y6</f>
        <v>1.9999999999952348E-5</v>
      </c>
      <c r="AB6" s="507">
        <v>5.0000000000000001E-3</v>
      </c>
      <c r="AC6" s="507">
        <f>+Z6-AB6</f>
        <v>8.0000000000000002E-3</v>
      </c>
      <c r="AD6" s="213">
        <f>IFERROR(VLOOKUP(B6,[9]A!$C$2:$I$2000,7,FALSE),0)</f>
        <v>0.32</v>
      </c>
      <c r="AE6" s="496">
        <f>+AD6</f>
        <v>0.32</v>
      </c>
      <c r="AF6" s="372" t="s">
        <v>317</v>
      </c>
      <c r="AG6" s="3">
        <v>1.2979999999999936E-2</v>
      </c>
    </row>
    <row r="7" spans="1:33" ht="18.75">
      <c r="A7" s="517"/>
      <c r="B7" s="114" t="s">
        <v>9</v>
      </c>
      <c r="C7" s="108"/>
      <c r="D7" s="115">
        <v>48</v>
      </c>
      <c r="E7" s="115">
        <f>IFERROR(VLOOKUP(B7,[1]A!$B$2:$D$2000,3,FALSE),0)</f>
        <v>6912</v>
      </c>
      <c r="F7" s="517"/>
      <c r="G7" s="115">
        <f>IFERROR(VLOOKUP(B7,[2]A!$B$2:$P$3000,9,FALSE),0)</f>
        <v>12720</v>
      </c>
      <c r="H7" s="517"/>
      <c r="I7" s="115">
        <f>IFERROR(VLOOKUP(B7,[3]A!$C$2:$F$500,4,FALSE),0)</f>
        <v>0</v>
      </c>
      <c r="J7" s="517"/>
      <c r="K7" s="115">
        <f>IFERROR(VLOOKUP(B7,[4]A!$B$2:$I$400,3,FALSE),0)</f>
        <v>15840</v>
      </c>
      <c r="L7" s="517"/>
      <c r="M7" s="115">
        <f>IFERROR(VLOOKUP(B7,[5]A!$B$2:$J$400,7,FALSE),0)</f>
        <v>0</v>
      </c>
      <c r="N7" s="517"/>
      <c r="O7" s="115">
        <f>IFERROR(VLOOKUP(B7,[6]A!$A$4:$G$300,9,FALSE),0)</f>
        <v>0</v>
      </c>
      <c r="P7" s="517"/>
      <c r="Q7" s="115">
        <f>IFERROR(VLOOKUP(B7,[7]A!$B$2:$K$2000,4,FALSE),0)/11</f>
        <v>209.18181818181819</v>
      </c>
      <c r="R7" s="115">
        <f>IFERROR(VLOOKUP(B7,[8]A!$B$2:$J$2000,9,FALSE),0)/11</f>
        <v>7780.363636363636</v>
      </c>
      <c r="S7" s="116">
        <v>0.26269999999999999</v>
      </c>
      <c r="T7" s="508"/>
      <c r="U7" s="116">
        <v>0.25169999999999998</v>
      </c>
      <c r="V7" s="508"/>
      <c r="W7" s="213">
        <f t="shared" si="0"/>
        <v>0.30998599999999998</v>
      </c>
      <c r="X7" s="389"/>
      <c r="Y7" s="508">
        <f t="shared" si="1"/>
        <v>1.2980000000000047E-2</v>
      </c>
      <c r="Z7" s="508">
        <v>1.2979999999999936E-2</v>
      </c>
      <c r="AA7" s="419"/>
      <c r="AB7" s="508"/>
      <c r="AC7" s="508">
        <v>0.28999999999999998</v>
      </c>
      <c r="AD7" s="213">
        <f>IFERROR(VLOOKUP(B7,[9]A!$C$2:$I$2000,7,FALSE),0)</f>
        <v>0.32</v>
      </c>
      <c r="AE7" s="389"/>
      <c r="AF7" s="389"/>
      <c r="AG7" s="3">
        <v>1.2979999999999936E-2</v>
      </c>
    </row>
    <row r="8" spans="1:33" ht="18.75">
      <c r="A8" s="517"/>
      <c r="B8" s="114" t="s">
        <v>10</v>
      </c>
      <c r="C8" s="108"/>
      <c r="D8" s="115">
        <v>48</v>
      </c>
      <c r="E8" s="115">
        <f>IFERROR(VLOOKUP(B8,[1]A!$B$2:$D$2000,3,FALSE),0)</f>
        <v>10368</v>
      </c>
      <c r="F8" s="517"/>
      <c r="G8" s="115">
        <f>IFERROR(VLOOKUP(B8,[2]A!$B$2:$P$3000,9,FALSE),0)</f>
        <v>7968</v>
      </c>
      <c r="H8" s="517"/>
      <c r="I8" s="115">
        <f>IFERROR(VLOOKUP(B8,[3]A!$C$2:$F$500,4,FALSE),0)</f>
        <v>0</v>
      </c>
      <c r="J8" s="517"/>
      <c r="K8" s="115">
        <f>IFERROR(VLOOKUP(B8,[4]A!$B$2:$I$400,3,FALSE),0)</f>
        <v>13680</v>
      </c>
      <c r="L8" s="517"/>
      <c r="M8" s="115">
        <f>IFERROR(VLOOKUP(B8,[5]A!$B$2:$J$400,7,FALSE),0)</f>
        <v>0</v>
      </c>
      <c r="N8" s="517"/>
      <c r="O8" s="115">
        <f>IFERROR(VLOOKUP(B8,[6]A!$A$4:$G$300,9,FALSE),0)</f>
        <v>0</v>
      </c>
      <c r="P8" s="517"/>
      <c r="Q8" s="115">
        <f>IFERROR(VLOOKUP(B8,[7]A!$B$2:$K$2000,4,FALSE),0)/11</f>
        <v>221.54545454545453</v>
      </c>
      <c r="R8" s="115">
        <f>IFERROR(VLOOKUP(B8,[8]A!$B$2:$J$2000,9,FALSE),0)/11</f>
        <v>9124.363636363636</v>
      </c>
      <c r="S8" s="116">
        <v>0.26269999999999999</v>
      </c>
      <c r="T8" s="508"/>
      <c r="U8" s="116">
        <v>0.25169999999999998</v>
      </c>
      <c r="V8" s="508"/>
      <c r="W8" s="213">
        <f t="shared" si="0"/>
        <v>0.30998599999999998</v>
      </c>
      <c r="X8" s="389"/>
      <c r="Y8" s="508">
        <f t="shared" si="1"/>
        <v>1.2980000000000047E-2</v>
      </c>
      <c r="Z8" s="508">
        <v>1.2979999999999936E-2</v>
      </c>
      <c r="AA8" s="419"/>
      <c r="AB8" s="508"/>
      <c r="AC8" s="508">
        <v>0.28999999999999998</v>
      </c>
      <c r="AD8" s="213">
        <f>IFERROR(VLOOKUP(B8,[9]A!$C$2:$I$2000,7,FALSE),0)</f>
        <v>0.32</v>
      </c>
      <c r="AE8" s="389"/>
      <c r="AF8" s="389"/>
      <c r="AG8" s="3">
        <v>1.2979999999999936E-2</v>
      </c>
    </row>
    <row r="9" spans="1:33" ht="18.75">
      <c r="A9" s="517"/>
      <c r="B9" s="114" t="s">
        <v>11</v>
      </c>
      <c r="C9" s="108"/>
      <c r="D9" s="115">
        <v>48</v>
      </c>
      <c r="E9" s="115">
        <f>IFERROR(VLOOKUP(B9,[1]A!$B$2:$D$2000,3,FALSE),0)</f>
        <v>3456</v>
      </c>
      <c r="F9" s="517"/>
      <c r="G9" s="115">
        <f>IFERROR(VLOOKUP(B9,[2]A!$B$2:$P$3000,9,FALSE),0)</f>
        <v>2592</v>
      </c>
      <c r="H9" s="517"/>
      <c r="I9" s="115">
        <f>IFERROR(VLOOKUP(B9,[3]A!$C$2:$F$500,4,FALSE),0)</f>
        <v>0</v>
      </c>
      <c r="J9" s="517"/>
      <c r="K9" s="115">
        <f>IFERROR(VLOOKUP(B9,[4]A!$B$2:$I$400,3,FALSE),0)</f>
        <v>2304</v>
      </c>
      <c r="L9" s="517"/>
      <c r="M9" s="115">
        <f>IFERROR(VLOOKUP(B9,[5]A!$B$2:$J$400,7,FALSE),0)</f>
        <v>0</v>
      </c>
      <c r="N9" s="517"/>
      <c r="O9" s="115">
        <f>IFERROR(VLOOKUP(B9,[6]A!$A$4:$G$300,9,FALSE),0)</f>
        <v>0</v>
      </c>
      <c r="P9" s="517"/>
      <c r="Q9" s="115">
        <f>IFERROR(VLOOKUP(B9,[7]A!$B$2:$K$2000,4,FALSE),0)/11</f>
        <v>42.090909090909093</v>
      </c>
      <c r="R9" s="115">
        <f>IFERROR(VLOOKUP(B9,[8]A!$B$2:$J$2000,9,FALSE),0)/11</f>
        <v>1483.6363636363637</v>
      </c>
      <c r="S9" s="116">
        <v>0.26269999999999999</v>
      </c>
      <c r="T9" s="508"/>
      <c r="U9" s="116">
        <v>0.25169999999999998</v>
      </c>
      <c r="V9" s="508"/>
      <c r="W9" s="213">
        <f t="shared" si="0"/>
        <v>0.30998599999999998</v>
      </c>
      <c r="X9" s="389"/>
      <c r="Y9" s="508">
        <f t="shared" si="1"/>
        <v>1.2980000000000047E-2</v>
      </c>
      <c r="Z9" s="508">
        <v>1.2979999999999936E-2</v>
      </c>
      <c r="AA9" s="419"/>
      <c r="AB9" s="508"/>
      <c r="AC9" s="508">
        <v>0.28999999999999998</v>
      </c>
      <c r="AD9" s="213">
        <f>IFERROR(VLOOKUP(B9,[9]A!$C$2:$I$2000,7,FALSE),0)</f>
        <v>0.32</v>
      </c>
      <c r="AE9" s="389"/>
      <c r="AF9" s="389"/>
      <c r="AG9" s="3">
        <v>1.2979999999999936E-2</v>
      </c>
    </row>
    <row r="10" spans="1:33" ht="18.75">
      <c r="A10" s="517"/>
      <c r="B10" s="114" t="s">
        <v>13</v>
      </c>
      <c r="C10" s="108"/>
      <c r="D10" s="115">
        <v>48</v>
      </c>
      <c r="E10" s="115">
        <f>IFERROR(VLOOKUP(B10,[1]A!$B$2:$D$2000,3,FALSE),0)</f>
        <v>0</v>
      </c>
      <c r="F10" s="517"/>
      <c r="G10" s="115">
        <f>IFERROR(VLOOKUP(B10,[2]A!$B$2:$P$3000,9,FALSE),0)</f>
        <v>2016</v>
      </c>
      <c r="H10" s="517"/>
      <c r="I10" s="115">
        <f>IFERROR(VLOOKUP(B10,[3]A!$C$2:$F$500,4,FALSE),0)</f>
        <v>0</v>
      </c>
      <c r="J10" s="517"/>
      <c r="K10" s="115">
        <f>IFERROR(VLOOKUP(B10,[4]A!$B$2:$I$400,3,FALSE),0)</f>
        <v>1728</v>
      </c>
      <c r="L10" s="517"/>
      <c r="M10" s="115">
        <f>IFERROR(VLOOKUP(B10,[5]A!$B$2:$J$400,7,FALSE),0)</f>
        <v>0</v>
      </c>
      <c r="N10" s="517"/>
      <c r="O10" s="115">
        <f>IFERROR(VLOOKUP(B10,[6]A!$A$4:$G$300,9,FALSE),0)</f>
        <v>0</v>
      </c>
      <c r="P10" s="517"/>
      <c r="Q10" s="115">
        <f>IFERROR(VLOOKUP(B10,[7]A!$B$2:$K$2000,4,FALSE),0)/11</f>
        <v>39.454545454545453</v>
      </c>
      <c r="R10" s="115">
        <f>IFERROR(VLOOKUP(B10,[8]A!$B$2:$J$2000,9,FALSE),0)/11</f>
        <v>1453.090909090909</v>
      </c>
      <c r="S10" s="116">
        <v>0.26269999999999999</v>
      </c>
      <c r="T10" s="508"/>
      <c r="U10" s="116">
        <v>0.25169999999999998</v>
      </c>
      <c r="V10" s="508"/>
      <c r="W10" s="213">
        <f t="shared" si="0"/>
        <v>0.30998599999999998</v>
      </c>
      <c r="X10" s="389"/>
      <c r="Y10" s="508">
        <f t="shared" si="1"/>
        <v>1.2980000000000047E-2</v>
      </c>
      <c r="Z10" s="508">
        <v>1.2979999999999936E-2</v>
      </c>
      <c r="AA10" s="419"/>
      <c r="AB10" s="508"/>
      <c r="AC10" s="508">
        <v>0.28999999999999998</v>
      </c>
      <c r="AD10" s="213">
        <f>IFERROR(VLOOKUP(B10,[9]A!$C$2:$I$2000,7,FALSE),0)</f>
        <v>0.32</v>
      </c>
      <c r="AE10" s="389"/>
      <c r="AF10" s="389"/>
      <c r="AG10" s="3">
        <v>1.2979999999999936E-2</v>
      </c>
    </row>
    <row r="11" spans="1:33" ht="18.75">
      <c r="A11" s="517"/>
      <c r="B11" s="114" t="s">
        <v>16</v>
      </c>
      <c r="C11" s="108"/>
      <c r="D11" s="115">
        <v>48</v>
      </c>
      <c r="E11" s="115">
        <f>IFERROR(VLOOKUP(B11,[1]A!$B$2:$D$2000,3,FALSE),0)</f>
        <v>0</v>
      </c>
      <c r="F11" s="517"/>
      <c r="G11" s="115">
        <f>IFERROR(VLOOKUP(B11,[2]A!$B$2:$P$3000,9,FALSE),0)</f>
        <v>2016</v>
      </c>
      <c r="H11" s="517"/>
      <c r="I11" s="115">
        <f>IFERROR(VLOOKUP(B11,[3]A!$C$2:$F$500,4,FALSE),0)</f>
        <v>0</v>
      </c>
      <c r="J11" s="517"/>
      <c r="K11" s="115">
        <f>IFERROR(VLOOKUP(B11,[4]A!$B$2:$I$400,3,FALSE),0)</f>
        <v>1440</v>
      </c>
      <c r="L11" s="517"/>
      <c r="M11" s="115">
        <f>IFERROR(VLOOKUP(B11,[5]A!$B$2:$J$400,7,FALSE),0)</f>
        <v>0</v>
      </c>
      <c r="N11" s="517"/>
      <c r="O11" s="115">
        <f>IFERROR(VLOOKUP(B11,[6]A!$A$4:$G$300,9,FALSE),0)</f>
        <v>0</v>
      </c>
      <c r="P11" s="517"/>
      <c r="Q11" s="115">
        <f>IFERROR(VLOOKUP(B11,[7]A!$B$2:$K$2000,4,FALSE),0)/11</f>
        <v>39.454545454545453</v>
      </c>
      <c r="R11" s="115">
        <f>IFERROR(VLOOKUP(B11,[8]A!$B$2:$J$2000,9,FALSE),0)/11</f>
        <v>1627.6363636363637</v>
      </c>
      <c r="S11" s="116">
        <v>0.26269999999999999</v>
      </c>
      <c r="T11" s="508"/>
      <c r="U11" s="116">
        <v>0.25169999999999998</v>
      </c>
      <c r="V11" s="508"/>
      <c r="W11" s="213">
        <f t="shared" si="0"/>
        <v>0.30998599999999998</v>
      </c>
      <c r="X11" s="389"/>
      <c r="Y11" s="508">
        <f t="shared" si="1"/>
        <v>1.2980000000000047E-2</v>
      </c>
      <c r="Z11" s="508">
        <v>1.2979999999999936E-2</v>
      </c>
      <c r="AA11" s="419"/>
      <c r="AB11" s="508"/>
      <c r="AC11" s="508">
        <v>0.28999999999999998</v>
      </c>
      <c r="AD11" s="213">
        <f>IFERROR(VLOOKUP(B11,[9]A!$C$2:$I$2000,7,FALSE),0)</f>
        <v>0.32</v>
      </c>
      <c r="AE11" s="389"/>
      <c r="AF11" s="389"/>
      <c r="AG11" s="3">
        <v>1.2979999999999936E-2</v>
      </c>
    </row>
    <row r="12" spans="1:33" ht="18.75">
      <c r="A12" s="517"/>
      <c r="B12" s="114" t="s">
        <v>17</v>
      </c>
      <c r="C12" s="108"/>
      <c r="D12" s="115">
        <v>48</v>
      </c>
      <c r="E12" s="115">
        <f>IFERROR(VLOOKUP(B12,[1]A!$B$2:$D$2000,3,FALSE),0)</f>
        <v>0</v>
      </c>
      <c r="F12" s="517"/>
      <c r="G12" s="115">
        <f>IFERROR(VLOOKUP(B12,[2]A!$B$2:$P$3000,9,FALSE),0)</f>
        <v>96</v>
      </c>
      <c r="H12" s="517"/>
      <c r="I12" s="115">
        <f>IFERROR(VLOOKUP(B12,[3]A!$C$2:$F$500,4,FALSE),0)</f>
        <v>0</v>
      </c>
      <c r="J12" s="517"/>
      <c r="K12" s="115">
        <f>IFERROR(VLOOKUP(B12,[4]A!$B$2:$I$400,3,FALSE),0)</f>
        <v>288</v>
      </c>
      <c r="L12" s="517"/>
      <c r="M12" s="115">
        <f>IFERROR(VLOOKUP(B12,[5]A!$B$2:$J$400,7,FALSE),0)</f>
        <v>0</v>
      </c>
      <c r="N12" s="517"/>
      <c r="O12" s="115">
        <f>IFERROR(VLOOKUP(B12,[6]A!$A$4:$G$300,9,FALSE),0)</f>
        <v>0</v>
      </c>
      <c r="P12" s="517"/>
      <c r="Q12" s="115">
        <f>IFERROR(VLOOKUP(B12,[7]A!$B$2:$K$2000,4,FALSE),0)/11</f>
        <v>39.454545454545453</v>
      </c>
      <c r="R12" s="115">
        <f>IFERROR(VLOOKUP(B12,[8]A!$B$2:$J$2000,9,FALSE),0)/11</f>
        <v>1723.6363636363637</v>
      </c>
      <c r="S12" s="116">
        <v>0.26269999999999999</v>
      </c>
      <c r="T12" s="508"/>
      <c r="U12" s="116">
        <v>0.25169999999999998</v>
      </c>
      <c r="V12" s="508"/>
      <c r="W12" s="213">
        <f t="shared" si="0"/>
        <v>0.30998599999999998</v>
      </c>
      <c r="X12" s="389"/>
      <c r="Y12" s="508">
        <f t="shared" si="1"/>
        <v>1.2980000000000047E-2</v>
      </c>
      <c r="Z12" s="508">
        <v>1.2979999999999936E-2</v>
      </c>
      <c r="AA12" s="419"/>
      <c r="AB12" s="508"/>
      <c r="AC12" s="508">
        <v>0.28999999999999998</v>
      </c>
      <c r="AD12" s="213">
        <f>IFERROR(VLOOKUP(B12,[9]A!$C$2:$I$2000,7,FALSE),0)</f>
        <v>0.32</v>
      </c>
      <c r="AE12" s="389"/>
      <c r="AF12" s="389"/>
      <c r="AG12" s="3">
        <v>1.2979999999999936E-2</v>
      </c>
    </row>
    <row r="13" spans="1:33" ht="18.75">
      <c r="A13" s="517"/>
      <c r="B13" s="114" t="s">
        <v>12</v>
      </c>
      <c r="C13" s="108"/>
      <c r="D13" s="115">
        <v>48</v>
      </c>
      <c r="E13" s="115">
        <f>IFERROR(VLOOKUP(B13,[1]A!$B$2:$D$2000,3,FALSE),0)</f>
        <v>0</v>
      </c>
      <c r="F13" s="517"/>
      <c r="G13" s="115">
        <f>IFERROR(VLOOKUP(B13,[2]A!$B$2:$P$3000,9,FALSE),0)</f>
        <v>864</v>
      </c>
      <c r="H13" s="517"/>
      <c r="I13" s="115">
        <f>IFERROR(VLOOKUP(B13,[3]A!$C$2:$F$500,4,FALSE),0)</f>
        <v>0</v>
      </c>
      <c r="J13" s="517"/>
      <c r="K13" s="115">
        <f>IFERROR(VLOOKUP(B13,[4]A!$B$2:$I$400,3,FALSE),0)</f>
        <v>528</v>
      </c>
      <c r="L13" s="517"/>
      <c r="M13" s="115">
        <f>IFERROR(VLOOKUP(B13,[5]A!$B$2:$J$400,7,FALSE),0)</f>
        <v>0</v>
      </c>
      <c r="N13" s="517"/>
      <c r="O13" s="115">
        <f>IFERROR(VLOOKUP(B13,[6]A!$A$4:$G$300,9,FALSE),0)</f>
        <v>0</v>
      </c>
      <c r="P13" s="517"/>
      <c r="Q13" s="115">
        <f>IFERROR(VLOOKUP(B13,[7]A!$B$2:$K$2000,4,FALSE),0)/11</f>
        <v>38.545454545454547</v>
      </c>
      <c r="R13" s="115">
        <f>IFERROR(VLOOKUP(B13,[8]A!$B$2:$J$2000,9,FALSE),0)/11</f>
        <v>1767.2727272727273</v>
      </c>
      <c r="S13" s="116">
        <v>0.26269999999999999</v>
      </c>
      <c r="T13" s="508"/>
      <c r="U13" s="116">
        <v>0.25169999999999998</v>
      </c>
      <c r="V13" s="508"/>
      <c r="W13" s="213">
        <f t="shared" si="0"/>
        <v>0.30998599999999998</v>
      </c>
      <c r="X13" s="389"/>
      <c r="Y13" s="508">
        <f t="shared" si="1"/>
        <v>1.2980000000000047E-2</v>
      </c>
      <c r="Z13" s="508">
        <v>1.2979999999999936E-2</v>
      </c>
      <c r="AA13" s="419"/>
      <c r="AB13" s="508"/>
      <c r="AC13" s="508">
        <v>0.28999999999999998</v>
      </c>
      <c r="AD13" s="213">
        <f>IFERROR(VLOOKUP(B13,[9]A!$C$2:$I$2000,7,FALSE),0)</f>
        <v>0.32</v>
      </c>
      <c r="AE13" s="389"/>
      <c r="AF13" s="389"/>
      <c r="AG13" s="3">
        <v>1.2979999999999936E-2</v>
      </c>
    </row>
    <row r="14" spans="1:33" ht="18.75">
      <c r="A14" s="517"/>
      <c r="B14" s="114" t="s">
        <v>160</v>
      </c>
      <c r="C14" s="108"/>
      <c r="D14" s="115">
        <v>48</v>
      </c>
      <c r="E14" s="115">
        <f>IFERROR(VLOOKUP(B14,[1]A!$B$2:$D$2000,3,FALSE),0)</f>
        <v>0</v>
      </c>
      <c r="F14" s="517"/>
      <c r="G14" s="115">
        <f>IFERROR(VLOOKUP(B14,[2]A!$B$2:$P$3000,9,FALSE),0)</f>
        <v>0</v>
      </c>
      <c r="H14" s="517"/>
      <c r="I14" s="115">
        <f>IFERROR(VLOOKUP(B14,[3]A!$C$2:$F$500,4,FALSE),0)</f>
        <v>0</v>
      </c>
      <c r="J14" s="517"/>
      <c r="K14" s="115">
        <f>IFERROR(VLOOKUP(B14,[4]A!$B$2:$I$400,3,FALSE),0)</f>
        <v>192</v>
      </c>
      <c r="L14" s="517"/>
      <c r="M14" s="115">
        <f>IFERROR(VLOOKUP(B14,[5]A!$B$2:$J$400,7,FALSE),0)</f>
        <v>0</v>
      </c>
      <c r="N14" s="517"/>
      <c r="O14" s="115">
        <f>IFERROR(VLOOKUP(B14,[6]A!$A$4:$G$300,9,FALSE),0)</f>
        <v>0</v>
      </c>
      <c r="P14" s="517"/>
      <c r="Q14" s="115">
        <f>IFERROR(VLOOKUP(B14,[7]A!$B$2:$K$2000,4,FALSE),0)/11</f>
        <v>0</v>
      </c>
      <c r="R14" s="115">
        <f>IFERROR(VLOOKUP(B14,[8]A!$B$2:$J$2000,9,FALSE),0)/11</f>
        <v>0</v>
      </c>
      <c r="S14" s="116">
        <v>0.26269999999999999</v>
      </c>
      <c r="T14" s="508"/>
      <c r="U14" s="116">
        <v>0.25169999999999998</v>
      </c>
      <c r="V14" s="508"/>
      <c r="W14" s="213">
        <f t="shared" si="0"/>
        <v>0.30998599999999998</v>
      </c>
      <c r="X14" s="389"/>
      <c r="Y14" s="508">
        <f t="shared" si="1"/>
        <v>1.2980000000000047E-2</v>
      </c>
      <c r="Z14" s="508">
        <v>1.2979999999999936E-2</v>
      </c>
      <c r="AA14" s="419"/>
      <c r="AB14" s="508"/>
      <c r="AC14" s="508">
        <v>0.28999999999999998</v>
      </c>
      <c r="AD14" s="213">
        <f>IFERROR(VLOOKUP(B14,[9]A!$C$2:$I$2000,7,FALSE),0)</f>
        <v>0.32</v>
      </c>
      <c r="AE14" s="389"/>
      <c r="AF14" s="389"/>
      <c r="AG14" s="3">
        <v>1.2979999999999936E-2</v>
      </c>
    </row>
    <row r="15" spans="1:33" ht="18.75">
      <c r="A15" s="518"/>
      <c r="B15" s="114" t="s">
        <v>161</v>
      </c>
      <c r="C15" s="108"/>
      <c r="D15" s="115">
        <v>48</v>
      </c>
      <c r="E15" s="115">
        <f>IFERROR(VLOOKUP(B15,[1]A!$B$2:$D$2000,3,FALSE),0)</f>
        <v>0</v>
      </c>
      <c r="F15" s="518"/>
      <c r="G15" s="115">
        <f>IFERROR(VLOOKUP(B15,[2]A!$B$2:$P$3000,9,FALSE),0)</f>
        <v>2208</v>
      </c>
      <c r="H15" s="518"/>
      <c r="I15" s="115">
        <f>IFERROR(VLOOKUP(B15,[3]A!$C$2:$F$500,4,FALSE),0)</f>
        <v>0</v>
      </c>
      <c r="J15" s="518"/>
      <c r="K15" s="115">
        <f>IFERROR(VLOOKUP(B15,[4]A!$B$2:$I$400,3,FALSE),0)</f>
        <v>192</v>
      </c>
      <c r="L15" s="518"/>
      <c r="M15" s="115">
        <f>IFERROR(VLOOKUP(B15,[5]A!$B$2:$J$400,7,FALSE),0)</f>
        <v>0</v>
      </c>
      <c r="N15" s="518"/>
      <c r="O15" s="115">
        <f>IFERROR(VLOOKUP(B15,[6]A!$A$4:$G$300,9,FALSE),0)</f>
        <v>0</v>
      </c>
      <c r="P15" s="518"/>
      <c r="Q15" s="115">
        <f>IFERROR(VLOOKUP(B15,[7]A!$B$2:$K$2000,4,FALSE),0)/11</f>
        <v>16.363636363636363</v>
      </c>
      <c r="R15" s="115">
        <f>IFERROR(VLOOKUP(B15,[8]A!$B$2:$J$2000,9,FALSE),0)/11</f>
        <v>759.27272727272725</v>
      </c>
      <c r="S15" s="116">
        <v>0.26269999999999999</v>
      </c>
      <c r="T15" s="509"/>
      <c r="U15" s="116">
        <v>0.25169999999999998</v>
      </c>
      <c r="V15" s="509"/>
      <c r="W15" s="213">
        <f t="shared" si="0"/>
        <v>0.30998599999999998</v>
      </c>
      <c r="X15" s="390"/>
      <c r="Y15" s="509">
        <f t="shared" si="1"/>
        <v>1.2980000000000047E-2</v>
      </c>
      <c r="Z15" s="509">
        <v>1.2979999999999936E-2</v>
      </c>
      <c r="AA15" s="415"/>
      <c r="AB15" s="509"/>
      <c r="AC15" s="509">
        <v>0.28999999999999998</v>
      </c>
      <c r="AD15" s="213">
        <f>IFERROR(VLOOKUP(B15,[9]A!$C$2:$I$2000,7,FALSE),0)</f>
        <v>0.32</v>
      </c>
      <c r="AE15" s="390"/>
      <c r="AF15" s="390"/>
      <c r="AG15" s="3">
        <v>1.2979999999999936E-2</v>
      </c>
    </row>
    <row r="16" spans="1:33" ht="18.75">
      <c r="A16" s="468">
        <v>147</v>
      </c>
      <c r="B16" s="117" t="s">
        <v>196</v>
      </c>
      <c r="C16" s="108"/>
      <c r="D16" s="118">
        <v>48</v>
      </c>
      <c r="E16" s="118">
        <f>IFERROR(VLOOKUP(B16,[1]A!$B$2:$D$2000,3,FALSE),0)</f>
        <v>3456</v>
      </c>
      <c r="F16" s="468">
        <f>SUM(E16:E17)</f>
        <v>5184</v>
      </c>
      <c r="G16" s="118">
        <f>IFERROR(VLOOKUP(B16,[2]A!$B$2:$P$3000,9,FALSE),0)</f>
        <v>2382</v>
      </c>
      <c r="H16" s="468">
        <f>SUM(G16:G17)</f>
        <v>5886</v>
      </c>
      <c r="I16" s="118">
        <f>IFERROR(VLOOKUP(B16,[3]A!$C$2:$F$500,4,FALSE),0)</f>
        <v>0</v>
      </c>
      <c r="J16" s="468">
        <f>SUM(I16:I17)</f>
        <v>0</v>
      </c>
      <c r="K16" s="118">
        <f>IFERROR(VLOOKUP(B16,[10]A!$B$2:$I$400,3,FALSE),0)</f>
        <v>0</v>
      </c>
      <c r="L16" s="468">
        <f>SUM(K16:K17)</f>
        <v>0</v>
      </c>
      <c r="M16" s="118">
        <f>IFERROR(VLOOKUP(B16,[11]A!$B$2:$J$400,7,FALSE),0)</f>
        <v>0</v>
      </c>
      <c r="N16" s="468">
        <f>SUM(M16:M17)</f>
        <v>0</v>
      </c>
      <c r="O16" s="118">
        <f>IFERROR(VLOOKUP(B16,[6]A!$A$4:$G$300,9,FALSE),0)</f>
        <v>0</v>
      </c>
      <c r="P16" s="468">
        <f>SUM(O16:O17)</f>
        <v>0</v>
      </c>
      <c r="Q16" s="118">
        <f>IFERROR(VLOOKUP(B16,[7]A!$B$2:$K$2000,4,FALSE),0)/11</f>
        <v>37.727272727272727</v>
      </c>
      <c r="R16" s="118">
        <f>IFERROR(VLOOKUP(B16,[8]A!$B$2:$J$2000,9,FALSE),0)/11</f>
        <v>1225.8181818181818</v>
      </c>
      <c r="S16" s="119">
        <v>0.30509999999999998</v>
      </c>
      <c r="T16" s="364">
        <f>S16</f>
        <v>0.30509999999999998</v>
      </c>
      <c r="U16" s="119">
        <v>0.29409999999999997</v>
      </c>
      <c r="V16" s="364">
        <f>U16</f>
        <v>0.29409999999999997</v>
      </c>
      <c r="W16" s="214">
        <f t="shared" si="0"/>
        <v>0.36001799999999995</v>
      </c>
      <c r="X16" s="378">
        <f>+W16</f>
        <v>0.36001799999999995</v>
      </c>
      <c r="Y16" s="364">
        <f t="shared" si="1"/>
        <v>1.2979999999999992E-2</v>
      </c>
      <c r="Z16" s="364">
        <v>1.2999999999999999E-2</v>
      </c>
      <c r="AA16" s="428">
        <f>+Z16-Y16</f>
        <v>2.0000000000007859E-5</v>
      </c>
      <c r="AB16" s="364">
        <v>5.0000000000000001E-3</v>
      </c>
      <c r="AC16" s="364">
        <f>+Z16-AB16</f>
        <v>8.0000000000000002E-3</v>
      </c>
      <c r="AD16" s="214">
        <f>IFERROR(VLOOKUP(B16,[9]A!$C$2:$I$2000,7,FALSE),0)</f>
        <v>0.38</v>
      </c>
      <c r="AE16" s="378">
        <f>+AD16</f>
        <v>0.38</v>
      </c>
      <c r="AF16" s="372" t="s">
        <v>317</v>
      </c>
      <c r="AG16" s="3">
        <v>1.2979999999999992E-2</v>
      </c>
    </row>
    <row r="17" spans="1:35" ht="18.75">
      <c r="A17" s="469"/>
      <c r="B17" s="117" t="s">
        <v>197</v>
      </c>
      <c r="C17" s="108"/>
      <c r="D17" s="118">
        <v>48</v>
      </c>
      <c r="E17" s="118">
        <f>IFERROR(VLOOKUP(B17,[1]A!$B$2:$D$2000,3,FALSE),0)</f>
        <v>1728</v>
      </c>
      <c r="F17" s="469"/>
      <c r="G17" s="118">
        <f>IFERROR(VLOOKUP(B17,[2]A!$B$2:$P$3000,9,FALSE),0)</f>
        <v>3504</v>
      </c>
      <c r="H17" s="469"/>
      <c r="I17" s="118">
        <f>IFERROR(VLOOKUP(B17,[3]A!$C$2:$F$500,4,FALSE),0)</f>
        <v>0</v>
      </c>
      <c r="J17" s="469"/>
      <c r="K17" s="118">
        <f>IFERROR(VLOOKUP(B17,[10]A!$B$2:$I$400,3,FALSE),0)</f>
        <v>0</v>
      </c>
      <c r="L17" s="469"/>
      <c r="M17" s="118">
        <f>IFERROR(VLOOKUP(B17,[11]A!$B$2:$J$400,7,FALSE),0)</f>
        <v>0</v>
      </c>
      <c r="N17" s="469"/>
      <c r="O17" s="118">
        <f>IFERROR(VLOOKUP(B17,[6]A!$A$4:$G$300,9,FALSE),0)</f>
        <v>0</v>
      </c>
      <c r="P17" s="469"/>
      <c r="Q17" s="118">
        <f>IFERROR(VLOOKUP(B17,[7]A!$B$2:$K$2000,4,FALSE),0)/11</f>
        <v>34.909090909090907</v>
      </c>
      <c r="R17" s="118">
        <f>IFERROR(VLOOKUP(B17,[8]A!$B$2:$J$2000,9,FALSE),0)/11</f>
        <v>1291.6363636363637</v>
      </c>
      <c r="S17" s="119">
        <v>0.30509999999999998</v>
      </c>
      <c r="T17" s="365"/>
      <c r="U17" s="119">
        <v>0.29409999999999997</v>
      </c>
      <c r="V17" s="365"/>
      <c r="W17" s="214">
        <f t="shared" si="0"/>
        <v>0.36001799999999995</v>
      </c>
      <c r="X17" s="379"/>
      <c r="Y17" s="365">
        <f t="shared" si="1"/>
        <v>1.2979999999999992E-2</v>
      </c>
      <c r="Z17" s="365">
        <v>1.2979999999999992E-2</v>
      </c>
      <c r="AA17" s="415"/>
      <c r="AB17" s="365"/>
      <c r="AC17" s="365">
        <v>0.28999999999999998</v>
      </c>
      <c r="AD17" s="214">
        <f>IFERROR(VLOOKUP(B17,[9]A!$C$2:$I$2000,7,FALSE),0)</f>
        <v>0.38</v>
      </c>
      <c r="AE17" s="379"/>
      <c r="AF17" s="379"/>
      <c r="AG17" s="3">
        <v>1.2979999999999992E-2</v>
      </c>
    </row>
    <row r="18" spans="1:35" ht="18.75">
      <c r="A18" s="261">
        <v>156</v>
      </c>
      <c r="B18" s="135" t="s">
        <v>211</v>
      </c>
      <c r="C18" s="108"/>
      <c r="D18" s="136">
        <v>4</v>
      </c>
      <c r="E18" s="136">
        <f>IFERROR(VLOOKUP(B18,[1]A!$B$2:$D$2000,3,FALSE),0)</f>
        <v>36</v>
      </c>
      <c r="F18" s="261">
        <f>E18</f>
        <v>36</v>
      </c>
      <c r="G18" s="136">
        <f>IFERROR(VLOOKUP(B18,[2]A!$B$2:$P$3000,9,FALSE),0)</f>
        <v>44</v>
      </c>
      <c r="H18" s="261">
        <f>G18</f>
        <v>44</v>
      </c>
      <c r="I18" s="136">
        <f>IFERROR(VLOOKUP(B18,[3]A!$C$2:$F$500,4,FALSE),0)</f>
        <v>0</v>
      </c>
      <c r="J18" s="261">
        <f>I18</f>
        <v>0</v>
      </c>
      <c r="K18" s="136">
        <f>IFERROR(VLOOKUP(B18,[10]A!$B$2:$I$400,3,FALSE),0)</f>
        <v>0</v>
      </c>
      <c r="L18" s="261">
        <f>K18</f>
        <v>0</v>
      </c>
      <c r="M18" s="136">
        <f>IFERROR(VLOOKUP(B18,[11]A!$B$2:$J$400,7,FALSE),0)</f>
        <v>0</v>
      </c>
      <c r="N18" s="261">
        <f>M18</f>
        <v>0</v>
      </c>
      <c r="O18" s="136">
        <f>IFERROR(VLOOKUP(B18,[6]A!$A$4:$G$300,9,FALSE),0)</f>
        <v>0</v>
      </c>
      <c r="P18" s="261">
        <f>O18</f>
        <v>0</v>
      </c>
      <c r="Q18" s="136">
        <f>IFERROR(VLOOKUP(B18,[7]A!$B$2:$K$2000,4,FALSE),0)/11</f>
        <v>3.1818181818181817</v>
      </c>
      <c r="R18" s="136">
        <f>IFERROR(VLOOKUP(B18,[8]A!$B$2:$J$2000,9,FALSE),0)/11</f>
        <v>12.727272727272727</v>
      </c>
      <c r="S18" s="137">
        <v>3.5390000000000001</v>
      </c>
      <c r="T18" s="263">
        <f>S18</f>
        <v>3.5390000000000001</v>
      </c>
      <c r="U18" s="137">
        <v>3.4678</v>
      </c>
      <c r="V18" s="263">
        <f>U18</f>
        <v>3.4678</v>
      </c>
      <c r="W18" s="220">
        <f t="shared" si="0"/>
        <v>4.1760200000000003</v>
      </c>
      <c r="X18" s="255">
        <f>W18</f>
        <v>4.1760200000000003</v>
      </c>
      <c r="Y18" s="263">
        <f t="shared" si="1"/>
        <v>8.4016000000000091E-2</v>
      </c>
      <c r="Z18" s="263">
        <v>8.4000000000000005E-2</v>
      </c>
      <c r="AA18" s="113">
        <f>+Z18-Y18</f>
        <v>-1.600000000008539E-5</v>
      </c>
      <c r="AB18" s="263">
        <v>4.2000000000000003E-2</v>
      </c>
      <c r="AC18" s="263">
        <f>+Z18-AB18</f>
        <v>4.2000000000000003E-2</v>
      </c>
      <c r="AD18" s="220">
        <f>IFERROR(VLOOKUP(B18,[9]A!$C$2:$I$2000,7,FALSE),0)</f>
        <v>4.4160000000000004</v>
      </c>
      <c r="AE18" s="255">
        <f>AD18</f>
        <v>4.4160000000000004</v>
      </c>
      <c r="AF18" s="329" t="s">
        <v>317</v>
      </c>
      <c r="AG18" s="3">
        <v>8.4016000000000091E-2</v>
      </c>
    </row>
    <row r="19" spans="1:35" ht="18.75">
      <c r="A19" s="432">
        <v>54</v>
      </c>
      <c r="B19" s="112" t="s">
        <v>14</v>
      </c>
      <c r="C19" s="108"/>
      <c r="D19" s="111">
        <v>4</v>
      </c>
      <c r="E19" s="111">
        <f>IFERROR(VLOOKUP(B19,[1]A!$B$2:$D$2000,3,FALSE),0)</f>
        <v>0</v>
      </c>
      <c r="F19" s="432">
        <f>SUM(E19:E21)</f>
        <v>144</v>
      </c>
      <c r="G19" s="111">
        <f>IFERROR(VLOOKUP(B19,[2]A!$B$2:$P$3000,9,FALSE),0)</f>
        <v>132</v>
      </c>
      <c r="H19" s="432">
        <f>SUM(G19:G21)</f>
        <v>324</v>
      </c>
      <c r="I19" s="111">
        <f>IFERROR(VLOOKUP(B19,[3]A!$C$2:$F$500,4,FALSE),0)</f>
        <v>0</v>
      </c>
      <c r="J19" s="432">
        <f>SUM(I19:I21)</f>
        <v>0</v>
      </c>
      <c r="K19" s="111">
        <f>IFERROR(VLOOKUP(B19,[4]A!$B$2:$I$400,3,FALSE),0)</f>
        <v>84</v>
      </c>
      <c r="L19" s="432">
        <f>SUM(K19:K21)</f>
        <v>164</v>
      </c>
      <c r="M19" s="111">
        <f>IFERROR(VLOOKUP(B19,[5]A!$B$2:$J$400,7,FALSE),0)</f>
        <v>0</v>
      </c>
      <c r="N19" s="432">
        <f>SUM(M19:M21)</f>
        <v>0</v>
      </c>
      <c r="O19" s="111">
        <f>IFERROR(VLOOKUP(B19,[6]A!$A$4:$G$300,9,FALSE),0)</f>
        <v>0</v>
      </c>
      <c r="P19" s="432">
        <f>SUM(O19:O21)</f>
        <v>0</v>
      </c>
      <c r="Q19" s="111">
        <f>IFERROR(VLOOKUP(B19,[7]A!$B$2:$K$2000,4,FALSE),0)/11</f>
        <v>16.09090909090909</v>
      </c>
      <c r="R19" s="111">
        <f>IFERROR(VLOOKUP(B19,[8]A!$B$2:$J$2000,9,FALSE),0)/11</f>
        <v>64.36363636363636</v>
      </c>
      <c r="S19" s="113">
        <v>3.0474999999999999</v>
      </c>
      <c r="T19" s="428">
        <f>+S19</f>
        <v>3.0474999999999999</v>
      </c>
      <c r="U19" s="113">
        <v>2.9763000000000002</v>
      </c>
      <c r="V19" s="428">
        <f>+U19</f>
        <v>2.9763000000000002</v>
      </c>
      <c r="W19" s="212">
        <f t="shared" si="0"/>
        <v>3.5960499999999995</v>
      </c>
      <c r="X19" s="488">
        <f>+W19</f>
        <v>3.5960499999999995</v>
      </c>
      <c r="Y19" s="428">
        <f t="shared" si="1"/>
        <v>8.4015999999999647E-2</v>
      </c>
      <c r="Z19" s="428">
        <v>8.4000000000000005E-2</v>
      </c>
      <c r="AA19" s="428">
        <f>+Z19-Y19</f>
        <v>-1.5999999999641301E-5</v>
      </c>
      <c r="AB19" s="428">
        <v>4.2000000000000003E-2</v>
      </c>
      <c r="AC19" s="428">
        <f>+Z19-AB19</f>
        <v>4.2000000000000003E-2</v>
      </c>
      <c r="AD19" s="212">
        <f>IFERROR(VLOOKUP(B19,[9]A!$C$2:$I$2000,7,FALSE),0)</f>
        <v>3.7160000000000002</v>
      </c>
      <c r="AE19" s="488">
        <f>+AD19</f>
        <v>3.7160000000000002</v>
      </c>
      <c r="AF19" s="372" t="s">
        <v>317</v>
      </c>
      <c r="AG19" s="3">
        <v>8.4016000000000091E-2</v>
      </c>
    </row>
    <row r="20" spans="1:35" ht="18.75">
      <c r="A20" s="433"/>
      <c r="B20" s="112" t="s">
        <v>15</v>
      </c>
      <c r="C20" s="108"/>
      <c r="D20" s="111">
        <v>4</v>
      </c>
      <c r="E20" s="111">
        <f>IFERROR(VLOOKUP(B20,[1]A!$B$2:$D$2000,3,FALSE),0)</f>
        <v>72</v>
      </c>
      <c r="F20" s="433"/>
      <c r="G20" s="111">
        <f>IFERROR(VLOOKUP(B20,[2]A!$B$2:$P$3000,9,FALSE),0)</f>
        <v>88</v>
      </c>
      <c r="H20" s="433"/>
      <c r="I20" s="111">
        <f>IFERROR(VLOOKUP(B20,[3]A!$C$2:$F$500,4,FALSE),0)</f>
        <v>0</v>
      </c>
      <c r="J20" s="433"/>
      <c r="K20" s="111">
        <f>IFERROR(VLOOKUP(B20,[4]A!$B$2:$I$400,3,FALSE),0)</f>
        <v>80</v>
      </c>
      <c r="L20" s="433"/>
      <c r="M20" s="111">
        <f>IFERROR(VLOOKUP(B20,[5]A!$B$2:$J$400,7,FALSE),0)</f>
        <v>0</v>
      </c>
      <c r="N20" s="433"/>
      <c r="O20" s="111">
        <f>IFERROR(VLOOKUP(B20,[6]A!$A$4:$G$300,9,FALSE),0)</f>
        <v>0</v>
      </c>
      <c r="P20" s="433"/>
      <c r="Q20" s="111">
        <f>IFERROR(VLOOKUP(B20,[7]A!$B$2:$K$2000,4,FALSE),0)/11</f>
        <v>12.727272727272727</v>
      </c>
      <c r="R20" s="111">
        <f>IFERROR(VLOOKUP(B20,[8]A!$B$2:$J$2000,9,FALSE),0)/11</f>
        <v>50.909090909090907</v>
      </c>
      <c r="S20" s="113">
        <v>3.0474999999999999</v>
      </c>
      <c r="T20" s="419"/>
      <c r="U20" s="113">
        <v>2.9763000000000002</v>
      </c>
      <c r="V20" s="419"/>
      <c r="W20" s="212">
        <f t="shared" si="0"/>
        <v>3.5960499999999995</v>
      </c>
      <c r="X20" s="406"/>
      <c r="Y20" s="419">
        <f t="shared" si="1"/>
        <v>8.4015999999999647E-2</v>
      </c>
      <c r="Z20" s="419">
        <v>8.4016000000000091E-2</v>
      </c>
      <c r="AA20" s="419"/>
      <c r="AB20" s="419"/>
      <c r="AC20" s="419">
        <v>0.28999999999999998</v>
      </c>
      <c r="AD20" s="212">
        <f>IFERROR(VLOOKUP(B20,[9]A!$C$2:$I$2000,7,FALSE),0)</f>
        <v>3.7160000000000002</v>
      </c>
      <c r="AE20" s="406"/>
      <c r="AF20" s="406"/>
      <c r="AG20" s="3">
        <v>8.4016000000000091E-2</v>
      </c>
    </row>
    <row r="21" spans="1:35" ht="18.75">
      <c r="A21" s="434"/>
      <c r="B21" s="112" t="s">
        <v>191</v>
      </c>
      <c r="C21" s="108"/>
      <c r="D21" s="111">
        <v>4</v>
      </c>
      <c r="E21" s="111">
        <f>IFERROR(VLOOKUP(B21,[1]A!$B$2:$D$2000,3,FALSE),0)</f>
        <v>72</v>
      </c>
      <c r="F21" s="434"/>
      <c r="G21" s="111">
        <f>IFERROR(VLOOKUP(B21,[2]A!$B$2:$P$3000,9,FALSE),0)</f>
        <v>104</v>
      </c>
      <c r="H21" s="434"/>
      <c r="I21" s="111">
        <f>IFERROR(VLOOKUP(B21,[3]A!$C$2:$F$500,4,FALSE),0)</f>
        <v>0</v>
      </c>
      <c r="J21" s="434"/>
      <c r="K21" s="111">
        <f>IFERROR(VLOOKUP(B21,[4]A!$B$2:$I$400,3,FALSE),0)</f>
        <v>0</v>
      </c>
      <c r="L21" s="434"/>
      <c r="M21" s="111"/>
      <c r="N21" s="434"/>
      <c r="O21" s="111"/>
      <c r="P21" s="434"/>
      <c r="Q21" s="111">
        <f>IFERROR(VLOOKUP(B21,[7]A!$B$2:$K$2000,4,FALSE),0)/11</f>
        <v>11.545454545454545</v>
      </c>
      <c r="R21" s="111">
        <f>IFERROR(VLOOKUP(B21,[8]A!$B$2:$J$2000,9,FALSE),0)/11</f>
        <v>46.18181818181818</v>
      </c>
      <c r="S21" s="113">
        <v>3.0474999999999999</v>
      </c>
      <c r="T21" s="415"/>
      <c r="U21" s="113">
        <v>2.9763000000000002</v>
      </c>
      <c r="V21" s="415"/>
      <c r="W21" s="212">
        <f t="shared" si="0"/>
        <v>3.5960499999999995</v>
      </c>
      <c r="X21" s="388"/>
      <c r="Y21" s="415">
        <f t="shared" si="1"/>
        <v>8.4015999999999647E-2</v>
      </c>
      <c r="Z21" s="415">
        <v>8.4016000000000091E-2</v>
      </c>
      <c r="AA21" s="415"/>
      <c r="AB21" s="415"/>
      <c r="AC21" s="415"/>
      <c r="AD21" s="212">
        <f>IFERROR(VLOOKUP(B21,[9]A!$C$2:$I$2000,7,FALSE),0)</f>
        <v>3.7160000000000002</v>
      </c>
      <c r="AE21" s="388"/>
      <c r="AF21" s="388"/>
      <c r="AG21" s="3">
        <v>8.4016000000000091E-2</v>
      </c>
    </row>
    <row r="22" spans="1:35" ht="18.75">
      <c r="A22" s="559">
        <v>3</v>
      </c>
      <c r="B22" s="120" t="s">
        <v>52</v>
      </c>
      <c r="C22" s="108"/>
      <c r="D22" s="121">
        <v>72</v>
      </c>
      <c r="E22" s="121">
        <f>IFERROR(VLOOKUP(B22,[1]A!$B$2:$D$2000,3,FALSE),0)</f>
        <v>0</v>
      </c>
      <c r="F22" s="559">
        <f>SUM(E22:E26)</f>
        <v>5184</v>
      </c>
      <c r="G22" s="121">
        <f>IFERROR(VLOOKUP(B22,[2]A!$B$2:$P$3000,9,FALSE),0)</f>
        <v>648</v>
      </c>
      <c r="H22" s="559">
        <f>SUM(G22:G26)</f>
        <v>5904</v>
      </c>
      <c r="I22" s="121">
        <f>IFERROR(VLOOKUP(B22,[3]A!$C$2:$F$500,4,FALSE),0)</f>
        <v>0</v>
      </c>
      <c r="J22" s="559">
        <f>SUM(I22:I26)</f>
        <v>244</v>
      </c>
      <c r="K22" s="121">
        <f>IFERROR(VLOOKUP(B22,[4]A!$B$2:$I$400,3,FALSE),0)</f>
        <v>792</v>
      </c>
      <c r="L22" s="559">
        <f>SUM(K22:K26)</f>
        <v>7704</v>
      </c>
      <c r="M22" s="121">
        <f>IFERROR(VLOOKUP(B22,[5]A!$B$2:$J$400,7,FALSE),0)</f>
        <v>0</v>
      </c>
      <c r="N22" s="559">
        <f>SUM(M22:M26)</f>
        <v>0</v>
      </c>
      <c r="O22" s="121">
        <f>IFERROR(VLOOKUP(B22,[6]A!$A$4:$G$300,9,FALSE),0)</f>
        <v>0</v>
      </c>
      <c r="P22" s="559">
        <f>SUM(O22:O26)</f>
        <v>0</v>
      </c>
      <c r="Q22" s="121">
        <f>IFERROR(VLOOKUP(B22,[7]A!$B$2:$K$2000,4,FALSE),0)/11</f>
        <v>11.636363636363637</v>
      </c>
      <c r="R22" s="121">
        <f>IFERROR(VLOOKUP(B22,[8]A!$B$2:$J$2000,9,FALSE),0)/11</f>
        <v>543.27272727272725</v>
      </c>
      <c r="S22" s="122">
        <v>0.27539999999999998</v>
      </c>
      <c r="T22" s="510">
        <f>+S22</f>
        <v>0.27539999999999998</v>
      </c>
      <c r="U22" s="122">
        <v>0.26440000000000002</v>
      </c>
      <c r="V22" s="510">
        <f>+U22</f>
        <v>0.26440000000000002</v>
      </c>
      <c r="W22" s="215">
        <f t="shared" si="0"/>
        <v>0.32497199999999998</v>
      </c>
      <c r="X22" s="497">
        <f>+W22</f>
        <v>0.32497199999999998</v>
      </c>
      <c r="Y22" s="510">
        <f t="shared" si="1"/>
        <v>1.2979999999999992E-2</v>
      </c>
      <c r="Z22" s="510">
        <v>1.2999999999999999E-2</v>
      </c>
      <c r="AA22" s="428">
        <f>+Z22-Y22</f>
        <v>2.0000000000007859E-5</v>
      </c>
      <c r="AB22" s="510">
        <v>5.0000000000000001E-3</v>
      </c>
      <c r="AC22" s="510">
        <f>+Z22-AB22</f>
        <v>8.0000000000000002E-3</v>
      </c>
      <c r="AD22" s="215">
        <f>IFERROR(VLOOKUP(B22,[9]A!$C$2:$I$2000,7,FALSE),0)</f>
        <v>0.33500000000000002</v>
      </c>
      <c r="AE22" s="497">
        <f>+AD22</f>
        <v>0.33500000000000002</v>
      </c>
      <c r="AF22" s="372" t="s">
        <v>317</v>
      </c>
      <c r="AG22" s="3">
        <v>1.2979999999999992E-2</v>
      </c>
    </row>
    <row r="23" spans="1:35" ht="18.75">
      <c r="A23" s="560"/>
      <c r="B23" s="120" t="s">
        <v>51</v>
      </c>
      <c r="C23" s="108"/>
      <c r="D23" s="121">
        <v>72</v>
      </c>
      <c r="E23" s="121">
        <f>IFERROR(VLOOKUP(B23,[1]A!$B$2:$D$2000,3,FALSE),0)</f>
        <v>5184</v>
      </c>
      <c r="F23" s="560"/>
      <c r="G23" s="121">
        <f>IFERROR(VLOOKUP(B23,[2]A!$B$2:$P$3000,9,FALSE),0)</f>
        <v>5184</v>
      </c>
      <c r="H23" s="560"/>
      <c r="I23" s="121">
        <f>IFERROR(VLOOKUP(B23,[3]A!$C$2:$F$500,4,FALSE),0)</f>
        <v>244</v>
      </c>
      <c r="J23" s="560"/>
      <c r="K23" s="121">
        <f>IFERROR(VLOOKUP(B23,[4]A!$B$2:$I$400,3,FALSE),0)</f>
        <v>6912</v>
      </c>
      <c r="L23" s="560"/>
      <c r="M23" s="121">
        <f>IFERROR(VLOOKUP(B23,[5]A!$B$2:$J$400,7,FALSE),0)</f>
        <v>0</v>
      </c>
      <c r="N23" s="560"/>
      <c r="O23" s="121">
        <f>IFERROR(VLOOKUP(B23,[6]A!$A$4:$G$300,9,FALSE),0)</f>
        <v>0</v>
      </c>
      <c r="P23" s="560"/>
      <c r="Q23" s="121">
        <f>IFERROR(VLOOKUP(B23,[7]A!$B$2:$K$2000,4,FALSE),0)/11</f>
        <v>51.18181818181818</v>
      </c>
      <c r="R23" s="121">
        <f>IFERROR(VLOOKUP(B23,[8]A!$B$2:$J$2000,9,FALSE),0)/11</f>
        <v>2612.7272727272725</v>
      </c>
      <c r="S23" s="122">
        <v>0.27539999999999998</v>
      </c>
      <c r="T23" s="511"/>
      <c r="U23" s="122">
        <v>0.26440000000000002</v>
      </c>
      <c r="V23" s="511"/>
      <c r="W23" s="215">
        <f t="shared" si="0"/>
        <v>0.32497199999999998</v>
      </c>
      <c r="X23" s="413"/>
      <c r="Y23" s="511">
        <f t="shared" si="1"/>
        <v>1.2979999999999992E-2</v>
      </c>
      <c r="Z23" s="511">
        <v>1.2979999999999992E-2</v>
      </c>
      <c r="AA23" s="419"/>
      <c r="AB23" s="511"/>
      <c r="AC23" s="511">
        <v>0.30499999999999999</v>
      </c>
      <c r="AD23" s="215">
        <f>IFERROR(VLOOKUP(B23,[9]A!$C$2:$I$2000,7,FALSE),0)</f>
        <v>0.33500000000000002</v>
      </c>
      <c r="AE23" s="413"/>
      <c r="AF23" s="413"/>
      <c r="AG23" s="3">
        <v>1.2979999999999992E-2</v>
      </c>
    </row>
    <row r="24" spans="1:35" ht="18.75">
      <c r="A24" s="560"/>
      <c r="B24" s="120" t="s">
        <v>53</v>
      </c>
      <c r="C24" s="108"/>
      <c r="D24" s="121">
        <v>72</v>
      </c>
      <c r="E24" s="121">
        <f>IFERROR(VLOOKUP(B24,[1]A!$B$2:$D$2000,3,FALSE),0)</f>
        <v>0</v>
      </c>
      <c r="F24" s="560"/>
      <c r="G24" s="121">
        <f>IFERROR(VLOOKUP(B24,[2]A!$B$2:$P$3000,9,FALSE),0)</f>
        <v>0</v>
      </c>
      <c r="H24" s="560"/>
      <c r="I24" s="121">
        <f>IFERROR(VLOOKUP(B24,[3]A!$C$2:$F$500,4,FALSE),0)</f>
        <v>0</v>
      </c>
      <c r="J24" s="560"/>
      <c r="K24" s="121">
        <f>IFERROR(VLOOKUP(B24,[4]A!$B$2:$I$400,3,FALSE),0)</f>
        <v>0</v>
      </c>
      <c r="L24" s="560"/>
      <c r="M24" s="121">
        <f>IFERROR(VLOOKUP(B24,[5]A!$B$2:$J$400,7,FALSE),0)</f>
        <v>0</v>
      </c>
      <c r="N24" s="560"/>
      <c r="O24" s="121">
        <f>IFERROR(VLOOKUP(B24,[6]A!$A$4:$G$300,9,FALSE),0)</f>
        <v>0</v>
      </c>
      <c r="P24" s="560"/>
      <c r="Q24" s="121">
        <f>IFERROR(VLOOKUP(B24,[7]A!$B$2:$K$2000,4,FALSE),0)/11</f>
        <v>0</v>
      </c>
      <c r="R24" s="121">
        <f>IFERROR(VLOOKUP(B24,[8]A!$B$2:$J$2000,9,FALSE),0)/11</f>
        <v>0</v>
      </c>
      <c r="S24" s="122">
        <v>0.27539999999999998</v>
      </c>
      <c r="T24" s="511"/>
      <c r="U24" s="122">
        <v>0.26440000000000002</v>
      </c>
      <c r="V24" s="511"/>
      <c r="W24" s="215">
        <f t="shared" si="0"/>
        <v>0.32497199999999998</v>
      </c>
      <c r="X24" s="413"/>
      <c r="Y24" s="511">
        <f t="shared" si="1"/>
        <v>1.2979999999999992E-2</v>
      </c>
      <c r="Z24" s="511">
        <v>1.2979999999999992E-2</v>
      </c>
      <c r="AA24" s="419"/>
      <c r="AB24" s="511"/>
      <c r="AC24" s="511">
        <v>0.30499999999999999</v>
      </c>
      <c r="AD24" s="215">
        <f>IFERROR(VLOOKUP(B24,[9]A!$C$2:$I$2000,7,FALSE),0)</f>
        <v>0.33500000000000002</v>
      </c>
      <c r="AE24" s="413"/>
      <c r="AF24" s="413"/>
      <c r="AG24" s="3">
        <v>1.2979999999999992E-2</v>
      </c>
    </row>
    <row r="25" spans="1:35" ht="18.75">
      <c r="A25" s="560"/>
      <c r="B25" s="120" t="s">
        <v>105</v>
      </c>
      <c r="C25" s="108"/>
      <c r="D25" s="121">
        <v>72</v>
      </c>
      <c r="E25" s="121">
        <f>IFERROR(VLOOKUP(B25,[1]A!$B$2:$D$2000,3,FALSE),0)</f>
        <v>0</v>
      </c>
      <c r="F25" s="560"/>
      <c r="G25" s="121">
        <f>IFERROR(VLOOKUP(B25,[2]A!$B$2:$P$3000,9,FALSE),0)</f>
        <v>0</v>
      </c>
      <c r="H25" s="560"/>
      <c r="I25" s="121">
        <f>IFERROR(VLOOKUP(B25,[3]A!$C$2:$F$500,4,FALSE),0)</f>
        <v>0</v>
      </c>
      <c r="J25" s="560"/>
      <c r="K25" s="121">
        <f>IFERROR(VLOOKUP(B25,[4]A!$B$2:$I$400,3,FALSE),0)</f>
        <v>0</v>
      </c>
      <c r="L25" s="560"/>
      <c r="M25" s="121">
        <f>IFERROR(VLOOKUP(B25,[5]A!$B$2:$J$400,7,FALSE),0)</f>
        <v>0</v>
      </c>
      <c r="N25" s="560"/>
      <c r="O25" s="121">
        <f>IFERROR(VLOOKUP(B25,[6]A!$A$4:$G$300,9,FALSE),0)</f>
        <v>0</v>
      </c>
      <c r="P25" s="560"/>
      <c r="Q25" s="121">
        <f>IFERROR(VLOOKUP(B25,[7]A!$B$2:$K$2000,4,FALSE),0)/11</f>
        <v>0</v>
      </c>
      <c r="R25" s="121">
        <f>IFERROR(VLOOKUP(B25,[8]A!$B$2:$J$2000,9,FALSE),0)/11</f>
        <v>0</v>
      </c>
      <c r="S25" s="122">
        <v>0.27539999999999998</v>
      </c>
      <c r="T25" s="511"/>
      <c r="U25" s="122">
        <v>0.26440000000000002</v>
      </c>
      <c r="V25" s="511"/>
      <c r="W25" s="215">
        <f t="shared" si="0"/>
        <v>0.32497199999999998</v>
      </c>
      <c r="X25" s="413"/>
      <c r="Y25" s="511"/>
      <c r="Z25" s="511"/>
      <c r="AA25" s="419"/>
      <c r="AB25" s="511"/>
      <c r="AC25" s="511"/>
      <c r="AD25" s="215">
        <f>IFERROR(VLOOKUP(B25,[9]A!$C$2:$I$2000,7,FALSE),0)</f>
        <v>0.33500000000000002</v>
      </c>
      <c r="AE25" s="413"/>
      <c r="AF25" s="413"/>
      <c r="AG25" s="3">
        <v>1.2979999999999992E-2</v>
      </c>
    </row>
    <row r="26" spans="1:35" ht="18.75">
      <c r="A26" s="561"/>
      <c r="B26" s="120" t="s">
        <v>242</v>
      </c>
      <c r="C26" s="108"/>
      <c r="D26" s="121">
        <v>72</v>
      </c>
      <c r="E26" s="121">
        <f>IFERROR(VLOOKUP(B26,[1]A!$B$2:$D$2000,3,FALSE),0)</f>
        <v>0</v>
      </c>
      <c r="F26" s="561"/>
      <c r="G26" s="121">
        <f>IFERROR(VLOOKUP(B26,[2]A!$B$2:$P$3000,9,FALSE),0)</f>
        <v>72</v>
      </c>
      <c r="H26" s="561"/>
      <c r="I26" s="121">
        <f>IFERROR(VLOOKUP(B26,[3]A!$C$2:$F$500,4,FALSE),0)</f>
        <v>0</v>
      </c>
      <c r="J26" s="561"/>
      <c r="K26" s="121">
        <f>IFERROR(VLOOKUP(B26,[4]A!$B$2:$I$400,3,FALSE),0)</f>
        <v>0</v>
      </c>
      <c r="L26" s="561"/>
      <c r="M26" s="121">
        <f>IFERROR(VLOOKUP(B26,[5]A!$B$2:$J$400,7,FALSE),0)</f>
        <v>0</v>
      </c>
      <c r="N26" s="561"/>
      <c r="O26" s="121">
        <f>IFERROR(VLOOKUP(B26,[6]A!$A$4:$G$300,9,FALSE),0)</f>
        <v>0</v>
      </c>
      <c r="P26" s="561"/>
      <c r="Q26" s="121">
        <f>IFERROR(VLOOKUP(B26,[7]A!$B$2:$K$2000,4,FALSE),0)/11</f>
        <v>3.2727272727272729</v>
      </c>
      <c r="R26" s="121">
        <f>IFERROR(VLOOKUP(B26,[8]A!$B$2:$J$2000,9,FALSE),0)/11</f>
        <v>189.81818181818181</v>
      </c>
      <c r="S26" s="122">
        <v>0.27539999999999998</v>
      </c>
      <c r="T26" s="512"/>
      <c r="U26" s="122">
        <v>0.26440000000000002</v>
      </c>
      <c r="V26" s="512"/>
      <c r="W26" s="215">
        <f t="shared" si="0"/>
        <v>0.32497199999999998</v>
      </c>
      <c r="X26" s="414"/>
      <c r="Y26" s="512">
        <f t="shared" si="1"/>
        <v>1.2979999999999992E-2</v>
      </c>
      <c r="Z26" s="512">
        <v>1.2979999999999992E-2</v>
      </c>
      <c r="AA26" s="415"/>
      <c r="AB26" s="512"/>
      <c r="AC26" s="512">
        <v>0.30499999999999999</v>
      </c>
      <c r="AD26" s="215">
        <f>IFERROR(VLOOKUP(B26,[9]A!$C$2:$I$2000,7,FALSE),0)</f>
        <v>0.33500000000000002</v>
      </c>
      <c r="AE26" s="414"/>
      <c r="AF26" s="414"/>
      <c r="AG26" s="3">
        <v>1.2979999999999992E-2</v>
      </c>
    </row>
    <row r="27" spans="1:35" ht="18.75">
      <c r="A27" s="123">
        <v>127</v>
      </c>
      <c r="B27" s="124" t="s">
        <v>55</v>
      </c>
      <c r="C27" s="108"/>
      <c r="D27" s="123">
        <v>54</v>
      </c>
      <c r="E27" s="123">
        <f>IFERROR(VLOOKUP(B27,[1]A!$B$2:$D$2000,3,FALSE),0)</f>
        <v>0</v>
      </c>
      <c r="F27" s="123">
        <f>+E27</f>
        <v>0</v>
      </c>
      <c r="G27" s="123">
        <f>IFERROR(VLOOKUP(B27,[2]A!$B$2:$P$3000,9,FALSE),0)</f>
        <v>0</v>
      </c>
      <c r="H27" s="123">
        <f>+G27</f>
        <v>0</v>
      </c>
      <c r="I27" s="123">
        <f>IFERROR(VLOOKUP(B27,[3]A!$C$2:$F$500,4,FALSE),0)</f>
        <v>0</v>
      </c>
      <c r="J27" s="123">
        <f>+I27</f>
        <v>0</v>
      </c>
      <c r="K27" s="123">
        <f>IFERROR(VLOOKUP(B27,[4]A!$B$2:$I$400,3,FALSE),0)</f>
        <v>0</v>
      </c>
      <c r="L27" s="123">
        <f>+K27</f>
        <v>0</v>
      </c>
      <c r="M27" s="123">
        <f>IFERROR(VLOOKUP(B27,[5]A!$B$2:$J$400,7,FALSE),0)</f>
        <v>0</v>
      </c>
      <c r="N27" s="123">
        <f>+M27</f>
        <v>0</v>
      </c>
      <c r="O27" s="123">
        <f>IFERROR(VLOOKUP(B27,[6]A!$A$4:$G$300,9,FALSE),0)</f>
        <v>0</v>
      </c>
      <c r="P27" s="123">
        <f>+O27</f>
        <v>0</v>
      </c>
      <c r="Q27" s="123">
        <f>IFERROR(VLOOKUP(B27,[7]A!$B$2:$K$2000,4,FALSE),0)/11</f>
        <v>0</v>
      </c>
      <c r="R27" s="123">
        <f>IFERROR(VLOOKUP(B27,[8]A!$B$2:$J$2000,9,FALSE),0)/11</f>
        <v>0</v>
      </c>
      <c r="S27" s="125">
        <v>0.36020000000000002</v>
      </c>
      <c r="T27" s="125">
        <f>+S27</f>
        <v>0.36020000000000002</v>
      </c>
      <c r="U27" s="125">
        <v>0.34920000000000001</v>
      </c>
      <c r="V27" s="125">
        <f>+U27</f>
        <v>0.34920000000000001</v>
      </c>
      <c r="W27" s="216">
        <f t="shared" si="0"/>
        <v>0.42503600000000002</v>
      </c>
      <c r="X27" s="216">
        <f>+W27</f>
        <v>0.42503600000000002</v>
      </c>
      <c r="Y27" s="125">
        <f t="shared" si="1"/>
        <v>1.2980000000000047E-2</v>
      </c>
      <c r="Z27" s="125">
        <v>1.2999999999999999E-2</v>
      </c>
      <c r="AA27" s="113">
        <f>+Z27-Y27</f>
        <v>1.9999999999952348E-5</v>
      </c>
      <c r="AB27" s="125">
        <v>5.0000000000000001E-3</v>
      </c>
      <c r="AC27" s="125">
        <f>+Z27-AB27</f>
        <v>8.0000000000000002E-3</v>
      </c>
      <c r="AD27" s="216">
        <f>IFERROR(VLOOKUP(B27,[9]A!$C$2:$I$2000,7,FALSE),0)</f>
        <v>0.42499999999999999</v>
      </c>
      <c r="AE27" s="216">
        <f>+AD27</f>
        <v>0.42499999999999999</v>
      </c>
      <c r="AF27" s="330" t="s">
        <v>317</v>
      </c>
      <c r="AG27" s="3">
        <v>1.2980000000000047E-2</v>
      </c>
    </row>
    <row r="28" spans="1:35" ht="18.75">
      <c r="A28" s="126">
        <v>76</v>
      </c>
      <c r="B28" s="127" t="s">
        <v>56</v>
      </c>
      <c r="C28" s="108"/>
      <c r="D28" s="126">
        <v>48</v>
      </c>
      <c r="E28" s="126">
        <f>IFERROR(VLOOKUP(B28,[1]A!$B$2:$D$2000,3,FALSE),0)</f>
        <v>0</v>
      </c>
      <c r="F28" s="126">
        <f>+E28</f>
        <v>0</v>
      </c>
      <c r="G28" s="126">
        <f>IFERROR(VLOOKUP(B28,[2]A!$B$2:$P$3000,9,FALSE),0)</f>
        <v>0</v>
      </c>
      <c r="H28" s="126">
        <f>+G28</f>
        <v>0</v>
      </c>
      <c r="I28" s="126">
        <f>IFERROR(VLOOKUP(B28,[3]A!$C$2:$F$500,4,FALSE),0)</f>
        <v>0</v>
      </c>
      <c r="J28" s="126">
        <f>+I28</f>
        <v>0</v>
      </c>
      <c r="K28" s="126">
        <f>IFERROR(VLOOKUP(B28,[4]A!$B$2:$I$400,3,FALSE),0)</f>
        <v>0</v>
      </c>
      <c r="L28" s="126">
        <f>+K28</f>
        <v>0</v>
      </c>
      <c r="M28" s="126">
        <f>IFERROR(VLOOKUP(B28,[5]A!$B$2:$J$400,7,FALSE),0)</f>
        <v>0</v>
      </c>
      <c r="N28" s="126">
        <f>+M28</f>
        <v>0</v>
      </c>
      <c r="O28" s="126">
        <f>IFERROR(VLOOKUP(B28,[6]A!$A$4:$G$300,9,FALSE),0)</f>
        <v>0</v>
      </c>
      <c r="P28" s="126">
        <f>+O28</f>
        <v>0</v>
      </c>
      <c r="Q28" s="126">
        <f>IFERROR(VLOOKUP(B28,[7]A!$B$2:$K$2000,4,FALSE),0)/11</f>
        <v>0</v>
      </c>
      <c r="R28" s="126">
        <f>IFERROR(VLOOKUP(B28,[8]A!$B$2:$J$2000,9,FALSE),0)/11</f>
        <v>0</v>
      </c>
      <c r="S28" s="128">
        <v>0.35261694915254199</v>
      </c>
      <c r="T28" s="128">
        <f>+S28</f>
        <v>0.35261694915254199</v>
      </c>
      <c r="U28" s="128">
        <v>0.34160000000000001</v>
      </c>
      <c r="V28" s="128">
        <f>+U28</f>
        <v>0.34160000000000001</v>
      </c>
      <c r="W28" s="217">
        <f t="shared" si="0"/>
        <v>0.41608799999999951</v>
      </c>
      <c r="X28" s="217">
        <f>+W28</f>
        <v>0.41608799999999951</v>
      </c>
      <c r="Y28" s="128">
        <f t="shared" si="1"/>
        <v>1.2999999999999512E-2</v>
      </c>
      <c r="Z28" s="128">
        <v>1.2999999999999999E-2</v>
      </c>
      <c r="AA28" s="113">
        <f>+Z28-Y28</f>
        <v>4.8745729674948279E-16</v>
      </c>
      <c r="AB28" s="128">
        <v>5.0000000000000001E-3</v>
      </c>
      <c r="AC28" s="128">
        <f>+Z28-AB28</f>
        <v>8.0000000000000002E-3</v>
      </c>
      <c r="AD28" s="217">
        <f>IFERROR(VLOOKUP(B28,[9]A!$C$2:$I$2000,7,FALSE),0)</f>
        <v>0.41499999999999998</v>
      </c>
      <c r="AE28" s="217">
        <f>+AD28</f>
        <v>0.41499999999999998</v>
      </c>
      <c r="AF28" s="330" t="s">
        <v>317</v>
      </c>
      <c r="AI28" s="247"/>
    </row>
    <row r="29" spans="1:35" ht="18.75">
      <c r="A29" s="432">
        <v>86</v>
      </c>
      <c r="B29" s="112" t="s">
        <v>54</v>
      </c>
      <c r="C29" s="108"/>
      <c r="D29" s="111">
        <v>5</v>
      </c>
      <c r="E29" s="111">
        <f>IFERROR(VLOOKUP(B29,[1]A!$B$2:$D$2000,3,FALSE),0)</f>
        <v>0</v>
      </c>
      <c r="F29" s="432">
        <f>SUM(E29:E30)</f>
        <v>0</v>
      </c>
      <c r="G29" s="111">
        <f>IFERROR(VLOOKUP(B29,[2]A!$B$2:$P$3000,9,FALSE),0)</f>
        <v>70</v>
      </c>
      <c r="H29" s="432">
        <f>SUM(G29:G30)</f>
        <v>75</v>
      </c>
      <c r="I29" s="111">
        <f>IFERROR(VLOOKUP(B29,[3]A!$C$2:$F$500,4,FALSE),0)</f>
        <v>0</v>
      </c>
      <c r="J29" s="432">
        <f>SUM(I29:I30)</f>
        <v>0</v>
      </c>
      <c r="K29" s="111">
        <f>IFERROR(VLOOKUP(B29,[4]A!$B$2:$I$400,3,FALSE),0)</f>
        <v>50</v>
      </c>
      <c r="L29" s="432">
        <f>SUM(K29:K30)</f>
        <v>50</v>
      </c>
      <c r="M29" s="111">
        <f>IFERROR(VLOOKUP(B29,[5]A!$B$2:$J$400,7,FALSE),0)</f>
        <v>0</v>
      </c>
      <c r="N29" s="432">
        <f>SUM(M29:M30)</f>
        <v>0</v>
      </c>
      <c r="O29" s="111">
        <f>IFERROR(VLOOKUP(B29,[6]A!$A$4:$G$300,9,FALSE),0)</f>
        <v>0</v>
      </c>
      <c r="P29" s="432">
        <f>SUM(O29:O30)</f>
        <v>0</v>
      </c>
      <c r="Q29" s="111">
        <f>IFERROR(VLOOKUP(B29,[7]A!$B$2:$K$2000,4,FALSE),0)/11</f>
        <v>2.6363636363636362</v>
      </c>
      <c r="R29" s="111">
        <f>IFERROR(VLOOKUP(B29,[8]A!$B$2:$J$2000,9,FALSE),0)/11</f>
        <v>12.727272727272727</v>
      </c>
      <c r="S29" s="113">
        <v>3.1898</v>
      </c>
      <c r="T29" s="428">
        <f>S29</f>
        <v>3.1898</v>
      </c>
      <c r="U29" s="113">
        <v>3.1185999999999998</v>
      </c>
      <c r="V29" s="428">
        <f>+U29</f>
        <v>3.1185999999999998</v>
      </c>
      <c r="W29" s="212">
        <f t="shared" si="0"/>
        <v>3.7639639999999996</v>
      </c>
      <c r="X29" s="428">
        <f>+W29</f>
        <v>3.7639639999999996</v>
      </c>
      <c r="Y29" s="428">
        <f t="shared" si="1"/>
        <v>8.4016000000000091E-2</v>
      </c>
      <c r="Z29" s="428">
        <v>8.4000000000000005E-2</v>
      </c>
      <c r="AA29" s="428">
        <f>+Z29-Y29</f>
        <v>-1.600000000008539E-5</v>
      </c>
      <c r="AB29" s="428">
        <v>4.2000000000000259E-2</v>
      </c>
      <c r="AC29" s="428">
        <f>+Z29-AB29</f>
        <v>4.1999999999999746E-2</v>
      </c>
      <c r="AD29" s="212">
        <f>IFERROR(VLOOKUP(B29,[9]A!$C$2:$I$2000,7,FALSE),0)</f>
        <v>3.8839999999999999</v>
      </c>
      <c r="AE29" s="428">
        <f>+AD29</f>
        <v>3.8839999999999999</v>
      </c>
      <c r="AF29" s="393" t="s">
        <v>317</v>
      </c>
      <c r="AG29" s="3">
        <v>8.4015999999999647E-2</v>
      </c>
    </row>
    <row r="30" spans="1:35" ht="18.75">
      <c r="A30" s="434"/>
      <c r="B30" s="112" t="s">
        <v>244</v>
      </c>
      <c r="C30" s="108"/>
      <c r="D30" s="111">
        <v>5</v>
      </c>
      <c r="E30" s="111">
        <f>IFERROR(VLOOKUP(B30,[1]A!$B$2:$D$2000,3,FALSE),0)</f>
        <v>0</v>
      </c>
      <c r="F30" s="434"/>
      <c r="G30" s="111">
        <f>IFERROR(VLOOKUP(B30,[2]A!$B$2:$P$3000,9,FALSE),0)</f>
        <v>5</v>
      </c>
      <c r="H30" s="434"/>
      <c r="I30" s="111">
        <f>IFERROR(VLOOKUP(B30,[3]A!$C$2:$F$500,4,FALSE),0)</f>
        <v>0</v>
      </c>
      <c r="J30" s="434"/>
      <c r="K30" s="111">
        <f>IFERROR(VLOOKUP(B30,[4]A!$B$2:$I$400,3,FALSE),0)</f>
        <v>0</v>
      </c>
      <c r="L30" s="434"/>
      <c r="M30" s="111">
        <f>IFERROR(VLOOKUP(B30,[5]A!$B$2:$J$400,7,FALSE),0)</f>
        <v>0</v>
      </c>
      <c r="N30" s="434"/>
      <c r="O30" s="111">
        <f>IFERROR(VLOOKUP(B30,[6]A!$A$4:$G$300,9,FALSE),0)</f>
        <v>0</v>
      </c>
      <c r="P30" s="434"/>
      <c r="Q30" s="111">
        <f>IFERROR(VLOOKUP(B30,[7]A!$B$2:$K$2000,4,FALSE),0)/11</f>
        <v>0.63636363636363635</v>
      </c>
      <c r="R30" s="111">
        <f>IFERROR(VLOOKUP(B30,[8]A!$B$2:$J$2000,9,FALSE),0)/11</f>
        <v>3.1818181818181817</v>
      </c>
      <c r="S30" s="113">
        <v>3.1898</v>
      </c>
      <c r="T30" s="415"/>
      <c r="U30" s="113">
        <v>3.1185999999999998</v>
      </c>
      <c r="V30" s="415"/>
      <c r="W30" s="212">
        <f t="shared" si="0"/>
        <v>3.7639639999999996</v>
      </c>
      <c r="X30" s="415"/>
      <c r="Y30" s="415"/>
      <c r="Z30" s="415"/>
      <c r="AA30" s="415"/>
      <c r="AB30" s="415"/>
      <c r="AC30" s="415"/>
      <c r="AD30" s="212">
        <f>IFERROR(VLOOKUP(B30,[9]A!$C$2:$I$2000,7,FALSE),0)</f>
        <v>3.8839999999999999</v>
      </c>
      <c r="AE30" s="415"/>
      <c r="AF30" s="415"/>
    </row>
    <row r="31" spans="1:35" ht="18.75">
      <c r="A31" s="429">
        <v>9</v>
      </c>
      <c r="B31" s="129" t="s">
        <v>226</v>
      </c>
      <c r="C31" s="108"/>
      <c r="D31" s="130">
        <v>35</v>
      </c>
      <c r="E31" s="130">
        <f>IFERROR(VLOOKUP(B31,[1]A!$B$2:$D$2000,3,FALSE),0)</f>
        <v>7560</v>
      </c>
      <c r="F31" s="429">
        <f>SUM(E31:E34)</f>
        <v>10080</v>
      </c>
      <c r="G31" s="130">
        <f>IFERROR(VLOOKUP(B31,[2]A!$B$2:$P$3000,9,FALSE),0)</f>
        <v>1458</v>
      </c>
      <c r="H31" s="429">
        <f>SUM(G31:G34)</f>
        <v>2753</v>
      </c>
      <c r="I31" s="130">
        <f>IFERROR(VLOOKUP(B31,[3]A!$C$2:$F$500,4,FALSE),0)</f>
        <v>0</v>
      </c>
      <c r="J31" s="429">
        <f>SUM(I31:I34)</f>
        <v>0</v>
      </c>
      <c r="K31" s="130">
        <f>IFERROR(VLOOKUP(B31,[4]A!$B$2:$I$400,3,FALSE),0)</f>
        <v>0</v>
      </c>
      <c r="L31" s="429">
        <f>SUM(K31:K34)</f>
        <v>0</v>
      </c>
      <c r="M31" s="130">
        <f>IFERROR(VLOOKUP(B31,[5]A!$B$2:$J$400,7,FALSE),0)</f>
        <v>0</v>
      </c>
      <c r="N31" s="429">
        <f>SUM(M31:M34)</f>
        <v>0</v>
      </c>
      <c r="O31" s="130">
        <f>IFERROR(VLOOKUP(B31,[6]A!$A$4:$G$300,9,FALSE),0)</f>
        <v>0</v>
      </c>
      <c r="P31" s="429">
        <f>SUM(O31:O34)</f>
        <v>0</v>
      </c>
      <c r="Q31" s="130">
        <f>IFERROR(VLOOKUP(B31,[7]A!$B$2:$K$2000,4,FALSE),0)/11</f>
        <v>212.72727272727272</v>
      </c>
      <c r="R31" s="130">
        <f>IFERROR(VLOOKUP(B31,[8]A!$B$2:$J$2000,9,FALSE),0)/11</f>
        <v>5880</v>
      </c>
      <c r="S31" s="131">
        <v>0.51270000000000004</v>
      </c>
      <c r="T31" s="425">
        <f>+S31</f>
        <v>0.51270000000000004</v>
      </c>
      <c r="U31" s="131">
        <v>0.50429999999999997</v>
      </c>
      <c r="V31" s="425">
        <f>+U31</f>
        <v>0.50429999999999997</v>
      </c>
      <c r="W31" s="218">
        <f t="shared" si="0"/>
        <v>0.60498600000000002</v>
      </c>
      <c r="X31" s="356">
        <f>+W31</f>
        <v>0.60498600000000002</v>
      </c>
      <c r="Y31" s="425">
        <f t="shared" si="1"/>
        <v>9.9120000000001429E-3</v>
      </c>
      <c r="Z31" s="425">
        <v>0.01</v>
      </c>
      <c r="AA31" s="428">
        <f>+Z31-Y31</f>
        <v>8.799999999985729E-5</v>
      </c>
      <c r="AB31" s="425">
        <v>4.9000000000000155E-3</v>
      </c>
      <c r="AC31" s="425">
        <f>+Z31-AB31</f>
        <v>5.0999999999999848E-3</v>
      </c>
      <c r="AD31" s="218">
        <f>IFERROR(VLOOKUP(B31,[9]A!$C$2:$I$2000,7,FALSE),0)</f>
        <v>0.625</v>
      </c>
      <c r="AE31" s="356">
        <f>+AD31</f>
        <v>0.625</v>
      </c>
      <c r="AF31" s="372" t="s">
        <v>317</v>
      </c>
      <c r="AG31" s="3">
        <v>9.9120000000001429E-3</v>
      </c>
      <c r="AH31" s="129" t="s">
        <v>67</v>
      </c>
    </row>
    <row r="32" spans="1:35" ht="18.75">
      <c r="A32" s="430"/>
      <c r="B32" s="129" t="s">
        <v>169</v>
      </c>
      <c r="C32" s="108"/>
      <c r="D32" s="130">
        <v>35</v>
      </c>
      <c r="E32" s="130">
        <f>IFERROR(VLOOKUP(B32,[1]A!$B$2:$D$2000,3,FALSE),0)</f>
        <v>0</v>
      </c>
      <c r="F32" s="430"/>
      <c r="G32" s="130">
        <f>IFERROR(VLOOKUP(B32,[2]A!$B$2:$P$3000,9,FALSE),0)</f>
        <v>0</v>
      </c>
      <c r="H32" s="430"/>
      <c r="I32" s="130">
        <f>IFERROR(VLOOKUP(B32,[3]A!$C$2:$F$500,4,FALSE),0)</f>
        <v>0</v>
      </c>
      <c r="J32" s="430"/>
      <c r="K32" s="130">
        <f>IFERROR(VLOOKUP(B32,[4]A!$B$2:$I$400,3,FALSE),0)</f>
        <v>0</v>
      </c>
      <c r="L32" s="430"/>
      <c r="M32" s="130">
        <f>IFERROR(VLOOKUP(B32,[5]A!$B$2:$J$400,7,FALSE),0)</f>
        <v>0</v>
      </c>
      <c r="N32" s="430"/>
      <c r="O32" s="130">
        <f>IFERROR(VLOOKUP(B32,[6]A!$A$4:$G$300,9,FALSE),0)</f>
        <v>0</v>
      </c>
      <c r="P32" s="430"/>
      <c r="Q32" s="130">
        <f>IFERROR(VLOOKUP(B32,[7]A!$B$2:$K$2000,4,FALSE),0)/11</f>
        <v>0</v>
      </c>
      <c r="R32" s="130">
        <f>IFERROR(VLOOKUP(B32,[8]A!$B$2:$J$2000,9,FALSE),0)/11</f>
        <v>0</v>
      </c>
      <c r="S32" s="131">
        <v>0.51270000000000004</v>
      </c>
      <c r="T32" s="426"/>
      <c r="U32" s="131">
        <v>0.50429999999999997</v>
      </c>
      <c r="V32" s="426"/>
      <c r="W32" s="218">
        <f t="shared" si="0"/>
        <v>0.60498600000000002</v>
      </c>
      <c r="X32" s="357"/>
      <c r="Y32" s="426">
        <f t="shared" si="1"/>
        <v>9.9120000000001429E-3</v>
      </c>
      <c r="Z32" s="426">
        <v>9.9120000000001429E-3</v>
      </c>
      <c r="AA32" s="419"/>
      <c r="AB32" s="426"/>
      <c r="AC32" s="426"/>
      <c r="AD32" s="218">
        <f>IFERROR(VLOOKUP(B32,[9]A!$C$2:$I$2000,7,FALSE),0)</f>
        <v>0.625</v>
      </c>
      <c r="AE32" s="357"/>
      <c r="AF32" s="357"/>
      <c r="AG32" s="3">
        <v>9.9120000000001429E-3</v>
      </c>
      <c r="AH32" s="129" t="s">
        <v>169</v>
      </c>
    </row>
    <row r="33" spans="1:34" ht="18.75">
      <c r="A33" s="430"/>
      <c r="B33" s="129" t="s">
        <v>227</v>
      </c>
      <c r="C33" s="108"/>
      <c r="D33" s="130">
        <v>35</v>
      </c>
      <c r="E33" s="130">
        <f>IFERROR(VLOOKUP(B33,[1]A!$B$2:$D$2000,3,FALSE),0)</f>
        <v>0</v>
      </c>
      <c r="F33" s="430"/>
      <c r="G33" s="130">
        <f>IFERROR(VLOOKUP(B33,[2]A!$B$2:$P$3000,9,FALSE),0)</f>
        <v>0</v>
      </c>
      <c r="H33" s="430"/>
      <c r="I33" s="130">
        <f>IFERROR(VLOOKUP(B33,[3]A!$C$2:$F$500,4,FALSE),0)</f>
        <v>0</v>
      </c>
      <c r="J33" s="430"/>
      <c r="K33" s="130">
        <f>IFERROR(VLOOKUP(B33,[4]A!$B$2:$I$400,3,FALSE),0)</f>
        <v>0</v>
      </c>
      <c r="L33" s="430"/>
      <c r="M33" s="130">
        <f>IFERROR(VLOOKUP(B33,[5]A!$B$2:$J$400,7,FALSE),0)</f>
        <v>0</v>
      </c>
      <c r="N33" s="430"/>
      <c r="O33" s="130">
        <f>IFERROR(VLOOKUP(B33,[6]A!$A$4:$G$300,9,FALSE),0)</f>
        <v>0</v>
      </c>
      <c r="P33" s="430"/>
      <c r="Q33" s="130">
        <f>IFERROR(VLOOKUP(B33,[7]A!$B$2:$K$2000,4,FALSE),0)/11</f>
        <v>0</v>
      </c>
      <c r="R33" s="130">
        <f>IFERROR(VLOOKUP(B33,[8]A!$B$2:$J$2000,9,FALSE),0)/11</f>
        <v>0</v>
      </c>
      <c r="S33" s="131">
        <v>0.51270000000000004</v>
      </c>
      <c r="T33" s="426"/>
      <c r="U33" s="131">
        <v>0.50429999999999997</v>
      </c>
      <c r="V33" s="426"/>
      <c r="W33" s="218">
        <f>S33*1.18</f>
        <v>0.60498600000000002</v>
      </c>
      <c r="X33" s="357"/>
      <c r="Y33" s="426">
        <f>(S33*1.18)-(U33*1.18)</f>
        <v>9.9120000000001429E-3</v>
      </c>
      <c r="Z33" s="426">
        <v>9.9120000000001429E-3</v>
      </c>
      <c r="AA33" s="419"/>
      <c r="AB33" s="426"/>
      <c r="AC33" s="426"/>
      <c r="AD33" s="218">
        <f>IFERROR(VLOOKUP(B33,[9]A!$C$2:$I$2000,7,FALSE),0)</f>
        <v>0.625</v>
      </c>
      <c r="AE33" s="357"/>
      <c r="AF33" s="357"/>
      <c r="AG33" s="3">
        <v>9.9120000000001429E-3</v>
      </c>
      <c r="AH33" s="129" t="s">
        <v>202</v>
      </c>
    </row>
    <row r="34" spans="1:34" ht="18.75">
      <c r="A34" s="430"/>
      <c r="B34" s="129" t="s">
        <v>305</v>
      </c>
      <c r="C34" s="108"/>
      <c r="D34" s="130">
        <v>35</v>
      </c>
      <c r="E34" s="130">
        <f>IFERROR(VLOOKUP(B34,[1]A!$B$2:$D$2000,3,FALSE),0)</f>
        <v>2520</v>
      </c>
      <c r="F34" s="430"/>
      <c r="G34" s="130">
        <f>IFERROR(VLOOKUP(B34,[2]A!$B$2:$P$3000,9,FALSE),0)</f>
        <v>1295</v>
      </c>
      <c r="H34" s="430"/>
      <c r="I34" s="130">
        <f>IFERROR(VLOOKUP(B34,[3]A!$C$2:$F$500,4,FALSE),0)</f>
        <v>0</v>
      </c>
      <c r="J34" s="430"/>
      <c r="K34" s="130">
        <f>IFERROR(VLOOKUP(B34,[4]A!$B$2:$I$400,3,FALSE),0)</f>
        <v>0</v>
      </c>
      <c r="L34" s="430"/>
      <c r="M34" s="130">
        <f>IFERROR(VLOOKUP(B34,[5]A!$B$2:$J$400,7,FALSE),0)</f>
        <v>0</v>
      </c>
      <c r="N34" s="430"/>
      <c r="O34" s="130">
        <f>IFERROR(VLOOKUP(B34,[6]A!$A$4:$G$300,9,FALSE),0)</f>
        <v>0</v>
      </c>
      <c r="P34" s="430"/>
      <c r="Q34" s="130">
        <f>IFERROR(VLOOKUP(B34,[7]A!$B$2:$K$2000,4,FALSE),0)/11</f>
        <v>90.454545454545453</v>
      </c>
      <c r="R34" s="130">
        <f>IFERROR(VLOOKUP(B34,[8]A!$B$2:$J$2000,9,FALSE),0)/11</f>
        <v>2720.4545454545455</v>
      </c>
      <c r="S34" s="131">
        <v>0.51270000000000004</v>
      </c>
      <c r="T34" s="426"/>
      <c r="U34" s="131">
        <v>0.50429999999999997</v>
      </c>
      <c r="V34" s="426"/>
      <c r="W34" s="218">
        <f t="shared" si="0"/>
        <v>0.60498600000000002</v>
      </c>
      <c r="X34" s="357"/>
      <c r="Y34" s="426">
        <f t="shared" si="1"/>
        <v>9.9120000000001429E-3</v>
      </c>
      <c r="Z34" s="426">
        <v>9.9120000000001429E-3</v>
      </c>
      <c r="AA34" s="419"/>
      <c r="AB34" s="426"/>
      <c r="AC34" s="426"/>
      <c r="AD34" s="218">
        <f>IFERROR(VLOOKUP(B34,[9]A!$C$2:$I$2000,7,FALSE),0)</f>
        <v>0.625</v>
      </c>
      <c r="AE34" s="357"/>
      <c r="AF34" s="357"/>
      <c r="AG34" s="3">
        <v>9.9120000000001429E-3</v>
      </c>
      <c r="AH34" s="129" t="s">
        <v>202</v>
      </c>
    </row>
    <row r="35" spans="1:34" ht="18.75">
      <c r="A35" s="262">
        <v>138</v>
      </c>
      <c r="B35" s="112" t="s">
        <v>228</v>
      </c>
      <c r="C35" s="108"/>
      <c r="D35" s="111">
        <v>5</v>
      </c>
      <c r="E35" s="111">
        <f>IFERROR(VLOOKUP(B35,[1]A!$B$2:$D$2000,3,FALSE),0)</f>
        <v>90</v>
      </c>
      <c r="F35" s="262">
        <f>+E35</f>
        <v>90</v>
      </c>
      <c r="G35" s="111">
        <f>IFERROR(VLOOKUP(B35,[2]A!$B$2:$P$3000,9,FALSE),0)</f>
        <v>120</v>
      </c>
      <c r="H35" s="262">
        <f>+G35</f>
        <v>120</v>
      </c>
      <c r="I35" s="111">
        <f>IFERROR(VLOOKUP(B35,[3]A!$C$2:$F$500,4,FALSE),0)</f>
        <v>0</v>
      </c>
      <c r="J35" s="262">
        <f>+I35</f>
        <v>0</v>
      </c>
      <c r="K35" s="111">
        <f>IFERROR(VLOOKUP(B35,[4]A!$B$2:$I$400,3,FALSE),0)</f>
        <v>0</v>
      </c>
      <c r="L35" s="262">
        <f>+K35</f>
        <v>0</v>
      </c>
      <c r="M35" s="111">
        <f>IFERROR(VLOOKUP(B35,[5]A!$B$2:$J$400,7,FALSE),0)</f>
        <v>0</v>
      </c>
      <c r="N35" s="262">
        <f>+M35</f>
        <v>0</v>
      </c>
      <c r="O35" s="111">
        <f>IFERROR(VLOOKUP(B35,[6]A!$A$4:$G$300,9,FALSE),0)</f>
        <v>0</v>
      </c>
      <c r="P35" s="262">
        <f>+O35</f>
        <v>0</v>
      </c>
      <c r="Q35" s="111">
        <f>IFERROR(VLOOKUP(B35,[7]A!$B$2:$K$2000,4,FALSE),0)/11</f>
        <v>12.454545454545455</v>
      </c>
      <c r="R35" s="111">
        <f>IFERROR(VLOOKUP(B35,[8]A!$B$2:$J$2000,9,FALSE),0)/11</f>
        <v>62.272727272727273</v>
      </c>
      <c r="S35" s="113">
        <v>3.0762999999999998</v>
      </c>
      <c r="T35" s="258">
        <f>+S35</f>
        <v>3.0762999999999998</v>
      </c>
      <c r="U35" s="113">
        <v>3.0263</v>
      </c>
      <c r="V35" s="258">
        <f>+U35</f>
        <v>3.0263</v>
      </c>
      <c r="W35" s="212">
        <f t="shared" si="0"/>
        <v>3.6300339999999998</v>
      </c>
      <c r="X35" s="254">
        <f>+W35</f>
        <v>3.6300339999999998</v>
      </c>
      <c r="Y35" s="258">
        <f t="shared" si="1"/>
        <v>5.9000000000000163E-2</v>
      </c>
      <c r="Z35" s="258">
        <v>5.8999999999999997E-2</v>
      </c>
      <c r="AA35" s="113">
        <f>+Z35-Y35</f>
        <v>-1.6653345369377348E-16</v>
      </c>
      <c r="AB35" s="258">
        <v>2.9000000000000001E-2</v>
      </c>
      <c r="AC35" s="113">
        <f>+Z35-AB35</f>
        <v>2.9999999999999995E-2</v>
      </c>
      <c r="AD35" s="212">
        <f>IFERROR(VLOOKUP(B35,[9]A!$C$2:$I$2000,7,FALSE),0)</f>
        <v>3.75</v>
      </c>
      <c r="AE35" s="254">
        <f>+AD35</f>
        <v>3.75</v>
      </c>
      <c r="AF35" s="329" t="s">
        <v>317</v>
      </c>
      <c r="AG35" s="3">
        <v>5.9000000000000163E-2</v>
      </c>
    </row>
    <row r="36" spans="1:34" ht="18.75">
      <c r="A36" s="293">
        <v>178</v>
      </c>
      <c r="B36" s="280" t="s">
        <v>266</v>
      </c>
      <c r="C36" s="108"/>
      <c r="D36" s="281">
        <v>34</v>
      </c>
      <c r="E36" s="281">
        <f>IFERROR(VLOOKUP(B36,[1]A!$B$2:$D$2000,3,FALSE),0)</f>
        <v>2176</v>
      </c>
      <c r="F36" s="293">
        <f>+E36</f>
        <v>2176</v>
      </c>
      <c r="G36" s="281">
        <f>IFERROR(VLOOKUP(B36,[2]A!$B$2:$P$3000,9,FALSE),0)</f>
        <v>832</v>
      </c>
      <c r="H36" s="293">
        <f>+G36</f>
        <v>832</v>
      </c>
      <c r="I36" s="281">
        <f>IFERROR(VLOOKUP(B36,[3]A!$C$2:$F$500,4,FALSE),0)</f>
        <v>0</v>
      </c>
      <c r="J36" s="293">
        <f>+I36</f>
        <v>0</v>
      </c>
      <c r="K36" s="281">
        <f>IFERROR(VLOOKUP(B36,[4]A!$B$2:$I$400,3,FALSE),0)</f>
        <v>0</v>
      </c>
      <c r="L36" s="293">
        <f>+K36</f>
        <v>0</v>
      </c>
      <c r="M36" s="281">
        <f>IFERROR(VLOOKUP(B36,[5]A!$B$2:$J$400,7,FALSE),0)</f>
        <v>0</v>
      </c>
      <c r="N36" s="293">
        <f>+M36</f>
        <v>0</v>
      </c>
      <c r="O36" s="281">
        <f>IFERROR(VLOOKUP(B36,[6]A!$A$4:$G$300,9,FALSE),0)</f>
        <v>0</v>
      </c>
      <c r="P36" s="293">
        <f>+O36</f>
        <v>0</v>
      </c>
      <c r="Q36" s="281">
        <f>IFERROR(VLOOKUP(B36,[7]A!$B$2:$K$2000,4,FALSE),0)/11</f>
        <v>18.272727272727273</v>
      </c>
      <c r="R36" s="281">
        <f>IFERROR(VLOOKUP(B36,[8]A!$B$2:$J$2000,9,FALSE),0)/11</f>
        <v>392.54545454545456</v>
      </c>
      <c r="S36" s="282">
        <v>0.63980000000000004</v>
      </c>
      <c r="T36" s="292">
        <f>+S36</f>
        <v>0.63980000000000004</v>
      </c>
      <c r="U36" s="282">
        <v>0.63139999999999996</v>
      </c>
      <c r="V36" s="292">
        <f>+U36</f>
        <v>0.63139999999999996</v>
      </c>
      <c r="W36" s="283">
        <f>S36*1.18</f>
        <v>0.75496399999999997</v>
      </c>
      <c r="X36" s="290">
        <f>+W36</f>
        <v>0.75496399999999997</v>
      </c>
      <c r="Y36" s="292">
        <f>(S36*1.18)-(U36*1.18)</f>
        <v>9.9120000000000319E-3</v>
      </c>
      <c r="Z36" s="292">
        <v>9.9120000000000319E-3</v>
      </c>
      <c r="AA36" s="291">
        <f>+Z36-Y36</f>
        <v>0</v>
      </c>
      <c r="AB36" s="292">
        <v>4.9120000000000318E-3</v>
      </c>
      <c r="AC36" s="291">
        <f>+Z36-AB36</f>
        <v>5.0000000000000001E-3</v>
      </c>
      <c r="AD36" s="283">
        <f>IFERROR(VLOOKUP(B36,[9]A!$C$2:$I$2000,7,FALSE),0)</f>
        <v>0.755</v>
      </c>
      <c r="AE36" s="290">
        <f>+AD36</f>
        <v>0.755</v>
      </c>
      <c r="AF36" s="333" t="s">
        <v>225</v>
      </c>
      <c r="AG36" s="3">
        <v>5.9000000000000163E-2</v>
      </c>
    </row>
    <row r="37" spans="1:34" ht="18.75">
      <c r="A37" s="563">
        <v>5</v>
      </c>
      <c r="B37" s="132" t="s">
        <v>58</v>
      </c>
      <c r="C37" s="108"/>
      <c r="D37" s="133">
        <v>48</v>
      </c>
      <c r="E37" s="133">
        <f>IFERROR(VLOOKUP(B37,[1]A!$B$2:$D$2000,3,FALSE),0)</f>
        <v>3456</v>
      </c>
      <c r="F37" s="563">
        <f>SUM(E37:E45)</f>
        <v>6912</v>
      </c>
      <c r="G37" s="133">
        <f>IFERROR(VLOOKUP(B37,[2]A!$B$2:$P$3000,9,FALSE),0)</f>
        <v>4512</v>
      </c>
      <c r="H37" s="563">
        <f>SUM(G37:G45)</f>
        <v>11232</v>
      </c>
      <c r="I37" s="133">
        <f>IFERROR(VLOOKUP(B37,[3]A!$C$2:$F$500,4,FALSE),0)</f>
        <v>101</v>
      </c>
      <c r="J37" s="563">
        <f>SUM(I37:I45)</f>
        <v>101</v>
      </c>
      <c r="K37" s="133">
        <f>IFERROR(VLOOKUP(B37,[4]A!$B$2:$I$400,3,FALSE),0)</f>
        <v>0</v>
      </c>
      <c r="L37" s="563">
        <f>SUM(K37:K45)</f>
        <v>11904</v>
      </c>
      <c r="M37" s="133">
        <f>IFERROR(VLOOKUP(B37,[5]A!$B$2:$J$400,7,FALSE),0)</f>
        <v>0</v>
      </c>
      <c r="N37" s="563">
        <f>SUM(M37:M45)</f>
        <v>0</v>
      </c>
      <c r="O37" s="133">
        <f>IFERROR(VLOOKUP(B37,[6]A!$A$4:$G$300,9,FALSE),0)</f>
        <v>0</v>
      </c>
      <c r="P37" s="563">
        <f>SUM(O37:O45)</f>
        <v>0</v>
      </c>
      <c r="Q37" s="133">
        <f>IFERROR(VLOOKUP(B37,[7]A!$B$2:$K$2000,4,FALSE),0)/11</f>
        <v>59.18181818181818</v>
      </c>
      <c r="R37" s="133">
        <f>IFERROR(VLOOKUP(B37,[8]A!$B$2:$J$2000,9,FALSE),0)/11</f>
        <v>1923.8181818181818</v>
      </c>
      <c r="S37" s="134">
        <v>0.47460000000000002</v>
      </c>
      <c r="T37" s="513">
        <f>+S37</f>
        <v>0.47460000000000002</v>
      </c>
      <c r="U37" s="134">
        <v>0.46360000000000001</v>
      </c>
      <c r="V37" s="513">
        <f>+U37</f>
        <v>0.46360000000000001</v>
      </c>
      <c r="W37" s="219">
        <f t="shared" si="0"/>
        <v>0.56002799999999997</v>
      </c>
      <c r="X37" s="498">
        <f>+W37</f>
        <v>0.56002799999999997</v>
      </c>
      <c r="Y37" s="513">
        <f t="shared" si="1"/>
        <v>1.2979999999999992E-2</v>
      </c>
      <c r="Z37" s="513">
        <v>1.2999999999999999E-2</v>
      </c>
      <c r="AA37" s="428">
        <f>+Z37-Y37</f>
        <v>2.0000000000007859E-5</v>
      </c>
      <c r="AB37" s="513">
        <v>5.0000000000000001E-3</v>
      </c>
      <c r="AC37" s="513">
        <f>+Z37-AB37</f>
        <v>8.0000000000000002E-3</v>
      </c>
      <c r="AD37" s="219">
        <f>IFERROR(VLOOKUP(B37,[9]A!$C$2:$I$2000,7,FALSE),0)</f>
        <v>0.57999999999999996</v>
      </c>
      <c r="AE37" s="498">
        <f>+AD37</f>
        <v>0.57999999999999996</v>
      </c>
      <c r="AF37" s="372" t="s">
        <v>317</v>
      </c>
      <c r="AG37" s="3">
        <v>1.2979999999999992E-2</v>
      </c>
    </row>
    <row r="38" spans="1:34" ht="18.75">
      <c r="A38" s="564"/>
      <c r="B38" s="132" t="s">
        <v>59</v>
      </c>
      <c r="C38" s="108"/>
      <c r="D38" s="133">
        <v>48</v>
      </c>
      <c r="E38" s="133">
        <f>IFERROR(VLOOKUP(B38,[1]A!$B$2:$D$2000,3,FALSE),0)</f>
        <v>3456</v>
      </c>
      <c r="F38" s="564"/>
      <c r="G38" s="133">
        <f>IFERROR(VLOOKUP(B38,[2]A!$B$2:$P$3000,9,FALSE),0)</f>
        <v>3696</v>
      </c>
      <c r="H38" s="564"/>
      <c r="I38" s="133">
        <f>IFERROR(VLOOKUP(B38,[3]A!$C$2:$F$500,4,FALSE),0)</f>
        <v>0</v>
      </c>
      <c r="J38" s="564"/>
      <c r="K38" s="133">
        <f>IFERROR(VLOOKUP(B38,[4]A!$B$2:$I$400,3,FALSE),0)</f>
        <v>6000</v>
      </c>
      <c r="L38" s="564"/>
      <c r="M38" s="133">
        <f>IFERROR(VLOOKUP(B38,[5]A!$B$2:$J$400,7,FALSE),0)</f>
        <v>0</v>
      </c>
      <c r="N38" s="564"/>
      <c r="O38" s="133">
        <f>IFERROR(VLOOKUP(B38,[6]A!$A$4:$G$300,9,FALSE),0)</f>
        <v>0</v>
      </c>
      <c r="P38" s="564"/>
      <c r="Q38" s="133">
        <f>IFERROR(VLOOKUP(B38,[7]A!$B$2:$K$2000,4,FALSE),0)/11</f>
        <v>54.81818181818182</v>
      </c>
      <c r="R38" s="133">
        <f>IFERROR(VLOOKUP(B38,[8]A!$B$2:$J$2000,9,FALSE),0)/11</f>
        <v>1915.6363636363637</v>
      </c>
      <c r="S38" s="134">
        <v>0.47460000000000002</v>
      </c>
      <c r="T38" s="514"/>
      <c r="U38" s="134">
        <v>0.46360000000000001</v>
      </c>
      <c r="V38" s="514"/>
      <c r="W38" s="219">
        <f t="shared" si="0"/>
        <v>0.56002799999999997</v>
      </c>
      <c r="X38" s="416"/>
      <c r="Y38" s="514">
        <f t="shared" si="1"/>
        <v>1.2979999999999992E-2</v>
      </c>
      <c r="Z38" s="514">
        <v>1.2979999999999992E-2</v>
      </c>
      <c r="AA38" s="419"/>
      <c r="AB38" s="514"/>
      <c r="AC38" s="514">
        <v>0.53</v>
      </c>
      <c r="AD38" s="219">
        <f>IFERROR(VLOOKUP(B38,[9]A!$C$2:$I$2000,7,FALSE),0)</f>
        <v>0.57999999999999996</v>
      </c>
      <c r="AE38" s="416"/>
      <c r="AF38" s="416"/>
      <c r="AG38" s="3">
        <v>1.2979999999999992E-2</v>
      </c>
    </row>
    <row r="39" spans="1:34" ht="18.75">
      <c r="A39" s="564"/>
      <c r="B39" s="132" t="s">
        <v>61</v>
      </c>
      <c r="C39" s="108"/>
      <c r="D39" s="133">
        <v>48</v>
      </c>
      <c r="E39" s="133">
        <f>IFERROR(VLOOKUP(B39,[1]A!$B$2:$D$2000,3,FALSE),0)</f>
        <v>0</v>
      </c>
      <c r="F39" s="564"/>
      <c r="G39" s="133">
        <f>IFERROR(VLOOKUP(B39,[2]A!$B$2:$P$3000,9,FALSE),0)</f>
        <v>2592</v>
      </c>
      <c r="H39" s="564"/>
      <c r="I39" s="133">
        <f>IFERROR(VLOOKUP(B39,[3]A!$C$2:$F$500,4,FALSE),0)</f>
        <v>0</v>
      </c>
      <c r="J39" s="564"/>
      <c r="K39" s="133">
        <f>IFERROR(VLOOKUP(B39,[4]A!$B$2:$I$400,3,FALSE),0)</f>
        <v>2112</v>
      </c>
      <c r="L39" s="564"/>
      <c r="M39" s="133">
        <f>IFERROR(VLOOKUP(B39,[5]A!$B$2:$J$400,7,FALSE),0)</f>
        <v>0</v>
      </c>
      <c r="N39" s="564"/>
      <c r="O39" s="133">
        <f>IFERROR(VLOOKUP(B39,[6]A!$A$4:$G$300,9,FALSE),0)</f>
        <v>0</v>
      </c>
      <c r="P39" s="564"/>
      <c r="Q39" s="133">
        <f>IFERROR(VLOOKUP(B39,[7]A!$B$2:$K$2000,4,FALSE),0)/11</f>
        <v>18.545454545454547</v>
      </c>
      <c r="R39" s="133">
        <f>IFERROR(VLOOKUP(B39,[8]A!$B$2:$J$2000,9,FALSE),0)/11</f>
        <v>824.72727272727275</v>
      </c>
      <c r="S39" s="134">
        <v>0.47460000000000002</v>
      </c>
      <c r="T39" s="514"/>
      <c r="U39" s="134">
        <v>0.46360000000000001</v>
      </c>
      <c r="V39" s="514"/>
      <c r="W39" s="219">
        <f t="shared" si="0"/>
        <v>0.56002799999999997</v>
      </c>
      <c r="X39" s="416"/>
      <c r="Y39" s="514">
        <f t="shared" si="1"/>
        <v>1.2979999999999992E-2</v>
      </c>
      <c r="Z39" s="514">
        <v>1.2979999999999992E-2</v>
      </c>
      <c r="AA39" s="419"/>
      <c r="AB39" s="514"/>
      <c r="AC39" s="514">
        <v>0.53</v>
      </c>
      <c r="AD39" s="219">
        <f>IFERROR(VLOOKUP(B39,[9]A!$C$2:$I$2000,7,FALSE),0)</f>
        <v>0.57999999999999996</v>
      </c>
      <c r="AE39" s="416"/>
      <c r="AF39" s="416"/>
      <c r="AG39" s="3">
        <v>1.2979999999999992E-2</v>
      </c>
    </row>
    <row r="40" spans="1:34" ht="18.75">
      <c r="A40" s="564"/>
      <c r="B40" s="132" t="s">
        <v>60</v>
      </c>
      <c r="C40" s="108"/>
      <c r="D40" s="133">
        <v>48</v>
      </c>
      <c r="E40" s="133">
        <f>IFERROR(VLOOKUP(B40,[1]A!$B$2:$D$2000,3,FALSE),0)</f>
        <v>0</v>
      </c>
      <c r="F40" s="564"/>
      <c r="G40" s="133">
        <f>IFERROR(VLOOKUP(B40,[2]A!$B$2:$P$3000,9,FALSE),0)</f>
        <v>432</v>
      </c>
      <c r="H40" s="564"/>
      <c r="I40" s="133">
        <f>IFERROR(VLOOKUP(B40,[3]A!$C$2:$F$500,4,FALSE),0)</f>
        <v>0</v>
      </c>
      <c r="J40" s="564"/>
      <c r="K40" s="133">
        <f>IFERROR(VLOOKUP(B40,[4]A!$B$2:$I$400,3,FALSE),0)</f>
        <v>3792</v>
      </c>
      <c r="L40" s="564"/>
      <c r="M40" s="133">
        <f>IFERROR(VLOOKUP(B40,[5]A!$B$2:$J$400,7,FALSE),0)</f>
        <v>0</v>
      </c>
      <c r="N40" s="564"/>
      <c r="O40" s="133">
        <f>IFERROR(VLOOKUP(B40,[6]A!$A$4:$G$300,9,FALSE),0)</f>
        <v>0</v>
      </c>
      <c r="P40" s="564"/>
      <c r="Q40" s="133">
        <f>IFERROR(VLOOKUP(B40,[7]A!$B$2:$K$2000,4,FALSE),0)/11</f>
        <v>10.727272727272727</v>
      </c>
      <c r="R40" s="133">
        <f>IFERROR(VLOOKUP(B40,[8]A!$B$2:$J$2000,9,FALSE),0)/11</f>
        <v>266.18181818181819</v>
      </c>
      <c r="S40" s="134">
        <v>0.47460000000000002</v>
      </c>
      <c r="T40" s="514"/>
      <c r="U40" s="134">
        <v>0.46360000000000001</v>
      </c>
      <c r="V40" s="514"/>
      <c r="W40" s="219">
        <f t="shared" si="0"/>
        <v>0.56002799999999997</v>
      </c>
      <c r="X40" s="416"/>
      <c r="Y40" s="514">
        <f t="shared" si="1"/>
        <v>1.2979999999999992E-2</v>
      </c>
      <c r="Z40" s="514">
        <v>1.2979999999999992E-2</v>
      </c>
      <c r="AA40" s="419"/>
      <c r="AB40" s="514"/>
      <c r="AC40" s="514">
        <v>0.53</v>
      </c>
      <c r="AD40" s="219">
        <f>IFERROR(VLOOKUP(B40,[9]A!$C$2:$I$2000,7,FALSE),0)</f>
        <v>0.57999999999999996</v>
      </c>
      <c r="AE40" s="416"/>
      <c r="AF40" s="416"/>
      <c r="AG40" s="3">
        <v>1.2979999999999992E-2</v>
      </c>
    </row>
    <row r="41" spans="1:34" ht="18.75">
      <c r="A41" s="564"/>
      <c r="B41" s="132" t="s">
        <v>62</v>
      </c>
      <c r="C41" s="108"/>
      <c r="D41" s="133">
        <v>48</v>
      </c>
      <c r="E41" s="133">
        <f>IFERROR(VLOOKUP(B41,[1]A!$B$2:$D$2000,3,FALSE),0)</f>
        <v>0</v>
      </c>
      <c r="F41" s="564"/>
      <c r="G41" s="133">
        <f>IFERROR(VLOOKUP(B41,[2]A!$B$2:$P$3000,9,FALSE),0)</f>
        <v>0</v>
      </c>
      <c r="H41" s="564"/>
      <c r="I41" s="133">
        <f>IFERROR(VLOOKUP(B41,[3]A!$C$2:$F$500,4,FALSE),0)</f>
        <v>0</v>
      </c>
      <c r="J41" s="564"/>
      <c r="K41" s="133">
        <f>IFERROR(VLOOKUP(B41,[4]A!$B$2:$I$400,3,FALSE),0)</f>
        <v>0</v>
      </c>
      <c r="L41" s="564"/>
      <c r="M41" s="133">
        <f>IFERROR(VLOOKUP(B41,[5]A!$B$2:$J$400,7,FALSE),0)</f>
        <v>0</v>
      </c>
      <c r="N41" s="564"/>
      <c r="O41" s="133">
        <f>IFERROR(VLOOKUP(B41,[6]A!$A$4:$G$300,9,FALSE),0)</f>
        <v>0</v>
      </c>
      <c r="P41" s="564"/>
      <c r="Q41" s="133">
        <f>IFERROR(VLOOKUP(B41,[7]A!$B$2:$K$2000,4,FALSE),0)/11</f>
        <v>0</v>
      </c>
      <c r="R41" s="133">
        <f>IFERROR(VLOOKUP(B41,[8]A!$B$2:$J$2000,9,FALSE),0)/11</f>
        <v>0</v>
      </c>
      <c r="S41" s="134">
        <v>0.47460000000000002</v>
      </c>
      <c r="T41" s="514"/>
      <c r="U41" s="134">
        <v>0.46360000000000001</v>
      </c>
      <c r="V41" s="514"/>
      <c r="W41" s="219">
        <f t="shared" si="0"/>
        <v>0.56002799999999997</v>
      </c>
      <c r="X41" s="416"/>
      <c r="Y41" s="514">
        <f t="shared" si="1"/>
        <v>1.2979999999999992E-2</v>
      </c>
      <c r="Z41" s="514">
        <v>1.2979999999999992E-2</v>
      </c>
      <c r="AA41" s="419"/>
      <c r="AB41" s="514"/>
      <c r="AC41" s="514">
        <v>0.53</v>
      </c>
      <c r="AD41" s="219">
        <f>IFERROR(VLOOKUP(B41,[9]A!$C$2:$I$2000,7,FALSE),0)</f>
        <v>0.57999999999999996</v>
      </c>
      <c r="AE41" s="416"/>
      <c r="AF41" s="416"/>
      <c r="AG41" s="3">
        <v>1.2979999999999992E-2</v>
      </c>
    </row>
    <row r="42" spans="1:34" ht="18.75">
      <c r="A42" s="564"/>
      <c r="B42" s="132" t="s">
        <v>213</v>
      </c>
      <c r="C42" s="108"/>
      <c r="D42" s="133">
        <v>48</v>
      </c>
      <c r="E42" s="133">
        <f>IFERROR(VLOOKUP(B42,[1]A!$B$2:$D$2000,3,FALSE),0)</f>
        <v>0</v>
      </c>
      <c r="F42" s="564"/>
      <c r="G42" s="133">
        <f>IFERROR(VLOOKUP(B42,[2]A!$B$2:$P$3000,9,FALSE),0)</f>
        <v>0</v>
      </c>
      <c r="H42" s="564"/>
      <c r="I42" s="133">
        <f>IFERROR(VLOOKUP(B42,[3]A!$C$2:$F$500,4,FALSE),0)</f>
        <v>0</v>
      </c>
      <c r="J42" s="564"/>
      <c r="K42" s="133">
        <f>IFERROR(VLOOKUP(B42,[4]A!$B$2:$I$400,3,FALSE),0)</f>
        <v>0</v>
      </c>
      <c r="L42" s="564"/>
      <c r="M42" s="133">
        <f>IFERROR(VLOOKUP(B42,[5]A!$B$2:$J$400,7,FALSE),0)</f>
        <v>0</v>
      </c>
      <c r="N42" s="564"/>
      <c r="O42" s="133">
        <f>IFERROR(VLOOKUP(B42,[6]A!$A$4:$G$300,9,FALSE),0)</f>
        <v>0</v>
      </c>
      <c r="P42" s="564"/>
      <c r="Q42" s="133">
        <f>IFERROR(VLOOKUP(B42,[7]A!$B$2:$K$2000,4,FALSE),0)/11</f>
        <v>0</v>
      </c>
      <c r="R42" s="133">
        <f>IFERROR(VLOOKUP(B42,[8]A!$B$2:$J$2000,9,FALSE),0)/11</f>
        <v>0</v>
      </c>
      <c r="S42" s="134">
        <v>0.47460000000000002</v>
      </c>
      <c r="T42" s="514"/>
      <c r="U42" s="134">
        <v>0.46360000000000001</v>
      </c>
      <c r="V42" s="514"/>
      <c r="W42" s="219">
        <f t="shared" si="0"/>
        <v>0.56002799999999997</v>
      </c>
      <c r="X42" s="416"/>
      <c r="Y42" s="514"/>
      <c r="Z42" s="514"/>
      <c r="AA42" s="419"/>
      <c r="AB42" s="514"/>
      <c r="AC42" s="514"/>
      <c r="AD42" s="219">
        <f>IFERROR(VLOOKUP(B42,[9]A!$C$2:$I$2000,7,FALSE),0)</f>
        <v>0.57999999999999996</v>
      </c>
      <c r="AE42" s="416"/>
      <c r="AF42" s="416"/>
    </row>
    <row r="43" spans="1:34" ht="18.75">
      <c r="A43" s="564"/>
      <c r="B43" s="132" t="s">
        <v>265</v>
      </c>
      <c r="C43" s="108"/>
      <c r="D43" s="133">
        <v>48</v>
      </c>
      <c r="E43" s="133">
        <f>IFERROR(VLOOKUP(B43,[1]A!$B$2:$D$2000,3,FALSE),0)</f>
        <v>0</v>
      </c>
      <c r="F43" s="564"/>
      <c r="G43" s="133">
        <f>IFERROR(VLOOKUP(B43,[2]A!$B$2:$P$3000,9,FALSE),0)</f>
        <v>0</v>
      </c>
      <c r="H43" s="564"/>
      <c r="I43" s="133">
        <f>IFERROR(VLOOKUP(B43,[3]A!$C$2:$F$500,4,FALSE),0)</f>
        <v>0</v>
      </c>
      <c r="J43" s="564"/>
      <c r="K43" s="133">
        <f>IFERROR(VLOOKUP(B43,[4]A!$B$2:$I$400,3,FALSE),0)</f>
        <v>0</v>
      </c>
      <c r="L43" s="564"/>
      <c r="M43" s="133">
        <f>IFERROR(VLOOKUP(B43,[5]A!$B$2:$J$400,7,FALSE),0)</f>
        <v>0</v>
      </c>
      <c r="N43" s="564"/>
      <c r="O43" s="133">
        <f>IFERROR(VLOOKUP(B43,[6]A!$A$4:$G$300,9,FALSE),0)</f>
        <v>0</v>
      </c>
      <c r="P43" s="564"/>
      <c r="Q43" s="133">
        <f>IFERROR(VLOOKUP(B43,[7]A!$B$2:$K$2000,4,FALSE),0)/11</f>
        <v>5.1818181818181817</v>
      </c>
      <c r="R43" s="133">
        <f>IFERROR(VLOOKUP(B43,[8]A!$B$2:$J$2000,9,FALSE),0)/11</f>
        <v>196.36363636363637</v>
      </c>
      <c r="S43" s="134">
        <v>0.47460000000000002</v>
      </c>
      <c r="T43" s="514"/>
      <c r="U43" s="134">
        <v>0.46360000000000001</v>
      </c>
      <c r="V43" s="514"/>
      <c r="W43" s="219">
        <f t="shared" si="0"/>
        <v>0.56002799999999997</v>
      </c>
      <c r="X43" s="416"/>
      <c r="Y43" s="514"/>
      <c r="Z43" s="514"/>
      <c r="AA43" s="419"/>
      <c r="AB43" s="514"/>
      <c r="AC43" s="514"/>
      <c r="AD43" s="219">
        <f>IFERROR(VLOOKUP(B43,[9]A!$C$2:$I$2000,7,FALSE),0)</f>
        <v>0.57999999999999996</v>
      </c>
      <c r="AE43" s="416"/>
      <c r="AF43" s="416"/>
    </row>
    <row r="44" spans="1:34" ht="18.75">
      <c r="A44" s="564"/>
      <c r="B44" s="132" t="s">
        <v>270</v>
      </c>
      <c r="C44" s="108"/>
      <c r="D44" s="133">
        <v>48</v>
      </c>
      <c r="E44" s="133">
        <f>IFERROR(VLOOKUP(B44,[1]A!$B$2:$D$2000,3,FALSE),0)</f>
        <v>0</v>
      </c>
      <c r="F44" s="564"/>
      <c r="G44" s="133">
        <f>IFERROR(VLOOKUP(B44,[2]A!$B$2:$P$3000,9,FALSE),0)</f>
        <v>0</v>
      </c>
      <c r="H44" s="564"/>
      <c r="I44" s="133">
        <f>IFERROR(VLOOKUP(B44,[3]A!$C$2:$F$500,4,FALSE),0)</f>
        <v>0</v>
      </c>
      <c r="J44" s="564"/>
      <c r="K44" s="133">
        <f>IFERROR(VLOOKUP(B44,[4]A!$B$2:$I$400,3,FALSE),0)</f>
        <v>0</v>
      </c>
      <c r="L44" s="564"/>
      <c r="M44" s="133">
        <f>IFERROR(VLOOKUP(B44,[5]A!$B$2:$J$400,7,FALSE),0)</f>
        <v>0</v>
      </c>
      <c r="N44" s="564"/>
      <c r="O44" s="133">
        <f>IFERROR(VLOOKUP(B44,[6]A!$A$4:$G$300,9,FALSE),0)</f>
        <v>0</v>
      </c>
      <c r="P44" s="564"/>
      <c r="Q44" s="133">
        <f>IFERROR(VLOOKUP(B44,[7]A!$B$2:$K$2000,4,FALSE),0)/11</f>
        <v>9.7272727272727266</v>
      </c>
      <c r="R44" s="133">
        <f>IFERROR(VLOOKUP(B44,[8]A!$B$2:$J$2000,9,FALSE),0)/11</f>
        <v>349.09090909090907</v>
      </c>
      <c r="S44" s="134">
        <v>0.47460000000000002</v>
      </c>
      <c r="T44" s="514"/>
      <c r="U44" s="134">
        <v>0.46360000000000001</v>
      </c>
      <c r="V44" s="514"/>
      <c r="W44" s="219">
        <f t="shared" si="0"/>
        <v>0.56002799999999997</v>
      </c>
      <c r="X44" s="416"/>
      <c r="Y44" s="514"/>
      <c r="Z44" s="514"/>
      <c r="AA44" s="419"/>
      <c r="AB44" s="514"/>
      <c r="AC44" s="514"/>
      <c r="AD44" s="219">
        <f>IFERROR(VLOOKUP(B44,[9]A!$C$2:$I$2000,7,FALSE),0)</f>
        <v>0.57999999999999996</v>
      </c>
      <c r="AE44" s="416"/>
      <c r="AF44" s="416"/>
    </row>
    <row r="45" spans="1:34" ht="18.75">
      <c r="A45" s="565"/>
      <c r="B45" s="132" t="s">
        <v>304</v>
      </c>
      <c r="C45" s="108"/>
      <c r="D45" s="133">
        <v>48</v>
      </c>
      <c r="E45" s="133">
        <f>IFERROR(VLOOKUP(B45,[1]A!$B$2:$D$2000,3,FALSE),0)</f>
        <v>0</v>
      </c>
      <c r="F45" s="565"/>
      <c r="G45" s="133">
        <f>IFERROR(VLOOKUP(B45,[2]A!$B$2:$P$3000,9,FALSE),0)</f>
        <v>0</v>
      </c>
      <c r="H45" s="565"/>
      <c r="I45" s="133">
        <f>IFERROR(VLOOKUP(B45,[3]A!$C$2:$F$500,4,FALSE),0)</f>
        <v>0</v>
      </c>
      <c r="J45" s="565"/>
      <c r="K45" s="133">
        <f>IFERROR(VLOOKUP(B45,[4]A!$B$2:$I$400,3,FALSE),0)</f>
        <v>0</v>
      </c>
      <c r="L45" s="565"/>
      <c r="M45" s="133">
        <f>IFERROR(VLOOKUP(B45,[5]A!$B$2:$J$400,7,FALSE),0)</f>
        <v>0</v>
      </c>
      <c r="N45" s="565"/>
      <c r="O45" s="133">
        <f>IFERROR(VLOOKUP(B45,[6]A!$A$4:$G$300,9,FALSE),0)</f>
        <v>0</v>
      </c>
      <c r="P45" s="565"/>
      <c r="Q45" s="133">
        <f>IFERROR(VLOOKUP(B45,[7]A!$B$2:$K$2000,4,FALSE),0)/11</f>
        <v>66.272727272727266</v>
      </c>
      <c r="R45" s="133">
        <f>IFERROR(VLOOKUP(B45,[8]A!$B$2:$J$2000,9,FALSE),0)/11</f>
        <v>2801.4545454545455</v>
      </c>
      <c r="S45" s="134">
        <v>0.47460000000000002</v>
      </c>
      <c r="T45" s="515"/>
      <c r="U45" s="134">
        <v>0.46360000000000001</v>
      </c>
      <c r="V45" s="515"/>
      <c r="W45" s="219">
        <f t="shared" si="0"/>
        <v>0.56002799999999997</v>
      </c>
      <c r="X45" s="417"/>
      <c r="Y45" s="515">
        <f t="shared" si="1"/>
        <v>1.2979999999999992E-2</v>
      </c>
      <c r="Z45" s="515">
        <v>1.2979999999999992E-2</v>
      </c>
      <c r="AA45" s="415"/>
      <c r="AB45" s="515"/>
      <c r="AC45" s="515"/>
      <c r="AD45" s="219">
        <f>IFERROR(VLOOKUP(B45,[9]A!$C$2:$I$2000,7,FALSE),0)</f>
        <v>0.57999999999999996</v>
      </c>
      <c r="AE45" s="417"/>
      <c r="AF45" s="417"/>
      <c r="AG45" s="3">
        <v>1.2979999999999992E-2</v>
      </c>
    </row>
    <row r="46" spans="1:34" ht="18.75">
      <c r="A46" s="432">
        <v>137</v>
      </c>
      <c r="B46" s="112" t="s">
        <v>166</v>
      </c>
      <c r="C46" s="108"/>
      <c r="D46" s="111">
        <v>6</v>
      </c>
      <c r="E46" s="111">
        <f>IFERROR(VLOOKUP(B46,[1]A!$B$2:$D$2000,3,FALSE),0)</f>
        <v>54</v>
      </c>
      <c r="F46" s="432">
        <f>SUM(E46:E48)</f>
        <v>108</v>
      </c>
      <c r="G46" s="111">
        <f>IFERROR(VLOOKUP(B46,[2]A!$B$2:$P$3000,9,FALSE),0)</f>
        <v>90</v>
      </c>
      <c r="H46" s="432">
        <f>SUM(G46:G48)</f>
        <v>192</v>
      </c>
      <c r="I46" s="111">
        <f>IFERROR(VLOOKUP(B46,[3]A!$C$2:$F$500,4,FALSE),0)</f>
        <v>0</v>
      </c>
      <c r="J46" s="432">
        <f>SUM(I46:I48)</f>
        <v>0</v>
      </c>
      <c r="K46" s="111">
        <f>IFERROR(VLOOKUP(B46,[4]A!$B$2:$I$400,3,FALSE),0)</f>
        <v>0</v>
      </c>
      <c r="L46" s="432">
        <f>SUM(K46:K48)</f>
        <v>0</v>
      </c>
      <c r="M46" s="111">
        <f>IFERROR(VLOOKUP(B46,[5]A!$B$2:$J$400,7,FALSE),0)</f>
        <v>0</v>
      </c>
      <c r="N46" s="432">
        <f>SUM(M46:M48)</f>
        <v>0</v>
      </c>
      <c r="O46" s="111">
        <f>IFERROR(VLOOKUP(B46,[6]A!$A$4:$G$300,9,FALSE),0)</f>
        <v>0</v>
      </c>
      <c r="P46" s="432">
        <f>SUM(O46:O48)</f>
        <v>0</v>
      </c>
      <c r="Q46" s="111">
        <f>IFERROR(VLOOKUP(B46,[7]A!$B$2:$K$2000,4,FALSE),0)/11</f>
        <v>3.5454545454545454</v>
      </c>
      <c r="R46" s="111">
        <f>IFERROR(VLOOKUP(B46,[8]A!$B$2:$J$2000,9,FALSE),0)/11</f>
        <v>21.272727272727273</v>
      </c>
      <c r="S46" s="113">
        <v>2.8475000000000001</v>
      </c>
      <c r="T46" s="428">
        <f>+S46</f>
        <v>2.8475000000000001</v>
      </c>
      <c r="U46" s="113">
        <v>2.7974999999999999</v>
      </c>
      <c r="V46" s="428">
        <f>+U46</f>
        <v>2.7974999999999999</v>
      </c>
      <c r="W46" s="212">
        <f t="shared" si="0"/>
        <v>3.3600500000000002</v>
      </c>
      <c r="X46" s="488">
        <f>+W46</f>
        <v>3.3600500000000002</v>
      </c>
      <c r="Y46" s="428">
        <f t="shared" si="1"/>
        <v>5.9000000000000608E-2</v>
      </c>
      <c r="Z46" s="428">
        <v>5.8999999999999997E-2</v>
      </c>
      <c r="AA46" s="428">
        <f>+Z46-Y46</f>
        <v>-6.106226635438361E-16</v>
      </c>
      <c r="AB46" s="428">
        <v>2.9000000000000001E-2</v>
      </c>
      <c r="AC46" s="428">
        <f>+Z46-AB46</f>
        <v>2.9999999999999995E-2</v>
      </c>
      <c r="AD46" s="212">
        <f>IFERROR(VLOOKUP(B46,[9]A!$C$2:$I$2000,7,FALSE),0)</f>
        <v>3.48</v>
      </c>
      <c r="AE46" s="488">
        <f>+AD46</f>
        <v>3.48</v>
      </c>
      <c r="AF46" s="372" t="s">
        <v>317</v>
      </c>
      <c r="AG46" s="3">
        <v>5.9000000000000608E-2</v>
      </c>
    </row>
    <row r="47" spans="1:34" ht="18.75">
      <c r="A47" s="433"/>
      <c r="B47" s="112" t="s">
        <v>167</v>
      </c>
      <c r="C47" s="108"/>
      <c r="D47" s="111">
        <v>6</v>
      </c>
      <c r="E47" s="111">
        <f>IFERROR(VLOOKUP(B47,[1]A!$B$2:$D$2000,3,FALSE),0)</f>
        <v>54</v>
      </c>
      <c r="F47" s="433"/>
      <c r="G47" s="111">
        <f>IFERROR(VLOOKUP(B47,[2]A!$B$2:$P$3000,9,FALSE),0)</f>
        <v>102</v>
      </c>
      <c r="H47" s="433"/>
      <c r="I47" s="111">
        <f>IFERROR(VLOOKUP(B47,[3]A!$C$2:$F$500,4,FALSE),0)</f>
        <v>0</v>
      </c>
      <c r="J47" s="433"/>
      <c r="K47" s="111">
        <f>IFERROR(VLOOKUP(B47,[4]A!$B$2:$I$400,3,FALSE),0)</f>
        <v>0</v>
      </c>
      <c r="L47" s="433"/>
      <c r="M47" s="111">
        <f>IFERROR(VLOOKUP(B47,[5]A!$B$2:$J$400,7,FALSE),0)</f>
        <v>0</v>
      </c>
      <c r="N47" s="433"/>
      <c r="O47" s="111">
        <f>IFERROR(VLOOKUP(B47,[6]A!$A$4:$G$300,9,FALSE),0)</f>
        <v>0</v>
      </c>
      <c r="P47" s="433"/>
      <c r="Q47" s="111">
        <f>IFERROR(VLOOKUP(B47,[7]A!$B$2:$K$2000,4,FALSE),0)/11</f>
        <v>3.2727272727272729</v>
      </c>
      <c r="R47" s="111">
        <f>IFERROR(VLOOKUP(B47,[8]A!$B$2:$J$2000,9,FALSE),0)/11</f>
        <v>19.636363636363637</v>
      </c>
      <c r="S47" s="113">
        <v>2.8475000000000001</v>
      </c>
      <c r="T47" s="419"/>
      <c r="U47" s="113">
        <v>2.7974999999999999</v>
      </c>
      <c r="V47" s="419"/>
      <c r="W47" s="212">
        <f t="shared" si="0"/>
        <v>3.3600500000000002</v>
      </c>
      <c r="X47" s="406"/>
      <c r="Y47" s="419">
        <f t="shared" si="1"/>
        <v>5.9000000000000608E-2</v>
      </c>
      <c r="Z47" s="419">
        <v>5.9000000000000608E-2</v>
      </c>
      <c r="AA47" s="419"/>
      <c r="AB47" s="419"/>
      <c r="AC47" s="419">
        <v>0.28999999999999998</v>
      </c>
      <c r="AD47" s="212">
        <f>IFERROR(VLOOKUP(B47,[9]A!$C$2:$I$2000,7,FALSE),0)</f>
        <v>3.48</v>
      </c>
      <c r="AE47" s="406"/>
      <c r="AF47" s="406"/>
      <c r="AG47" s="3">
        <v>5.9000000000000608E-2</v>
      </c>
    </row>
    <row r="48" spans="1:34" ht="18.75">
      <c r="A48" s="433"/>
      <c r="B48" s="112" t="s">
        <v>229</v>
      </c>
      <c r="C48" s="108"/>
      <c r="D48" s="111">
        <v>6</v>
      </c>
      <c r="E48" s="111">
        <f>IFERROR(VLOOKUP(B48,[1]A!$B$2:$D$2000,3,FALSE),0)</f>
        <v>0</v>
      </c>
      <c r="F48" s="433"/>
      <c r="G48" s="111">
        <f>IFERROR(VLOOKUP(B48,[2]A!$B$2:$P$3000,9,FALSE),0)</f>
        <v>0</v>
      </c>
      <c r="H48" s="433"/>
      <c r="I48" s="111">
        <f>IFERROR(VLOOKUP(B48,[3]A!$C$2:$F$500,4,FALSE),0)</f>
        <v>0</v>
      </c>
      <c r="J48" s="433"/>
      <c r="K48" s="111">
        <f>IFERROR(VLOOKUP(B48,[4]A!$B$2:$I$400,3,FALSE),0)</f>
        <v>0</v>
      </c>
      <c r="L48" s="433"/>
      <c r="M48" s="111">
        <f>IFERROR(VLOOKUP(B48,[5]A!$B$2:$J$400,7,FALSE),0)</f>
        <v>0</v>
      </c>
      <c r="N48" s="433"/>
      <c r="O48" s="111">
        <f>IFERROR(VLOOKUP(B48,[6]A!$A$4:$G$300,9,FALSE),0)</f>
        <v>0</v>
      </c>
      <c r="P48" s="433"/>
      <c r="Q48" s="111">
        <f>IFERROR(VLOOKUP(B48,[7]A!$B$2:$K$2000,4,FALSE),0)/11</f>
        <v>0</v>
      </c>
      <c r="R48" s="111">
        <f>IFERROR(VLOOKUP(B48,[8]A!$B$2:$J$2000,9,FALSE),0)/11</f>
        <v>0</v>
      </c>
      <c r="S48" s="113">
        <v>2.8475000000000001</v>
      </c>
      <c r="T48" s="419"/>
      <c r="U48" s="113">
        <v>2.7974999999999999</v>
      </c>
      <c r="V48" s="419"/>
      <c r="W48" s="212">
        <f t="shared" si="0"/>
        <v>3.3600500000000002</v>
      </c>
      <c r="X48" s="406"/>
      <c r="Y48" s="419">
        <f t="shared" si="1"/>
        <v>5.9000000000000608E-2</v>
      </c>
      <c r="Z48" s="419"/>
      <c r="AA48" s="419"/>
      <c r="AB48" s="419"/>
      <c r="AC48" s="419"/>
      <c r="AD48" s="212">
        <f>IFERROR(VLOOKUP(B48,[9]A!$C$2:$I$2000,7,FALSE),0)</f>
        <v>3.48</v>
      </c>
      <c r="AE48" s="406"/>
      <c r="AF48" s="406"/>
      <c r="AG48" s="3">
        <v>5.9000000000000608E-2</v>
      </c>
    </row>
    <row r="49" spans="1:33" ht="18.75">
      <c r="A49" s="271">
        <v>151</v>
      </c>
      <c r="B49" s="135" t="s">
        <v>204</v>
      </c>
      <c r="C49" s="108"/>
      <c r="D49" s="136">
        <v>24</v>
      </c>
      <c r="E49" s="136">
        <f>IFERROR(VLOOKUP(B49,[1]A!$B$2:$D$2000,3,FALSE),0)</f>
        <v>0</v>
      </c>
      <c r="F49" s="136">
        <f>E49</f>
        <v>0</v>
      </c>
      <c r="G49" s="136">
        <f>IFERROR(VLOOKUP(B49,[2]A!$B$2:$P$3000,9,FALSE),0)</f>
        <v>0</v>
      </c>
      <c r="H49" s="136">
        <f>G49</f>
        <v>0</v>
      </c>
      <c r="I49" s="136">
        <f>IFERROR(VLOOKUP(B49,[3]A!$C$2:$F$500,4,FALSE),0)</f>
        <v>0</v>
      </c>
      <c r="J49" s="136">
        <f>I49</f>
        <v>0</v>
      </c>
      <c r="K49" s="136">
        <f>IFERROR(VLOOKUP(B49,[4]A!$B$2:$I$400,3,FALSE),0)</f>
        <v>0</v>
      </c>
      <c r="L49" s="136">
        <f>K49</f>
        <v>0</v>
      </c>
      <c r="M49" s="136">
        <f>IFERROR(VLOOKUP(B49,[5]A!$B$2:$J$400,7,FALSE),0)</f>
        <v>0</v>
      </c>
      <c r="N49" s="136">
        <f>M49</f>
        <v>0</v>
      </c>
      <c r="O49" s="136">
        <f>IFERROR(VLOOKUP(B49,[6]A!$A$4:$G$300,9,FALSE),0)</f>
        <v>0</v>
      </c>
      <c r="P49" s="136">
        <f>O49</f>
        <v>0</v>
      </c>
      <c r="Q49" s="136">
        <f>IFERROR(VLOOKUP(B49,[7]A!$B$2:$K$2000,4,FALSE),0)/11</f>
        <v>0</v>
      </c>
      <c r="R49" s="136">
        <f>IFERROR(VLOOKUP(B49,[8]A!$B$2:$J$2000,9,FALSE),0)/11</f>
        <v>0</v>
      </c>
      <c r="S49" s="137">
        <v>0.30509999999999998</v>
      </c>
      <c r="T49" s="305">
        <f>+S49</f>
        <v>0.30509999999999998</v>
      </c>
      <c r="U49" s="137">
        <v>0.29670000000000002</v>
      </c>
      <c r="V49" s="305">
        <f>+U49</f>
        <v>0.29670000000000002</v>
      </c>
      <c r="W49" s="220">
        <f t="shared" si="0"/>
        <v>0.36001799999999995</v>
      </c>
      <c r="X49" s="304">
        <f>+W49</f>
        <v>0.36001799999999995</v>
      </c>
      <c r="Y49" s="302">
        <f t="shared" si="1"/>
        <v>9.9119999999999209E-3</v>
      </c>
      <c r="Z49" s="302">
        <v>0.01</v>
      </c>
      <c r="AA49" s="303">
        <f>+Z49-Y49</f>
        <v>8.8000000000079334E-5</v>
      </c>
      <c r="AB49" s="302">
        <v>5.0000000000000001E-3</v>
      </c>
      <c r="AC49" s="302">
        <f>+Z49-AB49</f>
        <v>5.0000000000000001E-3</v>
      </c>
      <c r="AD49" s="220">
        <f>IFERROR(VLOOKUP(B49,[9]A!$C$2:$I$2000,7,FALSE),0)</f>
        <v>0.36</v>
      </c>
      <c r="AE49" s="304">
        <f>+AD49</f>
        <v>0.36</v>
      </c>
      <c r="AF49" s="329" t="s">
        <v>317</v>
      </c>
      <c r="AG49" s="3">
        <v>9.9119999999999209E-3</v>
      </c>
    </row>
    <row r="50" spans="1:33" ht="18.75">
      <c r="A50" s="562">
        <v>172</v>
      </c>
      <c r="B50" s="135" t="s">
        <v>236</v>
      </c>
      <c r="C50" s="108"/>
      <c r="D50" s="136">
        <v>24</v>
      </c>
      <c r="E50" s="136">
        <f>IFERROR(VLOOKUP(B50,[1]A!$B$2:$D$2000,3,FALSE),0)</f>
        <v>0</v>
      </c>
      <c r="F50" s="562">
        <f>SUM(E50:E51)</f>
        <v>0</v>
      </c>
      <c r="G50" s="136">
        <f>IFERROR(VLOOKUP(B50,[2]A!$B$2:$P$3000,9,FALSE),0)</f>
        <v>0</v>
      </c>
      <c r="H50" s="562">
        <f>SUM(G50:G51)</f>
        <v>0</v>
      </c>
      <c r="I50" s="136">
        <f>IFERROR(VLOOKUP(B50,[3]A!$C$2:$F$500,4,FALSE),0)</f>
        <v>0</v>
      </c>
      <c r="J50" s="562">
        <f>SUM(I50:I51)</f>
        <v>0</v>
      </c>
      <c r="K50" s="136">
        <f>IFERROR(VLOOKUP(B50,[4]A!$B$2:$I$400,3,FALSE),0)</f>
        <v>0</v>
      </c>
      <c r="L50" s="562">
        <f>SUM(K50:K51)</f>
        <v>0</v>
      </c>
      <c r="M50" s="136">
        <f>IFERROR(VLOOKUP(B50,[5]A!$B$2:$J$400,7,FALSE),0)</f>
        <v>0</v>
      </c>
      <c r="N50" s="562">
        <f>SUM(M50:M51)</f>
        <v>0</v>
      </c>
      <c r="O50" s="136">
        <f>IFERROR(VLOOKUP(B50,[6]A!$A$4:$G$300,9,FALSE),0)</f>
        <v>0</v>
      </c>
      <c r="P50" s="562">
        <f>SUM(O50:O51)</f>
        <v>0</v>
      </c>
      <c r="Q50" s="136">
        <f>IFERROR(VLOOKUP(B50,[7]A!$B$2:$K$2000,4,FALSE),0)/11</f>
        <v>0</v>
      </c>
      <c r="R50" s="136">
        <f>IFERROR(VLOOKUP(B50,[8]A!$B$2:$J$2000,9,FALSE),0)/11</f>
        <v>0</v>
      </c>
      <c r="S50" s="137">
        <v>0.30509999999999998</v>
      </c>
      <c r="T50" s="562"/>
      <c r="U50" s="137">
        <v>0.29670000000000002</v>
      </c>
      <c r="V50" s="562"/>
      <c r="W50" s="220">
        <f t="shared" si="0"/>
        <v>0.36001799999999995</v>
      </c>
      <c r="X50" s="399">
        <f>+W50</f>
        <v>0.36001799999999995</v>
      </c>
      <c r="Y50" s="418">
        <f>(S50*1.18)-(U50*1.18)</f>
        <v>9.9119999999999209E-3</v>
      </c>
      <c r="Z50" s="418">
        <v>0.01</v>
      </c>
      <c r="AA50" s="419">
        <f>+Z50-Y50</f>
        <v>8.8000000000079334E-5</v>
      </c>
      <c r="AB50" s="418">
        <v>5.0000000000000001E-3</v>
      </c>
      <c r="AC50" s="418">
        <f>+Z50-AB50</f>
        <v>5.0000000000000001E-3</v>
      </c>
      <c r="AD50" s="220">
        <f>IFERROR(VLOOKUP(B50,[9]A!$C$2:$I$2000,7,FALSE),0)</f>
        <v>0.36</v>
      </c>
      <c r="AE50" s="399">
        <f>+AD50</f>
        <v>0.36</v>
      </c>
      <c r="AF50" s="398" t="s">
        <v>317</v>
      </c>
      <c r="AG50" s="3">
        <v>9.9119999999999209E-3</v>
      </c>
    </row>
    <row r="51" spans="1:33" ht="18.75">
      <c r="A51" s="562"/>
      <c r="B51" s="135" t="s">
        <v>254</v>
      </c>
      <c r="C51" s="108"/>
      <c r="D51" s="136">
        <v>24</v>
      </c>
      <c r="E51" s="136">
        <f>IFERROR(VLOOKUP(B51,[1]A!$B$2:$D$2000,3,FALSE),0)</f>
        <v>0</v>
      </c>
      <c r="F51" s="562"/>
      <c r="G51" s="136">
        <f>IFERROR(VLOOKUP(B51,[2]A!$B$2:$P$3000,9,FALSE),0)</f>
        <v>0</v>
      </c>
      <c r="H51" s="562"/>
      <c r="I51" s="136">
        <f>IFERROR(VLOOKUP(B51,[3]A!$C$2:$F$500,4,FALSE),0)</f>
        <v>0</v>
      </c>
      <c r="J51" s="562"/>
      <c r="K51" s="136">
        <f>IFERROR(VLOOKUP(B51,[4]A!$B$2:$I$400,3,FALSE),0)</f>
        <v>0</v>
      </c>
      <c r="L51" s="562"/>
      <c r="M51" s="136">
        <f>IFERROR(VLOOKUP(B51,[5]A!$B$2:$J$400,7,FALSE),0)</f>
        <v>0</v>
      </c>
      <c r="N51" s="562"/>
      <c r="O51" s="136">
        <f>IFERROR(VLOOKUP(B51,[6]A!$A$4:$G$300,9,FALSE),0)</f>
        <v>0</v>
      </c>
      <c r="P51" s="562"/>
      <c r="Q51" s="136">
        <f>IFERROR(VLOOKUP(B51,[7]A!$B$2:$K$2000,4,FALSE),0)/11</f>
        <v>0</v>
      </c>
      <c r="R51" s="136">
        <f>IFERROR(VLOOKUP(B51,[8]A!$B$2:$J$2000,9,FALSE),0)/11</f>
        <v>0</v>
      </c>
      <c r="S51" s="137">
        <v>0.30509999999999998</v>
      </c>
      <c r="T51" s="562"/>
      <c r="U51" s="137">
        <v>0.29670000000000002</v>
      </c>
      <c r="V51" s="562"/>
      <c r="W51" s="220">
        <f t="shared" si="0"/>
        <v>0.36001799999999995</v>
      </c>
      <c r="X51" s="399">
        <f>+W51</f>
        <v>0.36001799999999995</v>
      </c>
      <c r="Y51" s="418">
        <f>(S51*1.18)-(U51*1.18)</f>
        <v>9.9119999999999209E-3</v>
      </c>
      <c r="Z51" s="418">
        <v>0.01</v>
      </c>
      <c r="AA51" s="415">
        <f>+Z51-Y51</f>
        <v>8.8000000000079334E-5</v>
      </c>
      <c r="AB51" s="418">
        <v>5.0000000000000001E-3</v>
      </c>
      <c r="AC51" s="418">
        <f>+Z51-AB51</f>
        <v>5.0000000000000001E-3</v>
      </c>
      <c r="AD51" s="220">
        <f>IFERROR(VLOOKUP(B51,[9]A!$C$2:$I$2000,7,FALSE),0)</f>
        <v>0.36</v>
      </c>
      <c r="AE51" s="399">
        <f>+AD51</f>
        <v>0.36</v>
      </c>
      <c r="AF51" s="399"/>
      <c r="AG51" s="3">
        <v>9.9119999999999209E-3</v>
      </c>
    </row>
    <row r="52" spans="1:33" ht="18.75">
      <c r="A52" s="422">
        <v>197</v>
      </c>
      <c r="B52" s="280" t="s">
        <v>298</v>
      </c>
      <c r="C52" s="108"/>
      <c r="D52" s="281">
        <v>24</v>
      </c>
      <c r="E52" s="281">
        <f>IFERROR(VLOOKUP(B52,[1]A!$B$2:$D$2000,3,FALSE),0)</f>
        <v>1728</v>
      </c>
      <c r="F52" s="422">
        <f>SUM(E52:E54)</f>
        <v>5184</v>
      </c>
      <c r="G52" s="281">
        <f>IFERROR(VLOOKUP(B52,[2]A!$B$2:$P$3000,9,FALSE),0)</f>
        <v>2160</v>
      </c>
      <c r="H52" s="422">
        <f>SUM(G52:G54)</f>
        <v>4104</v>
      </c>
      <c r="I52" s="281">
        <f>IFERROR(VLOOKUP(B52,[3]A!$C$2:$F$500,4,FALSE),0)</f>
        <v>0</v>
      </c>
      <c r="J52" s="422">
        <f>SUM(I52:I54)</f>
        <v>0</v>
      </c>
      <c r="K52" s="281">
        <f>IFERROR(VLOOKUP(B52,[4]A!$B$2:$I$400,3,FALSE),0)</f>
        <v>0</v>
      </c>
      <c r="L52" s="422">
        <f>SUM(K52:K54)</f>
        <v>0</v>
      </c>
      <c r="M52" s="281">
        <f>IFERROR(VLOOKUP(B52,[5]A!$B$2:$J$400,7,FALSE),0)</f>
        <v>0</v>
      </c>
      <c r="N52" s="422">
        <f>SUM(M52:M54)</f>
        <v>0</v>
      </c>
      <c r="O52" s="281">
        <f>IFERROR(VLOOKUP(B52,[6]A!$A$4:$G$300,9,FALSE),0)</f>
        <v>0</v>
      </c>
      <c r="P52" s="422">
        <f>SUM(O52:O54)</f>
        <v>0</v>
      </c>
      <c r="Q52" s="281">
        <f>IFERROR(VLOOKUP(B52,[7]A!$B$2:$K$2000,4,FALSE),0)/11</f>
        <v>76.090909090909093</v>
      </c>
      <c r="R52" s="281">
        <f>IFERROR(VLOOKUP(B52,[8]A!$B$2:$J$2000,9,FALSE),0)/11</f>
        <v>1370.1818181818182</v>
      </c>
      <c r="S52" s="282">
        <v>0.30509999999999998</v>
      </c>
      <c r="T52" s="422"/>
      <c r="U52" s="282">
        <v>0.29670000000000002</v>
      </c>
      <c r="V52" s="422"/>
      <c r="W52" s="283">
        <f>S52*1.18</f>
        <v>0.36001799999999995</v>
      </c>
      <c r="X52" s="421">
        <f>+W52</f>
        <v>0.36001799999999995</v>
      </c>
      <c r="Y52" s="420">
        <f>(S52*1.18)-(U52*1.18)</f>
        <v>9.9119999999999209E-3</v>
      </c>
      <c r="Z52" s="420">
        <v>0.01</v>
      </c>
      <c r="AA52" s="420">
        <f>+Z52-Y52</f>
        <v>8.8000000000079334E-5</v>
      </c>
      <c r="AB52" s="420">
        <v>5.0000000000000001E-3</v>
      </c>
      <c r="AC52" s="420">
        <f>+Z52-AB52</f>
        <v>5.0000000000000001E-3</v>
      </c>
      <c r="AD52" s="283">
        <f>IFERROR(VLOOKUP(B52,[9]A!$C$2:$I$2000,7,FALSE),0)</f>
        <v>0.36</v>
      </c>
      <c r="AE52" s="421">
        <f>+AD52</f>
        <v>0.36</v>
      </c>
      <c r="AF52" s="372" t="s">
        <v>317</v>
      </c>
      <c r="AG52" s="3">
        <v>9.9119999999999209E-3</v>
      </c>
    </row>
    <row r="53" spans="1:33" ht="18.75">
      <c r="A53" s="423"/>
      <c r="B53" s="280" t="s">
        <v>299</v>
      </c>
      <c r="C53" s="108"/>
      <c r="D53" s="281">
        <v>24</v>
      </c>
      <c r="E53" s="281">
        <f>IFERROR(VLOOKUP(B53,[1]A!$B$2:$D$2000,3,FALSE),0)</f>
        <v>1728</v>
      </c>
      <c r="F53" s="423"/>
      <c r="G53" s="281">
        <f>IFERROR(VLOOKUP(B53,[2]A!$B$2:$P$3000,9,FALSE),0)</f>
        <v>1560</v>
      </c>
      <c r="H53" s="423"/>
      <c r="I53" s="281">
        <f>IFERROR(VLOOKUP(B53,[3]A!$C$2:$F$500,4,FALSE),0)</f>
        <v>0</v>
      </c>
      <c r="J53" s="423"/>
      <c r="K53" s="281">
        <f>IFERROR(VLOOKUP(B53,[4]A!$B$2:$I$400,3,FALSE),0)</f>
        <v>0</v>
      </c>
      <c r="L53" s="423"/>
      <c r="M53" s="281">
        <f>IFERROR(VLOOKUP(B53,[5]A!$B$2:$J$400,7,FALSE),0)</f>
        <v>0</v>
      </c>
      <c r="N53" s="423"/>
      <c r="O53" s="281">
        <f>IFERROR(VLOOKUP(B53,[6]A!$A$4:$G$300,9,FALSE),0)</f>
        <v>0</v>
      </c>
      <c r="P53" s="423"/>
      <c r="Q53" s="281">
        <f>IFERROR(VLOOKUP(B53,[7]A!$B$2:$K$2000,4,FALSE),0)/11</f>
        <v>47.81818181818182</v>
      </c>
      <c r="R53" s="281">
        <f>IFERROR(VLOOKUP(B53,[8]A!$B$2:$J$2000,9,FALSE),0)/11</f>
        <v>816</v>
      </c>
      <c r="S53" s="282">
        <v>0.30509999999999998</v>
      </c>
      <c r="T53" s="423"/>
      <c r="U53" s="282">
        <v>0.29670000000000002</v>
      </c>
      <c r="V53" s="423"/>
      <c r="W53" s="283">
        <f>S53*1.18</f>
        <v>0.36001799999999995</v>
      </c>
      <c r="X53" s="400"/>
      <c r="Y53" s="394"/>
      <c r="Z53" s="394"/>
      <c r="AA53" s="394"/>
      <c r="AB53" s="394"/>
      <c r="AC53" s="394"/>
      <c r="AD53" s="283">
        <f>IFERROR(VLOOKUP(B53,[9]A!$C$2:$I$2000,7,FALSE),0)</f>
        <v>0.36</v>
      </c>
      <c r="AE53" s="400"/>
      <c r="AF53" s="400"/>
      <c r="AG53" s="3">
        <v>9.9119999999999209E-3</v>
      </c>
    </row>
    <row r="54" spans="1:33" ht="18.75">
      <c r="A54" s="424"/>
      <c r="B54" s="280" t="s">
        <v>302</v>
      </c>
      <c r="C54" s="108"/>
      <c r="D54" s="281">
        <v>24</v>
      </c>
      <c r="E54" s="281">
        <f>IFERROR(VLOOKUP(B54,[1]A!$B$2:$D$2000,3,FALSE),0)</f>
        <v>1728</v>
      </c>
      <c r="F54" s="424"/>
      <c r="G54" s="281">
        <f>IFERROR(VLOOKUP(B54,[2]A!$B$2:$P$3000,9,FALSE),0)</f>
        <v>384</v>
      </c>
      <c r="H54" s="424"/>
      <c r="I54" s="281">
        <f>IFERROR(VLOOKUP(B54,[3]A!$C$2:$F$500,4,FALSE),0)</f>
        <v>0</v>
      </c>
      <c r="J54" s="424"/>
      <c r="K54" s="281">
        <f>IFERROR(VLOOKUP(B54,[4]A!$B$2:$I$400,3,FALSE),0)</f>
        <v>0</v>
      </c>
      <c r="L54" s="424"/>
      <c r="M54" s="281">
        <f>IFERROR(VLOOKUP(B54,[5]A!$B$2:$J$400,7,FALSE),0)</f>
        <v>0</v>
      </c>
      <c r="N54" s="424"/>
      <c r="O54" s="281">
        <f>IFERROR(VLOOKUP(B54,[6]A!$A$4:$G$300,9,FALSE),0)</f>
        <v>0</v>
      </c>
      <c r="P54" s="424"/>
      <c r="Q54" s="281">
        <f>IFERROR(VLOOKUP(B54,[7]A!$B$2:$K$2000,4,FALSE),0)/11</f>
        <v>91</v>
      </c>
      <c r="R54" s="281">
        <f>IFERROR(VLOOKUP(B54,[8]A!$B$2:$J$2000,9,FALSE),0)/11</f>
        <v>1786.909090909091</v>
      </c>
      <c r="S54" s="308">
        <v>0.30509999999999998</v>
      </c>
      <c r="T54" s="424"/>
      <c r="U54" s="308">
        <v>0.29670000000000002</v>
      </c>
      <c r="V54" s="424"/>
      <c r="W54" s="307">
        <f>S54*1.18</f>
        <v>0.36001799999999995</v>
      </c>
      <c r="X54" s="401"/>
      <c r="Y54" s="395"/>
      <c r="Z54" s="395"/>
      <c r="AA54" s="395"/>
      <c r="AB54" s="395"/>
      <c r="AC54" s="395"/>
      <c r="AD54" s="307">
        <f>IFERROR(VLOOKUP(B54,[9]A!$C$2:$I$2000,7,FALSE),0)</f>
        <v>0.36</v>
      </c>
      <c r="AE54" s="401"/>
      <c r="AF54" s="401"/>
    </row>
    <row r="55" spans="1:33" ht="18.75">
      <c r="A55" s="317">
        <v>202</v>
      </c>
      <c r="B55" s="280" t="s">
        <v>310</v>
      </c>
      <c r="C55" s="108"/>
      <c r="D55" s="281">
        <v>14</v>
      </c>
      <c r="E55" s="281">
        <f>IFERROR(VLOOKUP(B55,[1]A!$B$2:$D$2000,3,FALSE),0)</f>
        <v>0</v>
      </c>
      <c r="F55" s="317">
        <f>+E55</f>
        <v>0</v>
      </c>
      <c r="G55" s="281">
        <f>IFERROR(VLOOKUP(B55,[2]A!$B$2:$P$3000,9,FALSE),0)</f>
        <v>0</v>
      </c>
      <c r="H55" s="317">
        <f>+G55</f>
        <v>0</v>
      </c>
      <c r="I55" s="281">
        <f>IFERROR(VLOOKUP(B55,[3]A!$C$2:$F$500,4,FALSE),0)</f>
        <v>0</v>
      </c>
      <c r="J55" s="317">
        <f>+I55</f>
        <v>0</v>
      </c>
      <c r="K55" s="281">
        <f>IFERROR(VLOOKUP(B55,[4]A!$B$2:$I$400,3,FALSE),0)</f>
        <v>0</v>
      </c>
      <c r="L55" s="317">
        <f>+K55</f>
        <v>0</v>
      </c>
      <c r="M55" s="281">
        <f>IFERROR(VLOOKUP(B55,[5]A!$B$2:$J$400,7,FALSE),0)</f>
        <v>0</v>
      </c>
      <c r="N55" s="317">
        <f>+M55</f>
        <v>0</v>
      </c>
      <c r="O55" s="281">
        <f>IFERROR(VLOOKUP(B55,[6]A!$A$4:$G$300,9,FALSE),0)</f>
        <v>0</v>
      </c>
      <c r="P55" s="317">
        <f>+O55</f>
        <v>0</v>
      </c>
      <c r="Q55" s="281">
        <f>IFERROR(VLOOKUP(B55,[7]A!$B$2:$K$2000,4,FALSE),0)/11</f>
        <v>0</v>
      </c>
      <c r="R55" s="281">
        <f>IFERROR(VLOOKUP(B55,[8]A!$B$2:$J$2000,9,FALSE),0)/11</f>
        <v>0</v>
      </c>
      <c r="S55" s="308">
        <v>0.52800000000000002</v>
      </c>
      <c r="T55" s="315">
        <f>+S55</f>
        <v>0.52800000000000002</v>
      </c>
      <c r="U55" s="308">
        <v>0.50849999999999995</v>
      </c>
      <c r="V55" s="315">
        <f>+U55</f>
        <v>0.50849999999999995</v>
      </c>
      <c r="W55" s="307">
        <f t="shared" ref="W55" si="2">S55*1.18</f>
        <v>0.62304000000000004</v>
      </c>
      <c r="X55" s="316">
        <f>+W55</f>
        <v>0.62304000000000004</v>
      </c>
      <c r="Y55" s="315">
        <f t="shared" ref="Y55" si="3">(S55*1.18)-(U55*1.18)</f>
        <v>2.3010000000000086E-2</v>
      </c>
      <c r="Z55" s="315">
        <v>2.3E-2</v>
      </c>
      <c r="AA55" s="315">
        <f>+Z55-Y55</f>
        <v>-1.0000000000086329E-5</v>
      </c>
      <c r="AB55" s="315">
        <v>5.0000000000000001E-3</v>
      </c>
      <c r="AC55" s="315">
        <f>+Z55-AB55</f>
        <v>1.7999999999999999E-2</v>
      </c>
      <c r="AD55" s="307">
        <f>IFERROR(VLOOKUP(B55,[9]A!$C$2:$I$2000,7,FALSE),0)</f>
        <v>0.623</v>
      </c>
      <c r="AE55" s="316">
        <f>+AD55</f>
        <v>0.623</v>
      </c>
      <c r="AF55" s="329" t="s">
        <v>317</v>
      </c>
    </row>
    <row r="56" spans="1:33" ht="18.75">
      <c r="A56" s="548">
        <v>90</v>
      </c>
      <c r="B56" s="138" t="s">
        <v>63</v>
      </c>
      <c r="C56" s="108"/>
      <c r="D56" s="139">
        <v>30</v>
      </c>
      <c r="E56" s="139">
        <f>IFERROR(VLOOKUP(B56,[1]A!$B$2:$D$2000,3,FALSE),0)</f>
        <v>1920</v>
      </c>
      <c r="F56" s="548">
        <f>SUM(E56:E59)</f>
        <v>7680</v>
      </c>
      <c r="G56" s="139">
        <f>IFERROR(VLOOKUP(B56,[2]A!$B$2:$P$3000,9,FALSE),0)</f>
        <v>3630</v>
      </c>
      <c r="H56" s="548">
        <f>SUM(G56:G59)</f>
        <v>8820</v>
      </c>
      <c r="I56" s="139">
        <f>IFERROR(VLOOKUP(B56,[3]A!$C$2:$F$500,4,FALSE),0)</f>
        <v>65</v>
      </c>
      <c r="J56" s="548">
        <f>SUM(I56:I59)</f>
        <v>65</v>
      </c>
      <c r="K56" s="139">
        <f>IFERROR(VLOOKUP(B56,[4]A!$B$2:$I$400,3,FALSE),0)</f>
        <v>1900</v>
      </c>
      <c r="L56" s="548">
        <f>SUM(K56:K59)</f>
        <v>2920</v>
      </c>
      <c r="M56" s="139">
        <f>IFERROR(VLOOKUP(B56,[5]A!$B$2:$J$400,7,FALSE),0)</f>
        <v>0</v>
      </c>
      <c r="N56" s="548">
        <f>SUM(M56:M59)</f>
        <v>0</v>
      </c>
      <c r="O56" s="139">
        <f>IFERROR(VLOOKUP(B56,[6]A!$A$4:$G$300,9,FALSE),0)</f>
        <v>0</v>
      </c>
      <c r="P56" s="548">
        <f>SUM(O56:O59)</f>
        <v>0</v>
      </c>
      <c r="Q56" s="139">
        <f>IFERROR(VLOOKUP(B56,[7]A!$B$2:$K$2000,4,FALSE),0)/11</f>
        <v>80.454545454545453</v>
      </c>
      <c r="R56" s="139">
        <f>IFERROR(VLOOKUP(B56,[8]A!$B$2:$J$2000,9,FALSE),0)/11</f>
        <v>1517.090909090909</v>
      </c>
      <c r="S56" s="140">
        <v>0.64410000000000001</v>
      </c>
      <c r="T56" s="447">
        <f>+S56</f>
        <v>0.64410000000000001</v>
      </c>
      <c r="U56" s="140">
        <v>0.6331</v>
      </c>
      <c r="V56" s="447">
        <f>+U56</f>
        <v>0.6331</v>
      </c>
      <c r="W56" s="221">
        <f t="shared" si="0"/>
        <v>0.76003799999999999</v>
      </c>
      <c r="X56" s="350">
        <f>+W56</f>
        <v>0.76003799999999999</v>
      </c>
      <c r="Y56" s="447">
        <f t="shared" si="1"/>
        <v>1.2979999999999992E-2</v>
      </c>
      <c r="Z56" s="447">
        <v>1.2999999999999999E-2</v>
      </c>
      <c r="AA56" s="428">
        <f>+Z56-Y56</f>
        <v>2.0000000000007859E-5</v>
      </c>
      <c r="AB56" s="447">
        <v>5.0000000000000001E-3</v>
      </c>
      <c r="AC56" s="447">
        <f>+Z56-AB56</f>
        <v>8.0000000000000002E-3</v>
      </c>
      <c r="AD56" s="221">
        <f>IFERROR(VLOOKUP(B56,[9]A!$C$2:$I$2000,7,FALSE),0)</f>
        <v>0.78</v>
      </c>
      <c r="AE56" s="350">
        <f>+AD56</f>
        <v>0.78</v>
      </c>
      <c r="AF56" s="402" t="s">
        <v>225</v>
      </c>
      <c r="AG56" s="3">
        <v>1.2979999999999992E-2</v>
      </c>
    </row>
    <row r="57" spans="1:33" ht="18.75">
      <c r="A57" s="549"/>
      <c r="B57" s="138" t="s">
        <v>64</v>
      </c>
      <c r="C57" s="108"/>
      <c r="D57" s="139">
        <v>30</v>
      </c>
      <c r="E57" s="139">
        <f>IFERROR(VLOOKUP(B57,[1]A!$B$2:$D$2000,3,FALSE),0)</f>
        <v>1920</v>
      </c>
      <c r="F57" s="549"/>
      <c r="G57" s="139">
        <f>IFERROR(VLOOKUP(B57,[2]A!$B$2:$P$3000,9,FALSE),0)</f>
        <v>2790</v>
      </c>
      <c r="H57" s="549"/>
      <c r="I57" s="139">
        <f>IFERROR(VLOOKUP(B57,[3]A!$C$2:$F$500,4,FALSE),0)</f>
        <v>0</v>
      </c>
      <c r="J57" s="549"/>
      <c r="K57" s="139">
        <f>IFERROR(VLOOKUP(B57,[4]A!$B$2:$I$400,3,FALSE),0)</f>
        <v>1020</v>
      </c>
      <c r="L57" s="549"/>
      <c r="M57" s="139">
        <f>IFERROR(VLOOKUP(B57,[5]A!$B$2:$J$400,7,FALSE),0)</f>
        <v>0</v>
      </c>
      <c r="N57" s="549"/>
      <c r="O57" s="139">
        <f>IFERROR(VLOOKUP(B57,[6]A!$A$4:$G$300,9,FALSE),0)</f>
        <v>0</v>
      </c>
      <c r="P57" s="549"/>
      <c r="Q57" s="139">
        <f>IFERROR(VLOOKUP(B57,[7]A!$B$2:$K$2000,4,FALSE),0)/11</f>
        <v>71.181818181818187</v>
      </c>
      <c r="R57" s="139">
        <f>IFERROR(VLOOKUP(B57,[8]A!$B$2:$J$2000,9,FALSE),0)/11</f>
        <v>1399.090909090909</v>
      </c>
      <c r="S57" s="140">
        <v>0.64410000000000001</v>
      </c>
      <c r="T57" s="448"/>
      <c r="U57" s="140">
        <v>0.6331</v>
      </c>
      <c r="V57" s="448"/>
      <c r="W57" s="221">
        <f t="shared" si="0"/>
        <v>0.76003799999999999</v>
      </c>
      <c r="X57" s="351"/>
      <c r="Y57" s="448">
        <f t="shared" si="1"/>
        <v>1.2979999999999992E-2</v>
      </c>
      <c r="Z57" s="448">
        <v>1.2979999999999992E-2</v>
      </c>
      <c r="AA57" s="419"/>
      <c r="AB57" s="448"/>
      <c r="AC57" s="448">
        <v>0.30499999999999999</v>
      </c>
      <c r="AD57" s="221">
        <f>IFERROR(VLOOKUP(B57,[9]A!$C$2:$I$2000,7,FALSE),0)</f>
        <v>0.78</v>
      </c>
      <c r="AE57" s="351"/>
      <c r="AF57" s="351"/>
      <c r="AG57" s="3">
        <v>1.2979999999999992E-2</v>
      </c>
    </row>
    <row r="58" spans="1:33" ht="18.75">
      <c r="A58" s="549"/>
      <c r="B58" s="138" t="s">
        <v>66</v>
      </c>
      <c r="C58" s="108"/>
      <c r="D58" s="139">
        <v>30</v>
      </c>
      <c r="E58" s="139">
        <f>IFERROR(VLOOKUP(B58,[1]A!$B$2:$D$2000,3,FALSE),0)</f>
        <v>1920</v>
      </c>
      <c r="F58" s="549"/>
      <c r="G58" s="139">
        <f>IFERROR(VLOOKUP(B58,[2]A!$B$2:$P$3000,9,FALSE),0)</f>
        <v>1140</v>
      </c>
      <c r="H58" s="549"/>
      <c r="I58" s="139">
        <f>IFERROR(VLOOKUP(B58,[3]A!$C$2:$F$500,4,FALSE),0)</f>
        <v>0</v>
      </c>
      <c r="J58" s="549"/>
      <c r="K58" s="139">
        <f>IFERROR(VLOOKUP(B58,[4]A!$B$2:$I$400,3,FALSE),0)</f>
        <v>0</v>
      </c>
      <c r="L58" s="549"/>
      <c r="M58" s="139">
        <f>IFERROR(VLOOKUP(B58,[5]A!$B$2:$J$400,7,FALSE),0)</f>
        <v>0</v>
      </c>
      <c r="N58" s="549"/>
      <c r="O58" s="139">
        <f>IFERROR(VLOOKUP(B58,[6]A!$A$4:$G$300,9,FALSE),0)</f>
        <v>0</v>
      </c>
      <c r="P58" s="549"/>
      <c r="Q58" s="139">
        <f>IFERROR(VLOOKUP(B58,[7]A!$B$2:$K$2000,4,FALSE),0)/11</f>
        <v>27.90909090909091</v>
      </c>
      <c r="R58" s="139">
        <f>IFERROR(VLOOKUP(B58,[8]A!$B$2:$J$2000,9,FALSE),0)/11</f>
        <v>564.5454545454545</v>
      </c>
      <c r="S58" s="140">
        <v>0.64410000000000001</v>
      </c>
      <c r="T58" s="448"/>
      <c r="U58" s="140">
        <v>0.6331</v>
      </c>
      <c r="V58" s="448"/>
      <c r="W58" s="221">
        <f t="shared" si="0"/>
        <v>0.76003799999999999</v>
      </c>
      <c r="X58" s="351"/>
      <c r="Y58" s="448">
        <f t="shared" si="1"/>
        <v>1.2979999999999992E-2</v>
      </c>
      <c r="Z58" s="448">
        <v>1.2979999999999992E-2</v>
      </c>
      <c r="AA58" s="419"/>
      <c r="AB58" s="448"/>
      <c r="AC58" s="448">
        <v>0.30499999999999999</v>
      </c>
      <c r="AD58" s="221">
        <f>IFERROR(VLOOKUP(B58,[9]A!$C$2:$I$2000,7,FALSE),0)</f>
        <v>0.78</v>
      </c>
      <c r="AE58" s="351"/>
      <c r="AF58" s="351"/>
      <c r="AG58" s="3">
        <v>1.2979999999999992E-2</v>
      </c>
    </row>
    <row r="59" spans="1:33" ht="18.75">
      <c r="A59" s="550"/>
      <c r="B59" s="138" t="s">
        <v>65</v>
      </c>
      <c r="C59" s="108"/>
      <c r="D59" s="139">
        <v>30</v>
      </c>
      <c r="E59" s="139">
        <f>IFERROR(VLOOKUP(B59,[1]A!$B$2:$D$2000,3,FALSE),0)</f>
        <v>1920</v>
      </c>
      <c r="F59" s="550"/>
      <c r="G59" s="139">
        <f>IFERROR(VLOOKUP(B59,[2]A!$B$2:$P$3000,9,FALSE),0)</f>
        <v>1260</v>
      </c>
      <c r="H59" s="550"/>
      <c r="I59" s="139">
        <f>IFERROR(VLOOKUP(B59,[3]A!$C$2:$F$500,4,FALSE),0)</f>
        <v>0</v>
      </c>
      <c r="J59" s="550"/>
      <c r="K59" s="139">
        <f>IFERROR(VLOOKUP(B59,[4]A!$B$2:$I$400,3,FALSE),0)</f>
        <v>0</v>
      </c>
      <c r="L59" s="550"/>
      <c r="M59" s="139">
        <f>IFERROR(VLOOKUP(B59,[5]A!$B$2:$J$400,7,FALSE),0)</f>
        <v>0</v>
      </c>
      <c r="N59" s="550"/>
      <c r="O59" s="139">
        <f>IFERROR(VLOOKUP(B59,[6]A!$A$4:$G$300,9,FALSE),0)</f>
        <v>0</v>
      </c>
      <c r="P59" s="550"/>
      <c r="Q59" s="139">
        <f>IFERROR(VLOOKUP(B59,[7]A!$B$2:$K$2000,4,FALSE),0)/11</f>
        <v>29.181818181818183</v>
      </c>
      <c r="R59" s="139">
        <f>IFERROR(VLOOKUP(B59,[8]A!$B$2:$J$2000,9,FALSE),0)/11</f>
        <v>692.72727272727275</v>
      </c>
      <c r="S59" s="140">
        <v>0.64410000000000001</v>
      </c>
      <c r="T59" s="449"/>
      <c r="U59" s="140">
        <v>0.6331</v>
      </c>
      <c r="V59" s="449"/>
      <c r="W59" s="221">
        <f t="shared" si="0"/>
        <v>0.76003799999999999</v>
      </c>
      <c r="X59" s="352"/>
      <c r="Y59" s="449">
        <f t="shared" si="1"/>
        <v>1.2979999999999992E-2</v>
      </c>
      <c r="Z59" s="449">
        <v>1.2979999999999992E-2</v>
      </c>
      <c r="AA59" s="415"/>
      <c r="AB59" s="449"/>
      <c r="AC59" s="449">
        <v>0.30499999999999999</v>
      </c>
      <c r="AD59" s="221">
        <f>IFERROR(VLOOKUP(B59,[9]A!$C$2:$I$2000,7,FALSE),0)</f>
        <v>0.78</v>
      </c>
      <c r="AE59" s="352"/>
      <c r="AF59" s="352"/>
      <c r="AG59" s="3">
        <v>1.2979999999999992E-2</v>
      </c>
    </row>
    <row r="60" spans="1:33" ht="18.75">
      <c r="A60" s="556">
        <v>4</v>
      </c>
      <c r="B60" s="141" t="s">
        <v>41</v>
      </c>
      <c r="C60" s="108"/>
      <c r="D60" s="142">
        <v>48</v>
      </c>
      <c r="E60" s="142">
        <f>IFERROR(VLOOKUP(B60,[1]A!$B$2:$D$2000,3,FALSE),0)</f>
        <v>3072</v>
      </c>
      <c r="F60" s="556">
        <f>SUM(E60:E70)</f>
        <v>9216</v>
      </c>
      <c r="G60" s="142">
        <f>IFERROR(VLOOKUP(B60,[2]A!$B$2:$P$3000,9,FALSE),0)</f>
        <v>3504</v>
      </c>
      <c r="H60" s="556">
        <f>SUM(G60:G70)</f>
        <v>10464</v>
      </c>
      <c r="I60" s="142">
        <f>IFERROR(VLOOKUP(B60,[3]A!$C$2:$F$500,4,FALSE),0)</f>
        <v>215</v>
      </c>
      <c r="J60" s="556">
        <f>SUM(I60:I70)</f>
        <v>215</v>
      </c>
      <c r="K60" s="142">
        <f>IFERROR(VLOOKUP(B60,[4]A!$B$2:$I$400,3,FALSE),0)</f>
        <v>8896</v>
      </c>
      <c r="L60" s="556">
        <f>SUM(K60:K70)</f>
        <v>8896</v>
      </c>
      <c r="M60" s="142">
        <f>IFERROR(VLOOKUP(B60,[5]A!$B$2:$J$400,7,FALSE),0)</f>
        <v>0</v>
      </c>
      <c r="N60" s="556">
        <f>SUM(M60:M70)</f>
        <v>0</v>
      </c>
      <c r="O60" s="142">
        <f>IFERROR(VLOOKUP(B60,[6]A!$A$4:$G$300,9,FALSE),0)</f>
        <v>0</v>
      </c>
      <c r="P60" s="556">
        <f>SUM(O60:O70)</f>
        <v>0</v>
      </c>
      <c r="Q60" s="142">
        <f>IFERROR(VLOOKUP(B60,[7]A!$B$2:$K$2000,4,FALSE),0)/11</f>
        <v>175.27272727272728</v>
      </c>
      <c r="R60" s="142">
        <f>IFERROR(VLOOKUP(B60,[8]A!$B$2:$J$2000,9,FALSE),0)/11</f>
        <v>6522</v>
      </c>
      <c r="S60" s="143">
        <v>0.3856</v>
      </c>
      <c r="T60" s="489">
        <f>+S60</f>
        <v>0.3856</v>
      </c>
      <c r="U60" s="143">
        <v>0.37459999999999999</v>
      </c>
      <c r="V60" s="489">
        <f>+U60</f>
        <v>0.37459999999999999</v>
      </c>
      <c r="W60" s="222">
        <f t="shared" si="0"/>
        <v>0.45500799999999997</v>
      </c>
      <c r="X60" s="489">
        <f>+W60</f>
        <v>0.45500799999999997</v>
      </c>
      <c r="Y60" s="489">
        <f t="shared" si="1"/>
        <v>1.2979999999999992E-2</v>
      </c>
      <c r="Z60" s="489">
        <v>1.2999999999999999E-2</v>
      </c>
      <c r="AA60" s="428">
        <f>+Z60-Y60</f>
        <v>2.0000000000007859E-5</v>
      </c>
      <c r="AB60" s="489">
        <v>5.0000000000000001E-3</v>
      </c>
      <c r="AC60" s="489">
        <f>+Z60-AB60</f>
        <v>8.0000000000000002E-3</v>
      </c>
      <c r="AD60" s="222">
        <f>IFERROR(VLOOKUP(B60,[9]A!$C$2:$I$2000,7,FALSE),0)</f>
        <v>0.46500000000000002</v>
      </c>
      <c r="AE60" s="489">
        <f>+AD60</f>
        <v>0.46500000000000002</v>
      </c>
      <c r="AF60" s="403" t="s">
        <v>225</v>
      </c>
      <c r="AG60" s="3">
        <v>1.2980000000000047E-2</v>
      </c>
    </row>
    <row r="61" spans="1:33" ht="18.75">
      <c r="A61" s="557"/>
      <c r="B61" s="141" t="s">
        <v>42</v>
      </c>
      <c r="C61" s="108"/>
      <c r="D61" s="142">
        <v>48</v>
      </c>
      <c r="E61" s="142">
        <f>IFERROR(VLOOKUP(B61,[1]A!$B$2:$D$2000,3,FALSE),0)</f>
        <v>0</v>
      </c>
      <c r="F61" s="557"/>
      <c r="G61" s="142">
        <f>IFERROR(VLOOKUP(B61,[2]A!$B$2:$P$3000,9,FALSE),0)</f>
        <v>816</v>
      </c>
      <c r="H61" s="557"/>
      <c r="I61" s="142">
        <f>IFERROR(VLOOKUP(B61,[3]A!$C$2:$F$500,4,FALSE),0)</f>
        <v>0</v>
      </c>
      <c r="J61" s="557"/>
      <c r="K61" s="142">
        <f>IFERROR(VLOOKUP(B61,[4]A!$B$2:$I$400,3,FALSE),0)</f>
        <v>0</v>
      </c>
      <c r="L61" s="557"/>
      <c r="M61" s="142">
        <f>IFERROR(VLOOKUP(B61,[5]A!$B$2:$J$400,7,FALSE),0)</f>
        <v>0</v>
      </c>
      <c r="N61" s="557"/>
      <c r="O61" s="142">
        <f>IFERROR(VLOOKUP(B61,[6]A!$A$4:$G$300,9,FALSE),0)</f>
        <v>0</v>
      </c>
      <c r="P61" s="557"/>
      <c r="Q61" s="142">
        <f>IFERROR(VLOOKUP(B61,[7]A!$B$2:$K$2000,4,FALSE),0)/11</f>
        <v>19.09090909090909</v>
      </c>
      <c r="R61" s="142">
        <f>IFERROR(VLOOKUP(B61,[8]A!$B$2:$J$2000,9,FALSE),0)/11</f>
        <v>619.63636363636363</v>
      </c>
      <c r="S61" s="143">
        <v>0.3856</v>
      </c>
      <c r="T61" s="404"/>
      <c r="U61" s="143">
        <v>0.37459999999999999</v>
      </c>
      <c r="V61" s="404"/>
      <c r="W61" s="222">
        <f t="shared" si="0"/>
        <v>0.45500799999999997</v>
      </c>
      <c r="X61" s="404"/>
      <c r="Y61" s="404">
        <f t="shared" si="1"/>
        <v>1.2979999999999992E-2</v>
      </c>
      <c r="Z61" s="404"/>
      <c r="AA61" s="419"/>
      <c r="AB61" s="404"/>
      <c r="AC61" s="404"/>
      <c r="AD61" s="222">
        <f>IFERROR(VLOOKUP(B61,[9]A!$C$2:$I$2000,7,FALSE),0)</f>
        <v>0.46500000000000002</v>
      </c>
      <c r="AE61" s="404"/>
      <c r="AF61" s="404"/>
      <c r="AG61" s="3">
        <v>1.2980000000000047E-2</v>
      </c>
    </row>
    <row r="62" spans="1:33" ht="18.75">
      <c r="A62" s="557"/>
      <c r="B62" s="141" t="s">
        <v>43</v>
      </c>
      <c r="C62" s="108"/>
      <c r="D62" s="142">
        <v>48</v>
      </c>
      <c r="E62" s="142">
        <f>IFERROR(VLOOKUP(B62,[1]A!$B$2:$D$2000,3,FALSE),0)</f>
        <v>3072</v>
      </c>
      <c r="F62" s="557"/>
      <c r="G62" s="142">
        <f>IFERROR(VLOOKUP(B62,[2]A!$B$2:$P$3000,9,FALSE),0)</f>
        <v>3984</v>
      </c>
      <c r="H62" s="557"/>
      <c r="I62" s="142">
        <f>IFERROR(VLOOKUP(B62,[3]A!$C$2:$F$500,4,FALSE),0)</f>
        <v>0</v>
      </c>
      <c r="J62" s="557"/>
      <c r="K62" s="142">
        <f>IFERROR(VLOOKUP(B62,[4]A!$B$2:$I$400,3,FALSE),0)</f>
        <v>0</v>
      </c>
      <c r="L62" s="557"/>
      <c r="M62" s="142">
        <f>IFERROR(VLOOKUP(B62,[5]A!$B$2:$J$400,7,FALSE),0)</f>
        <v>0</v>
      </c>
      <c r="N62" s="557"/>
      <c r="O62" s="142">
        <f>IFERROR(VLOOKUP(B62,[6]A!$A$4:$G$300,9,FALSE),0)</f>
        <v>0</v>
      </c>
      <c r="P62" s="557"/>
      <c r="Q62" s="142">
        <f>IFERROR(VLOOKUP(B62,[7]A!$B$2:$K$2000,4,FALSE),0)/11</f>
        <v>42.18181818181818</v>
      </c>
      <c r="R62" s="142">
        <f>IFERROR(VLOOKUP(B62,[8]A!$B$2:$J$2000,9,FALSE),0)/11</f>
        <v>1610.1818181818182</v>
      </c>
      <c r="S62" s="143">
        <v>0.3856</v>
      </c>
      <c r="T62" s="404"/>
      <c r="U62" s="143">
        <v>0.37459999999999999</v>
      </c>
      <c r="V62" s="404"/>
      <c r="W62" s="222">
        <f t="shared" si="0"/>
        <v>0.45500799999999997</v>
      </c>
      <c r="X62" s="404"/>
      <c r="Y62" s="404">
        <f t="shared" si="1"/>
        <v>1.2979999999999992E-2</v>
      </c>
      <c r="Z62" s="404"/>
      <c r="AA62" s="419"/>
      <c r="AB62" s="404"/>
      <c r="AC62" s="404"/>
      <c r="AD62" s="222">
        <f>IFERROR(VLOOKUP(B62,[9]A!$C$2:$I$2000,7,FALSE),0)</f>
        <v>0.46500000000000002</v>
      </c>
      <c r="AE62" s="404"/>
      <c r="AF62" s="404"/>
      <c r="AG62" s="3">
        <v>1.2980000000000047E-2</v>
      </c>
    </row>
    <row r="63" spans="1:33" ht="18.75">
      <c r="A63" s="557"/>
      <c r="B63" s="141" t="s">
        <v>48</v>
      </c>
      <c r="C63" s="108"/>
      <c r="D63" s="142">
        <v>48</v>
      </c>
      <c r="E63" s="142">
        <f>IFERROR(VLOOKUP(B63,[1]A!$B$2:$D$2000,3,FALSE),0)</f>
        <v>0</v>
      </c>
      <c r="F63" s="557"/>
      <c r="G63" s="142">
        <f>IFERROR(VLOOKUP(B63,[2]A!$B$2:$P$3000,9,FALSE),0)</f>
        <v>0</v>
      </c>
      <c r="H63" s="557"/>
      <c r="I63" s="142">
        <f>IFERROR(VLOOKUP(B63,[3]A!$C$2:$F$500,4,FALSE),0)</f>
        <v>0</v>
      </c>
      <c r="J63" s="557"/>
      <c r="K63" s="142">
        <f>IFERROR(VLOOKUP(B63,[4]A!$B$2:$I$400,3,FALSE),0)</f>
        <v>0</v>
      </c>
      <c r="L63" s="557"/>
      <c r="M63" s="142">
        <f>IFERROR(VLOOKUP(B63,[5]A!$B$2:$J$400,7,FALSE),0)</f>
        <v>0</v>
      </c>
      <c r="N63" s="557"/>
      <c r="O63" s="142">
        <f>IFERROR(VLOOKUP(B63,[6]A!$A$4:$G$300,9,FALSE),0)</f>
        <v>0</v>
      </c>
      <c r="P63" s="557"/>
      <c r="Q63" s="142">
        <f>IFERROR(VLOOKUP(B63,[7]A!$B$2:$K$2000,4,FALSE),0)/11</f>
        <v>0</v>
      </c>
      <c r="R63" s="142">
        <f>IFERROR(VLOOKUP(B63,[8]A!$B$2:$J$2000,9,FALSE),0)/11</f>
        <v>0</v>
      </c>
      <c r="S63" s="143">
        <v>0.3856</v>
      </c>
      <c r="T63" s="404"/>
      <c r="U63" s="143">
        <v>0.37459999999999999</v>
      </c>
      <c r="V63" s="404"/>
      <c r="W63" s="222">
        <f t="shared" si="0"/>
        <v>0.45500799999999997</v>
      </c>
      <c r="X63" s="404"/>
      <c r="Y63" s="404">
        <f t="shared" si="1"/>
        <v>1.2979999999999992E-2</v>
      </c>
      <c r="Z63" s="404"/>
      <c r="AA63" s="419"/>
      <c r="AB63" s="404"/>
      <c r="AC63" s="404"/>
      <c r="AD63" s="222">
        <f>IFERROR(VLOOKUP(B63,[9]A!$C$2:$I$2000,7,FALSE),0)</f>
        <v>0.46500000000000002</v>
      </c>
      <c r="AE63" s="404"/>
      <c r="AF63" s="404"/>
      <c r="AG63" s="3">
        <v>1.2980000000000047E-2</v>
      </c>
    </row>
    <row r="64" spans="1:33" ht="18.75">
      <c r="A64" s="557"/>
      <c r="B64" s="141" t="s">
        <v>44</v>
      </c>
      <c r="C64" s="108"/>
      <c r="D64" s="142">
        <v>48</v>
      </c>
      <c r="E64" s="142">
        <f>IFERROR(VLOOKUP(B64,[1]A!$B$2:$D$2000,3,FALSE),0)</f>
        <v>0</v>
      </c>
      <c r="F64" s="557"/>
      <c r="G64" s="142">
        <f>IFERROR(VLOOKUP(B64,[2]A!$B$2:$P$3000,9,FALSE),0)</f>
        <v>0</v>
      </c>
      <c r="H64" s="557"/>
      <c r="I64" s="142">
        <f>IFERROR(VLOOKUP(B64,[3]A!$C$2:$F$500,4,FALSE),0)</f>
        <v>0</v>
      </c>
      <c r="J64" s="557"/>
      <c r="K64" s="142">
        <f>IFERROR(VLOOKUP(B64,[4]A!$B$2:$I$400,3,FALSE),0)</f>
        <v>0</v>
      </c>
      <c r="L64" s="557"/>
      <c r="M64" s="142">
        <f>IFERROR(VLOOKUP(B64,[5]A!$B$2:$J$400,7,FALSE),0)</f>
        <v>0</v>
      </c>
      <c r="N64" s="557"/>
      <c r="O64" s="142">
        <f>IFERROR(VLOOKUP(B64,[6]A!$A$4:$G$300,9,FALSE),0)</f>
        <v>0</v>
      </c>
      <c r="P64" s="557"/>
      <c r="Q64" s="142">
        <f>IFERROR(VLOOKUP(B64,[7]A!$B$2:$K$2000,4,FALSE),0)/11</f>
        <v>0</v>
      </c>
      <c r="R64" s="142">
        <f>IFERROR(VLOOKUP(B64,[8]A!$B$2:$J$2000,9,FALSE),0)/11</f>
        <v>0</v>
      </c>
      <c r="S64" s="143">
        <v>0.3856</v>
      </c>
      <c r="T64" s="404"/>
      <c r="U64" s="143">
        <v>0.37459999999999999</v>
      </c>
      <c r="V64" s="404"/>
      <c r="W64" s="222">
        <f t="shared" si="0"/>
        <v>0.45500799999999997</v>
      </c>
      <c r="X64" s="404"/>
      <c r="Y64" s="404">
        <f t="shared" si="1"/>
        <v>1.2979999999999992E-2</v>
      </c>
      <c r="Z64" s="404"/>
      <c r="AA64" s="419"/>
      <c r="AB64" s="404"/>
      <c r="AC64" s="404"/>
      <c r="AD64" s="222">
        <f>IFERROR(VLOOKUP(B64,[9]A!$C$2:$I$2000,7,FALSE),0)</f>
        <v>0.46500000000000002</v>
      </c>
      <c r="AE64" s="404"/>
      <c r="AF64" s="404"/>
      <c r="AG64" s="3">
        <v>1.2980000000000047E-2</v>
      </c>
    </row>
    <row r="65" spans="1:33" ht="18.75">
      <c r="A65" s="557"/>
      <c r="B65" s="141" t="s">
        <v>45</v>
      </c>
      <c r="C65" s="108"/>
      <c r="D65" s="142">
        <v>48</v>
      </c>
      <c r="E65" s="142">
        <f>IFERROR(VLOOKUP(B65,[1]A!$B$2:$D$2000,3,FALSE),0)</f>
        <v>0</v>
      </c>
      <c r="F65" s="557"/>
      <c r="G65" s="142">
        <f>IFERROR(VLOOKUP(B65,[2]A!$B$2:$P$3000,9,FALSE),0)</f>
        <v>0</v>
      </c>
      <c r="H65" s="557"/>
      <c r="I65" s="142">
        <f>IFERROR(VLOOKUP(B65,[3]A!$C$2:$F$500,4,FALSE),0)</f>
        <v>0</v>
      </c>
      <c r="J65" s="557"/>
      <c r="K65" s="142">
        <f>IFERROR(VLOOKUP(B65,[4]A!$B$2:$I$400,3,FALSE),0)</f>
        <v>0</v>
      </c>
      <c r="L65" s="557"/>
      <c r="M65" s="142">
        <f>IFERROR(VLOOKUP(B65,[5]A!$B$2:$J$400,7,FALSE),0)</f>
        <v>0</v>
      </c>
      <c r="N65" s="557"/>
      <c r="O65" s="142">
        <f>IFERROR(VLOOKUP(B65,[6]A!$A$4:$G$300,9,FALSE),0)</f>
        <v>0</v>
      </c>
      <c r="P65" s="557"/>
      <c r="Q65" s="142">
        <f>IFERROR(VLOOKUP(B65,[7]A!$B$2:$K$2000,4,FALSE),0)/11</f>
        <v>0</v>
      </c>
      <c r="R65" s="142">
        <f>IFERROR(VLOOKUP(B65,[8]A!$B$2:$J$2000,9,FALSE),0)/11</f>
        <v>0</v>
      </c>
      <c r="S65" s="143">
        <v>0.3856</v>
      </c>
      <c r="T65" s="404"/>
      <c r="U65" s="143">
        <v>0.37459999999999999</v>
      </c>
      <c r="V65" s="404"/>
      <c r="W65" s="222">
        <f t="shared" si="0"/>
        <v>0.45500799999999997</v>
      </c>
      <c r="X65" s="404"/>
      <c r="Y65" s="404">
        <f t="shared" si="1"/>
        <v>1.2979999999999992E-2</v>
      </c>
      <c r="Z65" s="404"/>
      <c r="AA65" s="419"/>
      <c r="AB65" s="404"/>
      <c r="AC65" s="404"/>
      <c r="AD65" s="222">
        <f>IFERROR(VLOOKUP(B65,[9]A!$C$2:$I$2000,7,FALSE),0)</f>
        <v>0.46500000000000002</v>
      </c>
      <c r="AE65" s="404"/>
      <c r="AF65" s="404"/>
      <c r="AG65" s="3">
        <v>1.2980000000000047E-2</v>
      </c>
    </row>
    <row r="66" spans="1:33" ht="18.75">
      <c r="A66" s="557"/>
      <c r="B66" s="141" t="s">
        <v>46</v>
      </c>
      <c r="C66" s="108"/>
      <c r="D66" s="142">
        <v>48</v>
      </c>
      <c r="E66" s="142">
        <f>IFERROR(VLOOKUP(B66,[1]A!$B$2:$D$2000,3,FALSE),0)</f>
        <v>0</v>
      </c>
      <c r="F66" s="557"/>
      <c r="G66" s="142">
        <f>IFERROR(VLOOKUP(B66,[2]A!$B$2:$P$3000,9,FALSE),0)</f>
        <v>0</v>
      </c>
      <c r="H66" s="557"/>
      <c r="I66" s="142">
        <f>IFERROR(VLOOKUP(B66,[3]A!$C$2:$F$500,4,FALSE),0)</f>
        <v>0</v>
      </c>
      <c r="J66" s="557"/>
      <c r="K66" s="142">
        <f>IFERROR(VLOOKUP(B66,[4]A!$B$2:$I$400,3,FALSE),0)</f>
        <v>0</v>
      </c>
      <c r="L66" s="557"/>
      <c r="M66" s="142">
        <f>IFERROR(VLOOKUP(B66,[5]A!$B$2:$J$400,7,FALSE),0)</f>
        <v>0</v>
      </c>
      <c r="N66" s="557"/>
      <c r="O66" s="142">
        <f>IFERROR(VLOOKUP(B66,[6]A!$A$4:$G$300,9,FALSE),0)</f>
        <v>0</v>
      </c>
      <c r="P66" s="557"/>
      <c r="Q66" s="142">
        <f>IFERROR(VLOOKUP(B66,[7]A!$B$2:$K$2000,4,FALSE),0)/11</f>
        <v>0</v>
      </c>
      <c r="R66" s="142">
        <f>IFERROR(VLOOKUP(B66,[8]A!$B$2:$J$2000,9,FALSE),0)/11</f>
        <v>0</v>
      </c>
      <c r="S66" s="143">
        <v>0.3856</v>
      </c>
      <c r="T66" s="404"/>
      <c r="U66" s="143">
        <v>0.37459999999999999</v>
      </c>
      <c r="V66" s="404"/>
      <c r="W66" s="222">
        <f t="shared" si="0"/>
        <v>0.45500799999999997</v>
      </c>
      <c r="X66" s="404"/>
      <c r="Y66" s="404">
        <f t="shared" si="1"/>
        <v>1.2979999999999992E-2</v>
      </c>
      <c r="Z66" s="404"/>
      <c r="AA66" s="419"/>
      <c r="AB66" s="404"/>
      <c r="AC66" s="404"/>
      <c r="AD66" s="222">
        <f>IFERROR(VLOOKUP(B66,[9]A!$C$2:$I$2000,7,FALSE),0)</f>
        <v>0.46500000000000002</v>
      </c>
      <c r="AE66" s="404"/>
      <c r="AF66" s="404"/>
      <c r="AG66" s="3">
        <v>1.2980000000000047E-2</v>
      </c>
    </row>
    <row r="67" spans="1:33" ht="18.75">
      <c r="A67" s="557"/>
      <c r="B67" s="141" t="s">
        <v>164</v>
      </c>
      <c r="C67" s="108"/>
      <c r="D67" s="142">
        <v>48</v>
      </c>
      <c r="E67" s="142">
        <f>IFERROR(VLOOKUP(B67,[1]A!$B$2:$D$2000,3,FALSE),0)</f>
        <v>0</v>
      </c>
      <c r="F67" s="557"/>
      <c r="G67" s="142">
        <f>IFERROR(VLOOKUP(B67,[2]A!$B$2:$P$3000,9,FALSE),0)</f>
        <v>0</v>
      </c>
      <c r="H67" s="557"/>
      <c r="I67" s="142">
        <f>IFERROR(VLOOKUP(B67,[3]A!$C$2:$F$500,4,FALSE),0)</f>
        <v>0</v>
      </c>
      <c r="J67" s="557"/>
      <c r="K67" s="142">
        <f>IFERROR(VLOOKUP(B67,[4]A!$B$2:$I$400,3,FALSE),0)</f>
        <v>0</v>
      </c>
      <c r="L67" s="557"/>
      <c r="M67" s="142">
        <f>IFERROR(VLOOKUP(B67,[5]A!$B$2:$J$400,7,FALSE),0)</f>
        <v>0</v>
      </c>
      <c r="N67" s="557"/>
      <c r="O67" s="142">
        <f>IFERROR(VLOOKUP(B67,[6]A!$A$4:$G$300,9,FALSE),0)</f>
        <v>0</v>
      </c>
      <c r="P67" s="557"/>
      <c r="Q67" s="142">
        <f>IFERROR(VLOOKUP(B67,[7]A!$B$2:$K$2000,4,FALSE),0)/11</f>
        <v>0</v>
      </c>
      <c r="R67" s="142">
        <f>IFERROR(VLOOKUP(B67,[8]A!$B$2:$J$2000,9,FALSE),0)/11</f>
        <v>0</v>
      </c>
      <c r="S67" s="143">
        <v>0.3856</v>
      </c>
      <c r="T67" s="404"/>
      <c r="U67" s="143">
        <v>0.37459999999999999</v>
      </c>
      <c r="V67" s="404"/>
      <c r="W67" s="222">
        <f t="shared" si="0"/>
        <v>0.45500799999999997</v>
      </c>
      <c r="X67" s="404"/>
      <c r="Y67" s="404">
        <f t="shared" si="1"/>
        <v>1.2979999999999992E-2</v>
      </c>
      <c r="Z67" s="404"/>
      <c r="AA67" s="419"/>
      <c r="AB67" s="404"/>
      <c r="AC67" s="404"/>
      <c r="AD67" s="222">
        <f>IFERROR(VLOOKUP(B67,[9]A!$C$2:$I$2000,7,FALSE),0)</f>
        <v>0.46500000000000002</v>
      </c>
      <c r="AE67" s="404"/>
      <c r="AF67" s="404"/>
      <c r="AG67" s="3">
        <v>1.2980000000000047E-2</v>
      </c>
    </row>
    <row r="68" spans="1:33" ht="18.75">
      <c r="A68" s="557"/>
      <c r="B68" s="141" t="s">
        <v>221</v>
      </c>
      <c r="C68" s="108"/>
      <c r="D68" s="142">
        <v>48</v>
      </c>
      <c r="E68" s="142">
        <f>IFERROR(VLOOKUP(B68,[1]A!$B$2:$D$2000,3,FALSE),0)</f>
        <v>0</v>
      </c>
      <c r="F68" s="557"/>
      <c r="G68" s="142">
        <f>IFERROR(VLOOKUP(B68,[2]A!$B$2:$P$3000,9,FALSE),0)</f>
        <v>0</v>
      </c>
      <c r="H68" s="557"/>
      <c r="I68" s="142">
        <f>IFERROR(VLOOKUP(B68,[3]A!$C$2:$F$500,4,FALSE),0)</f>
        <v>0</v>
      </c>
      <c r="J68" s="557"/>
      <c r="K68" s="142">
        <f>IFERROR(VLOOKUP(B68,[4]A!$B$2:$I$400,3,FALSE),0)</f>
        <v>0</v>
      </c>
      <c r="L68" s="557"/>
      <c r="M68" s="142">
        <f>IFERROR(VLOOKUP(B68,[5]A!$B$2:$J$400,7,FALSE),0)</f>
        <v>0</v>
      </c>
      <c r="N68" s="557"/>
      <c r="O68" s="142">
        <f>IFERROR(VLOOKUP(B68,[6]A!$A$4:$G$300,9,FALSE),0)</f>
        <v>0</v>
      </c>
      <c r="P68" s="557"/>
      <c r="Q68" s="142">
        <f>IFERROR(VLOOKUP(B68,[7]A!$B$2:$K$2000,4,FALSE),0)/11</f>
        <v>0</v>
      </c>
      <c r="R68" s="142">
        <f>IFERROR(VLOOKUP(B68,[8]A!$B$2:$J$2000,9,FALSE),0)/11</f>
        <v>0</v>
      </c>
      <c r="S68" s="143">
        <v>0.3856</v>
      </c>
      <c r="T68" s="404"/>
      <c r="U68" s="143">
        <v>0.37459999999999999</v>
      </c>
      <c r="V68" s="404"/>
      <c r="W68" s="222">
        <f t="shared" si="0"/>
        <v>0.45500799999999997</v>
      </c>
      <c r="X68" s="404"/>
      <c r="Y68" s="404">
        <f t="shared" si="1"/>
        <v>1.2979999999999992E-2</v>
      </c>
      <c r="Z68" s="404"/>
      <c r="AA68" s="419"/>
      <c r="AB68" s="404"/>
      <c r="AC68" s="404"/>
      <c r="AD68" s="222">
        <f>IFERROR(VLOOKUP(B68,[9]A!$C$2:$I$2000,7,FALSE),0)</f>
        <v>0.46500000000000002</v>
      </c>
      <c r="AE68" s="404"/>
      <c r="AF68" s="404"/>
      <c r="AG68" s="3">
        <v>1.2980000000000047E-2</v>
      </c>
    </row>
    <row r="69" spans="1:33" ht="18.75">
      <c r="A69" s="557"/>
      <c r="B69" s="141" t="s">
        <v>241</v>
      </c>
      <c r="C69" s="108"/>
      <c r="D69" s="142">
        <v>48</v>
      </c>
      <c r="E69" s="142">
        <f>IFERROR(VLOOKUP(B69,[1]A!$B$2:$D$2000,3,FALSE),0)</f>
        <v>0</v>
      </c>
      <c r="F69" s="557"/>
      <c r="G69" s="142">
        <f>IFERROR(VLOOKUP(B69,[2]A!$B$2:$P$3000,9,FALSE),0)</f>
        <v>96</v>
      </c>
      <c r="H69" s="557"/>
      <c r="I69" s="142">
        <f>IFERROR(VLOOKUP(B69,[3]A!$C$2:$F$500,4,FALSE),0)</f>
        <v>0</v>
      </c>
      <c r="J69" s="557"/>
      <c r="K69" s="142">
        <f>IFERROR(VLOOKUP(B69,[4]A!$B$2:$I$400,3,FALSE),0)</f>
        <v>0</v>
      </c>
      <c r="L69" s="557"/>
      <c r="M69" s="142">
        <f>IFERROR(VLOOKUP(B69,[5]A!$B$2:$J$400,7,FALSE),0)</f>
        <v>0</v>
      </c>
      <c r="N69" s="557"/>
      <c r="O69" s="142">
        <f>IFERROR(VLOOKUP(B69,[6]A!$A$4:$G$300,9,FALSE),0)</f>
        <v>0</v>
      </c>
      <c r="P69" s="557"/>
      <c r="Q69" s="142">
        <f>IFERROR(VLOOKUP(B69,[7]A!$B$2:$K$2000,4,FALSE),0)/11</f>
        <v>8.2727272727272734</v>
      </c>
      <c r="R69" s="142">
        <f>IFERROR(VLOOKUP(B69,[8]A!$B$2:$J$2000,9,FALSE),0)/11</f>
        <v>288</v>
      </c>
      <c r="S69" s="143">
        <v>0.3856</v>
      </c>
      <c r="T69" s="404"/>
      <c r="U69" s="143">
        <v>0.37459999999999999</v>
      </c>
      <c r="V69" s="404"/>
      <c r="W69" s="222">
        <f t="shared" ref="W69" si="4">S69*1.18</f>
        <v>0.45500799999999997</v>
      </c>
      <c r="X69" s="404"/>
      <c r="Y69" s="404"/>
      <c r="Z69" s="404"/>
      <c r="AA69" s="419"/>
      <c r="AB69" s="404"/>
      <c r="AC69" s="404"/>
      <c r="AD69" s="222">
        <f>IFERROR(VLOOKUP(B69,[9]A!$C$2:$I$2000,7,FALSE),0)</f>
        <v>0.46500000000000002</v>
      </c>
      <c r="AE69" s="404"/>
      <c r="AF69" s="404"/>
      <c r="AG69" s="3">
        <v>1.2980000000000047E-2</v>
      </c>
    </row>
    <row r="70" spans="1:33" ht="18.75">
      <c r="A70" s="558"/>
      <c r="B70" s="141" t="s">
        <v>318</v>
      </c>
      <c r="C70" s="108"/>
      <c r="D70" s="142">
        <v>48</v>
      </c>
      <c r="E70" s="142">
        <f>IFERROR(VLOOKUP(B70,[1]A!$B$2:$D$2000,3,FALSE),0)</f>
        <v>3072</v>
      </c>
      <c r="F70" s="558"/>
      <c r="G70" s="142">
        <f>IFERROR(VLOOKUP(B70,[2]A!$B$2:$P$3000,9,FALSE),0)</f>
        <v>2064</v>
      </c>
      <c r="H70" s="558"/>
      <c r="I70" s="142">
        <f>IFERROR(VLOOKUP(B70,[3]A!$C$2:$F$500,4,FALSE),0)</f>
        <v>0</v>
      </c>
      <c r="J70" s="558"/>
      <c r="K70" s="142">
        <f>IFERROR(VLOOKUP(B70,[4]A!$B$2:$I$400,3,FALSE),0)</f>
        <v>0</v>
      </c>
      <c r="L70" s="558"/>
      <c r="M70" s="142">
        <f>IFERROR(VLOOKUP(B70,[5]A!$B$2:$J$400,7,FALSE),0)</f>
        <v>0</v>
      </c>
      <c r="N70" s="558"/>
      <c r="O70" s="142">
        <f>IFERROR(VLOOKUP(B70,[6]A!$A$4:$G$300,9,FALSE),0)</f>
        <v>0</v>
      </c>
      <c r="P70" s="558"/>
      <c r="Q70" s="142">
        <f>IFERROR(VLOOKUP(B70,[7]A!$B$2:$K$2000,4,FALSE),0)/11</f>
        <v>0</v>
      </c>
      <c r="R70" s="142">
        <f>IFERROR(VLOOKUP(B70,[8]A!$B$2:$J$2000,9,FALSE),0)/11</f>
        <v>0</v>
      </c>
      <c r="S70" s="143">
        <v>0.3856</v>
      </c>
      <c r="T70" s="405"/>
      <c r="U70" s="143">
        <v>0.37459999999999999</v>
      </c>
      <c r="V70" s="405"/>
      <c r="W70" s="222">
        <f t="shared" si="0"/>
        <v>0.45500799999999997</v>
      </c>
      <c r="X70" s="405"/>
      <c r="Y70" s="405"/>
      <c r="Z70" s="405"/>
      <c r="AA70" s="415"/>
      <c r="AB70" s="405"/>
      <c r="AC70" s="405"/>
      <c r="AD70" s="222">
        <f>IFERROR(VLOOKUP(B70,[9]A!$C$2:$I$2000,7,FALSE),0)</f>
        <v>0</v>
      </c>
      <c r="AE70" s="405"/>
      <c r="AF70" s="405"/>
      <c r="AG70" s="3">
        <v>1.2980000000000047E-2</v>
      </c>
    </row>
    <row r="71" spans="1:33" ht="18.75">
      <c r="A71" s="432">
        <v>55</v>
      </c>
      <c r="B71" s="112" t="s">
        <v>47</v>
      </c>
      <c r="C71" s="108"/>
      <c r="D71" s="111">
        <v>4</v>
      </c>
      <c r="E71" s="111">
        <f>IFERROR(VLOOKUP(B71,[1]A!$B$2:$D$2000,3,FALSE),0)</f>
        <v>64</v>
      </c>
      <c r="F71" s="432">
        <f>SUM(E71:E73)</f>
        <v>160</v>
      </c>
      <c r="G71" s="111">
        <f>IFERROR(VLOOKUP(B71,[2]A!$B$2:$P$3000,9,FALSE),0)</f>
        <v>112</v>
      </c>
      <c r="H71" s="432">
        <f>SUM(G71:G73)</f>
        <v>284</v>
      </c>
      <c r="I71" s="111">
        <f>IFERROR(VLOOKUP(B71,[3]A!$C$2:$F$500,4,FALSE),0)</f>
        <v>0</v>
      </c>
      <c r="J71" s="432">
        <f>SUM(I71:I73)</f>
        <v>0</v>
      </c>
      <c r="K71" s="111">
        <f>IFERROR(VLOOKUP(B71,[4]A!$B$2:$I$400,3,FALSE),0)</f>
        <v>0</v>
      </c>
      <c r="L71" s="432">
        <f>SUM(K71:K73)</f>
        <v>0</v>
      </c>
      <c r="M71" s="111">
        <f>IFERROR(VLOOKUP(B71,[5]A!$B$2:$J$400,7,FALSE),0)</f>
        <v>0</v>
      </c>
      <c r="N71" s="432">
        <f>SUM(M71:M73)</f>
        <v>0</v>
      </c>
      <c r="O71" s="111">
        <f>IFERROR(VLOOKUP(B71,[6]A!$A$4:$G$300,9,FALSE),0)</f>
        <v>0</v>
      </c>
      <c r="P71" s="432">
        <f>SUM(O71:O73)</f>
        <v>0</v>
      </c>
      <c r="Q71" s="111">
        <f>IFERROR(VLOOKUP(B71,[7]A!$B$2:$K$2000,4,FALSE),0)/11</f>
        <v>10.545454545454545</v>
      </c>
      <c r="R71" s="111">
        <f>IFERROR(VLOOKUP(B71,[8]A!$B$2:$J$2000,9,FALSE),0)/11</f>
        <v>42.18181818181818</v>
      </c>
      <c r="S71" s="113">
        <v>2.9712000000000001</v>
      </c>
      <c r="T71" s="428">
        <f>+S71</f>
        <v>2.9712000000000001</v>
      </c>
      <c r="U71" s="113">
        <v>2.9237000000000002</v>
      </c>
      <c r="V71" s="428">
        <f>+U71</f>
        <v>2.9237000000000002</v>
      </c>
      <c r="W71" s="212">
        <f t="shared" si="0"/>
        <v>3.5060159999999998</v>
      </c>
      <c r="X71" s="488">
        <f>+W71</f>
        <v>3.5060159999999998</v>
      </c>
      <c r="Y71" s="428">
        <f t="shared" si="1"/>
        <v>5.6049999999999933E-2</v>
      </c>
      <c r="Z71" s="428">
        <v>5.6000000000000001E-2</v>
      </c>
      <c r="AA71" s="428">
        <f>+Z71-Y71</f>
        <v>-4.9999999999932043E-5</v>
      </c>
      <c r="AB71" s="428">
        <v>2.8000000000000001E-2</v>
      </c>
      <c r="AC71" s="428">
        <f>+Z71-AB71</f>
        <v>2.8000000000000001E-2</v>
      </c>
      <c r="AD71" s="212">
        <f>IFERROR(VLOOKUP(B71,[9]A!$C$2:$I$2000,7,FALSE),0)</f>
        <v>3.5859999999999999</v>
      </c>
      <c r="AE71" s="488">
        <f>+AD71</f>
        <v>3.5859999999999999</v>
      </c>
      <c r="AF71" s="402" t="s">
        <v>225</v>
      </c>
      <c r="AG71" s="3">
        <v>5.6049999999999489E-2</v>
      </c>
    </row>
    <row r="72" spans="1:33" ht="18.75">
      <c r="A72" s="433"/>
      <c r="B72" s="112" t="s">
        <v>50</v>
      </c>
      <c r="C72" s="108"/>
      <c r="D72" s="111">
        <v>4</v>
      </c>
      <c r="E72" s="111">
        <f>IFERROR(VLOOKUP(B72,[1]A!$B$2:$D$2000,3,FALSE),0)</f>
        <v>64</v>
      </c>
      <c r="F72" s="433"/>
      <c r="G72" s="111">
        <f>IFERROR(VLOOKUP(B72,[2]A!$B$2:$P$3000,9,FALSE),0)</f>
        <v>120</v>
      </c>
      <c r="H72" s="433"/>
      <c r="I72" s="111">
        <f>IFERROR(VLOOKUP(B72,[3]A!$C$2:$F$500,4,FALSE),0)</f>
        <v>0</v>
      </c>
      <c r="J72" s="433"/>
      <c r="K72" s="111">
        <f>IFERROR(VLOOKUP(B72,[4]A!$B$2:$I$400,3,FALSE),0)</f>
        <v>0</v>
      </c>
      <c r="L72" s="433"/>
      <c r="M72" s="111">
        <f>IFERROR(VLOOKUP(B72,[5]A!$B$2:$J$400,7,FALSE),0)</f>
        <v>0</v>
      </c>
      <c r="N72" s="433"/>
      <c r="O72" s="111">
        <f>IFERROR(VLOOKUP(B72,[6]A!$A$4:$G$300,9,FALSE),0)</f>
        <v>0</v>
      </c>
      <c r="P72" s="433"/>
      <c r="Q72" s="111">
        <f>IFERROR(VLOOKUP(B72,[7]A!$B$2:$K$2000,4,FALSE),0)/11</f>
        <v>7.4545454545454541</v>
      </c>
      <c r="R72" s="111">
        <f>IFERROR(VLOOKUP(B72,[8]A!$B$2:$J$2000,9,FALSE),0)/11</f>
        <v>29.818181818181817</v>
      </c>
      <c r="S72" s="113">
        <v>2.9712000000000001</v>
      </c>
      <c r="T72" s="415"/>
      <c r="U72" s="113">
        <v>2.9237000000000002</v>
      </c>
      <c r="V72" s="415"/>
      <c r="W72" s="212">
        <f t="shared" si="0"/>
        <v>3.5060159999999998</v>
      </c>
      <c r="X72" s="406"/>
      <c r="Y72" s="419">
        <f t="shared" si="1"/>
        <v>5.6049999999999933E-2</v>
      </c>
      <c r="Z72" s="419">
        <v>5.6049999999999489E-2</v>
      </c>
      <c r="AA72" s="419"/>
      <c r="AB72" s="419"/>
      <c r="AC72" s="419"/>
      <c r="AD72" s="212">
        <f>IFERROR(VLOOKUP(B72,[9]A!$C$2:$I$2000,7,FALSE),0)</f>
        <v>3.5859999999999999</v>
      </c>
      <c r="AE72" s="406"/>
      <c r="AF72" s="406"/>
      <c r="AG72" s="3">
        <v>5.6049999999999489E-2</v>
      </c>
    </row>
    <row r="73" spans="1:33" ht="18.75">
      <c r="A73" s="434"/>
      <c r="B73" s="112" t="s">
        <v>212</v>
      </c>
      <c r="C73" s="108"/>
      <c r="D73" s="111">
        <v>4</v>
      </c>
      <c r="E73" s="111">
        <f>IFERROR(VLOOKUP(B73,[1]A!$B$2:$D$2000,3,FALSE),0)</f>
        <v>32</v>
      </c>
      <c r="F73" s="434"/>
      <c r="G73" s="111">
        <f>IFERROR(VLOOKUP(B73,[2]A!$B$2:$P$3000,9,FALSE),0)</f>
        <v>52</v>
      </c>
      <c r="H73" s="434"/>
      <c r="I73" s="111">
        <f>IFERROR(VLOOKUP(B73,[3]A!$C$2:$F$500,4,FALSE),0)</f>
        <v>0</v>
      </c>
      <c r="J73" s="434"/>
      <c r="K73" s="111">
        <f>IFERROR(VLOOKUP(B73,[4]A!$B$2:$I$400,3,FALSE),0)</f>
        <v>0</v>
      </c>
      <c r="L73" s="434"/>
      <c r="M73" s="111"/>
      <c r="N73" s="434"/>
      <c r="O73" s="111"/>
      <c r="P73" s="434"/>
      <c r="Q73" s="111">
        <f>IFERROR(VLOOKUP(B73,[7]A!$B$2:$K$2000,4,FALSE),0)/11</f>
        <v>5</v>
      </c>
      <c r="R73" s="111">
        <f>IFERROR(VLOOKUP(B73,[8]A!$B$2:$J$2000,9,FALSE),0)/11</f>
        <v>20</v>
      </c>
      <c r="S73" s="113">
        <v>2.9712000000000001</v>
      </c>
      <c r="T73" s="258"/>
      <c r="U73" s="113">
        <v>2.9237000000000002</v>
      </c>
      <c r="V73" s="258"/>
      <c r="W73" s="212">
        <f t="shared" si="0"/>
        <v>3.5060159999999998</v>
      </c>
      <c r="X73" s="388"/>
      <c r="Y73" s="415">
        <f t="shared" si="1"/>
        <v>5.6049999999999933E-2</v>
      </c>
      <c r="Z73" s="415">
        <v>5.6049999999999489E-2</v>
      </c>
      <c r="AA73" s="415"/>
      <c r="AB73" s="415"/>
      <c r="AC73" s="415"/>
      <c r="AD73" s="212">
        <f>IFERROR(VLOOKUP(B73,[9]A!$C$2:$I$2000,7,FALSE),0)</f>
        <v>3.5859999999999999</v>
      </c>
      <c r="AE73" s="388"/>
      <c r="AF73" s="388"/>
      <c r="AG73" s="3">
        <v>5.6049999999999489E-2</v>
      </c>
    </row>
    <row r="74" spans="1:33" ht="18.75">
      <c r="A74" s="546">
        <v>149</v>
      </c>
      <c r="B74" s="144" t="s">
        <v>198</v>
      </c>
      <c r="C74" s="108"/>
      <c r="D74" s="145">
        <v>32</v>
      </c>
      <c r="E74" s="145">
        <f>IFERROR(VLOOKUP(B74,[1]A!$B$2:$D$2000,3,FALSE),0)</f>
        <v>0</v>
      </c>
      <c r="F74" s="546">
        <f>SUM(E74:E75)</f>
        <v>0</v>
      </c>
      <c r="G74" s="145">
        <f>IFERROR(VLOOKUP(B74,[2]A!$B$2:$P$3000,9,FALSE),0)</f>
        <v>32</v>
      </c>
      <c r="H74" s="546">
        <f>SUM(G74:G75)</f>
        <v>32</v>
      </c>
      <c r="I74" s="145">
        <f>IFERROR(VLOOKUP(B74,[3]A!$C$2:$F$500,4,FALSE),0)</f>
        <v>0</v>
      </c>
      <c r="J74" s="546">
        <f>SUM(I74:I75)</f>
        <v>0</v>
      </c>
      <c r="K74" s="145">
        <f>IFERROR(VLOOKUP(B74,[4]A!$B$2:$I$400,3,FALSE),0)</f>
        <v>0</v>
      </c>
      <c r="L74" s="546">
        <f>SUM(K74:K75)</f>
        <v>0</v>
      </c>
      <c r="M74" s="145">
        <f>IFERROR(VLOOKUP(B74,[5]A!$B$2:$J$400,7,FALSE),0)</f>
        <v>0</v>
      </c>
      <c r="N74" s="546">
        <f>SUM(M74:M75)</f>
        <v>0</v>
      </c>
      <c r="O74" s="145">
        <f>IFERROR(VLOOKUP(B74,[6]A!$A$4:$G$300,9,FALSE),0)</f>
        <v>0</v>
      </c>
      <c r="P74" s="546">
        <f>SUM(O74:O75)</f>
        <v>0</v>
      </c>
      <c r="Q74" s="145">
        <f>IFERROR(VLOOKUP(B74,[7]A!$B$2:$K$2000,4,FALSE),0)/11</f>
        <v>0</v>
      </c>
      <c r="R74" s="145">
        <f>IFERROR(VLOOKUP(B74,[8]A!$B$2:$J$2000,9,FALSE),0)/11</f>
        <v>-13.363636363636363</v>
      </c>
      <c r="S74" s="146">
        <v>0.47460000000000002</v>
      </c>
      <c r="T74" s="538">
        <f>+S74</f>
        <v>0.47460000000000002</v>
      </c>
      <c r="U74" s="146">
        <v>0.46360000000000001</v>
      </c>
      <c r="V74" s="538">
        <f>+U74</f>
        <v>0.46360000000000001</v>
      </c>
      <c r="W74" s="223">
        <f t="shared" si="0"/>
        <v>0.56002799999999997</v>
      </c>
      <c r="X74" s="490">
        <f>+W74</f>
        <v>0.56002799999999997</v>
      </c>
      <c r="Y74" s="538">
        <f t="shared" si="1"/>
        <v>1.2979999999999992E-2</v>
      </c>
      <c r="Z74" s="538">
        <v>1.2999999999999999E-2</v>
      </c>
      <c r="AA74" s="428">
        <f>+Z74-Y74</f>
        <v>2.0000000000007859E-5</v>
      </c>
      <c r="AB74" s="538">
        <v>5.0000000000000001E-3</v>
      </c>
      <c r="AC74" s="538">
        <f>+Z74-AB74</f>
        <v>8.0000000000000002E-3</v>
      </c>
      <c r="AD74" s="223">
        <f>IFERROR(VLOOKUP(B74,[9]A!$C$2:$I$2000,7,FALSE),0)</f>
        <v>0.56000000000000005</v>
      </c>
      <c r="AE74" s="490">
        <f>+AD74</f>
        <v>0.56000000000000005</v>
      </c>
      <c r="AF74" s="402" t="s">
        <v>225</v>
      </c>
      <c r="AG74" s="3">
        <v>1.2979999999999992E-2</v>
      </c>
    </row>
    <row r="75" spans="1:33" ht="18.75">
      <c r="A75" s="547"/>
      <c r="B75" s="144" t="s">
        <v>199</v>
      </c>
      <c r="C75" s="108"/>
      <c r="D75" s="145">
        <v>32</v>
      </c>
      <c r="E75" s="145">
        <f>IFERROR(VLOOKUP(B75,[1]A!$B$2:$D$2000,3,FALSE),0)</f>
        <v>0</v>
      </c>
      <c r="F75" s="547"/>
      <c r="G75" s="145">
        <f>IFERROR(VLOOKUP(B75,[2]A!$B$2:$P$3000,9,FALSE),0)</f>
        <v>0</v>
      </c>
      <c r="H75" s="547"/>
      <c r="I75" s="145">
        <f>IFERROR(VLOOKUP(B75,[3]A!$C$2:$F$500,4,FALSE),0)</f>
        <v>0</v>
      </c>
      <c r="J75" s="547"/>
      <c r="K75" s="145">
        <f>IFERROR(VLOOKUP(B75,[4]A!$B$2:$I$400,3,FALSE),0)</f>
        <v>0</v>
      </c>
      <c r="L75" s="547"/>
      <c r="M75" s="145">
        <f>IFERROR(VLOOKUP(B75,[5]A!$B$2:$J$400,7,FALSE),0)</f>
        <v>0</v>
      </c>
      <c r="N75" s="547"/>
      <c r="O75" s="145">
        <f>IFERROR(VLOOKUP(B75,[6]A!$A$4:$G$300,9,FALSE),0)</f>
        <v>0</v>
      </c>
      <c r="P75" s="547"/>
      <c r="Q75" s="145">
        <f>IFERROR(VLOOKUP(B75,[7]A!$B$2:$K$2000,4,FALSE),0)/11</f>
        <v>0</v>
      </c>
      <c r="R75" s="145">
        <f>IFERROR(VLOOKUP(B75,[8]A!$B$2:$J$2000,9,FALSE),0)/11</f>
        <v>0</v>
      </c>
      <c r="S75" s="146">
        <v>0.47460000000000002</v>
      </c>
      <c r="T75" s="539"/>
      <c r="U75" s="146">
        <v>0.46360000000000001</v>
      </c>
      <c r="V75" s="539"/>
      <c r="W75" s="223">
        <f t="shared" si="0"/>
        <v>0.56002799999999997</v>
      </c>
      <c r="X75" s="407"/>
      <c r="Y75" s="539">
        <f t="shared" si="1"/>
        <v>1.2979999999999992E-2</v>
      </c>
      <c r="Z75" s="539">
        <v>1.2979999999999992E-2</v>
      </c>
      <c r="AA75" s="415"/>
      <c r="AB75" s="539"/>
      <c r="AC75" s="539">
        <v>0.28999999999999998</v>
      </c>
      <c r="AD75" s="223">
        <f>IFERROR(VLOOKUP(B75,[9]A!$C$2:$I$2000,7,FALSE),0)</f>
        <v>0.56000000000000005</v>
      </c>
      <c r="AE75" s="407"/>
      <c r="AF75" s="407"/>
      <c r="AG75" s="3">
        <v>1.2979999999999992E-2</v>
      </c>
    </row>
    <row r="76" spans="1:33" ht="18.75">
      <c r="A76" s="147">
        <v>148</v>
      </c>
      <c r="B76" s="148" t="s">
        <v>200</v>
      </c>
      <c r="C76" s="108"/>
      <c r="D76" s="149">
        <v>32</v>
      </c>
      <c r="E76" s="149">
        <f>IFERROR(VLOOKUP(B76,[1]A!$B$2:$D$2000,3,FALSE),0)</f>
        <v>2048</v>
      </c>
      <c r="F76" s="147">
        <f>+E76</f>
        <v>2048</v>
      </c>
      <c r="G76" s="149">
        <f>IFERROR(VLOOKUP(B76,[2]A!$B$2:$P$3000,9,FALSE),0)</f>
        <v>2304</v>
      </c>
      <c r="H76" s="147">
        <f>+G76</f>
        <v>2304</v>
      </c>
      <c r="I76" s="149">
        <f>IFERROR(VLOOKUP(B76,[3]A!$C$2:$F$500,4,FALSE),0)</f>
        <v>0</v>
      </c>
      <c r="J76" s="147">
        <f>+I76</f>
        <v>0</v>
      </c>
      <c r="K76" s="149">
        <f>IFERROR(VLOOKUP(B76,[4]A!$B$2:$I$400,3,FALSE),0)</f>
        <v>0</v>
      </c>
      <c r="L76" s="147">
        <f>+K76</f>
        <v>0</v>
      </c>
      <c r="M76" s="149">
        <f>IFERROR(VLOOKUP(B76,[5]A!$B$2:$J$400,7,FALSE),0)</f>
        <v>0</v>
      </c>
      <c r="N76" s="147">
        <f>+M76</f>
        <v>0</v>
      </c>
      <c r="O76" s="149">
        <f>IFERROR(VLOOKUP(B76,[6]A!$A$4:$G$300,9,FALSE),0)</f>
        <v>0</v>
      </c>
      <c r="P76" s="147">
        <f>+O76</f>
        <v>0</v>
      </c>
      <c r="Q76" s="149">
        <f>IFERROR(VLOOKUP(B76,[7]A!$B$2:$K$2000,4,FALSE),0)/11</f>
        <v>36.727272727272727</v>
      </c>
      <c r="R76" s="149">
        <f>IFERROR(VLOOKUP(B76,[8]A!$B$2:$J$2000,9,FALSE),0)/11</f>
        <v>947.72727272727275</v>
      </c>
      <c r="S76" s="150">
        <v>0.38979999999999998</v>
      </c>
      <c r="T76" s="151">
        <f>+S76</f>
        <v>0.38979999999999998</v>
      </c>
      <c r="U76" s="150">
        <v>0.37880000000000003</v>
      </c>
      <c r="V76" s="151">
        <f>+U76</f>
        <v>0.37880000000000003</v>
      </c>
      <c r="W76" s="224">
        <f t="shared" si="0"/>
        <v>0.45996399999999993</v>
      </c>
      <c r="X76" s="242">
        <f>+W76</f>
        <v>0.45996399999999993</v>
      </c>
      <c r="Y76" s="151">
        <f t="shared" si="1"/>
        <v>1.2979999999999936E-2</v>
      </c>
      <c r="Z76" s="151">
        <v>1.2999999999999999E-2</v>
      </c>
      <c r="AA76" s="258">
        <f>+Z76-Y76</f>
        <v>2.000000000006337E-5</v>
      </c>
      <c r="AB76" s="151">
        <v>5.0000000000000001E-3</v>
      </c>
      <c r="AC76" s="150">
        <f>+Z76-AB76</f>
        <v>8.0000000000000002E-3</v>
      </c>
      <c r="AD76" s="224">
        <f>IFERROR(VLOOKUP(B76,[9]A!$C$2:$I$2000,7,FALSE),0)</f>
        <v>0.46</v>
      </c>
      <c r="AE76" s="242">
        <f>+AD76</f>
        <v>0.46</v>
      </c>
      <c r="AF76" s="333" t="s">
        <v>225</v>
      </c>
      <c r="AG76" s="3">
        <v>1.2979999999999936E-2</v>
      </c>
    </row>
    <row r="77" spans="1:33" ht="18.75">
      <c r="A77" s="543">
        <v>118</v>
      </c>
      <c r="B77" s="152" t="s">
        <v>49</v>
      </c>
      <c r="C77" s="108"/>
      <c r="D77" s="153">
        <v>48</v>
      </c>
      <c r="E77" s="153">
        <f>IFERROR(VLOOKUP(B77,[1]A!$B$2:$D$2000,3,FALSE),0)</f>
        <v>0</v>
      </c>
      <c r="F77" s="543">
        <f>SUM(E77:E79)</f>
        <v>0</v>
      </c>
      <c r="G77" s="153">
        <f>IFERROR(VLOOKUP(B77,[2]A!$B$2:$P$3000,9,FALSE),0)</f>
        <v>0</v>
      </c>
      <c r="H77" s="543">
        <f>SUM(G77:G79)</f>
        <v>0</v>
      </c>
      <c r="I77" s="153">
        <f>IFERROR(VLOOKUP(B77,[3]A!$C$2:$F$500,4,FALSE),0)</f>
        <v>0</v>
      </c>
      <c r="J77" s="543">
        <f>SUM(I77:I79)</f>
        <v>0</v>
      </c>
      <c r="K77" s="153">
        <f>IFERROR(VLOOKUP(B77,[4]A!$B$2:$I$400,3,FALSE),0)</f>
        <v>1728</v>
      </c>
      <c r="L77" s="543">
        <f>SUM(K77:K79)</f>
        <v>1728</v>
      </c>
      <c r="M77" s="153">
        <f>IFERROR(VLOOKUP(B77,[5]A!$B$2:$J$400,7,FALSE),0)</f>
        <v>0</v>
      </c>
      <c r="N77" s="543">
        <f>SUM(M77:M79)</f>
        <v>0</v>
      </c>
      <c r="O77" s="153">
        <f>IFERROR(VLOOKUP(B77,[6]A!$A$4:$G$300,9,FALSE),0)</f>
        <v>0</v>
      </c>
      <c r="P77" s="543">
        <f>SUM(O77:O79)</f>
        <v>0</v>
      </c>
      <c r="Q77" s="153">
        <f>IFERROR(VLOOKUP(B77,[7]A!$B$2:$K$2000,4,FALSE),0)/11</f>
        <v>0</v>
      </c>
      <c r="R77" s="153">
        <f>IFERROR(VLOOKUP(B77,[8]A!$B$2:$J$2000,9,FALSE),0)/11</f>
        <v>0</v>
      </c>
      <c r="S77" s="154">
        <v>0.23398305084745766</v>
      </c>
      <c r="T77" s="441">
        <f>+S77</f>
        <v>0.23398305084745766</v>
      </c>
      <c r="U77" s="154">
        <v>0.223</v>
      </c>
      <c r="V77" s="441">
        <f>+U77</f>
        <v>0.223</v>
      </c>
      <c r="W77" s="225">
        <f t="shared" si="0"/>
        <v>0.27610000000000001</v>
      </c>
      <c r="X77" s="369">
        <f>+W77</f>
        <v>0.27610000000000001</v>
      </c>
      <c r="Y77" s="441">
        <f t="shared" si="1"/>
        <v>1.2960000000000027E-2</v>
      </c>
      <c r="Z77" s="441">
        <v>1.2999999999999999E-2</v>
      </c>
      <c r="AA77" s="428">
        <f>+Z77-Y77</f>
        <v>3.9999999999972349E-5</v>
      </c>
      <c r="AB77" s="441">
        <v>5.0000000000000001E-3</v>
      </c>
      <c r="AC77" s="441">
        <f>+Z77-AB77</f>
        <v>8.0000000000000002E-3</v>
      </c>
      <c r="AD77" s="225">
        <f>IFERROR(VLOOKUP(B77,[9]A!$C$2:$I$2000,7,FALSE),0)</f>
        <v>0.27500000000000002</v>
      </c>
      <c r="AE77" s="369">
        <f>+AD77</f>
        <v>0.27500000000000002</v>
      </c>
      <c r="AF77" s="408"/>
      <c r="AG77" s="3">
        <v>0.27505799999999997</v>
      </c>
    </row>
    <row r="78" spans="1:33" ht="18.75">
      <c r="A78" s="544"/>
      <c r="B78" s="152" t="s">
        <v>165</v>
      </c>
      <c r="C78" s="108"/>
      <c r="D78" s="153">
        <v>48</v>
      </c>
      <c r="E78" s="153">
        <f>IFERROR(VLOOKUP(B78,[1]A!$B$2:$D$2000,3,FALSE),0)</f>
        <v>0</v>
      </c>
      <c r="F78" s="544"/>
      <c r="G78" s="153">
        <f>IFERROR(VLOOKUP(B78,[2]A!$B$2:$P$3000,9,FALSE),0)</f>
        <v>0</v>
      </c>
      <c r="H78" s="544"/>
      <c r="I78" s="153">
        <f>IFERROR(VLOOKUP(B78,[3]A!$C$2:$F$500,4,FALSE),0)</f>
        <v>0</v>
      </c>
      <c r="J78" s="544"/>
      <c r="K78" s="153">
        <f>IFERROR(VLOOKUP(B78,[4]A!$B$2:$I$400,3,FALSE),0)</f>
        <v>0</v>
      </c>
      <c r="L78" s="544"/>
      <c r="M78" s="153">
        <f>IFERROR(VLOOKUP(B78,[5]A!$B$2:$J$400,7,FALSE),0)</f>
        <v>0</v>
      </c>
      <c r="N78" s="544"/>
      <c r="O78" s="153">
        <f>IFERROR(VLOOKUP(B78,[6]A!$A$4:$G$300,9,FALSE),0)</f>
        <v>0</v>
      </c>
      <c r="P78" s="544"/>
      <c r="Q78" s="153">
        <f>IFERROR(VLOOKUP(B78,[7]A!$B$2:$K$2000,4,FALSE),0)/11</f>
        <v>0</v>
      </c>
      <c r="R78" s="153">
        <f>IFERROR(VLOOKUP(B78,[8]A!$B$2:$J$2000,9,FALSE),0)/11</f>
        <v>0</v>
      </c>
      <c r="S78" s="154">
        <v>0.23398305084745766</v>
      </c>
      <c r="T78" s="442"/>
      <c r="U78" s="154">
        <v>0.223</v>
      </c>
      <c r="V78" s="442"/>
      <c r="W78" s="225">
        <f t="shared" si="0"/>
        <v>0.27610000000000001</v>
      </c>
      <c r="X78" s="370"/>
      <c r="Y78" s="442">
        <f t="shared" si="1"/>
        <v>1.2960000000000027E-2</v>
      </c>
      <c r="Z78" s="442">
        <v>0.27505799999999997</v>
      </c>
      <c r="AA78" s="419"/>
      <c r="AB78" s="442"/>
      <c r="AC78" s="442">
        <v>0.26500000000000001</v>
      </c>
      <c r="AD78" s="225">
        <f>IFERROR(VLOOKUP(B78,[9]A!$C$2:$I$2000,7,FALSE),0)</f>
        <v>0.27500000000000002</v>
      </c>
      <c r="AE78" s="370"/>
      <c r="AF78" s="409"/>
      <c r="AG78" s="3">
        <v>0.27505799999999997</v>
      </c>
    </row>
    <row r="79" spans="1:33" ht="18.75">
      <c r="A79" s="545"/>
      <c r="B79" s="152" t="s">
        <v>170</v>
      </c>
      <c r="C79" s="108"/>
      <c r="D79" s="153">
        <v>48</v>
      </c>
      <c r="E79" s="153">
        <f>IFERROR(VLOOKUP(B79,[1]A!$B$2:$D$2000,3,FALSE),0)</f>
        <v>0</v>
      </c>
      <c r="F79" s="545"/>
      <c r="G79" s="153">
        <f>IFERROR(VLOOKUP(B79,[2]A!$B$2:$P$3000,9,FALSE),0)</f>
        <v>0</v>
      </c>
      <c r="H79" s="545"/>
      <c r="I79" s="153">
        <f>IFERROR(VLOOKUP(B79,[3]A!$C$2:$F$500,4,FALSE),0)</f>
        <v>0</v>
      </c>
      <c r="J79" s="545"/>
      <c r="K79" s="153">
        <f>IFERROR(VLOOKUP(B79,[4]A!$B$2:$I$400,3,FALSE),0)</f>
        <v>0</v>
      </c>
      <c r="L79" s="545"/>
      <c r="M79" s="153">
        <f>IFERROR(VLOOKUP(B79,[5]A!$B$2:$J$400,7,FALSE),0)</f>
        <v>0</v>
      </c>
      <c r="N79" s="545"/>
      <c r="O79" s="153">
        <f>IFERROR(VLOOKUP(B79,[6]A!$A$4:$G$300,9,FALSE),0)</f>
        <v>0</v>
      </c>
      <c r="P79" s="545"/>
      <c r="Q79" s="153">
        <f>IFERROR(VLOOKUP(B79,[7]A!$B$2:$K$2000,4,FALSE),0)/11</f>
        <v>0</v>
      </c>
      <c r="R79" s="153">
        <f>IFERROR(VLOOKUP(B79,[8]A!$B$2:$J$2000,9,FALSE),0)/11</f>
        <v>0</v>
      </c>
      <c r="S79" s="154">
        <v>0.23398305084745766</v>
      </c>
      <c r="T79" s="443"/>
      <c r="U79" s="154">
        <v>0.223</v>
      </c>
      <c r="V79" s="443"/>
      <c r="W79" s="225">
        <f t="shared" si="0"/>
        <v>0.27610000000000001</v>
      </c>
      <c r="X79" s="371"/>
      <c r="Y79" s="443">
        <f t="shared" si="1"/>
        <v>1.2960000000000027E-2</v>
      </c>
      <c r="Z79" s="443">
        <v>0.27505799999999997</v>
      </c>
      <c r="AA79" s="415"/>
      <c r="AB79" s="443"/>
      <c r="AC79" s="443">
        <v>0.26500000000000001</v>
      </c>
      <c r="AD79" s="225">
        <f>IFERROR(VLOOKUP(B79,[9]A!$C$2:$I$2000,7,FALSE),0)</f>
        <v>0.27500000000000002</v>
      </c>
      <c r="AE79" s="371"/>
      <c r="AF79" s="397"/>
      <c r="AG79" s="3">
        <v>0.27505799999999997</v>
      </c>
    </row>
    <row r="80" spans="1:33" ht="18.75">
      <c r="A80" s="161">
        <v>171</v>
      </c>
      <c r="B80" s="162" t="s">
        <v>255</v>
      </c>
      <c r="C80" s="108"/>
      <c r="D80" s="161">
        <v>32</v>
      </c>
      <c r="E80" s="161">
        <f>IFERROR(VLOOKUP(B80,[1]A!$B$2:$D$2000,3,FALSE),0)</f>
        <v>2048</v>
      </c>
      <c r="F80" s="161">
        <f>+E80</f>
        <v>2048</v>
      </c>
      <c r="G80" s="161">
        <f>IFERROR(VLOOKUP(B80,[2]A!$B$2:$P$3000,9,FALSE),0)</f>
        <v>1888</v>
      </c>
      <c r="H80" s="161">
        <f>+G80</f>
        <v>1888</v>
      </c>
      <c r="I80" s="161">
        <f>IFERROR(VLOOKUP(B80,[3]A!$C$2:$F$500,4,FALSE),0)</f>
        <v>0</v>
      </c>
      <c r="J80" s="161">
        <f>+I80</f>
        <v>0</v>
      </c>
      <c r="K80" s="161">
        <f>IFERROR(VLOOKUP(B80,[4]A!$B$2:$I$400,3,FALSE),0)</f>
        <v>0</v>
      </c>
      <c r="L80" s="161">
        <f>+K80</f>
        <v>0</v>
      </c>
      <c r="M80" s="161">
        <f>IFERROR(VLOOKUP(B80,[5]A!$B$2:$J$400,7,FALSE),0)</f>
        <v>0</v>
      </c>
      <c r="N80" s="161">
        <f>+M80</f>
        <v>0</v>
      </c>
      <c r="O80" s="161">
        <f>IFERROR(VLOOKUP(B80,[6]A!$A$4:$G$300,9,FALSE),0)</f>
        <v>0</v>
      </c>
      <c r="P80" s="161">
        <f>+O80</f>
        <v>0</v>
      </c>
      <c r="Q80" s="161">
        <f>IFERROR(VLOOKUP(B80,[7]A!$B$2:$K$2000,4,FALSE),0)/11</f>
        <v>41.909090909090907</v>
      </c>
      <c r="R80" s="161">
        <f>IFERROR(VLOOKUP(B80,[8]A!$B$2:$J$2000,9,FALSE),0)/11</f>
        <v>1025.4545454545455</v>
      </c>
      <c r="S80" s="163">
        <v>0.45800000000000002</v>
      </c>
      <c r="T80" s="163">
        <f>+S80</f>
        <v>0.45800000000000002</v>
      </c>
      <c r="U80" s="163">
        <v>0.44700000000000001</v>
      </c>
      <c r="V80" s="163">
        <f>+U80</f>
        <v>0.44700000000000001</v>
      </c>
      <c r="W80" s="228">
        <f t="shared" si="0"/>
        <v>0.54044000000000003</v>
      </c>
      <c r="X80" s="228">
        <f>+W80</f>
        <v>0.54044000000000003</v>
      </c>
      <c r="Y80" s="163">
        <f t="shared" si="1"/>
        <v>1.2980000000000103E-2</v>
      </c>
      <c r="Z80" s="163">
        <v>1.2999999999999999E-2</v>
      </c>
      <c r="AA80" s="113">
        <f>+Z80-Y80</f>
        <v>1.9999999999896836E-5</v>
      </c>
      <c r="AB80" s="163">
        <v>5.0000000000000001E-3</v>
      </c>
      <c r="AC80" s="163">
        <f>+Z80-AB80</f>
        <v>8.0000000000000002E-3</v>
      </c>
      <c r="AD80" s="228">
        <f>IFERROR(VLOOKUP(B80,[9]A!$C$2:$I$2000,7,FALSE),0)</f>
        <v>0.56000000000000005</v>
      </c>
      <c r="AE80" s="228">
        <f>+AD80</f>
        <v>0.56000000000000005</v>
      </c>
      <c r="AF80" s="334" t="s">
        <v>225</v>
      </c>
      <c r="AG80" s="3">
        <v>1.2979999999999992E-2</v>
      </c>
    </row>
    <row r="81" spans="1:33" ht="18.75">
      <c r="A81" s="540">
        <v>7</v>
      </c>
      <c r="B81" s="155" t="s">
        <v>18</v>
      </c>
      <c r="C81" s="108"/>
      <c r="D81" s="156">
        <v>72</v>
      </c>
      <c r="E81" s="156">
        <f>IFERROR(VLOOKUP(B81,[1]A!$B$2:$D$2000,3,FALSE),0)</f>
        <v>0</v>
      </c>
      <c r="F81" s="540">
        <f>SUM(E81:E88)</f>
        <v>0</v>
      </c>
      <c r="G81" s="156">
        <f>IFERROR(VLOOKUP(B81,[2]A!$B$2:$P$3000,9,FALSE),0)</f>
        <v>0</v>
      </c>
      <c r="H81" s="540">
        <f>SUM(G81:G88)</f>
        <v>0</v>
      </c>
      <c r="I81" s="156">
        <f>IFERROR(VLOOKUP(B81,[3]A!$C$2:$F$500,4,FALSE),0)</f>
        <v>475</v>
      </c>
      <c r="J81" s="540">
        <f>SUM(I81:I88)</f>
        <v>475</v>
      </c>
      <c r="K81" s="156">
        <f>IFERROR(VLOOKUP(B81,[4]A!$B$2:$I$400,3,FALSE),0)</f>
        <v>7128</v>
      </c>
      <c r="L81" s="540">
        <f>SUM(K81:K88)</f>
        <v>15336</v>
      </c>
      <c r="M81" s="156">
        <f>IFERROR(VLOOKUP(B81,[5]A!$B$2:$J$400,7,FALSE),0)</f>
        <v>0</v>
      </c>
      <c r="N81" s="540">
        <f>SUM(M81:M88)</f>
        <v>0</v>
      </c>
      <c r="O81" s="156">
        <f>IFERROR(VLOOKUP(B81,[6]A!$A$4:$G$300,9,FALSE),0)</f>
        <v>0</v>
      </c>
      <c r="P81" s="540">
        <f>SUM(O81:O88)</f>
        <v>0</v>
      </c>
      <c r="Q81" s="156">
        <f>IFERROR(VLOOKUP(B81,[7]A!$B$2:$K$2000,4,FALSE),0)/11</f>
        <v>0</v>
      </c>
      <c r="R81" s="156">
        <f>IFERROR(VLOOKUP(B81,[8]A!$B$2:$J$2000,9,FALSE),0)/11</f>
        <v>0</v>
      </c>
      <c r="S81" s="157">
        <v>0.20760000000000001</v>
      </c>
      <c r="T81" s="521">
        <f>+S81</f>
        <v>0.20760000000000001</v>
      </c>
      <c r="U81" s="157">
        <v>0.1966</v>
      </c>
      <c r="V81" s="521">
        <f>+U81</f>
        <v>0.1966</v>
      </c>
      <c r="W81" s="226">
        <f t="shared" si="0"/>
        <v>0.24496799999999999</v>
      </c>
      <c r="X81" s="491">
        <f>+W81</f>
        <v>0.24496799999999999</v>
      </c>
      <c r="Y81" s="521">
        <f t="shared" si="1"/>
        <v>1.2980000000000019E-2</v>
      </c>
      <c r="Z81" s="521">
        <v>1.2999999999999999E-2</v>
      </c>
      <c r="AA81" s="428">
        <f>+Z81-Y81</f>
        <v>1.9999999999980103E-5</v>
      </c>
      <c r="AB81" s="521">
        <v>5.0000000000000001E-3</v>
      </c>
      <c r="AC81" s="521">
        <f>+Z81-AB81</f>
        <v>8.0000000000000002E-3</v>
      </c>
      <c r="AD81" s="226">
        <f>IFERROR(VLOOKUP(B81,[9]A!$C$2:$I$2000,7,FALSE),0)</f>
        <v>0.245</v>
      </c>
      <c r="AE81" s="491">
        <f>+AD81</f>
        <v>0.245</v>
      </c>
      <c r="AF81" s="372" t="s">
        <v>317</v>
      </c>
      <c r="AG81" s="3">
        <v>1.2980000000000019E-2</v>
      </c>
    </row>
    <row r="82" spans="1:33" ht="18.75">
      <c r="A82" s="541"/>
      <c r="B82" s="155" t="s">
        <v>19</v>
      </c>
      <c r="C82" s="108"/>
      <c r="D82" s="156">
        <v>72</v>
      </c>
      <c r="E82" s="156">
        <f>IFERROR(VLOOKUP(B82,[1]A!$B$2:$D$2000,3,FALSE),0)</f>
        <v>0</v>
      </c>
      <c r="F82" s="541"/>
      <c r="G82" s="156">
        <f>IFERROR(VLOOKUP(B82,[2]A!$B$2:$P$3000,9,FALSE),0)</f>
        <v>0</v>
      </c>
      <c r="H82" s="541"/>
      <c r="I82" s="156">
        <f>IFERROR(VLOOKUP(B82,[3]A!$C$2:$F$500,4,FALSE),0)</f>
        <v>0</v>
      </c>
      <c r="J82" s="541"/>
      <c r="K82" s="156">
        <f>IFERROR(VLOOKUP(B82,[4]A!$B$2:$I$400,3,FALSE),0)</f>
        <v>5112</v>
      </c>
      <c r="L82" s="541"/>
      <c r="M82" s="156">
        <f>IFERROR(VLOOKUP(B82,[5]A!$B$2:$J$400,7,FALSE),0)</f>
        <v>0</v>
      </c>
      <c r="N82" s="541"/>
      <c r="O82" s="156">
        <f>IFERROR(VLOOKUP(B82,[6]A!$A$4:$G$300,9,FALSE),0)</f>
        <v>0</v>
      </c>
      <c r="P82" s="541"/>
      <c r="Q82" s="156">
        <f>IFERROR(VLOOKUP(B82,[7]A!$B$2:$K$2000,4,FALSE),0)/11</f>
        <v>0</v>
      </c>
      <c r="R82" s="156">
        <f>IFERROR(VLOOKUP(B82,[8]A!$B$2:$J$2000,9,FALSE),0)/11</f>
        <v>0</v>
      </c>
      <c r="S82" s="157">
        <v>0.20760000000000001</v>
      </c>
      <c r="T82" s="522"/>
      <c r="U82" s="157">
        <v>0.1966</v>
      </c>
      <c r="V82" s="522"/>
      <c r="W82" s="226">
        <f t="shared" si="0"/>
        <v>0.24496799999999999</v>
      </c>
      <c r="X82" s="410"/>
      <c r="Y82" s="522">
        <f t="shared" si="1"/>
        <v>1.2980000000000019E-2</v>
      </c>
      <c r="Z82" s="522"/>
      <c r="AA82" s="419"/>
      <c r="AB82" s="522"/>
      <c r="AC82" s="522"/>
      <c r="AD82" s="226">
        <f>IFERROR(VLOOKUP(B82,[9]A!$C$2:$I$2000,7,FALSE),0)</f>
        <v>0.245</v>
      </c>
      <c r="AE82" s="410"/>
      <c r="AF82" s="410"/>
      <c r="AG82" s="3">
        <v>1.2980000000000019E-2</v>
      </c>
    </row>
    <row r="83" spans="1:33" ht="18.75">
      <c r="A83" s="541"/>
      <c r="B83" s="155" t="s">
        <v>20</v>
      </c>
      <c r="C83" s="108"/>
      <c r="D83" s="156">
        <v>72</v>
      </c>
      <c r="E83" s="156">
        <f>IFERROR(VLOOKUP(B83,[1]A!$B$2:$D$2000,3,FALSE),0)</f>
        <v>0</v>
      </c>
      <c r="F83" s="541"/>
      <c r="G83" s="156">
        <f>IFERROR(VLOOKUP(B83,[2]A!$B$2:$P$3000,9,FALSE),0)</f>
        <v>0</v>
      </c>
      <c r="H83" s="541"/>
      <c r="I83" s="156">
        <f>IFERROR(VLOOKUP(B83,[3]A!$C$2:$F$500,4,FALSE),0)</f>
        <v>0</v>
      </c>
      <c r="J83" s="541"/>
      <c r="K83" s="156">
        <f>IFERROR(VLOOKUP(B83,[4]A!$B$2:$I$400,3,FALSE),0)</f>
        <v>1440</v>
      </c>
      <c r="L83" s="541"/>
      <c r="M83" s="156">
        <f>IFERROR(VLOOKUP(B83,[5]A!$B$2:$J$400,7,FALSE),0)</f>
        <v>0</v>
      </c>
      <c r="N83" s="541"/>
      <c r="O83" s="156">
        <f>IFERROR(VLOOKUP(B83,[6]A!$A$4:$G$300,9,FALSE),0)</f>
        <v>0</v>
      </c>
      <c r="P83" s="541"/>
      <c r="Q83" s="156">
        <f>IFERROR(VLOOKUP(B83,[7]A!$B$2:$K$2000,4,FALSE),0)/11</f>
        <v>0</v>
      </c>
      <c r="R83" s="156">
        <f>IFERROR(VLOOKUP(B83,[8]A!$B$2:$J$2000,9,FALSE),0)/11</f>
        <v>0</v>
      </c>
      <c r="S83" s="157">
        <v>0.20760000000000001</v>
      </c>
      <c r="T83" s="522"/>
      <c r="U83" s="157">
        <v>0.1966</v>
      </c>
      <c r="V83" s="522"/>
      <c r="W83" s="226">
        <f t="shared" ref="W83:W163" si="5">S83*1.18</f>
        <v>0.24496799999999999</v>
      </c>
      <c r="X83" s="410"/>
      <c r="Y83" s="522">
        <f t="shared" si="1"/>
        <v>1.2980000000000019E-2</v>
      </c>
      <c r="Z83" s="522"/>
      <c r="AA83" s="419"/>
      <c r="AB83" s="522"/>
      <c r="AC83" s="522"/>
      <c r="AD83" s="226">
        <f>IFERROR(VLOOKUP(B83,[9]A!$C$2:$I$2000,7,FALSE),0)</f>
        <v>0.245</v>
      </c>
      <c r="AE83" s="410"/>
      <c r="AF83" s="410"/>
      <c r="AG83" s="3">
        <v>1.2980000000000019E-2</v>
      </c>
    </row>
    <row r="84" spans="1:33" ht="18.75">
      <c r="A84" s="541"/>
      <c r="B84" s="155" t="s">
        <v>22</v>
      </c>
      <c r="C84" s="108"/>
      <c r="D84" s="156">
        <v>72</v>
      </c>
      <c r="E84" s="156">
        <f>IFERROR(VLOOKUP(B84,[1]A!$B$2:$D$2000,3,FALSE),0)</f>
        <v>0</v>
      </c>
      <c r="F84" s="541"/>
      <c r="G84" s="156">
        <f>IFERROR(VLOOKUP(B84,[2]A!$B$2:$P$3000,9,FALSE),0)</f>
        <v>0</v>
      </c>
      <c r="H84" s="541"/>
      <c r="I84" s="156">
        <f>IFERROR(VLOOKUP(B84,[3]A!$C$2:$F$500,4,FALSE),0)</f>
        <v>0</v>
      </c>
      <c r="J84" s="541"/>
      <c r="K84" s="156">
        <f>IFERROR(VLOOKUP(B84,[4]A!$B$2:$I$400,3,FALSE),0)</f>
        <v>936</v>
      </c>
      <c r="L84" s="541"/>
      <c r="M84" s="156">
        <f>IFERROR(VLOOKUP(B84,[5]A!$B$2:$J$400,7,FALSE),0)</f>
        <v>0</v>
      </c>
      <c r="N84" s="541"/>
      <c r="O84" s="156">
        <f>IFERROR(VLOOKUP(B84,[6]A!$A$4:$G$300,9,FALSE),0)</f>
        <v>0</v>
      </c>
      <c r="P84" s="541"/>
      <c r="Q84" s="156">
        <f>IFERROR(VLOOKUP(B84,[7]A!$B$2:$K$2000,4,FALSE),0)/11</f>
        <v>0</v>
      </c>
      <c r="R84" s="156">
        <f>IFERROR(VLOOKUP(B84,[8]A!$B$2:$J$2000,9,FALSE),0)/11</f>
        <v>0</v>
      </c>
      <c r="S84" s="157">
        <v>0.20760000000000001</v>
      </c>
      <c r="T84" s="522"/>
      <c r="U84" s="157">
        <v>0.1966</v>
      </c>
      <c r="V84" s="522"/>
      <c r="W84" s="226">
        <f t="shared" si="5"/>
        <v>0.24496799999999999</v>
      </c>
      <c r="X84" s="410"/>
      <c r="Y84" s="522">
        <f t="shared" ref="Y84:Y166" si="6">(S84*1.18)-(U84*1.18)</f>
        <v>1.2980000000000019E-2</v>
      </c>
      <c r="Z84" s="522"/>
      <c r="AA84" s="419"/>
      <c r="AB84" s="522"/>
      <c r="AC84" s="522"/>
      <c r="AD84" s="226">
        <f>IFERROR(VLOOKUP(B84,[9]A!$C$2:$I$2000,7,FALSE),0)</f>
        <v>0.245</v>
      </c>
      <c r="AE84" s="410"/>
      <c r="AF84" s="410"/>
      <c r="AG84" s="3">
        <v>1.2980000000000019E-2</v>
      </c>
    </row>
    <row r="85" spans="1:33" ht="18.75">
      <c r="A85" s="541"/>
      <c r="B85" s="155" t="s">
        <v>21</v>
      </c>
      <c r="C85" s="108"/>
      <c r="D85" s="156">
        <v>72</v>
      </c>
      <c r="E85" s="156">
        <f>IFERROR(VLOOKUP(B85,[1]A!$B$2:$D$2000,3,FALSE),0)</f>
        <v>0</v>
      </c>
      <c r="F85" s="541"/>
      <c r="G85" s="156">
        <f>IFERROR(VLOOKUP(B85,[2]A!$B$2:$P$3000,9,FALSE),0)</f>
        <v>0</v>
      </c>
      <c r="H85" s="541"/>
      <c r="I85" s="156">
        <f>IFERROR(VLOOKUP(B85,[3]A!$C$2:$F$500,4,FALSE),0)</f>
        <v>0</v>
      </c>
      <c r="J85" s="541"/>
      <c r="K85" s="156">
        <f>IFERROR(VLOOKUP(B85,[4]A!$B$2:$I$400,3,FALSE),0)</f>
        <v>0</v>
      </c>
      <c r="L85" s="541"/>
      <c r="M85" s="156">
        <f>IFERROR(VLOOKUP(B85,[5]A!$B$2:$J$400,7,FALSE),0)</f>
        <v>0</v>
      </c>
      <c r="N85" s="541"/>
      <c r="O85" s="156">
        <f>IFERROR(VLOOKUP(B85,[6]A!$A$4:$G$300,9,FALSE),0)</f>
        <v>0</v>
      </c>
      <c r="P85" s="541"/>
      <c r="Q85" s="156">
        <f>IFERROR(VLOOKUP(B85,[7]A!$B$2:$K$2000,4,FALSE),0)/11</f>
        <v>0</v>
      </c>
      <c r="R85" s="156">
        <f>IFERROR(VLOOKUP(B85,[8]A!$B$2:$J$2000,9,FALSE),0)/11</f>
        <v>0</v>
      </c>
      <c r="S85" s="157">
        <v>0.20760000000000001</v>
      </c>
      <c r="T85" s="522"/>
      <c r="U85" s="157">
        <v>0.1966</v>
      </c>
      <c r="V85" s="522"/>
      <c r="W85" s="226">
        <f t="shared" si="5"/>
        <v>0.24496799999999999</v>
      </c>
      <c r="X85" s="410"/>
      <c r="Y85" s="522">
        <f t="shared" si="6"/>
        <v>1.2980000000000019E-2</v>
      </c>
      <c r="Z85" s="522"/>
      <c r="AA85" s="419"/>
      <c r="AB85" s="522"/>
      <c r="AC85" s="522"/>
      <c r="AD85" s="226">
        <f>IFERROR(VLOOKUP(B85,[9]A!$C$2:$I$2000,7,FALSE),0)</f>
        <v>0.245</v>
      </c>
      <c r="AE85" s="410"/>
      <c r="AF85" s="410"/>
      <c r="AG85" s="3">
        <v>1.2980000000000019E-2</v>
      </c>
    </row>
    <row r="86" spans="1:33" ht="18.75">
      <c r="A86" s="541"/>
      <c r="B86" s="155" t="s">
        <v>158</v>
      </c>
      <c r="C86" s="108"/>
      <c r="D86" s="156">
        <v>72</v>
      </c>
      <c r="E86" s="156">
        <f>IFERROR(VLOOKUP(B86,[1]A!$B$2:$D$2000,3,FALSE),0)</f>
        <v>0</v>
      </c>
      <c r="F86" s="541"/>
      <c r="G86" s="156">
        <f>IFERROR(VLOOKUP(B86,[2]A!$B$2:$P$3000,9,FALSE),0)</f>
        <v>0</v>
      </c>
      <c r="H86" s="541"/>
      <c r="I86" s="156">
        <f>IFERROR(VLOOKUP(B86,[3]A!$C$2:$F$500,4,FALSE),0)</f>
        <v>0</v>
      </c>
      <c r="J86" s="541"/>
      <c r="K86" s="156">
        <f>IFERROR(VLOOKUP(B86,[4]A!$B$2:$I$400,3,FALSE),0)</f>
        <v>720</v>
      </c>
      <c r="L86" s="541"/>
      <c r="M86" s="156">
        <f>IFERROR(VLOOKUP(B86,[5]A!$B$2:$J$400,7,FALSE),0)</f>
        <v>0</v>
      </c>
      <c r="N86" s="541"/>
      <c r="O86" s="156">
        <f>IFERROR(VLOOKUP(B86,[6]A!$A$4:$G$300,9,FALSE),0)</f>
        <v>0</v>
      </c>
      <c r="P86" s="541"/>
      <c r="Q86" s="156">
        <f>IFERROR(VLOOKUP(B86,[7]A!$B$2:$K$2000,4,FALSE),0)/11</f>
        <v>0</v>
      </c>
      <c r="R86" s="156">
        <f>IFERROR(VLOOKUP(B86,[8]A!$B$2:$J$2000,9,FALSE),0)/11</f>
        <v>0</v>
      </c>
      <c r="S86" s="157">
        <v>0.20760000000000001</v>
      </c>
      <c r="T86" s="522"/>
      <c r="U86" s="157">
        <v>0.1966</v>
      </c>
      <c r="V86" s="522"/>
      <c r="W86" s="226">
        <f t="shared" si="5"/>
        <v>0.24496799999999999</v>
      </c>
      <c r="X86" s="410"/>
      <c r="Y86" s="522">
        <f t="shared" si="6"/>
        <v>1.2980000000000019E-2</v>
      </c>
      <c r="Z86" s="522"/>
      <c r="AA86" s="419"/>
      <c r="AB86" s="522"/>
      <c r="AC86" s="522"/>
      <c r="AD86" s="226">
        <f>IFERROR(VLOOKUP(B86,[9]A!$C$2:$I$2000,7,FALSE),0)</f>
        <v>0.245</v>
      </c>
      <c r="AE86" s="410"/>
      <c r="AF86" s="410"/>
      <c r="AG86" s="3">
        <v>1.2980000000000019E-2</v>
      </c>
    </row>
    <row r="87" spans="1:33" ht="18.75">
      <c r="A87" s="541"/>
      <c r="B87" s="155" t="s">
        <v>159</v>
      </c>
      <c r="C87" s="108"/>
      <c r="D87" s="156">
        <v>72</v>
      </c>
      <c r="E87" s="156">
        <f>IFERROR(VLOOKUP(B87,[1]A!$B$2:$D$2000,3,FALSE),0)</f>
        <v>0</v>
      </c>
      <c r="F87" s="541"/>
      <c r="G87" s="156">
        <f>IFERROR(VLOOKUP(B87,[2]A!$B$2:$P$3000,9,FALSE),0)</f>
        <v>0</v>
      </c>
      <c r="H87" s="541"/>
      <c r="I87" s="156">
        <f>IFERROR(VLOOKUP(B87,[3]A!$C$2:$F$500,4,FALSE),0)</f>
        <v>0</v>
      </c>
      <c r="J87" s="541"/>
      <c r="K87" s="156">
        <f>IFERROR(VLOOKUP(B87,[4]A!$B$2:$I$400,3,FALSE),0)</f>
        <v>0</v>
      </c>
      <c r="L87" s="541"/>
      <c r="M87" s="156">
        <f>IFERROR(VLOOKUP(B87,[5]A!$B$2:$J$400,7,FALSE),0)</f>
        <v>0</v>
      </c>
      <c r="N87" s="541"/>
      <c r="O87" s="156">
        <f>IFERROR(VLOOKUP(B87,[6]A!$A$4:$G$300,9,FALSE),0)</f>
        <v>0</v>
      </c>
      <c r="P87" s="541"/>
      <c r="Q87" s="156">
        <f>IFERROR(VLOOKUP(B87,[7]A!$B$2:$K$2000,4,FALSE),0)/11</f>
        <v>0</v>
      </c>
      <c r="R87" s="156">
        <f>IFERROR(VLOOKUP(B87,[8]A!$B$2:$J$2000,9,FALSE),0)/11</f>
        <v>0</v>
      </c>
      <c r="S87" s="157">
        <v>0.20760000000000001</v>
      </c>
      <c r="T87" s="522"/>
      <c r="U87" s="157">
        <v>0.1966</v>
      </c>
      <c r="V87" s="522"/>
      <c r="W87" s="226">
        <f t="shared" si="5"/>
        <v>0.24496799999999999</v>
      </c>
      <c r="X87" s="410"/>
      <c r="Y87" s="522">
        <f t="shared" si="6"/>
        <v>1.2980000000000019E-2</v>
      </c>
      <c r="Z87" s="522"/>
      <c r="AA87" s="419"/>
      <c r="AB87" s="522"/>
      <c r="AC87" s="522"/>
      <c r="AD87" s="226">
        <f>IFERROR(VLOOKUP(B87,[9]A!$C$2:$I$2000,7,FALSE),0)</f>
        <v>0.245</v>
      </c>
      <c r="AE87" s="410"/>
      <c r="AF87" s="410"/>
      <c r="AG87" s="3">
        <v>1.2980000000000019E-2</v>
      </c>
    </row>
    <row r="88" spans="1:33" ht="18.75">
      <c r="A88" s="542"/>
      <c r="B88" s="155" t="s">
        <v>222</v>
      </c>
      <c r="C88" s="108"/>
      <c r="D88" s="156">
        <v>72</v>
      </c>
      <c r="E88" s="156">
        <f>IFERROR(VLOOKUP(B88,[1]A!$B$2:$D$2000,3,FALSE),0)</f>
        <v>0</v>
      </c>
      <c r="F88" s="542"/>
      <c r="G88" s="156">
        <f>IFERROR(VLOOKUP(B88,[2]A!$B$2:$P$3000,9,FALSE),0)</f>
        <v>0</v>
      </c>
      <c r="H88" s="542"/>
      <c r="I88" s="156">
        <f>IFERROR(VLOOKUP(B88,[3]A!$C$2:$F$500,4,FALSE),0)</f>
        <v>0</v>
      </c>
      <c r="J88" s="542"/>
      <c r="K88" s="156">
        <f>IFERROR(VLOOKUP(B88,[4]A!$B$2:$I$400,3,FALSE),0)</f>
        <v>0</v>
      </c>
      <c r="L88" s="542"/>
      <c r="M88" s="156">
        <f>IFERROR(VLOOKUP(B88,[5]A!$B$2:$J$400,7,FALSE),0)</f>
        <v>0</v>
      </c>
      <c r="N88" s="542"/>
      <c r="O88" s="156">
        <f>IFERROR(VLOOKUP(B88,[6]A!$A$4:$G$300,9,FALSE),0)</f>
        <v>0</v>
      </c>
      <c r="P88" s="542"/>
      <c r="Q88" s="156">
        <f>IFERROR(VLOOKUP(B88,[7]A!$B$2:$K$2000,4,FALSE),0)/11</f>
        <v>0</v>
      </c>
      <c r="R88" s="156">
        <f>IFERROR(VLOOKUP(B88,[8]A!$B$2:$J$2000,9,FALSE),0)/11</f>
        <v>0</v>
      </c>
      <c r="S88" s="157">
        <v>0.20760000000000001</v>
      </c>
      <c r="T88" s="523"/>
      <c r="U88" s="157">
        <v>0.1966</v>
      </c>
      <c r="V88" s="523"/>
      <c r="W88" s="226">
        <f t="shared" si="5"/>
        <v>0.24496799999999999</v>
      </c>
      <c r="X88" s="411"/>
      <c r="Y88" s="523">
        <f t="shared" si="6"/>
        <v>1.2980000000000019E-2</v>
      </c>
      <c r="Z88" s="523"/>
      <c r="AA88" s="415"/>
      <c r="AB88" s="523"/>
      <c r="AC88" s="523"/>
      <c r="AD88" s="226">
        <f>IFERROR(VLOOKUP(B88,[9]A!$C$2:$I$2000,7,FALSE),0)</f>
        <v>0.245</v>
      </c>
      <c r="AE88" s="411"/>
      <c r="AF88" s="411"/>
      <c r="AG88" s="3">
        <v>1.2980000000000019E-2</v>
      </c>
    </row>
    <row r="89" spans="1:33" ht="18.75">
      <c r="A89" s="540">
        <v>169</v>
      </c>
      <c r="B89" s="155" t="s">
        <v>247</v>
      </c>
      <c r="C89" s="108"/>
      <c r="D89" s="156">
        <v>72</v>
      </c>
      <c r="E89" s="156">
        <f>IFERROR(VLOOKUP(B89,[1]A!$B$2:$D$2000,3,FALSE),0)</f>
        <v>5184</v>
      </c>
      <c r="F89" s="540">
        <f>SUM(E89:E95)</f>
        <v>10368</v>
      </c>
      <c r="G89" s="156">
        <f>IFERROR(VLOOKUP(B89,[2]A!$B$2:$P$3000,9,FALSE),0)</f>
        <v>6984</v>
      </c>
      <c r="H89" s="540">
        <f>SUM(G89:G95)</f>
        <v>18144</v>
      </c>
      <c r="I89" s="156">
        <f>IFERROR(VLOOKUP(B89,[3]A!$C$2:$F$500,4,FALSE),0)</f>
        <v>0</v>
      </c>
      <c r="J89" s="540">
        <f>SUM(I89:I95)</f>
        <v>0</v>
      </c>
      <c r="K89" s="156">
        <f>IFERROR(VLOOKUP(B89,[4]A!$B$2:$I$400,3,FALSE),0)</f>
        <v>0</v>
      </c>
      <c r="L89" s="540">
        <f>SUM(K89:K95)</f>
        <v>0</v>
      </c>
      <c r="M89" s="156">
        <f>IFERROR(VLOOKUP(B89,[5]A!$B$2:$J$400,7,FALSE),0)</f>
        <v>0</v>
      </c>
      <c r="N89" s="540">
        <f>SUM(M89:M95)</f>
        <v>0</v>
      </c>
      <c r="O89" s="156">
        <f>IFERROR(VLOOKUP(B89,[6]A!$A$4:$G$300,9,FALSE),0)</f>
        <v>0</v>
      </c>
      <c r="P89" s="540">
        <f>SUM(O89:O95)</f>
        <v>0</v>
      </c>
      <c r="Q89" s="156">
        <f>IFERROR(VLOOKUP(B89,[7]A!$B$2:$K$2000,4,FALSE),0)/11</f>
        <v>68.181818181818187</v>
      </c>
      <c r="R89" s="156">
        <f>IFERROR(VLOOKUP(B89,[8]A!$B$2:$J$2000,9,FALSE),0)/11</f>
        <v>3219.7272727272725</v>
      </c>
      <c r="S89" s="157">
        <v>0.19070000000000001</v>
      </c>
      <c r="T89" s="540"/>
      <c r="U89" s="157">
        <v>0.1797</v>
      </c>
      <c r="V89" s="540"/>
      <c r="W89" s="226">
        <f t="shared" ref="W89:W95" si="7">S89*1.18</f>
        <v>0.225026</v>
      </c>
      <c r="X89" s="491">
        <f>+W89</f>
        <v>0.225026</v>
      </c>
      <c r="Y89" s="521">
        <f t="shared" ref="Y89:Y95" si="8">(S89*1.18)-(U89*1.18)</f>
        <v>1.2980000000000019E-2</v>
      </c>
      <c r="Z89" s="521">
        <v>1.2999999999999999E-2</v>
      </c>
      <c r="AA89" s="428">
        <f>+Z89-Y89</f>
        <v>1.9999999999980103E-5</v>
      </c>
      <c r="AB89" s="521">
        <v>5.0000000000000001E-3</v>
      </c>
      <c r="AC89" s="521">
        <f t="shared" ref="AC89:AC95" si="9">+Z89-AB89</f>
        <v>8.0000000000000002E-3</v>
      </c>
      <c r="AD89" s="226">
        <f>IFERROR(VLOOKUP(B89,[9]A!$C$2:$I$2000,7,FALSE),0)</f>
        <v>0.22500000000000001</v>
      </c>
      <c r="AE89" s="491">
        <f>+AD89</f>
        <v>0.22500000000000001</v>
      </c>
      <c r="AF89" s="372" t="s">
        <v>317</v>
      </c>
      <c r="AG89" s="3">
        <v>1.2980000000000019E-2</v>
      </c>
    </row>
    <row r="90" spans="1:33" ht="18.75">
      <c r="A90" s="541"/>
      <c r="B90" s="155" t="s">
        <v>248</v>
      </c>
      <c r="C90" s="108"/>
      <c r="D90" s="156">
        <v>72</v>
      </c>
      <c r="E90" s="156">
        <f>IFERROR(VLOOKUP(B90,[1]A!$B$2:$D$2000,3,FALSE),0)</f>
        <v>0</v>
      </c>
      <c r="F90" s="541"/>
      <c r="G90" s="156">
        <f>IFERROR(VLOOKUP(B90,[2]A!$B$2:$P$3000,9,FALSE),0)</f>
        <v>2520</v>
      </c>
      <c r="H90" s="541"/>
      <c r="I90" s="156">
        <f>IFERROR(VLOOKUP(B90,[3]A!$C$2:$F$500,4,FALSE),0)</f>
        <v>0</v>
      </c>
      <c r="J90" s="541"/>
      <c r="K90" s="156">
        <f>IFERROR(VLOOKUP(B90,[4]A!$B$2:$I$400,3,FALSE),0)</f>
        <v>0</v>
      </c>
      <c r="L90" s="541"/>
      <c r="M90" s="156">
        <f>IFERROR(VLOOKUP(B90,[5]A!$B$2:$J$400,7,FALSE),0)</f>
        <v>0</v>
      </c>
      <c r="N90" s="541"/>
      <c r="O90" s="156">
        <f>IFERROR(VLOOKUP(B90,[6]A!$A$4:$G$300,9,FALSE),0)</f>
        <v>0</v>
      </c>
      <c r="P90" s="541"/>
      <c r="Q90" s="156">
        <f>IFERROR(VLOOKUP(B90,[7]A!$B$2:$K$2000,4,FALSE),0)/11</f>
        <v>59.81818181818182</v>
      </c>
      <c r="R90" s="156">
        <f>IFERROR(VLOOKUP(B90,[8]A!$B$2:$J$2000,9,FALSE),0)/11</f>
        <v>3024</v>
      </c>
      <c r="S90" s="157">
        <v>0.19070000000000001</v>
      </c>
      <c r="T90" s="541"/>
      <c r="U90" s="157">
        <v>0.1797</v>
      </c>
      <c r="V90" s="541"/>
      <c r="W90" s="226">
        <f t="shared" si="7"/>
        <v>0.225026</v>
      </c>
      <c r="X90" s="410"/>
      <c r="Y90" s="522">
        <f t="shared" si="8"/>
        <v>1.2980000000000019E-2</v>
      </c>
      <c r="Z90" s="522"/>
      <c r="AA90" s="419"/>
      <c r="AB90" s="522"/>
      <c r="AC90" s="522">
        <f t="shared" si="9"/>
        <v>0</v>
      </c>
      <c r="AD90" s="226">
        <f>IFERROR(VLOOKUP(B90,[9]A!$C$2:$I$2000,7,FALSE),0)</f>
        <v>0.22500000000000001</v>
      </c>
      <c r="AE90" s="410"/>
      <c r="AF90" s="410"/>
      <c r="AG90" s="3">
        <v>1.2980000000000019E-2</v>
      </c>
    </row>
    <row r="91" spans="1:33" ht="18.75">
      <c r="A91" s="541"/>
      <c r="B91" s="155" t="s">
        <v>249</v>
      </c>
      <c r="C91" s="108"/>
      <c r="D91" s="156">
        <v>72</v>
      </c>
      <c r="E91" s="156">
        <f>IFERROR(VLOOKUP(B91,[1]A!$B$2:$D$2000,3,FALSE),0)</f>
        <v>5184</v>
      </c>
      <c r="F91" s="541"/>
      <c r="G91" s="156">
        <f>IFERROR(VLOOKUP(B91,[2]A!$B$2:$P$3000,9,FALSE),0)</f>
        <v>4608</v>
      </c>
      <c r="H91" s="541"/>
      <c r="I91" s="156">
        <f>IFERROR(VLOOKUP(B91,[3]A!$C$2:$F$500,4,FALSE),0)</f>
        <v>0</v>
      </c>
      <c r="J91" s="541"/>
      <c r="K91" s="156">
        <f>IFERROR(VLOOKUP(B91,[4]A!$B$2:$I$400,3,FALSE),0)</f>
        <v>0</v>
      </c>
      <c r="L91" s="541"/>
      <c r="M91" s="156">
        <f>IFERROR(VLOOKUP(B91,[5]A!$B$2:$J$400,7,FALSE),0)</f>
        <v>0</v>
      </c>
      <c r="N91" s="541"/>
      <c r="O91" s="156">
        <f>IFERROR(VLOOKUP(B91,[6]A!$A$4:$G$300,9,FALSE),0)</f>
        <v>0</v>
      </c>
      <c r="P91" s="541"/>
      <c r="Q91" s="156">
        <f>IFERROR(VLOOKUP(B91,[7]A!$B$2:$K$2000,4,FALSE),0)/11</f>
        <v>15.090909090909092</v>
      </c>
      <c r="R91" s="156">
        <f>IFERROR(VLOOKUP(B91,[8]A!$B$2:$J$2000,9,FALSE),0)/11</f>
        <v>752.72727272727275</v>
      </c>
      <c r="S91" s="157">
        <v>0.19070000000000001</v>
      </c>
      <c r="T91" s="541"/>
      <c r="U91" s="157">
        <v>0.1797</v>
      </c>
      <c r="V91" s="541"/>
      <c r="W91" s="226">
        <f t="shared" si="7"/>
        <v>0.225026</v>
      </c>
      <c r="X91" s="410"/>
      <c r="Y91" s="522">
        <f t="shared" si="8"/>
        <v>1.2980000000000019E-2</v>
      </c>
      <c r="Z91" s="522"/>
      <c r="AA91" s="419"/>
      <c r="AB91" s="522"/>
      <c r="AC91" s="522">
        <f t="shared" si="9"/>
        <v>0</v>
      </c>
      <c r="AD91" s="226">
        <f>IFERROR(VLOOKUP(B91,[9]A!$C$2:$I$2000,7,FALSE),0)</f>
        <v>0.22500000000000001</v>
      </c>
      <c r="AE91" s="410"/>
      <c r="AF91" s="410"/>
      <c r="AG91" s="3">
        <v>1.2980000000000019E-2</v>
      </c>
    </row>
    <row r="92" spans="1:33" ht="18.75">
      <c r="A92" s="541"/>
      <c r="B92" s="155" t="s">
        <v>250</v>
      </c>
      <c r="C92" s="108"/>
      <c r="D92" s="156">
        <v>72</v>
      </c>
      <c r="E92" s="156">
        <f>IFERROR(VLOOKUP(B92,[1]A!$B$2:$D$2000,3,FALSE),0)</f>
        <v>0</v>
      </c>
      <c r="F92" s="541"/>
      <c r="G92" s="156">
        <f>IFERROR(VLOOKUP(B92,[2]A!$B$2:$P$3000,9,FALSE),0)</f>
        <v>0</v>
      </c>
      <c r="H92" s="541"/>
      <c r="I92" s="156">
        <f>IFERROR(VLOOKUP(B92,[3]A!$C$2:$F$500,4,FALSE),0)</f>
        <v>0</v>
      </c>
      <c r="J92" s="541"/>
      <c r="K92" s="156">
        <f>IFERROR(VLOOKUP(B92,[4]A!$B$2:$I$400,3,FALSE),0)</f>
        <v>0</v>
      </c>
      <c r="L92" s="541"/>
      <c r="M92" s="156">
        <f>IFERROR(VLOOKUP(B92,[5]A!$B$2:$J$400,7,FALSE),0)</f>
        <v>0</v>
      </c>
      <c r="N92" s="541"/>
      <c r="O92" s="156">
        <f>IFERROR(VLOOKUP(B92,[6]A!$A$4:$G$300,9,FALSE),0)</f>
        <v>0</v>
      </c>
      <c r="P92" s="541"/>
      <c r="Q92" s="156">
        <f>IFERROR(VLOOKUP(B92,[7]A!$B$2:$K$2000,4,FALSE),0)/11</f>
        <v>0</v>
      </c>
      <c r="R92" s="156">
        <f>IFERROR(VLOOKUP(B92,[8]A!$B$2:$J$2000,9,FALSE),0)/11</f>
        <v>0</v>
      </c>
      <c r="S92" s="157">
        <v>0.19070000000000001</v>
      </c>
      <c r="T92" s="541"/>
      <c r="U92" s="157">
        <v>0.1797</v>
      </c>
      <c r="V92" s="541"/>
      <c r="W92" s="226">
        <f t="shared" si="7"/>
        <v>0.225026</v>
      </c>
      <c r="X92" s="410"/>
      <c r="Y92" s="522">
        <f t="shared" si="8"/>
        <v>1.2980000000000019E-2</v>
      </c>
      <c r="Z92" s="522"/>
      <c r="AA92" s="419"/>
      <c r="AB92" s="522"/>
      <c r="AC92" s="522">
        <f t="shared" si="9"/>
        <v>0</v>
      </c>
      <c r="AD92" s="226">
        <f>IFERROR(VLOOKUP(B92,[9]A!$C$2:$I$2000,7,FALSE),0)</f>
        <v>0.22500000000000001</v>
      </c>
      <c r="AE92" s="410"/>
      <c r="AF92" s="410"/>
      <c r="AG92" s="3">
        <v>1.2980000000000019E-2</v>
      </c>
    </row>
    <row r="93" spans="1:33" ht="18.75">
      <c r="A93" s="541"/>
      <c r="B93" s="155" t="s">
        <v>251</v>
      </c>
      <c r="C93" s="108"/>
      <c r="D93" s="156">
        <v>72</v>
      </c>
      <c r="E93" s="156">
        <f>IFERROR(VLOOKUP(B93,[1]A!$B$2:$D$2000,3,FALSE),0)</f>
        <v>0</v>
      </c>
      <c r="F93" s="541"/>
      <c r="G93" s="156">
        <f>IFERROR(VLOOKUP(B93,[2]A!$B$2:$P$3000,9,FALSE),0)</f>
        <v>3744</v>
      </c>
      <c r="H93" s="541"/>
      <c r="I93" s="156">
        <f>IFERROR(VLOOKUP(B93,[3]A!$C$2:$F$500,4,FALSE),0)</f>
        <v>0</v>
      </c>
      <c r="J93" s="541"/>
      <c r="K93" s="156">
        <f>IFERROR(VLOOKUP(B93,[4]A!$B$2:$I$400,3,FALSE),0)</f>
        <v>0</v>
      </c>
      <c r="L93" s="541"/>
      <c r="M93" s="156">
        <f>IFERROR(VLOOKUP(B93,[5]A!$B$2:$J$400,7,FALSE),0)</f>
        <v>0</v>
      </c>
      <c r="N93" s="541"/>
      <c r="O93" s="156">
        <f>IFERROR(VLOOKUP(B93,[6]A!$A$4:$G$300,9,FALSE),0)</f>
        <v>0</v>
      </c>
      <c r="P93" s="541"/>
      <c r="Q93" s="156">
        <f>IFERROR(VLOOKUP(B93,[7]A!$B$2:$K$2000,4,FALSE),0)/11</f>
        <v>18.272727272727273</v>
      </c>
      <c r="R93" s="156">
        <f>IFERROR(VLOOKUP(B93,[8]A!$B$2:$J$2000,9,FALSE),0)/11</f>
        <v>1106.1818181818182</v>
      </c>
      <c r="S93" s="157">
        <v>0.19070000000000001</v>
      </c>
      <c r="T93" s="541"/>
      <c r="U93" s="157">
        <v>0.1797</v>
      </c>
      <c r="V93" s="541"/>
      <c r="W93" s="226">
        <f t="shared" si="7"/>
        <v>0.225026</v>
      </c>
      <c r="X93" s="410"/>
      <c r="Y93" s="522"/>
      <c r="Z93" s="522"/>
      <c r="AA93" s="419"/>
      <c r="AB93" s="522"/>
      <c r="AC93" s="522"/>
      <c r="AD93" s="226">
        <f>IFERROR(VLOOKUP(B93,[9]A!$C$2:$I$2000,7,FALSE),0)</f>
        <v>0.22500000000000001</v>
      </c>
      <c r="AE93" s="410"/>
      <c r="AF93" s="410"/>
      <c r="AG93" s="3">
        <v>1.2980000000000019E-2</v>
      </c>
    </row>
    <row r="94" spans="1:33" ht="18.75">
      <c r="A94" s="541"/>
      <c r="B94" s="155" t="s">
        <v>256</v>
      </c>
      <c r="C94" s="108"/>
      <c r="D94" s="156">
        <v>72</v>
      </c>
      <c r="E94" s="156">
        <f>IFERROR(VLOOKUP(B94,[1]A!$B$2:$D$2000,3,FALSE),0)</f>
        <v>0</v>
      </c>
      <c r="F94" s="541"/>
      <c r="G94" s="156">
        <f>IFERROR(VLOOKUP(B94,[2]A!$B$2:$P$3000,9,FALSE),0)</f>
        <v>0</v>
      </c>
      <c r="H94" s="541"/>
      <c r="I94" s="156">
        <f>IFERROR(VLOOKUP(B94,[3]A!$C$2:$F$500,4,FALSE),0)</f>
        <v>0</v>
      </c>
      <c r="J94" s="541"/>
      <c r="K94" s="156">
        <f>IFERROR(VLOOKUP(B94,[4]A!$B$2:$I$400,3,FALSE),0)</f>
        <v>0</v>
      </c>
      <c r="L94" s="541"/>
      <c r="M94" s="156">
        <f>IFERROR(VLOOKUP(B94,[5]A!$B$2:$J$400,7,FALSE),0)</f>
        <v>0</v>
      </c>
      <c r="N94" s="541"/>
      <c r="O94" s="156">
        <f>IFERROR(VLOOKUP(B94,[6]A!$A$4:$G$300,9,FALSE),0)</f>
        <v>0</v>
      </c>
      <c r="P94" s="541"/>
      <c r="Q94" s="156">
        <f>IFERROR(VLOOKUP(B94,[7]A!$B$2:$K$2000,4,FALSE),0)/11</f>
        <v>9</v>
      </c>
      <c r="R94" s="156">
        <f>IFERROR(VLOOKUP(B94,[8]A!$B$2:$J$2000,9,FALSE),0)/11</f>
        <v>576</v>
      </c>
      <c r="S94" s="157">
        <v>0.19070000000000001</v>
      </c>
      <c r="T94" s="541"/>
      <c r="U94" s="157">
        <v>0.1797</v>
      </c>
      <c r="V94" s="541"/>
      <c r="W94" s="226">
        <f t="shared" si="7"/>
        <v>0.225026</v>
      </c>
      <c r="X94" s="410"/>
      <c r="Y94" s="522"/>
      <c r="Z94" s="522"/>
      <c r="AA94" s="419"/>
      <c r="AB94" s="522"/>
      <c r="AC94" s="522"/>
      <c r="AD94" s="226">
        <f>IFERROR(VLOOKUP(B94,[9]A!$C$2:$I$2000,7,FALSE),0)</f>
        <v>0.22500000000000001</v>
      </c>
      <c r="AE94" s="410"/>
      <c r="AF94" s="410"/>
      <c r="AG94" s="3">
        <v>1.2980000000000019E-2</v>
      </c>
    </row>
    <row r="95" spans="1:33" ht="18.75">
      <c r="A95" s="542"/>
      <c r="B95" s="155" t="s">
        <v>306</v>
      </c>
      <c r="C95" s="108"/>
      <c r="D95" s="156">
        <v>72</v>
      </c>
      <c r="E95" s="156">
        <f>IFERROR(VLOOKUP(B95,[1]A!$B$2:$D$2000,3,FALSE),0)</f>
        <v>0</v>
      </c>
      <c r="F95" s="542"/>
      <c r="G95" s="156">
        <f>IFERROR(VLOOKUP(B95,[2]A!$B$2:$P$3000,9,FALSE),0)</f>
        <v>288</v>
      </c>
      <c r="H95" s="542"/>
      <c r="I95" s="156">
        <f>IFERROR(VLOOKUP(B95,[3]A!$C$2:$F$500,4,FALSE),0)</f>
        <v>0</v>
      </c>
      <c r="J95" s="542"/>
      <c r="K95" s="156">
        <f>IFERROR(VLOOKUP(B95,[4]A!$B$2:$I$400,3,FALSE),0)</f>
        <v>0</v>
      </c>
      <c r="L95" s="542"/>
      <c r="M95" s="156">
        <f>IFERROR(VLOOKUP(B95,[5]A!$B$2:$J$400,7,FALSE),0)</f>
        <v>0</v>
      </c>
      <c r="N95" s="542"/>
      <c r="O95" s="156">
        <f>IFERROR(VLOOKUP(B95,[6]A!$A$4:$G$300,9,FALSE),0)</f>
        <v>0</v>
      </c>
      <c r="P95" s="542"/>
      <c r="Q95" s="156">
        <f>IFERROR(VLOOKUP(B95,[7]A!$B$2:$K$2000,4,FALSE),0)/11</f>
        <v>28.90909090909091</v>
      </c>
      <c r="R95" s="156">
        <f>IFERROR(VLOOKUP(B95,[8]A!$B$2:$J$2000,9,FALSE),0)/11</f>
        <v>1701.8181818181818</v>
      </c>
      <c r="S95" s="157">
        <v>0.19070000000000001</v>
      </c>
      <c r="T95" s="542"/>
      <c r="U95" s="157">
        <v>0.1797</v>
      </c>
      <c r="V95" s="542"/>
      <c r="W95" s="226">
        <f t="shared" si="7"/>
        <v>0.225026</v>
      </c>
      <c r="X95" s="411"/>
      <c r="Y95" s="522">
        <f t="shared" si="8"/>
        <v>1.2980000000000019E-2</v>
      </c>
      <c r="Z95" s="523"/>
      <c r="AA95" s="415"/>
      <c r="AB95" s="523"/>
      <c r="AC95" s="523">
        <f t="shared" si="9"/>
        <v>0</v>
      </c>
      <c r="AD95" s="226">
        <f>IFERROR(VLOOKUP(B95,[9]A!$C$2:$I$2000,7,FALSE),0)</f>
        <v>0.22500000000000001</v>
      </c>
      <c r="AE95" s="411"/>
      <c r="AF95" s="411"/>
      <c r="AG95" s="3">
        <v>1.2980000000000019E-2</v>
      </c>
    </row>
    <row r="96" spans="1:33" ht="18.75">
      <c r="A96" s="432">
        <v>87</v>
      </c>
      <c r="B96" s="112" t="s">
        <v>23</v>
      </c>
      <c r="C96" s="108"/>
      <c r="D96" s="111">
        <v>4</v>
      </c>
      <c r="E96" s="111">
        <f>IFERROR(VLOOKUP(B96,[1]A!$B$2:$D$2000,3,FALSE),0)</f>
        <v>0</v>
      </c>
      <c r="F96" s="432">
        <f>SUM(E96:E97)</f>
        <v>0</v>
      </c>
      <c r="G96" s="111">
        <f>IFERROR(VLOOKUP(B96,[2]A!$B$2:$P$3000,9,FALSE),0)</f>
        <v>0</v>
      </c>
      <c r="H96" s="432">
        <f>SUM(G96:G97)</f>
        <v>0</v>
      </c>
      <c r="I96" s="111">
        <f>IFERROR(VLOOKUP(B96,[3]A!$C$2:$F$500,4,FALSE),0)</f>
        <v>0</v>
      </c>
      <c r="J96" s="432">
        <f>SUM(I96:I97)</f>
        <v>0</v>
      </c>
      <c r="K96" s="111">
        <f>IFERROR(VLOOKUP(B96,[4]A!$B$2:$I$400,3,FALSE),0)</f>
        <v>76</v>
      </c>
      <c r="L96" s="432">
        <f>SUM(K96:K97)</f>
        <v>76</v>
      </c>
      <c r="M96" s="111">
        <f>IFERROR(VLOOKUP(B96,[5]A!$B$2:$J$400,7,FALSE),0)</f>
        <v>0</v>
      </c>
      <c r="N96" s="432">
        <f>SUM(M96:M97)</f>
        <v>0</v>
      </c>
      <c r="O96" s="111">
        <f>IFERROR(VLOOKUP(B96,[6]A!$A$4:$G$300,9,FALSE),0)</f>
        <v>0</v>
      </c>
      <c r="P96" s="432">
        <f>SUM(O96:O97)</f>
        <v>0</v>
      </c>
      <c r="Q96" s="111">
        <f>IFERROR(VLOOKUP(B96,[7]A!$B$2:$K$2000,4,FALSE),0)/11</f>
        <v>0</v>
      </c>
      <c r="R96" s="111">
        <f>IFERROR(VLOOKUP(B96,[8]A!$B$2:$J$2000,9,FALSE),0)/11</f>
        <v>0</v>
      </c>
      <c r="S96" s="113">
        <v>2.3957999999999999</v>
      </c>
      <c r="T96" s="428">
        <f>+S96</f>
        <v>2.3957999999999999</v>
      </c>
      <c r="U96" s="113">
        <v>2.3246000000000002</v>
      </c>
      <c r="V96" s="428">
        <f>+U96</f>
        <v>2.3246000000000002</v>
      </c>
      <c r="W96" s="212">
        <f t="shared" si="5"/>
        <v>2.8270439999999999</v>
      </c>
      <c r="X96" s="488">
        <f>+W96</f>
        <v>2.8270439999999999</v>
      </c>
      <c r="Y96" s="428">
        <f t="shared" si="6"/>
        <v>8.4015999999999647E-2</v>
      </c>
      <c r="Z96" s="428">
        <v>8.4000000000000005E-2</v>
      </c>
      <c r="AA96" s="428">
        <f>+Z96-Y96</f>
        <v>-1.5999999999641301E-5</v>
      </c>
      <c r="AB96" s="428">
        <v>4.1999999999999815E-2</v>
      </c>
      <c r="AC96" s="428">
        <f>+Z96-AB96</f>
        <v>4.200000000000019E-2</v>
      </c>
      <c r="AD96" s="212">
        <f>IFERROR(VLOOKUP(B96,[9]A!$C$2:$I$2000,7,FALSE),0)</f>
        <v>2.827</v>
      </c>
      <c r="AE96" s="488">
        <f>+AD96</f>
        <v>2.827</v>
      </c>
      <c r="AF96" s="372" t="s">
        <v>317</v>
      </c>
      <c r="AG96" s="3">
        <v>8.4015999999999647E-2</v>
      </c>
    </row>
    <row r="97" spans="1:33" ht="18.75">
      <c r="A97" s="434"/>
      <c r="B97" s="112" t="s">
        <v>224</v>
      </c>
      <c r="C97" s="108"/>
      <c r="D97" s="111">
        <v>4</v>
      </c>
      <c r="E97" s="111">
        <f>IFERROR(VLOOKUP(B97,[1]A!$B$2:$D$2000,3,FALSE),0)</f>
        <v>0</v>
      </c>
      <c r="F97" s="434"/>
      <c r="G97" s="111">
        <f>IFERROR(VLOOKUP(B97,[2]A!$B$2:$P$3000,9,FALSE),0)</f>
        <v>0</v>
      </c>
      <c r="H97" s="434"/>
      <c r="I97" s="111">
        <f>IFERROR(VLOOKUP(B97,[3]A!$C$2:$F$500,4,FALSE),0)</f>
        <v>0</v>
      </c>
      <c r="J97" s="434"/>
      <c r="K97" s="111">
        <f>IFERROR(VLOOKUP(B97,[4]A!$B$2:$I$400,3,FALSE),0)</f>
        <v>0</v>
      </c>
      <c r="L97" s="434"/>
      <c r="M97" s="111">
        <f>IFERROR(VLOOKUP(B97,[5]A!$B$2:$J$400,7,FALSE),0)</f>
        <v>0</v>
      </c>
      <c r="N97" s="434"/>
      <c r="O97" s="111">
        <f>IFERROR(VLOOKUP(B97,[6]A!$A$4:$G$300,9,FALSE),0)</f>
        <v>0</v>
      </c>
      <c r="P97" s="434"/>
      <c r="Q97" s="111">
        <f>IFERROR(VLOOKUP(B97,[7]A!$B$2:$K$2000,4,FALSE),0)/11</f>
        <v>0</v>
      </c>
      <c r="R97" s="111">
        <f>IFERROR(VLOOKUP(B97,[8]A!$B$2:$J$2000,9,FALSE),0)/11</f>
        <v>0</v>
      </c>
      <c r="S97" s="113">
        <v>2.3957999999999999</v>
      </c>
      <c r="T97" s="415"/>
      <c r="U97" s="113">
        <v>2.3246000000000002</v>
      </c>
      <c r="V97" s="415"/>
      <c r="W97" s="212">
        <f t="shared" si="5"/>
        <v>2.8270439999999999</v>
      </c>
      <c r="X97" s="388"/>
      <c r="Y97" s="415">
        <f t="shared" si="6"/>
        <v>8.4015999999999647E-2</v>
      </c>
      <c r="Z97" s="415"/>
      <c r="AA97" s="415"/>
      <c r="AB97" s="415"/>
      <c r="AC97" s="415"/>
      <c r="AD97" s="212">
        <f>IFERROR(VLOOKUP(B97,[9]A!$C$2:$I$2000,7,FALSE),0)</f>
        <v>2.827</v>
      </c>
      <c r="AE97" s="388"/>
      <c r="AF97" s="388"/>
      <c r="AG97" s="3">
        <v>8.4015999999999647E-2</v>
      </c>
    </row>
    <row r="98" spans="1:33" ht="18.75">
      <c r="A98" s="432">
        <v>170</v>
      </c>
      <c r="B98" s="112" t="s">
        <v>252</v>
      </c>
      <c r="C98" s="108"/>
      <c r="D98" s="111">
        <v>4</v>
      </c>
      <c r="E98" s="111">
        <f>IFERROR(VLOOKUP(B98,[1]A!$B$2:$D$2000,3,FALSE),0)</f>
        <v>72</v>
      </c>
      <c r="F98" s="432">
        <f>SUM(E98:E99)</f>
        <v>144</v>
      </c>
      <c r="G98" s="111">
        <f>IFERROR(VLOOKUP(B98,[2]A!$B$2:$P$3000,9,FALSE),0)</f>
        <v>80</v>
      </c>
      <c r="H98" s="432">
        <f>SUM(G98:G99)</f>
        <v>140</v>
      </c>
      <c r="I98" s="111">
        <f>IFERROR(VLOOKUP(B98,[3]A!$C$2:$F$500,4,FALSE),0)</f>
        <v>0</v>
      </c>
      <c r="J98" s="432">
        <f>SUM(I98:I99)</f>
        <v>0</v>
      </c>
      <c r="K98" s="111">
        <f>IFERROR(VLOOKUP(B98,[4]A!$B$2:$I$400,3,FALSE),0)</f>
        <v>0</v>
      </c>
      <c r="L98" s="432">
        <f>SUM(K98:K99)</f>
        <v>0</v>
      </c>
      <c r="M98" s="111">
        <f>IFERROR(VLOOKUP(B98,[5]A!$B$2:$J$400,7,FALSE),0)</f>
        <v>0</v>
      </c>
      <c r="N98" s="432">
        <f>SUM(M98:M99)</f>
        <v>0</v>
      </c>
      <c r="O98" s="111">
        <f>IFERROR(VLOOKUP(B98,[6]A!$A$4:$G$300,9,FALSE),0)</f>
        <v>0</v>
      </c>
      <c r="P98" s="432">
        <f>SUM(O98:O99)</f>
        <v>0</v>
      </c>
      <c r="Q98" s="111">
        <f>IFERROR(VLOOKUP(B98,[7]A!$B$2:$K$2000,4,FALSE),0)/11</f>
        <v>8.3636363636363633</v>
      </c>
      <c r="R98" s="111">
        <f>IFERROR(VLOOKUP(B98,[8]A!$B$2:$J$2000,9,FALSE),0)/11</f>
        <v>32.727272727272727</v>
      </c>
      <c r="S98" s="113">
        <v>2.1924000000000001</v>
      </c>
      <c r="T98" s="428">
        <f>+S98</f>
        <v>2.1924000000000001</v>
      </c>
      <c r="U98" s="113">
        <v>2.1212</v>
      </c>
      <c r="V98" s="428">
        <f>+U98</f>
        <v>2.1212</v>
      </c>
      <c r="W98" s="212">
        <f>S98*1.18</f>
        <v>2.5870320000000002</v>
      </c>
      <c r="X98" s="488">
        <f>+W98</f>
        <v>2.5870320000000002</v>
      </c>
      <c r="Y98" s="428">
        <f>(S98*1.18)-(U98*1.18)</f>
        <v>8.4016000000000535E-2</v>
      </c>
      <c r="Z98" s="428">
        <v>8.4000000000000005E-2</v>
      </c>
      <c r="AA98" s="428">
        <f>+Z98-Y98</f>
        <v>-1.600000000052948E-5</v>
      </c>
      <c r="AB98" s="428">
        <v>4.1999999999999815E-2</v>
      </c>
      <c r="AC98" s="428">
        <f>+Z98-AB98</f>
        <v>4.200000000000019E-2</v>
      </c>
      <c r="AD98" s="212">
        <f>IFERROR(VLOOKUP(B98,[9]A!$C$2:$I$2000,7,FALSE),0)</f>
        <v>2.5870000000000002</v>
      </c>
      <c r="AE98" s="488">
        <f>+AD98</f>
        <v>2.5870000000000002</v>
      </c>
      <c r="AF98" s="372" t="s">
        <v>317</v>
      </c>
      <c r="AG98" s="3">
        <v>8.4015999999999647E-2</v>
      </c>
    </row>
    <row r="99" spans="1:33" ht="18.75">
      <c r="A99" s="434"/>
      <c r="B99" s="112" t="s">
        <v>253</v>
      </c>
      <c r="C99" s="108"/>
      <c r="D99" s="111">
        <v>4</v>
      </c>
      <c r="E99" s="111">
        <f>IFERROR(VLOOKUP(B99,[1]A!$B$2:$D$2000,3,FALSE),0)</f>
        <v>72</v>
      </c>
      <c r="F99" s="434"/>
      <c r="G99" s="111">
        <f>IFERROR(VLOOKUP(B99,[2]A!$B$2:$P$3000,9,FALSE),0)</f>
        <v>60</v>
      </c>
      <c r="H99" s="434"/>
      <c r="I99" s="111">
        <f>IFERROR(VLOOKUP(B99,[3]A!$C$2:$F$500,4,FALSE),0)</f>
        <v>0</v>
      </c>
      <c r="J99" s="434"/>
      <c r="K99" s="111">
        <f>IFERROR(VLOOKUP(B99,[4]A!$B$2:$I$400,3,FALSE),0)</f>
        <v>0</v>
      </c>
      <c r="L99" s="434"/>
      <c r="M99" s="111">
        <f>IFERROR(VLOOKUP(B99,[5]A!$B$2:$J$400,7,FALSE),0)</f>
        <v>0</v>
      </c>
      <c r="N99" s="434"/>
      <c r="O99" s="111">
        <f>IFERROR(VLOOKUP(B99,[6]A!$A$4:$G$300,9,FALSE),0)</f>
        <v>0</v>
      </c>
      <c r="P99" s="434"/>
      <c r="Q99" s="111">
        <f>IFERROR(VLOOKUP(B99,[7]A!$B$2:$K$2000,4,FALSE),0)/11</f>
        <v>8.3636363636363633</v>
      </c>
      <c r="R99" s="111">
        <f>IFERROR(VLOOKUP(B99,[8]A!$B$2:$J$2000,9,FALSE),0)/11</f>
        <v>33.454545454545453</v>
      </c>
      <c r="S99" s="113">
        <v>2.1924000000000001</v>
      </c>
      <c r="T99" s="415"/>
      <c r="U99" s="113">
        <v>2.1212</v>
      </c>
      <c r="V99" s="415"/>
      <c r="W99" s="212">
        <f>S99*1.18</f>
        <v>2.5870320000000002</v>
      </c>
      <c r="X99" s="388"/>
      <c r="Y99" s="415">
        <f>(S99*1.18)-(U99*1.18)</f>
        <v>8.4016000000000535E-2</v>
      </c>
      <c r="Z99" s="415"/>
      <c r="AA99" s="415"/>
      <c r="AB99" s="415"/>
      <c r="AC99" s="415"/>
      <c r="AD99" s="212">
        <f>IFERROR(VLOOKUP(B99,[9]A!$C$2:$I$2000,7,FALSE),0)</f>
        <v>2.5870000000000002</v>
      </c>
      <c r="AE99" s="388"/>
      <c r="AF99" s="388"/>
      <c r="AG99" s="3">
        <v>8.4015999999999647E-2</v>
      </c>
    </row>
    <row r="100" spans="1:33" ht="18.75">
      <c r="A100" s="158">
        <v>126</v>
      </c>
      <c r="B100" s="159" t="s">
        <v>24</v>
      </c>
      <c r="C100" s="108"/>
      <c r="D100" s="158">
        <v>8</v>
      </c>
      <c r="E100" s="158">
        <f>IFERROR(VLOOKUP(B100,[1]A!$B$2:$D$2000,3,FALSE),0)</f>
        <v>0</v>
      </c>
      <c r="F100" s="158">
        <f>+E100</f>
        <v>0</v>
      </c>
      <c r="G100" s="158">
        <f>IFERROR(VLOOKUP(B100,[2]A!$B$2:$P$3000,9,FALSE),0)</f>
        <v>0</v>
      </c>
      <c r="H100" s="158">
        <f>+G100</f>
        <v>0</v>
      </c>
      <c r="I100" s="158">
        <f>IFERROR(VLOOKUP(B100,[3]A!$C$2:$F$500,4,FALSE),0)</f>
        <v>16</v>
      </c>
      <c r="J100" s="158">
        <f>+I100</f>
        <v>16</v>
      </c>
      <c r="K100" s="158">
        <f>IFERROR(VLOOKUP(B100,[4]A!$B$2:$I$400,3,FALSE),0)</f>
        <v>176</v>
      </c>
      <c r="L100" s="158">
        <f>+K100</f>
        <v>176</v>
      </c>
      <c r="M100" s="158">
        <f>IFERROR(VLOOKUP(B100,[5]A!$B$2:$J$400,7,FALSE),0)</f>
        <v>0</v>
      </c>
      <c r="N100" s="158">
        <f>+M100</f>
        <v>0</v>
      </c>
      <c r="O100" s="158">
        <f>IFERROR(VLOOKUP(B100,[6]A!$A$4:$G$300,9,FALSE),0)</f>
        <v>0</v>
      </c>
      <c r="P100" s="158">
        <f>+O100</f>
        <v>0</v>
      </c>
      <c r="Q100" s="158">
        <f>IFERROR(VLOOKUP(B100,[7]A!$B$2:$K$2000,4,FALSE),0)/11</f>
        <v>0</v>
      </c>
      <c r="R100" s="158">
        <f>IFERROR(VLOOKUP(B100,[8]A!$B$2:$J$2000,9,FALSE),0)/11</f>
        <v>0</v>
      </c>
      <c r="S100" s="160">
        <v>1.6550169491525422</v>
      </c>
      <c r="T100" s="160">
        <f>+S100</f>
        <v>1.6550169491525422</v>
      </c>
      <c r="U100" s="160">
        <v>1.6439999999999999</v>
      </c>
      <c r="V100" s="160">
        <f>+U100</f>
        <v>1.6439999999999999</v>
      </c>
      <c r="W100" s="227">
        <f t="shared" si="5"/>
        <v>1.9529199999999995</v>
      </c>
      <c r="X100" s="227">
        <f>+W100</f>
        <v>1.9529199999999995</v>
      </c>
      <c r="Y100" s="160">
        <f t="shared" si="6"/>
        <v>1.2999999999999678E-2</v>
      </c>
      <c r="Z100" s="160">
        <v>0.05</v>
      </c>
      <c r="AA100" s="113">
        <f>+Z100-Y100</f>
        <v>3.7000000000000324E-2</v>
      </c>
      <c r="AB100" s="160">
        <v>2.5000000000000001E-2</v>
      </c>
      <c r="AC100" s="160">
        <f>+Z100-AB100</f>
        <v>2.5000000000000001E-2</v>
      </c>
      <c r="AD100" s="227">
        <f>IFERROR(VLOOKUP(B100,[9]A!$C$2:$I$2000,7,FALSE),0)</f>
        <v>1.99</v>
      </c>
      <c r="AE100" s="227">
        <f>+AD100</f>
        <v>1.99</v>
      </c>
      <c r="AF100" s="330" t="s">
        <v>317</v>
      </c>
    </row>
    <row r="101" spans="1:33" ht="18.75">
      <c r="A101" s="161">
        <v>18</v>
      </c>
      <c r="B101" s="162" t="s">
        <v>57</v>
      </c>
      <c r="C101" s="108"/>
      <c r="D101" s="161">
        <v>48</v>
      </c>
      <c r="E101" s="161">
        <f>IFERROR(VLOOKUP(B101,[1]A!$B$2:$D$2000,3,FALSE),0)</f>
        <v>3072</v>
      </c>
      <c r="F101" s="161">
        <f>+E101</f>
        <v>3072</v>
      </c>
      <c r="G101" s="161">
        <f>IFERROR(VLOOKUP(B101,[2]A!$B$2:$P$3000,9,FALSE),0)</f>
        <v>1392</v>
      </c>
      <c r="H101" s="161">
        <f>+G101</f>
        <v>1392</v>
      </c>
      <c r="I101" s="161">
        <f>IFERROR(VLOOKUP(B101,[3]A!$C$2:$F$500,4,FALSE),0)</f>
        <v>41</v>
      </c>
      <c r="J101" s="161">
        <f>+I101</f>
        <v>41</v>
      </c>
      <c r="K101" s="161">
        <f>IFERROR(VLOOKUP(B101,[4]A!$B$2:$I$400,3,FALSE),0)</f>
        <v>0</v>
      </c>
      <c r="L101" s="161">
        <f>+K101</f>
        <v>0</v>
      </c>
      <c r="M101" s="161">
        <f>IFERROR(VLOOKUP(B101,[5]A!$B$2:$J$400,7,FALSE),0)</f>
        <v>0</v>
      </c>
      <c r="N101" s="161">
        <f>+M101</f>
        <v>0</v>
      </c>
      <c r="O101" s="161">
        <f>IFERROR(VLOOKUP(B101,[6]A!$A$4:$G$300,9,FALSE),0)</f>
        <v>0</v>
      </c>
      <c r="P101" s="161">
        <f>+O101</f>
        <v>0</v>
      </c>
      <c r="Q101" s="161">
        <f>IFERROR(VLOOKUP(B101,[7]A!$B$2:$K$2000,4,FALSE),0)/11</f>
        <v>77.63636363636364</v>
      </c>
      <c r="R101" s="161">
        <f>IFERROR(VLOOKUP(B101,[8]A!$B$2:$J$2000,9,FALSE),0)/11</f>
        <v>2934.818181818182</v>
      </c>
      <c r="S101" s="163">
        <v>0.47460000000000002</v>
      </c>
      <c r="T101" s="163">
        <f>+S101</f>
        <v>0.47460000000000002</v>
      </c>
      <c r="U101" s="163">
        <v>0.46360000000000001</v>
      </c>
      <c r="V101" s="163">
        <f>+U101</f>
        <v>0.46360000000000001</v>
      </c>
      <c r="W101" s="228">
        <f t="shared" si="5"/>
        <v>0.56002799999999997</v>
      </c>
      <c r="X101" s="228">
        <f>+W101</f>
        <v>0.56002799999999997</v>
      </c>
      <c r="Y101" s="163">
        <f t="shared" si="6"/>
        <v>1.2979999999999992E-2</v>
      </c>
      <c r="Z101" s="163">
        <v>1.2999999999999999E-2</v>
      </c>
      <c r="AA101" s="113">
        <f>+Z101-Y101</f>
        <v>2.0000000000007859E-5</v>
      </c>
      <c r="AB101" s="163">
        <v>5.0000000000000001E-3</v>
      </c>
      <c r="AC101" s="163">
        <f>+Z101-AB101</f>
        <v>8.0000000000000002E-3</v>
      </c>
      <c r="AD101" s="228">
        <f>IFERROR(VLOOKUP(B101,[9]A!$C$2:$I$2000,7,FALSE),0)</f>
        <v>0.57999999999999996</v>
      </c>
      <c r="AE101" s="228">
        <f>+AD101</f>
        <v>0.57999999999999996</v>
      </c>
      <c r="AF101" s="334" t="s">
        <v>225</v>
      </c>
      <c r="AG101" s="3">
        <v>1.2979999999999992E-2</v>
      </c>
    </row>
    <row r="102" spans="1:33" ht="18.75">
      <c r="A102" s="126">
        <v>43</v>
      </c>
      <c r="B102" s="127" t="s">
        <v>40</v>
      </c>
      <c r="C102" s="108"/>
      <c r="D102" s="126">
        <v>42</v>
      </c>
      <c r="E102" s="126">
        <f>IFERROR(VLOOKUP(B102,[1]A!$B$2:$D$2000,3,FALSE),0)</f>
        <v>0</v>
      </c>
      <c r="F102" s="126">
        <f>+E102</f>
        <v>0</v>
      </c>
      <c r="G102" s="126">
        <f>IFERROR(VLOOKUP(B102,[2]A!$B$2:$P$3000,9,FALSE),0)</f>
        <v>0</v>
      </c>
      <c r="H102" s="126">
        <f>+G102</f>
        <v>0</v>
      </c>
      <c r="I102" s="126">
        <f>IFERROR(VLOOKUP(B102,[3]A!$C$2:$F$500,4,FALSE),0)</f>
        <v>0</v>
      </c>
      <c r="J102" s="126">
        <f>+I102</f>
        <v>0</v>
      </c>
      <c r="K102" s="126">
        <f>IFERROR(VLOOKUP(B102,[4]A!$B$2:$I$400,3,FALSE),0)</f>
        <v>0</v>
      </c>
      <c r="L102" s="126">
        <f>+K102</f>
        <v>0</v>
      </c>
      <c r="M102" s="126">
        <f>IFERROR(VLOOKUP(B102,[5]A!$B$2:$J$400,7,FALSE),0)</f>
        <v>0</v>
      </c>
      <c r="N102" s="126">
        <f>+M102</f>
        <v>0</v>
      </c>
      <c r="O102" s="126">
        <f>IFERROR(VLOOKUP(B102,[6]A!$A$4:$G$300,9,FALSE),0)</f>
        <v>0</v>
      </c>
      <c r="P102" s="126">
        <f>+O102</f>
        <v>0</v>
      </c>
      <c r="Q102" s="126">
        <f>IFERROR(VLOOKUP(B102,[7]A!$B$2:$K$2000,4,FALSE),0)/11</f>
        <v>0</v>
      </c>
      <c r="R102" s="126">
        <f>IFERROR(VLOOKUP(B102,[8]A!$B$2:$J$2000,9,FALSE),0)/11</f>
        <v>0</v>
      </c>
      <c r="S102" s="128">
        <v>0.50091694915254237</v>
      </c>
      <c r="T102" s="128">
        <f>+S102</f>
        <v>0.50091694915254237</v>
      </c>
      <c r="U102" s="128">
        <v>0.4899</v>
      </c>
      <c r="V102" s="128">
        <f>+U102</f>
        <v>0.4899</v>
      </c>
      <c r="W102" s="217">
        <f t="shared" si="5"/>
        <v>0.591082</v>
      </c>
      <c r="X102" s="217">
        <f>+W102</f>
        <v>0.591082</v>
      </c>
      <c r="Y102" s="128">
        <f t="shared" si="6"/>
        <v>1.3000000000000012E-2</v>
      </c>
      <c r="Z102" s="128">
        <v>1.2999999999999999E-2</v>
      </c>
      <c r="AA102" s="113">
        <f>+Z102-Y102</f>
        <v>0</v>
      </c>
      <c r="AB102" s="128">
        <v>5.0000000000000001E-3</v>
      </c>
      <c r="AC102" s="128">
        <f>+Z102-AB102</f>
        <v>8.0000000000000002E-3</v>
      </c>
      <c r="AD102" s="217">
        <f>IFERROR(VLOOKUP(B102,[9]A!$C$2:$I$2000,7,FALSE),0)</f>
        <v>0.59</v>
      </c>
      <c r="AE102" s="217">
        <f>+AD102</f>
        <v>0.59</v>
      </c>
      <c r="AF102" s="330" t="s">
        <v>317</v>
      </c>
    </row>
    <row r="103" spans="1:33" ht="18.75">
      <c r="A103" s="516">
        <v>10</v>
      </c>
      <c r="B103" s="114" t="s">
        <v>25</v>
      </c>
      <c r="C103" s="108"/>
      <c r="D103" s="115">
        <v>48</v>
      </c>
      <c r="E103" s="115">
        <f>IFERROR(VLOOKUP(B103,[1]A!$B$2:$D$2000,3,FALSE),0)</f>
        <v>432</v>
      </c>
      <c r="F103" s="516">
        <f>SUM(E103:E106)</f>
        <v>864</v>
      </c>
      <c r="G103" s="115">
        <f>IFERROR(VLOOKUP(B103,[2]A!$B$2:$P$3000,9,FALSE),0)</f>
        <v>558</v>
      </c>
      <c r="H103" s="516">
        <f>SUM(G103:G106)</f>
        <v>510</v>
      </c>
      <c r="I103" s="115">
        <f>IFERROR(VLOOKUP(B103,[3]A!$C$2:$F$500,4,FALSE),0)</f>
        <v>0</v>
      </c>
      <c r="J103" s="516">
        <f>SUM(I103:I106)</f>
        <v>44</v>
      </c>
      <c r="K103" s="115">
        <f>IFERROR(VLOOKUP(B103,[4]A!$B$2:$I$400,3,FALSE),0)</f>
        <v>528</v>
      </c>
      <c r="L103" s="516">
        <f>SUM(K103:K106)</f>
        <v>1200</v>
      </c>
      <c r="M103" s="115">
        <f>IFERROR(VLOOKUP(B103,[5]A!$B$2:$J$400,7,FALSE),0)</f>
        <v>0</v>
      </c>
      <c r="N103" s="516">
        <f>SUM(M103:M106)</f>
        <v>0</v>
      </c>
      <c r="O103" s="115">
        <f>IFERROR(VLOOKUP(B103,[6]A!$A$4:$G$300,9,FALSE),0)</f>
        <v>0</v>
      </c>
      <c r="P103" s="516">
        <f>SUM(O103:O106)</f>
        <v>0</v>
      </c>
      <c r="Q103" s="115">
        <f>IFERROR(VLOOKUP(B103,[7]A!$B$2:$K$2000,4,FALSE),0)/11</f>
        <v>6.5454545454545459</v>
      </c>
      <c r="R103" s="115">
        <f>IFERROR(VLOOKUP(B103,[8]A!$B$2:$J$2000,9,FALSE),0)/11</f>
        <v>218.45454545454547</v>
      </c>
      <c r="S103" s="116">
        <v>0.32200000000000001</v>
      </c>
      <c r="T103" s="507">
        <f>+S103</f>
        <v>0.32200000000000001</v>
      </c>
      <c r="U103" s="116">
        <v>0.311</v>
      </c>
      <c r="V103" s="507">
        <f>+U103</f>
        <v>0.311</v>
      </c>
      <c r="W103" s="213">
        <f t="shared" si="5"/>
        <v>0.37995999999999996</v>
      </c>
      <c r="X103" s="496">
        <f>+W103</f>
        <v>0.37995999999999996</v>
      </c>
      <c r="Y103" s="507">
        <f t="shared" si="6"/>
        <v>1.2979999999999992E-2</v>
      </c>
      <c r="Z103" s="507">
        <v>1.2999999999999999E-2</v>
      </c>
      <c r="AA103" s="428">
        <f>+Z103-Y103</f>
        <v>2.0000000000007859E-5</v>
      </c>
      <c r="AB103" s="507">
        <v>5.0000000000000001E-3</v>
      </c>
      <c r="AC103" s="507">
        <f>+Z103-AB103</f>
        <v>8.0000000000000002E-3</v>
      </c>
      <c r="AD103" s="213">
        <f>IFERROR(VLOOKUP(B103,[9]A!$C$2:$I$2000,7,FALSE),0)</f>
        <v>0.4</v>
      </c>
      <c r="AE103" s="496">
        <f>+AD103</f>
        <v>0.4</v>
      </c>
      <c r="AF103" s="372" t="s">
        <v>317</v>
      </c>
      <c r="AG103" s="3">
        <v>1.2979999999999992E-2</v>
      </c>
    </row>
    <row r="104" spans="1:33" ht="18.75">
      <c r="A104" s="517"/>
      <c r="B104" s="114" t="s">
        <v>26</v>
      </c>
      <c r="C104" s="108"/>
      <c r="D104" s="115">
        <v>48</v>
      </c>
      <c r="E104" s="115">
        <f>IFERROR(VLOOKUP(B104,[1]A!$B$2:$D$2000,3,FALSE),0)</f>
        <v>432</v>
      </c>
      <c r="F104" s="517"/>
      <c r="G104" s="115">
        <f>IFERROR(VLOOKUP(B104,[2]A!$B$2:$P$3000,9,FALSE),0)</f>
        <v>-48</v>
      </c>
      <c r="H104" s="517"/>
      <c r="I104" s="115">
        <f>IFERROR(VLOOKUP(B104,[3]A!$C$2:$F$500,4,FALSE),0)</f>
        <v>44</v>
      </c>
      <c r="J104" s="517"/>
      <c r="K104" s="115">
        <f>IFERROR(VLOOKUP(B104,[4]A!$B$2:$I$400,3,FALSE),0)</f>
        <v>672</v>
      </c>
      <c r="L104" s="517"/>
      <c r="M104" s="115">
        <f>IFERROR(VLOOKUP(B104,[5]A!$B$2:$J$400,7,FALSE),0)</f>
        <v>0</v>
      </c>
      <c r="N104" s="517"/>
      <c r="O104" s="115">
        <f>IFERROR(VLOOKUP(B104,[6]A!$A$4:$G$300,9,FALSE),0)</f>
        <v>0</v>
      </c>
      <c r="P104" s="517"/>
      <c r="Q104" s="115">
        <f>IFERROR(VLOOKUP(B104,[7]A!$B$2:$K$2000,4,FALSE),0)/11</f>
        <v>10.909090909090908</v>
      </c>
      <c r="R104" s="115">
        <f>IFERROR(VLOOKUP(B104,[8]A!$B$2:$J$2000,9,FALSE),0)/11</f>
        <v>240</v>
      </c>
      <c r="S104" s="116">
        <v>0.32200000000000001</v>
      </c>
      <c r="T104" s="508"/>
      <c r="U104" s="116">
        <v>0.311</v>
      </c>
      <c r="V104" s="508"/>
      <c r="W104" s="213">
        <f t="shared" si="5"/>
        <v>0.37995999999999996</v>
      </c>
      <c r="X104" s="389"/>
      <c r="Y104" s="508">
        <f t="shared" si="6"/>
        <v>1.2979999999999992E-2</v>
      </c>
      <c r="Z104" s="508">
        <v>1.2979999999999992E-2</v>
      </c>
      <c r="AA104" s="419"/>
      <c r="AB104" s="508"/>
      <c r="AC104" s="508">
        <v>0.35</v>
      </c>
      <c r="AD104" s="213">
        <f>IFERROR(VLOOKUP(B104,[9]A!$C$2:$I$2000,7,FALSE),0)</f>
        <v>0.4</v>
      </c>
      <c r="AE104" s="389"/>
      <c r="AF104" s="389"/>
      <c r="AG104" s="3">
        <v>1.2979999999999992E-2</v>
      </c>
    </row>
    <row r="105" spans="1:33" ht="18.75">
      <c r="A105" s="517"/>
      <c r="B105" s="114" t="s">
        <v>27</v>
      </c>
      <c r="C105" s="108"/>
      <c r="D105" s="115">
        <v>48</v>
      </c>
      <c r="E105" s="115">
        <f>IFERROR(VLOOKUP(B105,[1]A!$B$2:$D$2000,3,FALSE),0)</f>
        <v>0</v>
      </c>
      <c r="F105" s="517"/>
      <c r="G105" s="115">
        <f>IFERROR(VLOOKUP(B105,[2]A!$B$2:$P$3000,9,FALSE),0)</f>
        <v>0</v>
      </c>
      <c r="H105" s="517"/>
      <c r="I105" s="115">
        <f>IFERROR(VLOOKUP(B105,[3]A!$C$2:$F$500,4,FALSE),0)</f>
        <v>0</v>
      </c>
      <c r="J105" s="517"/>
      <c r="K105" s="115">
        <f>IFERROR(VLOOKUP(B105,[4]A!$B$2:$I$400,3,FALSE),0)</f>
        <v>0</v>
      </c>
      <c r="L105" s="517"/>
      <c r="M105" s="115">
        <f>IFERROR(VLOOKUP(B105,[5]A!$B$2:$J$400,7,FALSE),0)</f>
        <v>0</v>
      </c>
      <c r="N105" s="517"/>
      <c r="O105" s="115">
        <f>IFERROR(VLOOKUP(B105,[6]A!$A$4:$G$300,9,FALSE),0)</f>
        <v>0</v>
      </c>
      <c r="P105" s="517"/>
      <c r="Q105" s="115">
        <f>IFERROR(VLOOKUP(B105,[7]A!$B$2:$K$2000,4,FALSE),0)/11</f>
        <v>0</v>
      </c>
      <c r="R105" s="115">
        <f>IFERROR(VLOOKUP(B105,[8]A!$B$2:$J$2000,9,FALSE),0)/11</f>
        <v>0</v>
      </c>
      <c r="S105" s="116">
        <v>0.32200000000000001</v>
      </c>
      <c r="T105" s="508"/>
      <c r="U105" s="116">
        <v>0.311</v>
      </c>
      <c r="V105" s="508"/>
      <c r="W105" s="213">
        <f t="shared" si="5"/>
        <v>0.37995999999999996</v>
      </c>
      <c r="X105" s="389"/>
      <c r="Y105" s="508">
        <f t="shared" si="6"/>
        <v>1.2979999999999992E-2</v>
      </c>
      <c r="Z105" s="508">
        <v>1.2979999999999992E-2</v>
      </c>
      <c r="AA105" s="419"/>
      <c r="AB105" s="508"/>
      <c r="AC105" s="508">
        <v>0.35</v>
      </c>
      <c r="AD105" s="213">
        <f>IFERROR(VLOOKUP(B105,[9]A!$C$2:$I$2000,7,FALSE),0)</f>
        <v>0.4</v>
      </c>
      <c r="AE105" s="389"/>
      <c r="AF105" s="389"/>
      <c r="AG105" s="3">
        <v>1.2979999999999992E-2</v>
      </c>
    </row>
    <row r="106" spans="1:33" ht="18.75">
      <c r="A106" s="518"/>
      <c r="B106" s="114" t="s">
        <v>28</v>
      </c>
      <c r="C106" s="108"/>
      <c r="D106" s="115">
        <v>48</v>
      </c>
      <c r="E106" s="115">
        <f>IFERROR(VLOOKUP(B106,[1]A!$B$2:$D$2000,3,FALSE),0)</f>
        <v>0</v>
      </c>
      <c r="F106" s="518"/>
      <c r="G106" s="115">
        <f>IFERROR(VLOOKUP(B106,[2]A!$B$2:$P$3000,9,FALSE),0)</f>
        <v>0</v>
      </c>
      <c r="H106" s="518"/>
      <c r="I106" s="115">
        <f>IFERROR(VLOOKUP(B106,[3]A!$C$2:$F$500,4,FALSE),0)</f>
        <v>0</v>
      </c>
      <c r="J106" s="518"/>
      <c r="K106" s="115">
        <f>IFERROR(VLOOKUP(B106,[4]A!$B$2:$I$400,3,FALSE),0)</f>
        <v>0</v>
      </c>
      <c r="L106" s="518"/>
      <c r="M106" s="115">
        <f>IFERROR(VLOOKUP(B106,[5]A!$B$2:$J$400,7,FALSE),0)</f>
        <v>0</v>
      </c>
      <c r="N106" s="518"/>
      <c r="O106" s="115">
        <f>IFERROR(VLOOKUP(B106,[6]A!$A$4:$G$300,9,FALSE),0)</f>
        <v>0</v>
      </c>
      <c r="P106" s="518"/>
      <c r="Q106" s="115">
        <f>IFERROR(VLOOKUP(B106,[7]A!$B$2:$K$2000,4,FALSE),0)/11</f>
        <v>0</v>
      </c>
      <c r="R106" s="115">
        <f>IFERROR(VLOOKUP(B106,[8]A!$B$2:$J$2000,9,FALSE),0)/11</f>
        <v>0</v>
      </c>
      <c r="S106" s="116">
        <v>0.32200000000000001</v>
      </c>
      <c r="T106" s="509"/>
      <c r="U106" s="116">
        <v>0.311</v>
      </c>
      <c r="V106" s="509"/>
      <c r="W106" s="213">
        <f t="shared" si="5"/>
        <v>0.37995999999999996</v>
      </c>
      <c r="X106" s="390"/>
      <c r="Y106" s="509">
        <f t="shared" si="6"/>
        <v>1.2979999999999992E-2</v>
      </c>
      <c r="Z106" s="509">
        <v>1.2979999999999992E-2</v>
      </c>
      <c r="AA106" s="415"/>
      <c r="AB106" s="509"/>
      <c r="AC106" s="509">
        <v>0.35</v>
      </c>
      <c r="AD106" s="213">
        <f>IFERROR(VLOOKUP(B106,[9]A!$C$2:$I$2000,7,FALSE),0)</f>
        <v>0.4</v>
      </c>
      <c r="AE106" s="390"/>
      <c r="AF106" s="390"/>
      <c r="AG106" s="3">
        <v>1.2979999999999992E-2</v>
      </c>
    </row>
    <row r="107" spans="1:33" ht="18.75">
      <c r="A107" s="432">
        <v>114</v>
      </c>
      <c r="B107" s="112" t="s">
        <v>31</v>
      </c>
      <c r="C107" s="108"/>
      <c r="D107" s="111">
        <v>4</v>
      </c>
      <c r="E107" s="111">
        <f>IFERROR(VLOOKUP(B107,[1]A!$B$2:$D$2000,3,FALSE),0)</f>
        <v>36</v>
      </c>
      <c r="F107" s="432">
        <f>SUM(E107:E108)</f>
        <v>72</v>
      </c>
      <c r="G107" s="111">
        <f>IFERROR(VLOOKUP(B107,[2]A!$B$2:$P$3000,9,FALSE),0)</f>
        <v>32</v>
      </c>
      <c r="H107" s="432">
        <f>SUM(G107:G108)</f>
        <v>68</v>
      </c>
      <c r="I107" s="111">
        <f>IFERROR(VLOOKUP(B107,[3]A!$C$2:$F$500,4,FALSE),0)</f>
        <v>0</v>
      </c>
      <c r="J107" s="432">
        <f>SUM(I107:I108)</f>
        <v>0</v>
      </c>
      <c r="K107" s="111">
        <f>IFERROR(VLOOKUP(B107,[4]A!$B$2:$I$400,3,FALSE),0)</f>
        <v>8</v>
      </c>
      <c r="L107" s="432">
        <f>SUM(K107:K108)</f>
        <v>16</v>
      </c>
      <c r="M107" s="111">
        <f>IFERROR(VLOOKUP(B107,[5]A!$B$2:$J$400,7,FALSE),0)</f>
        <v>0</v>
      </c>
      <c r="N107" s="432">
        <f>SUM(M107:M108)</f>
        <v>0</v>
      </c>
      <c r="O107" s="111">
        <f>IFERROR(VLOOKUP(B107,[6]A!$A$4:$G$300,9,FALSE),0)</f>
        <v>0</v>
      </c>
      <c r="P107" s="432">
        <f>SUM(O107:O108)</f>
        <v>0</v>
      </c>
      <c r="Q107" s="111">
        <f>IFERROR(VLOOKUP(B107,[7]A!$B$2:$K$2000,4,FALSE),0)/11</f>
        <v>1.7272727272727273</v>
      </c>
      <c r="R107" s="111">
        <f>IFERROR(VLOOKUP(B107,[8]A!$B$2:$J$2000,9,FALSE),0)/11</f>
        <v>6.5454545454545459</v>
      </c>
      <c r="S107" s="113">
        <v>3.7339000000000002</v>
      </c>
      <c r="T107" s="428">
        <f>+S107</f>
        <v>3.7339000000000002</v>
      </c>
      <c r="U107" s="113">
        <v>3.6627000000000001</v>
      </c>
      <c r="V107" s="428">
        <f>+U107</f>
        <v>3.6627000000000001</v>
      </c>
      <c r="W107" s="212">
        <f t="shared" si="5"/>
        <v>4.406002</v>
      </c>
      <c r="X107" s="488">
        <f>+W107</f>
        <v>4.406002</v>
      </c>
      <c r="Y107" s="428">
        <f t="shared" si="6"/>
        <v>8.4016000000000091E-2</v>
      </c>
      <c r="Z107" s="428">
        <v>8.4000000000000005E-2</v>
      </c>
      <c r="AA107" s="428">
        <f>+Z107-Y107</f>
        <v>-1.600000000008539E-5</v>
      </c>
      <c r="AB107" s="428">
        <v>4.2000000000000003E-2</v>
      </c>
      <c r="AC107" s="428">
        <f>+Z107-AB107</f>
        <v>4.2000000000000003E-2</v>
      </c>
      <c r="AD107" s="212">
        <f>IFERROR(VLOOKUP(B107,[9]A!$C$2:$I$2000,7,FALSE),0)</f>
        <v>4.6459999999999999</v>
      </c>
      <c r="AE107" s="488">
        <f>+AD107</f>
        <v>4.6459999999999999</v>
      </c>
      <c r="AF107" s="372" t="s">
        <v>317</v>
      </c>
      <c r="AG107" s="3">
        <v>8.4016000000000091E-2</v>
      </c>
    </row>
    <row r="108" spans="1:33" ht="18.75">
      <c r="A108" s="434"/>
      <c r="B108" s="112" t="s">
        <v>30</v>
      </c>
      <c r="C108" s="108"/>
      <c r="D108" s="111">
        <v>4</v>
      </c>
      <c r="E108" s="111">
        <f>IFERROR(VLOOKUP(B108,[1]A!$B$2:$D$2000,3,FALSE),0)</f>
        <v>36</v>
      </c>
      <c r="F108" s="434"/>
      <c r="G108" s="111">
        <f>IFERROR(VLOOKUP(B108,[2]A!$B$2:$P$3000,9,FALSE),0)</f>
        <v>36</v>
      </c>
      <c r="H108" s="434"/>
      <c r="I108" s="111">
        <f>IFERROR(VLOOKUP(B108,[3]A!$C$2:$F$500,4,FALSE),0)</f>
        <v>0</v>
      </c>
      <c r="J108" s="434"/>
      <c r="K108" s="111">
        <f>IFERROR(VLOOKUP(B108,[4]A!$B$2:$I$400,3,FALSE),0)</f>
        <v>8</v>
      </c>
      <c r="L108" s="434"/>
      <c r="M108" s="111">
        <f>IFERROR(VLOOKUP(B108,[5]A!$B$2:$J$400,7,FALSE),0)</f>
        <v>0</v>
      </c>
      <c r="N108" s="434"/>
      <c r="O108" s="111">
        <f>IFERROR(VLOOKUP(B108,[6]A!$A$4:$G$300,9,FALSE),0)</f>
        <v>0</v>
      </c>
      <c r="P108" s="434"/>
      <c r="Q108" s="111">
        <f>IFERROR(VLOOKUP(B108,[7]A!$B$2:$K$2000,4,FALSE),0)/11</f>
        <v>1.2727272727272727</v>
      </c>
      <c r="R108" s="111">
        <f>IFERROR(VLOOKUP(B108,[8]A!$B$2:$J$2000,9,FALSE),0)/11</f>
        <v>5.0909090909090908</v>
      </c>
      <c r="S108" s="113">
        <v>3.7339000000000002</v>
      </c>
      <c r="T108" s="415"/>
      <c r="U108" s="113">
        <v>3.6627000000000001</v>
      </c>
      <c r="V108" s="415"/>
      <c r="W108" s="212">
        <f t="shared" si="5"/>
        <v>4.406002</v>
      </c>
      <c r="X108" s="388"/>
      <c r="Y108" s="415">
        <f t="shared" si="6"/>
        <v>8.4016000000000091E-2</v>
      </c>
      <c r="Z108" s="415">
        <v>8.4016000000000091E-2</v>
      </c>
      <c r="AA108" s="415"/>
      <c r="AB108" s="415"/>
      <c r="AC108" s="415">
        <v>4.0059820000000004</v>
      </c>
      <c r="AD108" s="212">
        <f>IFERROR(VLOOKUP(B108,[9]A!$C$2:$I$2000,7,FALSE),0)</f>
        <v>4.6459999999999999</v>
      </c>
      <c r="AE108" s="388"/>
      <c r="AF108" s="388"/>
      <c r="AG108" s="3">
        <v>8.4016000000000091E-2</v>
      </c>
    </row>
    <row r="109" spans="1:33" ht="18.75">
      <c r="A109" s="164">
        <v>120</v>
      </c>
      <c r="B109" s="165" t="s">
        <v>29</v>
      </c>
      <c r="C109" s="108"/>
      <c r="D109" s="164">
        <v>48</v>
      </c>
      <c r="E109" s="164">
        <f>IFERROR(VLOOKUP(B109,[1]A!$B$2:$D$2000,3,FALSE),0)</f>
        <v>432</v>
      </c>
      <c r="F109" s="164">
        <f>+E109</f>
        <v>432</v>
      </c>
      <c r="G109" s="164">
        <f>IFERROR(VLOOKUP(B109,[2]A!$B$2:$P$3000,9,FALSE),0)</f>
        <v>288</v>
      </c>
      <c r="H109" s="164">
        <f>+G109</f>
        <v>288</v>
      </c>
      <c r="I109" s="164">
        <f>IFERROR(VLOOKUP(B109,[3]A!$C$2:$F$500,4,FALSE),0)</f>
        <v>0</v>
      </c>
      <c r="J109" s="164">
        <f>+I109</f>
        <v>0</v>
      </c>
      <c r="K109" s="164">
        <f>IFERROR(VLOOKUP(B109,[4]A!$B$2:$I$400,3,FALSE),0)</f>
        <v>384</v>
      </c>
      <c r="L109" s="164">
        <f>+K109</f>
        <v>384</v>
      </c>
      <c r="M109" s="164">
        <f>IFERROR(VLOOKUP(B109,[5]A!$B$2:$J$400,7,FALSE),0)</f>
        <v>0</v>
      </c>
      <c r="N109" s="164">
        <f>+M109</f>
        <v>0</v>
      </c>
      <c r="O109" s="164">
        <f>IFERROR(VLOOKUP(B109,[6]A!$A$4:$G$300,9,FALSE),0)</f>
        <v>0</v>
      </c>
      <c r="P109" s="164">
        <f>+O109</f>
        <v>0</v>
      </c>
      <c r="Q109" s="164">
        <f>IFERROR(VLOOKUP(B109,[7]A!$B$2:$K$2000,4,FALSE),0)/11</f>
        <v>4.6363636363636367</v>
      </c>
      <c r="R109" s="164">
        <f>IFERROR(VLOOKUP(B109,[8]A!$B$2:$J$2000,9,FALSE),0)/11</f>
        <v>177.63636363636363</v>
      </c>
      <c r="S109" s="166">
        <v>0.32200000000000001</v>
      </c>
      <c r="T109" s="166">
        <f>+S110</f>
        <v>0.38979999999999998</v>
      </c>
      <c r="U109" s="166">
        <v>0.311</v>
      </c>
      <c r="V109" s="166">
        <f>+U110</f>
        <v>0.37880000000000003</v>
      </c>
      <c r="W109" s="229">
        <f t="shared" si="5"/>
        <v>0.37995999999999996</v>
      </c>
      <c r="X109" s="229">
        <f>+W110</f>
        <v>0.45996399999999993</v>
      </c>
      <c r="Y109" s="166">
        <f t="shared" si="6"/>
        <v>1.2979999999999992E-2</v>
      </c>
      <c r="Z109" s="166">
        <v>1.2999999999999999E-2</v>
      </c>
      <c r="AA109" s="113">
        <f>+Z109-Y109</f>
        <v>2.0000000000007859E-5</v>
      </c>
      <c r="AB109" s="166">
        <v>5.0000000000000001E-3</v>
      </c>
      <c r="AC109" s="166">
        <f>+Z109-AB109</f>
        <v>8.0000000000000002E-3</v>
      </c>
      <c r="AD109" s="229">
        <f>IFERROR(VLOOKUP(B109,[9]A!$C$2:$I$2000,7,FALSE),0)</f>
        <v>0.4</v>
      </c>
      <c r="AE109" s="229">
        <f>+AD110</f>
        <v>0.48</v>
      </c>
      <c r="AF109" s="330" t="s">
        <v>317</v>
      </c>
      <c r="AG109" s="3">
        <v>1.2979999999999992E-2</v>
      </c>
    </row>
    <row r="110" spans="1:33" ht="18.75">
      <c r="A110" s="535">
        <v>11</v>
      </c>
      <c r="B110" s="167" t="s">
        <v>32</v>
      </c>
      <c r="C110" s="108"/>
      <c r="D110" s="168">
        <v>48</v>
      </c>
      <c r="E110" s="168">
        <f>IFERROR(VLOOKUP(B110,[1]A!$B$2:$D$2000,3,FALSE),0)</f>
        <v>1728</v>
      </c>
      <c r="F110" s="535">
        <f>SUM(E110:E118)</f>
        <v>3456</v>
      </c>
      <c r="G110" s="168">
        <f>IFERROR(VLOOKUP(B110,[2]A!$B$2:$P$3000,9,FALSE),0)</f>
        <v>1224</v>
      </c>
      <c r="H110" s="535">
        <f>SUM(G110:G118)</f>
        <v>2376</v>
      </c>
      <c r="I110" s="168">
        <f>IFERROR(VLOOKUP(B110,[3]A!$C$2:$F$500,4,FALSE),0)</f>
        <v>190</v>
      </c>
      <c r="J110" s="535">
        <f>SUM(I110:I118)</f>
        <v>190</v>
      </c>
      <c r="K110" s="168">
        <f>IFERROR(VLOOKUP(B110,[4]A!$B$2:$I$400,3,FALSE),0)</f>
        <v>768</v>
      </c>
      <c r="L110" s="535">
        <f>SUM(K110:K118)</f>
        <v>3840</v>
      </c>
      <c r="M110" s="168">
        <f>IFERROR(VLOOKUP(B110,[5]A!$B$2:$J$400,7,FALSE),0)</f>
        <v>0</v>
      </c>
      <c r="N110" s="535">
        <f>SUM(M110:M118)</f>
        <v>0</v>
      </c>
      <c r="O110" s="168">
        <f>IFERROR(VLOOKUP(B110,[6]A!$A$4:$G$300,9,FALSE),0)</f>
        <v>0</v>
      </c>
      <c r="P110" s="535">
        <f>SUM(O110:O118)</f>
        <v>0</v>
      </c>
      <c r="Q110" s="168">
        <f>IFERROR(VLOOKUP(B110,[7]A!$B$2:$K$2000,4,FALSE),0)/11</f>
        <v>28.636363636363637</v>
      </c>
      <c r="R110" s="168">
        <f>IFERROR(VLOOKUP(B110,[8]A!$B$2:$J$2000,9,FALSE),0)/11</f>
        <v>784.27272727272725</v>
      </c>
      <c r="S110" s="169">
        <v>0.38979999999999998</v>
      </c>
      <c r="T110" s="526">
        <f>+S110</f>
        <v>0.38979999999999998</v>
      </c>
      <c r="U110" s="169">
        <v>0.37880000000000003</v>
      </c>
      <c r="V110" s="526">
        <f>+U110</f>
        <v>0.37880000000000003</v>
      </c>
      <c r="W110" s="230">
        <f t="shared" si="5"/>
        <v>0.45996399999999993</v>
      </c>
      <c r="X110" s="554">
        <f>+W110</f>
        <v>0.45996399999999993</v>
      </c>
      <c r="Y110" s="526">
        <f t="shared" si="6"/>
        <v>1.2979999999999936E-2</v>
      </c>
      <c r="Z110" s="526">
        <v>1.2999999999999999E-2</v>
      </c>
      <c r="AA110" s="428">
        <f>+Z110-Y110</f>
        <v>2.000000000006337E-5</v>
      </c>
      <c r="AB110" s="526">
        <v>5.0000000000000001E-3</v>
      </c>
      <c r="AC110" s="526">
        <f>+Z110-AB110</f>
        <v>8.0000000000000002E-3</v>
      </c>
      <c r="AD110" s="230">
        <f>IFERROR(VLOOKUP(B110,[9]A!$C$2:$I$2000,7,FALSE),0)</f>
        <v>0.48</v>
      </c>
      <c r="AE110" s="554">
        <f>+AD110</f>
        <v>0.48</v>
      </c>
      <c r="AF110" s="372" t="s">
        <v>317</v>
      </c>
      <c r="AG110" s="3">
        <v>1.2980000000000047E-2</v>
      </c>
    </row>
    <row r="111" spans="1:33" ht="18.75">
      <c r="A111" s="536"/>
      <c r="B111" s="167" t="s">
        <v>33</v>
      </c>
      <c r="C111" s="108"/>
      <c r="D111" s="168">
        <v>48</v>
      </c>
      <c r="E111" s="168">
        <f>IFERROR(VLOOKUP(B111,[1]A!$B$2:$D$2000,3,FALSE),0)</f>
        <v>1728</v>
      </c>
      <c r="F111" s="536"/>
      <c r="G111" s="168">
        <f>IFERROR(VLOOKUP(B111,[2]A!$B$2:$P$3000,9,FALSE),0)</f>
        <v>1152</v>
      </c>
      <c r="H111" s="536"/>
      <c r="I111" s="168">
        <f>IFERROR(VLOOKUP(B111,[3]A!$C$2:$F$500,4,FALSE),0)</f>
        <v>0</v>
      </c>
      <c r="J111" s="536"/>
      <c r="K111" s="168">
        <f>IFERROR(VLOOKUP(B111,[4]A!$B$2:$I$400,3,FALSE),0)</f>
        <v>1008</v>
      </c>
      <c r="L111" s="536"/>
      <c r="M111" s="168">
        <f>IFERROR(VLOOKUP(B111,[5]A!$B$2:$J$400,7,FALSE),0)</f>
        <v>0</v>
      </c>
      <c r="N111" s="536"/>
      <c r="O111" s="168">
        <f>IFERROR(VLOOKUP(B111,[6]A!$A$4:$G$300,9,FALSE),0)</f>
        <v>0</v>
      </c>
      <c r="P111" s="536"/>
      <c r="Q111" s="168">
        <f>IFERROR(VLOOKUP(B111,[7]A!$B$2:$K$2000,4,FALSE),0)/11</f>
        <v>25.818181818181817</v>
      </c>
      <c r="R111" s="168">
        <f>IFERROR(VLOOKUP(B111,[8]A!$B$2:$J$2000,9,FALSE),0)/11</f>
        <v>877.09090909090912</v>
      </c>
      <c r="S111" s="169">
        <v>0.38979999999999998</v>
      </c>
      <c r="T111" s="527"/>
      <c r="U111" s="169">
        <v>0.37880000000000003</v>
      </c>
      <c r="V111" s="527"/>
      <c r="W111" s="230">
        <f t="shared" si="5"/>
        <v>0.45996399999999993</v>
      </c>
      <c r="X111" s="391"/>
      <c r="Y111" s="527">
        <f t="shared" si="6"/>
        <v>1.2979999999999936E-2</v>
      </c>
      <c r="Z111" s="527">
        <v>1.2980000000000047E-2</v>
      </c>
      <c r="AA111" s="419"/>
      <c r="AB111" s="527"/>
      <c r="AC111" s="527">
        <v>0.44</v>
      </c>
      <c r="AD111" s="230">
        <f>IFERROR(VLOOKUP(B111,[9]A!$C$2:$I$2000,7,FALSE),0)</f>
        <v>0.48</v>
      </c>
      <c r="AE111" s="391"/>
      <c r="AF111" s="391"/>
      <c r="AG111" s="3">
        <v>1.2980000000000047E-2</v>
      </c>
    </row>
    <row r="112" spans="1:33" ht="18.75">
      <c r="A112" s="536"/>
      <c r="B112" s="167" t="s">
        <v>34</v>
      </c>
      <c r="C112" s="108"/>
      <c r="D112" s="168">
        <v>48</v>
      </c>
      <c r="E112" s="168">
        <f>IFERROR(VLOOKUP(B112,[1]A!$B$2:$D$2000,3,FALSE),0)</f>
        <v>0</v>
      </c>
      <c r="F112" s="536"/>
      <c r="G112" s="168">
        <f>IFERROR(VLOOKUP(B112,[2]A!$B$2:$P$3000,9,FALSE),0)</f>
        <v>0</v>
      </c>
      <c r="H112" s="536"/>
      <c r="I112" s="168">
        <f>IFERROR(VLOOKUP(B112,[3]A!$C$2:$F$500,4,FALSE),0)</f>
        <v>0</v>
      </c>
      <c r="J112" s="536"/>
      <c r="K112" s="168">
        <f>IFERROR(VLOOKUP(B112,[4]A!$B$2:$I$400,3,FALSE),0)</f>
        <v>0</v>
      </c>
      <c r="L112" s="536"/>
      <c r="M112" s="168">
        <f>IFERROR(VLOOKUP(B112,[5]A!$B$2:$J$400,7,FALSE),0)</f>
        <v>0</v>
      </c>
      <c r="N112" s="536"/>
      <c r="O112" s="168">
        <f>IFERROR(VLOOKUP(B112,[6]A!$A$4:$G$300,9,FALSE),0)</f>
        <v>0</v>
      </c>
      <c r="P112" s="536"/>
      <c r="Q112" s="168">
        <f>IFERROR(VLOOKUP(B112,[7]A!$B$2:$K$2000,4,FALSE),0)/11</f>
        <v>0</v>
      </c>
      <c r="R112" s="168">
        <f>IFERROR(VLOOKUP(B112,[8]A!$B$2:$J$2000,9,FALSE),0)/11</f>
        <v>0</v>
      </c>
      <c r="S112" s="169">
        <v>0.38979999999999998</v>
      </c>
      <c r="T112" s="527"/>
      <c r="U112" s="169">
        <v>0.37880000000000003</v>
      </c>
      <c r="V112" s="527"/>
      <c r="W112" s="230">
        <f t="shared" si="5"/>
        <v>0.45996399999999993</v>
      </c>
      <c r="X112" s="391"/>
      <c r="Y112" s="527">
        <f t="shared" si="6"/>
        <v>1.2979999999999936E-2</v>
      </c>
      <c r="Z112" s="527">
        <v>1.2980000000000047E-2</v>
      </c>
      <c r="AA112" s="419"/>
      <c r="AB112" s="527"/>
      <c r="AC112" s="527">
        <v>0.44</v>
      </c>
      <c r="AD112" s="230">
        <f>IFERROR(VLOOKUP(B112,[9]A!$C$2:$I$2000,7,FALSE),0)</f>
        <v>0.48</v>
      </c>
      <c r="AE112" s="391"/>
      <c r="AF112" s="391"/>
      <c r="AG112" s="3">
        <v>1.2980000000000047E-2</v>
      </c>
    </row>
    <row r="113" spans="1:33" ht="18.75">
      <c r="A113" s="536"/>
      <c r="B113" s="167" t="s">
        <v>35</v>
      </c>
      <c r="C113" s="108"/>
      <c r="D113" s="168">
        <v>48</v>
      </c>
      <c r="E113" s="168">
        <f>IFERROR(VLOOKUP(B113,[1]A!$B$2:$D$2000,3,FALSE),0)</f>
        <v>0</v>
      </c>
      <c r="F113" s="536"/>
      <c r="G113" s="168">
        <f>IFERROR(VLOOKUP(B113,[2]A!$B$2:$P$3000,9,FALSE),0)</f>
        <v>0</v>
      </c>
      <c r="H113" s="536"/>
      <c r="I113" s="168">
        <f>IFERROR(VLOOKUP(B113,[3]A!$C$2:$F$500,4,FALSE),0)</f>
        <v>0</v>
      </c>
      <c r="J113" s="536"/>
      <c r="K113" s="168">
        <f>IFERROR(VLOOKUP(B113,[4]A!$B$2:$I$400,3,FALSE),0)</f>
        <v>0</v>
      </c>
      <c r="L113" s="536"/>
      <c r="M113" s="168">
        <f>IFERROR(VLOOKUP(B113,[5]A!$B$2:$J$400,7,FALSE),0)</f>
        <v>0</v>
      </c>
      <c r="N113" s="536"/>
      <c r="O113" s="168">
        <f>IFERROR(VLOOKUP(B113,[6]A!$A$4:$G$300,9,FALSE),0)</f>
        <v>0</v>
      </c>
      <c r="P113" s="536"/>
      <c r="Q113" s="168">
        <f>IFERROR(VLOOKUP(B113,[7]A!$B$2:$K$2000,4,FALSE),0)/11</f>
        <v>0</v>
      </c>
      <c r="R113" s="168">
        <f>IFERROR(VLOOKUP(B113,[8]A!$B$2:$J$2000,9,FALSE),0)/11</f>
        <v>0</v>
      </c>
      <c r="S113" s="169">
        <v>0.38979999999999998</v>
      </c>
      <c r="T113" s="527"/>
      <c r="U113" s="169">
        <v>0.37880000000000003</v>
      </c>
      <c r="V113" s="527"/>
      <c r="W113" s="230">
        <f t="shared" si="5"/>
        <v>0.45996399999999993</v>
      </c>
      <c r="X113" s="391"/>
      <c r="Y113" s="527">
        <f t="shared" si="6"/>
        <v>1.2979999999999936E-2</v>
      </c>
      <c r="Z113" s="527">
        <v>1.2980000000000047E-2</v>
      </c>
      <c r="AA113" s="419"/>
      <c r="AB113" s="527"/>
      <c r="AC113" s="527">
        <v>0.44</v>
      </c>
      <c r="AD113" s="230">
        <f>IFERROR(VLOOKUP(B113,[9]A!$C$2:$I$2000,7,FALSE),0)</f>
        <v>0.48</v>
      </c>
      <c r="AE113" s="391"/>
      <c r="AF113" s="391"/>
      <c r="AG113" s="3">
        <v>1.2980000000000047E-2</v>
      </c>
    </row>
    <row r="114" spans="1:33" ht="18.75">
      <c r="A114" s="536"/>
      <c r="B114" s="167" t="s">
        <v>36</v>
      </c>
      <c r="C114" s="108"/>
      <c r="D114" s="168">
        <v>48</v>
      </c>
      <c r="E114" s="168">
        <f>IFERROR(VLOOKUP(B114,[1]A!$B$2:$D$2000,3,FALSE),0)</f>
        <v>0</v>
      </c>
      <c r="F114" s="536"/>
      <c r="G114" s="168">
        <f>IFERROR(VLOOKUP(B114,[2]A!$B$2:$P$3000,9,FALSE),0)</f>
        <v>0</v>
      </c>
      <c r="H114" s="536"/>
      <c r="I114" s="168">
        <f>IFERROR(VLOOKUP(B114,[3]A!$C$2:$F$500,4,FALSE),0)</f>
        <v>0</v>
      </c>
      <c r="J114" s="536"/>
      <c r="K114" s="168">
        <f>IFERROR(VLOOKUP(B114,[4]A!$B$2:$I$400,3,FALSE),0)</f>
        <v>0</v>
      </c>
      <c r="L114" s="536"/>
      <c r="M114" s="168">
        <f>IFERROR(VLOOKUP(B114,[5]A!$B$2:$J$400,7,FALSE),0)</f>
        <v>0</v>
      </c>
      <c r="N114" s="536"/>
      <c r="O114" s="168">
        <f>IFERROR(VLOOKUP(B114,[6]A!$A$4:$G$300,9,FALSE),0)</f>
        <v>0</v>
      </c>
      <c r="P114" s="536"/>
      <c r="Q114" s="168">
        <f>IFERROR(VLOOKUP(B114,[7]A!$B$2:$K$2000,4,FALSE),0)/11</f>
        <v>0</v>
      </c>
      <c r="R114" s="168">
        <f>IFERROR(VLOOKUP(B114,[8]A!$B$2:$J$2000,9,FALSE),0)/11</f>
        <v>0</v>
      </c>
      <c r="S114" s="169">
        <v>0.38979999999999998</v>
      </c>
      <c r="T114" s="527"/>
      <c r="U114" s="169">
        <v>0.37880000000000003</v>
      </c>
      <c r="V114" s="527"/>
      <c r="W114" s="230">
        <f t="shared" si="5"/>
        <v>0.45996399999999993</v>
      </c>
      <c r="X114" s="391"/>
      <c r="Y114" s="527">
        <f t="shared" si="6"/>
        <v>1.2979999999999936E-2</v>
      </c>
      <c r="Z114" s="527">
        <v>1.2980000000000047E-2</v>
      </c>
      <c r="AA114" s="419"/>
      <c r="AB114" s="527"/>
      <c r="AC114" s="527">
        <v>0.44</v>
      </c>
      <c r="AD114" s="230">
        <f>IFERROR(VLOOKUP(B114,[9]A!$C$2:$I$2000,7,FALSE),0)</f>
        <v>0.48</v>
      </c>
      <c r="AE114" s="391"/>
      <c r="AF114" s="391"/>
      <c r="AG114" s="3">
        <v>1.2980000000000047E-2</v>
      </c>
    </row>
    <row r="115" spans="1:33" ht="18.75">
      <c r="A115" s="536"/>
      <c r="B115" s="167" t="s">
        <v>38</v>
      </c>
      <c r="C115" s="108"/>
      <c r="D115" s="168">
        <v>48</v>
      </c>
      <c r="E115" s="168">
        <f>IFERROR(VLOOKUP(B115,[1]A!$B$2:$D$2000,3,FALSE),0)</f>
        <v>0</v>
      </c>
      <c r="F115" s="536"/>
      <c r="G115" s="168">
        <f>IFERROR(VLOOKUP(B115,[2]A!$B$2:$P$3000,9,FALSE),0)</f>
        <v>0</v>
      </c>
      <c r="H115" s="536"/>
      <c r="I115" s="168">
        <f>IFERROR(VLOOKUP(B115,[3]A!$C$2:$F$500,4,FALSE),0)</f>
        <v>0</v>
      </c>
      <c r="J115" s="536"/>
      <c r="K115" s="168">
        <f>IFERROR(VLOOKUP(B115,[4]A!$B$2:$I$400,3,FALSE),0)</f>
        <v>192</v>
      </c>
      <c r="L115" s="536"/>
      <c r="M115" s="168">
        <f>IFERROR(VLOOKUP(B115,[5]A!$B$2:$J$400,7,FALSE),0)</f>
        <v>0</v>
      </c>
      <c r="N115" s="536"/>
      <c r="O115" s="168">
        <f>IFERROR(VLOOKUP(B115,[6]A!$A$4:$G$300,9,FALSE),0)</f>
        <v>0</v>
      </c>
      <c r="P115" s="536"/>
      <c r="Q115" s="168">
        <f>IFERROR(VLOOKUP(B115,[7]A!$B$2:$K$2000,4,FALSE),0)/11</f>
        <v>0</v>
      </c>
      <c r="R115" s="168">
        <f>IFERROR(VLOOKUP(B115,[8]A!$B$2:$J$2000,9,FALSE),0)/11</f>
        <v>0</v>
      </c>
      <c r="S115" s="169">
        <v>0.38979999999999998</v>
      </c>
      <c r="T115" s="527"/>
      <c r="U115" s="169">
        <v>0.37880000000000003</v>
      </c>
      <c r="V115" s="527"/>
      <c r="W115" s="230">
        <f t="shared" si="5"/>
        <v>0.45996399999999993</v>
      </c>
      <c r="X115" s="391"/>
      <c r="Y115" s="527">
        <f t="shared" si="6"/>
        <v>1.2979999999999936E-2</v>
      </c>
      <c r="Z115" s="527">
        <v>1.2980000000000047E-2</v>
      </c>
      <c r="AA115" s="419"/>
      <c r="AB115" s="527"/>
      <c r="AC115" s="527">
        <v>0.44</v>
      </c>
      <c r="AD115" s="230">
        <f>IFERROR(VLOOKUP(B115,[9]A!$C$2:$I$2000,7,FALSE),0)</f>
        <v>0.48</v>
      </c>
      <c r="AE115" s="391"/>
      <c r="AF115" s="391"/>
      <c r="AG115" s="3">
        <v>1.2980000000000047E-2</v>
      </c>
    </row>
    <row r="116" spans="1:33" ht="18.75">
      <c r="A116" s="536"/>
      <c r="B116" s="167" t="s">
        <v>37</v>
      </c>
      <c r="C116" s="108"/>
      <c r="D116" s="168">
        <v>48</v>
      </c>
      <c r="E116" s="168">
        <f>IFERROR(VLOOKUP(B116,[1]A!$B$2:$D$2000,3,FALSE),0)</f>
        <v>0</v>
      </c>
      <c r="F116" s="536"/>
      <c r="G116" s="168">
        <f>IFERROR(VLOOKUP(B116,[2]A!$B$2:$P$3000,9,FALSE),0)</f>
        <v>0</v>
      </c>
      <c r="H116" s="536"/>
      <c r="I116" s="168">
        <f>IFERROR(VLOOKUP(B116,[3]A!$C$2:$F$500,4,FALSE),0)</f>
        <v>0</v>
      </c>
      <c r="J116" s="536"/>
      <c r="K116" s="168">
        <f>IFERROR(VLOOKUP(B116,[4]A!$B$2:$I$400,3,FALSE),0)</f>
        <v>1104</v>
      </c>
      <c r="L116" s="536"/>
      <c r="M116" s="168">
        <f>IFERROR(VLOOKUP(B116,[5]A!$B$2:$J$400,7,FALSE),0)</f>
        <v>0</v>
      </c>
      <c r="N116" s="536"/>
      <c r="O116" s="168">
        <f>IFERROR(VLOOKUP(B116,[6]A!$A$4:$G$300,9,FALSE),0)</f>
        <v>0</v>
      </c>
      <c r="P116" s="536"/>
      <c r="Q116" s="168">
        <f>IFERROR(VLOOKUP(B116,[7]A!$B$2:$K$2000,4,FALSE),0)/11</f>
        <v>0</v>
      </c>
      <c r="R116" s="168">
        <f>IFERROR(VLOOKUP(B116,[8]A!$B$2:$J$2000,9,FALSE),0)/11</f>
        <v>0</v>
      </c>
      <c r="S116" s="169">
        <v>0.38979999999999998</v>
      </c>
      <c r="T116" s="527"/>
      <c r="U116" s="169">
        <v>0.37880000000000003</v>
      </c>
      <c r="V116" s="527"/>
      <c r="W116" s="230">
        <f t="shared" si="5"/>
        <v>0.45996399999999993</v>
      </c>
      <c r="X116" s="391"/>
      <c r="Y116" s="527">
        <f t="shared" si="6"/>
        <v>1.2979999999999936E-2</v>
      </c>
      <c r="Z116" s="527">
        <v>1.2980000000000047E-2</v>
      </c>
      <c r="AA116" s="419"/>
      <c r="AB116" s="527"/>
      <c r="AC116" s="527">
        <v>0.44</v>
      </c>
      <c r="AD116" s="230">
        <f>IFERROR(VLOOKUP(B116,[9]A!$C$2:$I$2000,7,FALSE),0)</f>
        <v>0.48</v>
      </c>
      <c r="AE116" s="391"/>
      <c r="AF116" s="391"/>
      <c r="AG116" s="3">
        <v>1.2980000000000047E-2</v>
      </c>
    </row>
    <row r="117" spans="1:33" ht="18.75">
      <c r="A117" s="536"/>
      <c r="B117" s="167" t="s">
        <v>162</v>
      </c>
      <c r="C117" s="108"/>
      <c r="D117" s="168">
        <v>48</v>
      </c>
      <c r="E117" s="168">
        <f>IFERROR(VLOOKUP(B117,[1]A!$B$2:$D$2000,3,FALSE),0)</f>
        <v>0</v>
      </c>
      <c r="F117" s="536"/>
      <c r="G117" s="168">
        <f>IFERROR(VLOOKUP(B117,[2]A!$B$2:$P$3000,9,FALSE),0)</f>
        <v>0</v>
      </c>
      <c r="H117" s="536"/>
      <c r="I117" s="168">
        <f>IFERROR(VLOOKUP(B117,[3]A!$C$2:$F$500,4,FALSE),0)</f>
        <v>0</v>
      </c>
      <c r="J117" s="536"/>
      <c r="K117" s="168">
        <f>IFERROR(VLOOKUP(B117,[4]A!$B$2:$I$400,3,FALSE),0)</f>
        <v>768</v>
      </c>
      <c r="L117" s="536"/>
      <c r="M117" s="168">
        <f>IFERROR(VLOOKUP(B117,[5]A!$B$2:$J$400,7,FALSE),0)</f>
        <v>0</v>
      </c>
      <c r="N117" s="536"/>
      <c r="O117" s="168">
        <f>IFERROR(VLOOKUP(B117,[6]A!$A$4:$G$300,9,FALSE),0)</f>
        <v>0</v>
      </c>
      <c r="P117" s="536"/>
      <c r="Q117" s="168">
        <f>IFERROR(VLOOKUP(B117,[7]A!$B$2:$K$2000,4,FALSE),0)/11</f>
        <v>0</v>
      </c>
      <c r="R117" s="168">
        <f>IFERROR(VLOOKUP(B117,[8]A!$B$2:$J$2000,9,FALSE),0)/11</f>
        <v>0</v>
      </c>
      <c r="S117" s="169">
        <v>0.38979999999999998</v>
      </c>
      <c r="T117" s="527"/>
      <c r="U117" s="169">
        <v>0.37880000000000003</v>
      </c>
      <c r="V117" s="527"/>
      <c r="W117" s="230">
        <f t="shared" si="5"/>
        <v>0.45996399999999993</v>
      </c>
      <c r="X117" s="391"/>
      <c r="Y117" s="527">
        <f t="shared" si="6"/>
        <v>1.2979999999999936E-2</v>
      </c>
      <c r="Z117" s="527">
        <v>1.2980000000000047E-2</v>
      </c>
      <c r="AA117" s="419"/>
      <c r="AB117" s="527"/>
      <c r="AC117" s="527">
        <v>0.44</v>
      </c>
      <c r="AD117" s="230">
        <f>IFERROR(VLOOKUP(B117,[9]A!$C$2:$I$2000,7,FALSE),0)</f>
        <v>0.48</v>
      </c>
      <c r="AE117" s="391"/>
      <c r="AF117" s="391"/>
      <c r="AG117" s="3">
        <v>1.2980000000000047E-2</v>
      </c>
    </row>
    <row r="118" spans="1:33" ht="18.75">
      <c r="A118" s="537"/>
      <c r="B118" s="167" t="s">
        <v>163</v>
      </c>
      <c r="C118" s="108"/>
      <c r="D118" s="168">
        <v>48</v>
      </c>
      <c r="E118" s="168">
        <f>IFERROR(VLOOKUP(B118,[1]A!$B$2:$D$2000,3,FALSE),0)</f>
        <v>0</v>
      </c>
      <c r="F118" s="537"/>
      <c r="G118" s="168">
        <f>IFERROR(VLOOKUP(B118,[2]A!$B$2:$P$3000,9,FALSE),0)</f>
        <v>0</v>
      </c>
      <c r="H118" s="537"/>
      <c r="I118" s="168">
        <f>IFERROR(VLOOKUP(B118,[3]A!$C$2:$F$500,4,FALSE),0)</f>
        <v>0</v>
      </c>
      <c r="J118" s="537"/>
      <c r="K118" s="168">
        <f>IFERROR(VLOOKUP(B118,[4]A!$B$2:$I$400,3,FALSE),0)</f>
        <v>0</v>
      </c>
      <c r="L118" s="537"/>
      <c r="M118" s="168">
        <f>IFERROR(VLOOKUP(B118,[5]A!$B$2:$J$400,7,FALSE),0)</f>
        <v>0</v>
      </c>
      <c r="N118" s="537"/>
      <c r="O118" s="168">
        <f>IFERROR(VLOOKUP(B118,[6]A!$A$4:$G$300,9,FALSE),0)</f>
        <v>0</v>
      </c>
      <c r="P118" s="537"/>
      <c r="Q118" s="168">
        <f>IFERROR(VLOOKUP(B118,[7]A!$B$2:$K$2000,4,FALSE),0)/11</f>
        <v>0</v>
      </c>
      <c r="R118" s="168">
        <f>IFERROR(VLOOKUP(B118,[8]A!$B$2:$J$2000,9,FALSE),0)/11</f>
        <v>0</v>
      </c>
      <c r="S118" s="169">
        <v>0.38979999999999998</v>
      </c>
      <c r="T118" s="528"/>
      <c r="U118" s="169">
        <v>0.37880000000000003</v>
      </c>
      <c r="V118" s="528"/>
      <c r="W118" s="230">
        <f t="shared" si="5"/>
        <v>0.45996399999999993</v>
      </c>
      <c r="X118" s="392"/>
      <c r="Y118" s="528">
        <f t="shared" si="6"/>
        <v>1.2979999999999936E-2</v>
      </c>
      <c r="Z118" s="528">
        <v>1.2980000000000047E-2</v>
      </c>
      <c r="AA118" s="415"/>
      <c r="AB118" s="528"/>
      <c r="AC118" s="528">
        <v>0.44</v>
      </c>
      <c r="AD118" s="230">
        <f>IFERROR(VLOOKUP(B118,[9]A!$C$2:$I$2000,7,FALSE),0)</f>
        <v>0.48</v>
      </c>
      <c r="AE118" s="392"/>
      <c r="AF118" s="392"/>
      <c r="AG118" s="3">
        <v>1.2980000000000047E-2</v>
      </c>
    </row>
    <row r="119" spans="1:33" ht="18.75">
      <c r="A119" s="111">
        <v>93</v>
      </c>
      <c r="B119" s="112" t="s">
        <v>39</v>
      </c>
      <c r="C119" s="108"/>
      <c r="D119" s="111">
        <v>4</v>
      </c>
      <c r="E119" s="111">
        <f>IFERROR(VLOOKUP(B119,[1]A!$B$2:$D$2000,3,FALSE),0)</f>
        <v>36</v>
      </c>
      <c r="F119" s="111">
        <f>+E119</f>
        <v>36</v>
      </c>
      <c r="G119" s="111">
        <f>IFERROR(VLOOKUP(B119,[2]A!$B$2:$P$3000,9,FALSE),0)</f>
        <v>48</v>
      </c>
      <c r="H119" s="111">
        <f>+G119</f>
        <v>48</v>
      </c>
      <c r="I119" s="111">
        <f>IFERROR(VLOOKUP(B119,[3]A!$C$2:$F$500,4,FALSE),0)</f>
        <v>0</v>
      </c>
      <c r="J119" s="111">
        <f>+I119</f>
        <v>0</v>
      </c>
      <c r="K119" s="111">
        <f>IFERROR(VLOOKUP(B119,[4]A!$B$2:$I$400,3,FALSE),0)</f>
        <v>0</v>
      </c>
      <c r="L119" s="111">
        <f>+K119</f>
        <v>0</v>
      </c>
      <c r="M119" s="111">
        <f>IFERROR(VLOOKUP(B119,[5]A!$B$2:$J$400,7,FALSE),0)</f>
        <v>0</v>
      </c>
      <c r="N119" s="111">
        <f>+M119</f>
        <v>0</v>
      </c>
      <c r="O119" s="111">
        <f>IFERROR(VLOOKUP(B119,[6]A!$A$4:$G$300,9,FALSE),0)</f>
        <v>0</v>
      </c>
      <c r="P119" s="111">
        <f>+O119</f>
        <v>0</v>
      </c>
      <c r="Q119" s="111">
        <f>IFERROR(VLOOKUP(B119,[7]A!$B$2:$K$2000,4,FALSE),0)/11</f>
        <v>2.1818181818181817</v>
      </c>
      <c r="R119" s="111">
        <f>IFERROR(VLOOKUP(B119,[8]A!$B$2:$J$2000,9,FALSE),0)/11</f>
        <v>8.7272727272727266</v>
      </c>
      <c r="S119" s="113">
        <v>4.5136000000000003</v>
      </c>
      <c r="T119" s="113">
        <f>+S119</f>
        <v>4.5136000000000003</v>
      </c>
      <c r="U119" s="113">
        <v>4.4424000000000001</v>
      </c>
      <c r="V119" s="113">
        <f>+U119</f>
        <v>4.4424000000000001</v>
      </c>
      <c r="W119" s="212">
        <f t="shared" si="5"/>
        <v>5.3260480000000001</v>
      </c>
      <c r="X119" s="212">
        <f>+W119</f>
        <v>5.3260480000000001</v>
      </c>
      <c r="Y119" s="113">
        <f t="shared" si="6"/>
        <v>8.4016000000000091E-2</v>
      </c>
      <c r="Z119" s="113">
        <v>8.4000000000000005E-2</v>
      </c>
      <c r="AA119" s="113">
        <f>+Z119-Y119</f>
        <v>-1.600000000008539E-5</v>
      </c>
      <c r="AB119" s="113">
        <v>4.1999999999999815E-2</v>
      </c>
      <c r="AC119" s="113">
        <f>+Z119-AB119</f>
        <v>4.200000000000019E-2</v>
      </c>
      <c r="AD119" s="212">
        <f>IFERROR(VLOOKUP(B119,[9]A!$C$2:$I$2000,7,FALSE),0)</f>
        <v>5.5659999999999998</v>
      </c>
      <c r="AE119" s="212">
        <f>+AD119</f>
        <v>5.5659999999999998</v>
      </c>
      <c r="AF119" s="330" t="s">
        <v>317</v>
      </c>
      <c r="AG119" s="3">
        <v>8.4016000000000091E-2</v>
      </c>
    </row>
    <row r="120" spans="1:33" ht="18.75">
      <c r="A120" s="422">
        <v>174</v>
      </c>
      <c r="B120" s="280" t="s">
        <v>259</v>
      </c>
      <c r="C120" s="108"/>
      <c r="D120" s="281">
        <v>48</v>
      </c>
      <c r="E120" s="281">
        <f>IFERROR(VLOOKUP(B120,[1]A!$B$2:$D$2000,3,FALSE),0)</f>
        <v>1728</v>
      </c>
      <c r="F120" s="422">
        <f>SUM(E120:E122)</f>
        <v>1728</v>
      </c>
      <c r="G120" s="281">
        <f>IFERROR(VLOOKUP(B120,[2]A!$B$2:$P$3000,9,FALSE),0)</f>
        <v>2352</v>
      </c>
      <c r="H120" s="422">
        <f>SUM(G120:G122)</f>
        <v>5328</v>
      </c>
      <c r="I120" s="281">
        <f>IFERROR(VLOOKUP(B120,[3]A!$C$2:$F$500,4,FALSE),0)</f>
        <v>0</v>
      </c>
      <c r="J120" s="422">
        <f>SUM(I120:I122)</f>
        <v>0</v>
      </c>
      <c r="K120" s="281">
        <f>IFERROR(VLOOKUP(B120,[4]A!$B$2:$I$400,3,FALSE),0)</f>
        <v>0</v>
      </c>
      <c r="L120" s="422">
        <f>SUM(K120:K122)</f>
        <v>0</v>
      </c>
      <c r="M120" s="281">
        <f>IFERROR(VLOOKUP(B120,[5]A!$B$2:$J$400,7,FALSE),0)</f>
        <v>0</v>
      </c>
      <c r="N120" s="422">
        <f>SUM(M120:M122)</f>
        <v>0</v>
      </c>
      <c r="O120" s="281">
        <f>IFERROR(VLOOKUP(B120,[6]A!$A$4:$G$300,9,FALSE),0)</f>
        <v>0</v>
      </c>
      <c r="P120" s="422">
        <f>SUM(O120:O122)</f>
        <v>0</v>
      </c>
      <c r="Q120" s="281">
        <f>IFERROR(VLOOKUP(B120,[7]A!$B$2:$K$2000,4,FALSE),0)/11</f>
        <v>23.363636363636363</v>
      </c>
      <c r="R120" s="281">
        <f>IFERROR(VLOOKUP(B120,[8]A!$B$2:$J$2000,9,FALSE),0)/11</f>
        <v>624.09090909090912</v>
      </c>
      <c r="S120" s="282">
        <v>0.37290000000000001</v>
      </c>
      <c r="T120" s="420">
        <f>+S120</f>
        <v>0.37290000000000001</v>
      </c>
      <c r="U120" s="282">
        <v>0.3619</v>
      </c>
      <c r="V120" s="420">
        <f>+U120</f>
        <v>0.3619</v>
      </c>
      <c r="W120" s="283">
        <f t="shared" si="5"/>
        <v>0.44002199999999997</v>
      </c>
      <c r="X120" s="421">
        <f>+W120</f>
        <v>0.44002199999999997</v>
      </c>
      <c r="Y120" s="420">
        <f t="shared" si="6"/>
        <v>1.2979999999999992E-2</v>
      </c>
      <c r="Z120" s="420">
        <v>1.2999999999999999E-2</v>
      </c>
      <c r="AA120" s="420">
        <f>+Z120-Y120</f>
        <v>2.0000000000007859E-5</v>
      </c>
      <c r="AB120" s="420">
        <v>5.0000000000000001E-3</v>
      </c>
      <c r="AC120" s="421">
        <f>+Z120-AB120</f>
        <v>8.0000000000000002E-3</v>
      </c>
      <c r="AD120" s="283">
        <f>IFERROR(VLOOKUP(B120,[9]A!$C$2:$I$2000,7,FALSE),0)</f>
        <v>0.46</v>
      </c>
      <c r="AE120" s="420">
        <f>+AD120</f>
        <v>0.46</v>
      </c>
      <c r="AF120" s="393" t="s">
        <v>317</v>
      </c>
    </row>
    <row r="121" spans="1:33" ht="18.75">
      <c r="A121" s="423"/>
      <c r="B121" s="280" t="s">
        <v>260</v>
      </c>
      <c r="C121" s="108"/>
      <c r="D121" s="281">
        <v>48</v>
      </c>
      <c r="E121" s="281">
        <f>IFERROR(VLOOKUP(B121,[1]A!$B$2:$D$2000,3,FALSE),0)</f>
        <v>0</v>
      </c>
      <c r="F121" s="423"/>
      <c r="G121" s="281">
        <f>IFERROR(VLOOKUP(B121,[2]A!$B$2:$P$3000,9,FALSE),0)</f>
        <v>2160</v>
      </c>
      <c r="H121" s="423"/>
      <c r="I121" s="281">
        <f>IFERROR(VLOOKUP(B121,[3]A!$C$2:$F$500,4,FALSE),0)</f>
        <v>0</v>
      </c>
      <c r="J121" s="423"/>
      <c r="K121" s="281">
        <f>IFERROR(VLOOKUP(B121,[4]A!$B$2:$I$400,3,FALSE),0)</f>
        <v>0</v>
      </c>
      <c r="L121" s="423"/>
      <c r="M121" s="281">
        <f>IFERROR(VLOOKUP(B121,[5]A!$B$2:$J$400,7,FALSE),0)</f>
        <v>0</v>
      </c>
      <c r="N121" s="423"/>
      <c r="O121" s="281">
        <f>IFERROR(VLOOKUP(B121,[6]A!$A$4:$G$300,9,FALSE),0)</f>
        <v>0</v>
      </c>
      <c r="P121" s="423"/>
      <c r="Q121" s="281">
        <f>IFERROR(VLOOKUP(B121,[7]A!$B$2:$K$2000,4,FALSE),0)/11</f>
        <v>18.363636363636363</v>
      </c>
      <c r="R121" s="281">
        <f>IFERROR(VLOOKUP(B121,[8]A!$B$2:$J$2000,9,FALSE),0)/11</f>
        <v>593.4545454545455</v>
      </c>
      <c r="S121" s="282">
        <v>0.37290000000000001</v>
      </c>
      <c r="T121" s="394"/>
      <c r="U121" s="282">
        <v>0.3619</v>
      </c>
      <c r="V121" s="394"/>
      <c r="W121" s="283">
        <f t="shared" si="5"/>
        <v>0.44002199999999997</v>
      </c>
      <c r="X121" s="400"/>
      <c r="Y121" s="394">
        <f t="shared" si="6"/>
        <v>1.2979999999999992E-2</v>
      </c>
      <c r="Z121" s="394">
        <v>0.27505799999999997</v>
      </c>
      <c r="AA121" s="394"/>
      <c r="AB121" s="394"/>
      <c r="AC121" s="400">
        <v>0.26500000000000001</v>
      </c>
      <c r="AD121" s="283">
        <f>IFERROR(VLOOKUP(B121,[9]A!$C$2:$I$2000,7,FALSE),0)</f>
        <v>0.46</v>
      </c>
      <c r="AE121" s="394"/>
      <c r="AF121" s="394"/>
    </row>
    <row r="122" spans="1:33" ht="18.75">
      <c r="A122" s="424"/>
      <c r="B122" s="280" t="s">
        <v>261</v>
      </c>
      <c r="C122" s="108"/>
      <c r="D122" s="281">
        <v>48</v>
      </c>
      <c r="E122" s="281">
        <f>IFERROR(VLOOKUP(B122,[1]A!$B$2:$D$2000,3,FALSE),0)</f>
        <v>0</v>
      </c>
      <c r="F122" s="424"/>
      <c r="G122" s="281">
        <f>IFERROR(VLOOKUP(B122,[2]A!$B$2:$P$3000,9,FALSE),0)</f>
        <v>816</v>
      </c>
      <c r="H122" s="424"/>
      <c r="I122" s="281">
        <f>IFERROR(VLOOKUP(B122,[3]A!$C$2:$F$500,4,FALSE),0)</f>
        <v>0</v>
      </c>
      <c r="J122" s="424"/>
      <c r="K122" s="281">
        <f>IFERROR(VLOOKUP(B122,[4]A!$B$2:$I$400,3,FALSE),0)</f>
        <v>0</v>
      </c>
      <c r="L122" s="424"/>
      <c r="M122" s="281">
        <f>IFERROR(VLOOKUP(B122,[5]A!$B$2:$J$400,7,FALSE),0)</f>
        <v>0</v>
      </c>
      <c r="N122" s="424"/>
      <c r="O122" s="281">
        <f>IFERROR(VLOOKUP(B122,[6]A!$A$4:$G$300,9,FALSE),0)</f>
        <v>0</v>
      </c>
      <c r="P122" s="424"/>
      <c r="Q122" s="281">
        <f>IFERROR(VLOOKUP(B122,[7]A!$B$2:$K$2000,4,FALSE),0)/11</f>
        <v>23.454545454545453</v>
      </c>
      <c r="R122" s="281">
        <f>IFERROR(VLOOKUP(B122,[8]A!$B$2:$J$2000,9,FALSE),0)/11</f>
        <v>925.09090909090912</v>
      </c>
      <c r="S122" s="282">
        <v>0.37290000000000001</v>
      </c>
      <c r="T122" s="395"/>
      <c r="U122" s="282">
        <v>0.3619</v>
      </c>
      <c r="V122" s="395"/>
      <c r="W122" s="283">
        <f t="shared" si="5"/>
        <v>0.44002199999999997</v>
      </c>
      <c r="X122" s="401"/>
      <c r="Y122" s="395">
        <f t="shared" si="6"/>
        <v>1.2979999999999992E-2</v>
      </c>
      <c r="Z122" s="395">
        <v>0.27505799999999997</v>
      </c>
      <c r="AA122" s="395"/>
      <c r="AB122" s="395"/>
      <c r="AC122" s="401">
        <v>0.26500000000000001</v>
      </c>
      <c r="AD122" s="283">
        <f>IFERROR(VLOOKUP(B122,[9]A!$C$2:$I$2000,7,FALSE),0)</f>
        <v>0.46</v>
      </c>
      <c r="AE122" s="395"/>
      <c r="AF122" s="395"/>
    </row>
    <row r="123" spans="1:33" ht="18.75">
      <c r="A123" s="429">
        <v>14</v>
      </c>
      <c r="B123" s="129" t="s">
        <v>97</v>
      </c>
      <c r="C123" s="108"/>
      <c r="D123" s="130">
        <v>15</v>
      </c>
      <c r="E123" s="130">
        <f>IFERROR(VLOOKUP(B123,[1]A!$B$2:$D$2000,3,FALSE),0)</f>
        <v>1080</v>
      </c>
      <c r="F123" s="429">
        <f>SUM(E123:E124)</f>
        <v>1080</v>
      </c>
      <c r="G123" s="130">
        <f>IFERROR(VLOOKUP(B123,[2]A!$B$2:$P$3000,9,FALSE),0)</f>
        <v>1305</v>
      </c>
      <c r="H123" s="429">
        <f>SUM(G123:G124)</f>
        <v>2535</v>
      </c>
      <c r="I123" s="130">
        <f>IFERROR(VLOOKUP(B123,[3]A!$C$2:$F$500,4,FALSE),0)</f>
        <v>0</v>
      </c>
      <c r="J123" s="429">
        <f>SUM(I123:I124)</f>
        <v>7</v>
      </c>
      <c r="K123" s="130">
        <f>IFERROR(VLOOKUP(B123,[4]A!$B$2:$I$400,3,FALSE),0)</f>
        <v>2100</v>
      </c>
      <c r="L123" s="429">
        <f>SUM(K123:K124)</f>
        <v>3900</v>
      </c>
      <c r="M123" s="130">
        <f>IFERROR(VLOOKUP(B123,[5]A!$B$2:$J$400,7,FALSE),0)</f>
        <v>0</v>
      </c>
      <c r="N123" s="429">
        <f>SUM(M123:M124)</f>
        <v>0</v>
      </c>
      <c r="O123" s="130">
        <f>IFERROR(VLOOKUP(B123,[6]A!$A$4:$G$300,9,FALSE),0)</f>
        <v>0</v>
      </c>
      <c r="P123" s="429">
        <f>SUM(O123:O124)</f>
        <v>0</v>
      </c>
      <c r="Q123" s="130">
        <f>IFERROR(VLOOKUP(B123,[7]A!$B$2:$K$2000,4,FALSE),0)/11</f>
        <v>98.909090909090907</v>
      </c>
      <c r="R123" s="130">
        <f>IFERROR(VLOOKUP(B123,[8]A!$B$2:$J$2000,9,FALSE),0)/11</f>
        <v>838.63636363636363</v>
      </c>
      <c r="S123" s="131">
        <v>0.72460000000000002</v>
      </c>
      <c r="T123" s="425">
        <f>+S123</f>
        <v>0.72460000000000002</v>
      </c>
      <c r="U123" s="131">
        <v>0.71619999999999995</v>
      </c>
      <c r="V123" s="425">
        <f>+U123</f>
        <v>0.71619999999999995</v>
      </c>
      <c r="W123" s="218">
        <f t="shared" si="5"/>
        <v>0.85502800000000001</v>
      </c>
      <c r="X123" s="356">
        <f>+W123</f>
        <v>0.85502800000000001</v>
      </c>
      <c r="Y123" s="425">
        <f t="shared" si="6"/>
        <v>9.9120000000001429E-3</v>
      </c>
      <c r="Z123" s="425">
        <v>0.01</v>
      </c>
      <c r="AA123" s="428">
        <f>+Z123-Y123</f>
        <v>8.799999999985729E-5</v>
      </c>
      <c r="AB123" s="425">
        <v>4.9000000000000155E-3</v>
      </c>
      <c r="AC123" s="425">
        <f>+Z123-AB123</f>
        <v>5.0999999999999848E-3</v>
      </c>
      <c r="AD123" s="218">
        <f>IFERROR(VLOOKUP(B123,[9]A!$C$2:$I$2000,7,FALSE),0)</f>
        <v>0.85499999999999998</v>
      </c>
      <c r="AE123" s="356">
        <f>+AD123</f>
        <v>0.85499999999999998</v>
      </c>
      <c r="AF123" s="372" t="s">
        <v>317</v>
      </c>
      <c r="AG123" s="3">
        <v>9.9120000000000319E-3</v>
      </c>
    </row>
    <row r="124" spans="1:33" ht="18.75">
      <c r="A124" s="431"/>
      <c r="B124" s="129" t="s">
        <v>96</v>
      </c>
      <c r="C124" s="108"/>
      <c r="D124" s="130">
        <v>15</v>
      </c>
      <c r="E124" s="130">
        <f>IFERROR(VLOOKUP(B124,[1]A!$B$2:$D$2000,3,FALSE),0)</f>
        <v>0</v>
      </c>
      <c r="F124" s="431"/>
      <c r="G124" s="130">
        <f>IFERROR(VLOOKUP(B124,[2]A!$B$2:$P$3000,9,FALSE),0)</f>
        <v>1230</v>
      </c>
      <c r="H124" s="431"/>
      <c r="I124" s="130">
        <f>IFERROR(VLOOKUP(B124,[3]A!$C$2:$F$500,4,FALSE),0)</f>
        <v>7</v>
      </c>
      <c r="J124" s="431"/>
      <c r="K124" s="130">
        <f>IFERROR(VLOOKUP(B124,[4]A!$B$2:$I$400,3,FALSE),0)</f>
        <v>1800</v>
      </c>
      <c r="L124" s="431"/>
      <c r="M124" s="130">
        <f>IFERROR(VLOOKUP(B124,[5]A!$B$2:$J$400,7,FALSE),0)</f>
        <v>0</v>
      </c>
      <c r="N124" s="431"/>
      <c r="O124" s="130">
        <f>IFERROR(VLOOKUP(B124,[6]A!$A$4:$G$300,9,FALSE),0)</f>
        <v>0</v>
      </c>
      <c r="P124" s="431"/>
      <c r="Q124" s="130">
        <f>IFERROR(VLOOKUP(B124,[7]A!$B$2:$K$2000,4,FALSE),0)/11</f>
        <v>71.454545454545453</v>
      </c>
      <c r="R124" s="130">
        <f>IFERROR(VLOOKUP(B124,[8]A!$B$2:$J$2000,9,FALSE),0)/11</f>
        <v>715.36363636363637</v>
      </c>
      <c r="S124" s="131">
        <v>0.72460000000000002</v>
      </c>
      <c r="T124" s="427"/>
      <c r="U124" s="131">
        <v>0.71619999999999995</v>
      </c>
      <c r="V124" s="427"/>
      <c r="W124" s="218">
        <f t="shared" si="5"/>
        <v>0.85502800000000001</v>
      </c>
      <c r="X124" s="358"/>
      <c r="Y124" s="427">
        <f t="shared" si="6"/>
        <v>9.9120000000001429E-3</v>
      </c>
      <c r="Z124" s="427">
        <v>9.9120000000000319E-3</v>
      </c>
      <c r="AA124" s="415"/>
      <c r="AB124" s="427"/>
      <c r="AC124" s="427">
        <v>0.76</v>
      </c>
      <c r="AD124" s="218">
        <f>IFERROR(VLOOKUP(B124,[9]A!$C$2:$I$2000,7,FALSE),0)</f>
        <v>0.85499999999999998</v>
      </c>
      <c r="AE124" s="358"/>
      <c r="AF124" s="358"/>
      <c r="AG124" s="3">
        <v>9.9120000000000319E-3</v>
      </c>
    </row>
    <row r="125" spans="1:33" ht="18.75">
      <c r="A125" s="109">
        <v>121</v>
      </c>
      <c r="B125" s="107" t="s">
        <v>98</v>
      </c>
      <c r="C125" s="108"/>
      <c r="D125" s="109">
        <v>16</v>
      </c>
      <c r="E125" s="109">
        <f>IFERROR(VLOOKUP(B125,[1]A!$B$2:$D$2000,3,FALSE),0)</f>
        <v>0</v>
      </c>
      <c r="F125" s="109">
        <f>+E125</f>
        <v>0</v>
      </c>
      <c r="G125" s="109">
        <f>IFERROR(VLOOKUP(B125,[2]A!$B$2:$P$3000,9,FALSE),0)</f>
        <v>0</v>
      </c>
      <c r="H125" s="109">
        <f>+G125</f>
        <v>0</v>
      </c>
      <c r="I125" s="109">
        <f>IFERROR(VLOOKUP(B125,[3]A!$C$2:$F$500,4,FALSE),0)</f>
        <v>2</v>
      </c>
      <c r="J125" s="109">
        <f>+I125</f>
        <v>2</v>
      </c>
      <c r="K125" s="109">
        <f>IFERROR(VLOOKUP(B125,[4]A!$B$2:$I$400,3,FALSE),0)</f>
        <v>0</v>
      </c>
      <c r="L125" s="109">
        <f>+K125</f>
        <v>0</v>
      </c>
      <c r="M125" s="109">
        <f>IFERROR(VLOOKUP(B125,[5]A!$B$2:$J$400,7,FALSE),0)</f>
        <v>0</v>
      </c>
      <c r="N125" s="109">
        <f>+M125</f>
        <v>0</v>
      </c>
      <c r="O125" s="109">
        <f>IFERROR(VLOOKUP(B125,[6]A!$A$4:$G$300,9,FALSE),0)</f>
        <v>0</v>
      </c>
      <c r="P125" s="109">
        <f>+O125</f>
        <v>0</v>
      </c>
      <c r="Q125" s="109">
        <f>IFERROR(VLOOKUP(B125,[7]A!$B$2:$K$2000,4,FALSE),0)/11</f>
        <v>0</v>
      </c>
      <c r="R125" s="109">
        <f>IFERROR(VLOOKUP(B125,[8]A!$B$2:$J$2000,9,FALSE),0)/11</f>
        <v>0</v>
      </c>
      <c r="S125" s="110">
        <v>0.72460000000000002</v>
      </c>
      <c r="T125" s="110">
        <f t="shared" ref="T125:T132" si="10">+S125</f>
        <v>0.72460000000000002</v>
      </c>
      <c r="U125" s="110">
        <v>0.71619999999999995</v>
      </c>
      <c r="V125" s="110">
        <f t="shared" ref="V125:V132" si="11">+U125</f>
        <v>0.71619999999999995</v>
      </c>
      <c r="W125" s="211">
        <f t="shared" si="5"/>
        <v>0.85502800000000001</v>
      </c>
      <c r="X125" s="211">
        <f t="shared" ref="X125:X132" si="12">+W125</f>
        <v>0.85502800000000001</v>
      </c>
      <c r="Y125" s="110">
        <f t="shared" si="6"/>
        <v>9.9120000000001429E-3</v>
      </c>
      <c r="Z125" s="110">
        <v>0.01</v>
      </c>
      <c r="AA125" s="113">
        <f>+Z125-Y125</f>
        <v>8.799999999985729E-5</v>
      </c>
      <c r="AB125" s="110">
        <v>4.9000000000000155E-3</v>
      </c>
      <c r="AC125" s="110">
        <f t="shared" ref="AC125:AC132" si="13">+Z125-AB125</f>
        <v>5.0999999999999848E-3</v>
      </c>
      <c r="AD125" s="211">
        <f>IFERROR(VLOOKUP(B125,[9]A!$C$2:$I$2000,7,FALSE),0)</f>
        <v>0.85499999999999998</v>
      </c>
      <c r="AE125" s="211">
        <f t="shared" ref="AE125:AE132" si="14">+AD125</f>
        <v>0.85499999999999998</v>
      </c>
      <c r="AF125" s="330" t="s">
        <v>317</v>
      </c>
      <c r="AG125" s="3">
        <v>9.9120000000000319E-3</v>
      </c>
    </row>
    <row r="126" spans="1:33" ht="18.75">
      <c r="A126" s="260">
        <v>145</v>
      </c>
      <c r="B126" s="117" t="s">
        <v>192</v>
      </c>
      <c r="C126" s="108"/>
      <c r="D126" s="118">
        <v>22</v>
      </c>
      <c r="E126" s="118">
        <f>IFERROR(VLOOKUP(B126,[1]A!$B$2:$D$2000,3,FALSE),0)</f>
        <v>0</v>
      </c>
      <c r="F126" s="118">
        <f>+E126</f>
        <v>0</v>
      </c>
      <c r="G126" s="118">
        <f>IFERROR(VLOOKUP(B126,[2]A!$B$2:$P$3000,9,FALSE),0)</f>
        <v>0</v>
      </c>
      <c r="H126" s="118">
        <f>+G126</f>
        <v>0</v>
      </c>
      <c r="I126" s="118">
        <f>IFERROR(VLOOKUP(B126,[3]A!$C$2:$F$500,4,FALSE),0)</f>
        <v>0</v>
      </c>
      <c r="J126" s="118">
        <f>+I126</f>
        <v>0</v>
      </c>
      <c r="K126" s="118">
        <f>IFERROR(VLOOKUP(B126,[4]A!$B$2:$I$400,3,FALSE),0)</f>
        <v>0</v>
      </c>
      <c r="L126" s="118">
        <f>+K126</f>
        <v>0</v>
      </c>
      <c r="M126" s="118">
        <f>IFERROR(VLOOKUP(B126,[5]A!$B$2:$J$400,7,FALSE),0)</f>
        <v>0</v>
      </c>
      <c r="N126" s="118">
        <f>+M126</f>
        <v>0</v>
      </c>
      <c r="O126" s="118">
        <f>IFERROR(VLOOKUP(B126,[6]A!$A$4:$G$300,9,FALSE),0)</f>
        <v>0</v>
      </c>
      <c r="P126" s="118">
        <f>+O126</f>
        <v>0</v>
      </c>
      <c r="Q126" s="118">
        <f>IFERROR(VLOOKUP(B126,[7]A!$B$2:$K$2000,4,FALSE),0)/11</f>
        <v>0</v>
      </c>
      <c r="R126" s="118">
        <f>IFERROR(VLOOKUP(B126,[8]A!$B$2:$J$2000,9,FALSE),0)/11</f>
        <v>0</v>
      </c>
      <c r="S126" s="119">
        <v>0.42970000000000003</v>
      </c>
      <c r="T126" s="119">
        <f t="shared" si="10"/>
        <v>0.42970000000000003</v>
      </c>
      <c r="U126" s="119">
        <v>0.42130000000000001</v>
      </c>
      <c r="V126" s="119">
        <f t="shared" si="11"/>
        <v>0.42130000000000001</v>
      </c>
      <c r="W126" s="214">
        <f t="shared" si="5"/>
        <v>0.507046</v>
      </c>
      <c r="X126" s="214">
        <f t="shared" si="12"/>
        <v>0.507046</v>
      </c>
      <c r="Y126" s="119">
        <f t="shared" si="6"/>
        <v>9.9120000000000319E-3</v>
      </c>
      <c r="Z126" s="119">
        <v>0.01</v>
      </c>
      <c r="AA126" s="113">
        <f>+Z126-Y126</f>
        <v>8.7999999999968312E-5</v>
      </c>
      <c r="AB126" s="119">
        <v>4.9000000000000155E-3</v>
      </c>
      <c r="AC126" s="119">
        <f t="shared" si="13"/>
        <v>5.0999999999999848E-3</v>
      </c>
      <c r="AD126" s="214">
        <f>IFERROR(VLOOKUP(B126,[9]A!$C$2:$I$2000,7,FALSE),0)</f>
        <v>0.50700000000000001</v>
      </c>
      <c r="AE126" s="214">
        <f t="shared" si="14"/>
        <v>0.50700000000000001</v>
      </c>
      <c r="AF126" s="330" t="s">
        <v>317</v>
      </c>
      <c r="AG126" s="3">
        <v>9.9120000000000319E-3</v>
      </c>
    </row>
    <row r="127" spans="1:33" ht="18.75">
      <c r="A127" s="260">
        <v>146</v>
      </c>
      <c r="B127" s="117" t="s">
        <v>195</v>
      </c>
      <c r="C127" s="108"/>
      <c r="D127" s="118">
        <v>24</v>
      </c>
      <c r="E127" s="118">
        <f>IFERROR(VLOOKUP(B127,[1]A!$B$2:$D$2000,3,FALSE),0)</f>
        <v>0</v>
      </c>
      <c r="F127" s="118">
        <f>+E127</f>
        <v>0</v>
      </c>
      <c r="G127" s="118">
        <f>IFERROR(VLOOKUP(B127,[2]A!$B$2:$P$3000,9,FALSE),0)</f>
        <v>0</v>
      </c>
      <c r="H127" s="118">
        <f>+G127</f>
        <v>0</v>
      </c>
      <c r="I127" s="118">
        <f>IFERROR(VLOOKUP(B127,[3]A!$C$2:$F$500,4,FALSE),0)</f>
        <v>0</v>
      </c>
      <c r="J127" s="118">
        <f>+I127</f>
        <v>0</v>
      </c>
      <c r="K127" s="118">
        <f>IFERROR(VLOOKUP(B127,[4]A!$B$2:$I$400,3,FALSE),0)</f>
        <v>0</v>
      </c>
      <c r="L127" s="118">
        <f>+K127</f>
        <v>0</v>
      </c>
      <c r="M127" s="118">
        <f>IFERROR(VLOOKUP(B127,[5]A!$B$2:$J$400,7,FALSE),0)</f>
        <v>0</v>
      </c>
      <c r="N127" s="118">
        <f>+M127</f>
        <v>0</v>
      </c>
      <c r="O127" s="118">
        <f>IFERROR(VLOOKUP(B127,[6]A!$A$4:$G$300,9,FALSE),0)</f>
        <v>0</v>
      </c>
      <c r="P127" s="118">
        <f>+O127</f>
        <v>0</v>
      </c>
      <c r="Q127" s="118">
        <f>IFERROR(VLOOKUP(B127,[7]A!$B$2:$K$2000,4,FALSE),0)/11</f>
        <v>0</v>
      </c>
      <c r="R127" s="118">
        <f>IFERROR(VLOOKUP(B127,[8]A!$B$2:$J$2000,9,FALSE),0)/11</f>
        <v>0</v>
      </c>
      <c r="S127" s="119">
        <v>0.51690000000000003</v>
      </c>
      <c r="T127" s="119">
        <f t="shared" si="10"/>
        <v>0.51690000000000003</v>
      </c>
      <c r="U127" s="119">
        <v>0.50849999999999995</v>
      </c>
      <c r="V127" s="119">
        <f t="shared" si="11"/>
        <v>0.50849999999999995</v>
      </c>
      <c r="W127" s="214">
        <f t="shared" si="5"/>
        <v>0.60994199999999998</v>
      </c>
      <c r="X127" s="214">
        <f t="shared" si="12"/>
        <v>0.60994199999999998</v>
      </c>
      <c r="Y127" s="119">
        <f t="shared" si="6"/>
        <v>9.9120000000000319E-3</v>
      </c>
      <c r="Z127" s="119">
        <v>0.01</v>
      </c>
      <c r="AA127" s="113">
        <f>+Z127-Y127</f>
        <v>8.7999999999968312E-5</v>
      </c>
      <c r="AB127" s="119">
        <v>4.9000000000000155E-3</v>
      </c>
      <c r="AC127" s="119">
        <f t="shared" si="13"/>
        <v>5.0999999999999848E-3</v>
      </c>
      <c r="AD127" s="214">
        <f>IFERROR(VLOOKUP(B127,[9]A!$C$2:$I$2000,7,FALSE),0)</f>
        <v>0.61</v>
      </c>
      <c r="AE127" s="214">
        <f t="shared" si="14"/>
        <v>0.61</v>
      </c>
      <c r="AF127" s="330" t="s">
        <v>317</v>
      </c>
      <c r="AG127" s="3">
        <v>9.9120000000000319E-3</v>
      </c>
    </row>
    <row r="128" spans="1:33" ht="18.75">
      <c r="A128" s="279">
        <v>175</v>
      </c>
      <c r="B128" s="162" t="s">
        <v>262</v>
      </c>
      <c r="C128" s="108"/>
      <c r="D128" s="161">
        <v>20</v>
      </c>
      <c r="E128" s="161">
        <f>IFERROR(VLOOKUP(B128,[1]A!$B$2:$D$2000,3,FALSE),0)</f>
        <v>0</v>
      </c>
      <c r="F128" s="279">
        <f>+E128</f>
        <v>0</v>
      </c>
      <c r="G128" s="161">
        <f>IFERROR(VLOOKUP(B128,[2]A!$B$2:$P$3000,9,FALSE),0)</f>
        <v>0</v>
      </c>
      <c r="H128" s="279">
        <f>+G128</f>
        <v>0</v>
      </c>
      <c r="I128" s="161">
        <f>IFERROR(VLOOKUP(B128,[3]A!$C$2:$F$500,4,FALSE),0)</f>
        <v>0</v>
      </c>
      <c r="J128" s="279">
        <f>+I128</f>
        <v>0</v>
      </c>
      <c r="K128" s="161">
        <f>IFERROR(VLOOKUP(B128,[4]A!$B$2:$I$400,3,FALSE),0)</f>
        <v>0</v>
      </c>
      <c r="L128" s="279">
        <f>+K128</f>
        <v>0</v>
      </c>
      <c r="M128" s="161">
        <f>IFERROR(VLOOKUP(B128,[5]A!$B$2:$J$400,7,FALSE),0)</f>
        <v>0</v>
      </c>
      <c r="N128" s="279">
        <f>+M128</f>
        <v>0</v>
      </c>
      <c r="O128" s="161">
        <f>IFERROR(VLOOKUP(B128,[6]A!$A$4:$G$300,9,FALSE),0)</f>
        <v>0</v>
      </c>
      <c r="P128" s="279">
        <f>+O128</f>
        <v>0</v>
      </c>
      <c r="Q128" s="161">
        <f>IFERROR(VLOOKUP(B128,[7]A!$B$2:$K$2000,4,FALSE),0)/11</f>
        <v>0</v>
      </c>
      <c r="R128" s="161">
        <f>IFERROR(VLOOKUP(B128,[8]A!$B$2:$J$2000,9,FALSE),0)/11</f>
        <v>0</v>
      </c>
      <c r="S128" s="163">
        <v>0.55930000000000002</v>
      </c>
      <c r="T128" s="278">
        <f t="shared" si="10"/>
        <v>0.55930000000000002</v>
      </c>
      <c r="U128" s="163">
        <v>0.54920000000000002</v>
      </c>
      <c r="V128" s="278">
        <f t="shared" si="11"/>
        <v>0.54920000000000002</v>
      </c>
      <c r="W128" s="228">
        <f>S128*1.18</f>
        <v>0.65997399999999995</v>
      </c>
      <c r="X128" s="277">
        <f t="shared" si="12"/>
        <v>0.65997399999999995</v>
      </c>
      <c r="Y128" s="278">
        <f>(S128*1.18)-(U128*1.18)</f>
        <v>1.1917999999999984E-2</v>
      </c>
      <c r="Z128" s="278">
        <v>1.2E-2</v>
      </c>
      <c r="AA128" s="284">
        <f>+Z128-Y128</f>
        <v>8.2000000000016088E-5</v>
      </c>
      <c r="AB128" s="278">
        <v>5.0000000000000001E-3</v>
      </c>
      <c r="AC128" s="278">
        <f t="shared" si="13"/>
        <v>7.0000000000000001E-3</v>
      </c>
      <c r="AD128" s="228">
        <f>IFERROR(VLOOKUP(B128,[9]A!$C$2:$I$2000,7,FALSE),0)</f>
        <v>0.66</v>
      </c>
      <c r="AE128" s="277">
        <f t="shared" si="14"/>
        <v>0.66</v>
      </c>
      <c r="AF128" s="331" t="s">
        <v>317</v>
      </c>
    </row>
    <row r="129" spans="1:33" ht="18.75">
      <c r="A129" s="531">
        <v>177</v>
      </c>
      <c r="B129" s="174" t="s">
        <v>267</v>
      </c>
      <c r="C129" s="108"/>
      <c r="D129" s="173">
        <v>20</v>
      </c>
      <c r="E129" s="173">
        <f>IFERROR(VLOOKUP(B129,[1]A!$B$2:$D$2000,3,FALSE),0)</f>
        <v>0</v>
      </c>
      <c r="F129" s="531">
        <f>SUM(E129:E130)</f>
        <v>0</v>
      </c>
      <c r="G129" s="173">
        <f>IFERROR(VLOOKUP(B129,[2]A!$B$2:$P$3000,9,FALSE),0)</f>
        <v>0</v>
      </c>
      <c r="H129" s="531">
        <f>SUM(G129:G130)</f>
        <v>0</v>
      </c>
      <c r="I129" s="173">
        <f>IFERROR(VLOOKUP(B129,[3]A!$C$2:$F$500,4,FALSE),0)</f>
        <v>0</v>
      </c>
      <c r="J129" s="531">
        <f>SUM(I129:I130)</f>
        <v>0</v>
      </c>
      <c r="K129" s="173">
        <f>IFERROR(VLOOKUP(B129,[4]A!$B$2:$I$400,3,FALSE),0)</f>
        <v>0</v>
      </c>
      <c r="L129" s="531">
        <f>SUM(K129:K130)</f>
        <v>0</v>
      </c>
      <c r="M129" s="173">
        <f>IFERROR(VLOOKUP(B129,[5]A!$B$2:$J$400,7,FALSE),0)</f>
        <v>0</v>
      </c>
      <c r="N129" s="531">
        <f>SUM(M129:M130)</f>
        <v>0</v>
      </c>
      <c r="O129" s="173">
        <f>IFERROR(VLOOKUP(B129,[6]A!$A$4:$G$300,9,FALSE),0)</f>
        <v>0</v>
      </c>
      <c r="P129" s="531">
        <f>SUM(O129:O130)</f>
        <v>0</v>
      </c>
      <c r="Q129" s="173">
        <f>IFERROR(VLOOKUP(B129,[7]A!$B$2:$K$2000,4,FALSE),0)/11</f>
        <v>0</v>
      </c>
      <c r="R129" s="173">
        <f>IFERROR(VLOOKUP(B129,[8]A!$B$2:$J$2000,9,FALSE),0)/11</f>
        <v>0</v>
      </c>
      <c r="S129" s="175">
        <v>0.60170000000000001</v>
      </c>
      <c r="T129" s="529">
        <f>+S129</f>
        <v>0.60170000000000001</v>
      </c>
      <c r="U129" s="175">
        <v>0.59160000000000001</v>
      </c>
      <c r="V129" s="529">
        <f>+U129</f>
        <v>0.59160000000000001</v>
      </c>
      <c r="W129" s="232">
        <f>S129*1.18</f>
        <v>0.71000600000000003</v>
      </c>
      <c r="X129" s="555">
        <f>+W129</f>
        <v>0.71000600000000003</v>
      </c>
      <c r="Y129" s="529">
        <f>(S129*1.18)-(U129*1.18)</f>
        <v>1.1918000000000095E-2</v>
      </c>
      <c r="Z129" s="529">
        <v>1.2E-2</v>
      </c>
      <c r="AA129" s="579">
        <f>+Z129-Y129</f>
        <v>8.1999999999905065E-5</v>
      </c>
      <c r="AB129" s="529">
        <v>4.9000000000000155E-3</v>
      </c>
      <c r="AC129" s="529">
        <v>7.0000000000000001E-3</v>
      </c>
      <c r="AD129" s="232">
        <f>IFERROR(VLOOKUP(B129,[9]A!$C$2:$I$2000,7,FALSE),0)</f>
        <v>0.71</v>
      </c>
      <c r="AE129" s="555">
        <f>+AD129</f>
        <v>0.71</v>
      </c>
      <c r="AF129" s="372" t="s">
        <v>317</v>
      </c>
    </row>
    <row r="130" spans="1:33" ht="18.75">
      <c r="A130" s="532"/>
      <c r="B130" s="174" t="s">
        <v>271</v>
      </c>
      <c r="C130" s="108"/>
      <c r="D130" s="173">
        <v>20</v>
      </c>
      <c r="E130" s="173">
        <f>IFERROR(VLOOKUP(B130,[1]A!$B$2:$D$2000,3,FALSE),0)</f>
        <v>0</v>
      </c>
      <c r="F130" s="532"/>
      <c r="G130" s="173">
        <f>IFERROR(VLOOKUP(B130,[2]A!$B$2:$P$3000,9,FALSE),0)</f>
        <v>0</v>
      </c>
      <c r="H130" s="532"/>
      <c r="I130" s="173">
        <f>IFERROR(VLOOKUP(B130,[3]A!$C$2:$F$500,4,FALSE),0)</f>
        <v>0</v>
      </c>
      <c r="J130" s="532"/>
      <c r="K130" s="173">
        <f>IFERROR(VLOOKUP(B130,[4]A!$B$2:$I$400,3,FALSE),0)</f>
        <v>0</v>
      </c>
      <c r="L130" s="532"/>
      <c r="M130" s="173">
        <f>IFERROR(VLOOKUP(B130,[5]A!$B$2:$J$400,7,FALSE),0)</f>
        <v>0</v>
      </c>
      <c r="N130" s="532"/>
      <c r="O130" s="173">
        <f>IFERROR(VLOOKUP(B130,[6]A!$A$4:$G$300,9,FALSE),0)</f>
        <v>0</v>
      </c>
      <c r="P130" s="532"/>
      <c r="Q130" s="173">
        <f>IFERROR(VLOOKUP(B130,[7]A!$B$2:$K$2000,4,FALSE),0)/11</f>
        <v>0</v>
      </c>
      <c r="R130" s="173">
        <f>IFERROR(VLOOKUP(B130,[8]A!$B$2:$J$2000,9,FALSE),0)/11</f>
        <v>0</v>
      </c>
      <c r="S130" s="175">
        <v>0.60170000000000001</v>
      </c>
      <c r="T130" s="530"/>
      <c r="U130" s="175">
        <v>0.60170000000000001</v>
      </c>
      <c r="V130" s="530"/>
      <c r="W130" s="232">
        <f>S130*1.18</f>
        <v>0.71000600000000003</v>
      </c>
      <c r="X130" s="396"/>
      <c r="Y130" s="530">
        <f>(S130*1.18)-(U130*1.18)</f>
        <v>0</v>
      </c>
      <c r="Z130" s="530"/>
      <c r="AA130" s="580"/>
      <c r="AB130" s="530"/>
      <c r="AC130" s="530">
        <v>0.76</v>
      </c>
      <c r="AD130" s="232">
        <f>IFERROR(VLOOKUP(B130,[9]A!$C$2:$I$2000,7,FALSE),0)</f>
        <v>0.71</v>
      </c>
      <c r="AE130" s="396"/>
      <c r="AF130" s="396"/>
    </row>
    <row r="131" spans="1:33" ht="18.75">
      <c r="A131" s="298">
        <v>180</v>
      </c>
      <c r="B131" s="117" t="s">
        <v>272</v>
      </c>
      <c r="C131" s="108"/>
      <c r="D131" s="118">
        <v>11</v>
      </c>
      <c r="E131" s="118">
        <f>IFERROR(VLOOKUP(B131,[1]A!$B$2:$D$2000,3,FALSE),0)</f>
        <v>0</v>
      </c>
      <c r="F131" s="118">
        <f>+E131</f>
        <v>0</v>
      </c>
      <c r="G131" s="118">
        <f>IFERROR(VLOOKUP(B131,[2]A!$B$2:$P$3000,9,FALSE),0)</f>
        <v>0</v>
      </c>
      <c r="H131" s="118">
        <f>+G131</f>
        <v>0</v>
      </c>
      <c r="I131" s="118">
        <f>IFERROR(VLOOKUP(B131,[3]A!$C$2:$F$500,4,FALSE),0)</f>
        <v>0</v>
      </c>
      <c r="J131" s="118">
        <f>+I131</f>
        <v>0</v>
      </c>
      <c r="K131" s="118">
        <f>IFERROR(VLOOKUP(B131,[4]A!$B$2:$I$400,3,FALSE),0)</f>
        <v>0</v>
      </c>
      <c r="L131" s="118">
        <f>+K131</f>
        <v>0</v>
      </c>
      <c r="M131" s="118">
        <f>IFERROR(VLOOKUP(B131,[5]A!$B$2:$J$400,7,FALSE),0)</f>
        <v>0</v>
      </c>
      <c r="N131" s="118">
        <f>+M131</f>
        <v>0</v>
      </c>
      <c r="O131" s="118">
        <f>IFERROR(VLOOKUP(B131,[6]A!$A$4:$G$300,9,FALSE),0)</f>
        <v>0</v>
      </c>
      <c r="P131" s="118">
        <f>+O131</f>
        <v>0</v>
      </c>
      <c r="Q131" s="118">
        <f>IFERROR(VLOOKUP(B131,[7]A!$B$2:$K$2000,4,FALSE),0)/11</f>
        <v>0</v>
      </c>
      <c r="R131" s="118">
        <f>IFERROR(VLOOKUP(B131,[8]A!$B$2:$J$2000,9,FALSE),0)/11</f>
        <v>0</v>
      </c>
      <c r="S131" s="119">
        <v>0.63900000000000001</v>
      </c>
      <c r="T131" s="119">
        <f>+S131</f>
        <v>0.63900000000000001</v>
      </c>
      <c r="U131" s="119">
        <v>0.62890000000000001</v>
      </c>
      <c r="V131" s="119">
        <f>+U131</f>
        <v>0.62890000000000001</v>
      </c>
      <c r="W131" s="214">
        <f>S131*1.18</f>
        <v>0.75402000000000002</v>
      </c>
      <c r="X131" s="214">
        <f>+W131</f>
        <v>0.75402000000000002</v>
      </c>
      <c r="Y131" s="119">
        <f>(S131*1.18)-(U131*1.18)</f>
        <v>1.1918000000000095E-2</v>
      </c>
      <c r="Z131" s="119">
        <v>1.2E-2</v>
      </c>
      <c r="AA131" s="113">
        <f>+Z131-Y131</f>
        <v>8.1999999999905065E-5</v>
      </c>
      <c r="AB131" s="119">
        <v>4.9000000000000155E-3</v>
      </c>
      <c r="AC131" s="119">
        <f>+Z131-AB131</f>
        <v>7.0999999999999848E-3</v>
      </c>
      <c r="AD131" s="214">
        <f>IFERROR(VLOOKUP(B131,[9]A!$C$2:$I$2000,7,FALSE),0)</f>
        <v>0.754</v>
      </c>
      <c r="AE131" s="214">
        <f>+AD131</f>
        <v>0.754</v>
      </c>
      <c r="AF131" s="330" t="s">
        <v>317</v>
      </c>
      <c r="AG131" s="3">
        <v>9.9120000000000319E-3</v>
      </c>
    </row>
    <row r="132" spans="1:33" ht="18.75">
      <c r="A132" s="533">
        <v>34</v>
      </c>
      <c r="B132" s="127" t="s">
        <v>95</v>
      </c>
      <c r="C132" s="108"/>
      <c r="D132" s="126">
        <v>24</v>
      </c>
      <c r="E132" s="126">
        <f>IFERROR(VLOOKUP(B132,[1]A!$B$2:$D$2000,3,FALSE),0)</f>
        <v>0</v>
      </c>
      <c r="F132" s="533">
        <f>SUM(E132:E133)</f>
        <v>0</v>
      </c>
      <c r="G132" s="126">
        <f>IFERROR(VLOOKUP(B132,[2]A!$B$2:$P$3000,9,FALSE),0)</f>
        <v>0</v>
      </c>
      <c r="H132" s="533">
        <f>SUM(G132:G133)</f>
        <v>0</v>
      </c>
      <c r="I132" s="126">
        <f>IFERROR(VLOOKUP(B132,[3]A!$C$2:$F$500,4,FALSE),0)</f>
        <v>0</v>
      </c>
      <c r="J132" s="533">
        <f>SUM(I132:I133)</f>
        <v>0</v>
      </c>
      <c r="K132" s="126">
        <f>IFERROR(VLOOKUP(B132,[4]A!$B$2:$I$400,3,FALSE),0)</f>
        <v>0</v>
      </c>
      <c r="L132" s="533">
        <f>SUM(K132:K133)</f>
        <v>0</v>
      </c>
      <c r="M132" s="126">
        <f>IFERROR(VLOOKUP(B132,[5]A!$B$2:$J$400,7,FALSE),0)</f>
        <v>0</v>
      </c>
      <c r="N132" s="533">
        <f>SUM(M132:M133)</f>
        <v>0</v>
      </c>
      <c r="O132" s="126">
        <f>IFERROR(VLOOKUP(B132,[6]A!$A$4:$G$300,9,FALSE),0)</f>
        <v>0</v>
      </c>
      <c r="P132" s="533">
        <f>SUM(O132:O133)</f>
        <v>0</v>
      </c>
      <c r="Q132" s="126">
        <f>IFERROR(VLOOKUP(B132,[7]A!$B$2:$K$2000,4,FALSE),0)/11</f>
        <v>0</v>
      </c>
      <c r="R132" s="126">
        <f>IFERROR(VLOOKUP(B132,[8]A!$B$2:$J$2000,9,FALSE),0)/11</f>
        <v>0</v>
      </c>
      <c r="S132" s="128">
        <v>0.49149999999999999</v>
      </c>
      <c r="T132" s="524">
        <f t="shared" si="10"/>
        <v>0.49149999999999999</v>
      </c>
      <c r="U132" s="128">
        <v>0.48309999999999997</v>
      </c>
      <c r="V132" s="524">
        <f t="shared" si="11"/>
        <v>0.48309999999999997</v>
      </c>
      <c r="W132" s="217">
        <f t="shared" si="5"/>
        <v>0.57996999999999999</v>
      </c>
      <c r="X132" s="408">
        <f t="shared" si="12"/>
        <v>0.57996999999999999</v>
      </c>
      <c r="Y132" s="524">
        <f t="shared" si="6"/>
        <v>9.9120000000000319E-3</v>
      </c>
      <c r="Z132" s="524">
        <v>0.01</v>
      </c>
      <c r="AA132" s="428">
        <f>+Z132-Y132</f>
        <v>8.7999999999968312E-5</v>
      </c>
      <c r="AB132" s="524">
        <v>4.9000000000000155E-3</v>
      </c>
      <c r="AC132" s="524">
        <f t="shared" si="13"/>
        <v>5.0999999999999848E-3</v>
      </c>
      <c r="AD132" s="217">
        <f>IFERROR(VLOOKUP(B132,[9]A!$C$2:$I$2000,7,FALSE),0)</f>
        <v>0.57999999999999996</v>
      </c>
      <c r="AE132" s="408">
        <f t="shared" si="14"/>
        <v>0.57999999999999996</v>
      </c>
      <c r="AF132" s="372" t="s">
        <v>317</v>
      </c>
    </row>
    <row r="133" spans="1:33" ht="18.75">
      <c r="A133" s="534"/>
      <c r="B133" s="127" t="s">
        <v>94</v>
      </c>
      <c r="C133" s="108"/>
      <c r="D133" s="126">
        <v>24</v>
      </c>
      <c r="E133" s="126">
        <f>IFERROR(VLOOKUP(B133,[1]A!$B$2:$D$2000,3,FALSE),0)</f>
        <v>0</v>
      </c>
      <c r="F133" s="534"/>
      <c r="G133" s="126">
        <f>IFERROR(VLOOKUP(B133,[2]A!$B$2:$P$3000,9,FALSE),0)</f>
        <v>0</v>
      </c>
      <c r="H133" s="534"/>
      <c r="I133" s="126">
        <f>IFERROR(VLOOKUP(B133,[3]A!$C$2:$F$500,4,FALSE),0)</f>
        <v>0</v>
      </c>
      <c r="J133" s="534"/>
      <c r="K133" s="126">
        <f>IFERROR(VLOOKUP(B133,[4]A!$B$2:$I$400,3,FALSE),0)</f>
        <v>0</v>
      </c>
      <c r="L133" s="534"/>
      <c r="M133" s="126">
        <f>IFERROR(VLOOKUP(B133,[5]A!$B$2:$J$400,7,FALSE),0)</f>
        <v>0</v>
      </c>
      <c r="N133" s="534"/>
      <c r="O133" s="126">
        <f>IFERROR(VLOOKUP(B133,[6]A!$A$4:$G$300,9,FALSE),0)</f>
        <v>0</v>
      </c>
      <c r="P133" s="534"/>
      <c r="Q133" s="126">
        <f>IFERROR(VLOOKUP(B133,[7]A!$B$2:$K$2000,4,FALSE),0)/11</f>
        <v>0</v>
      </c>
      <c r="R133" s="126">
        <f>IFERROR(VLOOKUP(B133,[8]A!$B$2:$J$2000,9,FALSE),0)/11</f>
        <v>0</v>
      </c>
      <c r="S133" s="128">
        <v>0.49149999999999999</v>
      </c>
      <c r="T133" s="525"/>
      <c r="U133" s="128">
        <v>0.48309999999999997</v>
      </c>
      <c r="V133" s="525"/>
      <c r="W133" s="217">
        <f t="shared" si="5"/>
        <v>0.57996999999999999</v>
      </c>
      <c r="X133" s="397"/>
      <c r="Y133" s="525">
        <f t="shared" si="6"/>
        <v>9.9120000000000319E-3</v>
      </c>
      <c r="Z133" s="525">
        <v>0</v>
      </c>
      <c r="AA133" s="415"/>
      <c r="AB133" s="525"/>
      <c r="AC133" s="525">
        <v>0.57999999999999996</v>
      </c>
      <c r="AD133" s="217">
        <f>IFERROR(VLOOKUP(B133,[9]A!$C$2:$I$2000,7,FALSE),0)</f>
        <v>0.57999999999999996</v>
      </c>
      <c r="AE133" s="397"/>
      <c r="AF133" s="397"/>
    </row>
    <row r="134" spans="1:33" ht="18.75">
      <c r="A134" s="170">
        <v>20</v>
      </c>
      <c r="B134" s="171" t="s">
        <v>91</v>
      </c>
      <c r="C134" s="108"/>
      <c r="D134" s="170">
        <v>5</v>
      </c>
      <c r="E134" s="170">
        <f>IFERROR(VLOOKUP(B134,[1]A!$B$2:$D$2000,3,FALSE),0)</f>
        <v>200</v>
      </c>
      <c r="F134" s="170">
        <f>+E134</f>
        <v>200</v>
      </c>
      <c r="G134" s="170">
        <f>IFERROR(VLOOKUP(B134,[2]A!$B$2:$P$3000,9,FALSE),0)</f>
        <v>120</v>
      </c>
      <c r="H134" s="170">
        <f>+G134</f>
        <v>120</v>
      </c>
      <c r="I134" s="170">
        <f>IFERROR(VLOOKUP(B134,[3]A!$C$2:$F$500,4,FALSE),0)</f>
        <v>0</v>
      </c>
      <c r="J134" s="170">
        <f>+I134</f>
        <v>0</v>
      </c>
      <c r="K134" s="170">
        <f>IFERROR(VLOOKUP(B134,[4]A!$B$2:$I$400,3,FALSE),0)</f>
        <v>35</v>
      </c>
      <c r="L134" s="170">
        <f>+K134</f>
        <v>35</v>
      </c>
      <c r="M134" s="170">
        <f>IFERROR(VLOOKUP(B134,[5]A!$B$2:$J$400,7,FALSE),0)</f>
        <v>0</v>
      </c>
      <c r="N134" s="170">
        <f>+M134</f>
        <v>0</v>
      </c>
      <c r="O134" s="170">
        <f>IFERROR(VLOOKUP(B134,[6]A!$A$4:$G$300,9,FALSE),0)</f>
        <v>0</v>
      </c>
      <c r="P134" s="170">
        <f>+O134</f>
        <v>0</v>
      </c>
      <c r="Q134" s="170">
        <f>IFERROR(VLOOKUP(B134,[7]A!$B$2:$K$2000,4,FALSE),0)/11</f>
        <v>25.545454545454547</v>
      </c>
      <c r="R134" s="170">
        <f>IFERROR(VLOOKUP(B134,[8]A!$B$2:$J$2000,9,FALSE),0)/11</f>
        <v>112.27272727272727</v>
      </c>
      <c r="S134" s="172">
        <v>6.1864406779661021</v>
      </c>
      <c r="T134" s="172">
        <f t="shared" ref="T134:V139" si="15">+S134</f>
        <v>6.1864406779661021</v>
      </c>
      <c r="U134" s="172">
        <v>6.1017000000000001</v>
      </c>
      <c r="V134" s="172">
        <f t="shared" si="15"/>
        <v>6.1017000000000001</v>
      </c>
      <c r="W134" s="231">
        <f t="shared" si="5"/>
        <v>7.3</v>
      </c>
      <c r="X134" s="231">
        <f t="shared" ref="X134:X139" si="16">+W134</f>
        <v>7.3</v>
      </c>
      <c r="Y134" s="172">
        <f t="shared" si="6"/>
        <v>9.9993999999999694E-2</v>
      </c>
      <c r="Z134" s="172">
        <v>0.1</v>
      </c>
      <c r="AA134" s="113">
        <f t="shared" ref="AA134:AA139" si="17">+Z134-Y134</f>
        <v>6.0000000003113119E-6</v>
      </c>
      <c r="AB134" s="172">
        <v>0.05</v>
      </c>
      <c r="AC134" s="172">
        <f t="shared" ref="AC134:AC139" si="18">+Z134-AB134</f>
        <v>0.05</v>
      </c>
      <c r="AD134" s="231">
        <f>IFERROR(VLOOKUP(B134,[9]A!$C$2:$I$2000,7,FALSE),0)</f>
        <v>9.6999999999999993</v>
      </c>
      <c r="AE134" s="231">
        <f t="shared" ref="AE134:AE139" si="19">+AD134</f>
        <v>9.6999999999999993</v>
      </c>
      <c r="AF134" s="231"/>
      <c r="AG134" s="3">
        <v>9.9945999999999202E-2</v>
      </c>
    </row>
    <row r="135" spans="1:33" ht="18.75">
      <c r="A135" s="170">
        <v>13</v>
      </c>
      <c r="B135" s="171" t="s">
        <v>92</v>
      </c>
      <c r="C135" s="108"/>
      <c r="D135" s="170">
        <v>5</v>
      </c>
      <c r="E135" s="170">
        <f>IFERROR(VLOOKUP(B135,[1]A!$B$2:$D$2000,3,FALSE),0)</f>
        <v>200</v>
      </c>
      <c r="F135" s="170">
        <f>+E135</f>
        <v>200</v>
      </c>
      <c r="G135" s="170">
        <f>IFERROR(VLOOKUP(B135,[2]A!$B$2:$P$3000,9,FALSE),0)</f>
        <v>0</v>
      </c>
      <c r="H135" s="170">
        <f>+G135</f>
        <v>0</v>
      </c>
      <c r="I135" s="170">
        <f>IFERROR(VLOOKUP(B135,[3]A!$C$2:$F$500,4,FALSE),0)</f>
        <v>0</v>
      </c>
      <c r="J135" s="170">
        <f>+I135</f>
        <v>0</v>
      </c>
      <c r="K135" s="170">
        <f>IFERROR(VLOOKUP(B135,[4]A!$B$2:$I$400,3,FALSE),0)</f>
        <v>144</v>
      </c>
      <c r="L135" s="170">
        <f>+K135</f>
        <v>144</v>
      </c>
      <c r="M135" s="170">
        <f>IFERROR(VLOOKUP(B135,[5]A!$B$2:$J$400,7,FALSE),0)</f>
        <v>0</v>
      </c>
      <c r="N135" s="170">
        <f>+M135</f>
        <v>0</v>
      </c>
      <c r="O135" s="170">
        <f>IFERROR(VLOOKUP(B135,[6]A!$A$4:$G$300,9,FALSE),0)</f>
        <v>0</v>
      </c>
      <c r="P135" s="170">
        <f>+O135</f>
        <v>0</v>
      </c>
      <c r="Q135" s="170">
        <f>IFERROR(VLOOKUP(B135,[7]A!$B$2:$K$2000,4,FALSE),0)/11</f>
        <v>40.81818181818182</v>
      </c>
      <c r="R135" s="170">
        <f>IFERROR(VLOOKUP(B135,[8]A!$B$2:$J$2000,9,FALSE),0)/11</f>
        <v>204.09090909090909</v>
      </c>
      <c r="S135" s="172">
        <v>7.4153000000000002</v>
      </c>
      <c r="T135" s="172">
        <f t="shared" si="15"/>
        <v>7.4153000000000002</v>
      </c>
      <c r="U135" s="172">
        <v>7.2458999999999998</v>
      </c>
      <c r="V135" s="172">
        <f t="shared" si="15"/>
        <v>7.2458999999999998</v>
      </c>
      <c r="W135" s="231">
        <f t="shared" si="5"/>
        <v>8.7500540000000004</v>
      </c>
      <c r="X135" s="231">
        <f t="shared" si="16"/>
        <v>8.7500540000000004</v>
      </c>
      <c r="Y135" s="172">
        <f t="shared" si="6"/>
        <v>0.19989200000000196</v>
      </c>
      <c r="Z135" s="172">
        <v>0.2</v>
      </c>
      <c r="AA135" s="113">
        <f t="shared" si="17"/>
        <v>1.079999999980541E-4</v>
      </c>
      <c r="AB135" s="172">
        <v>0.10000000000000053</v>
      </c>
      <c r="AC135" s="172">
        <f t="shared" si="18"/>
        <v>9.9999999999999478E-2</v>
      </c>
      <c r="AD135" s="231">
        <f>IFERROR(VLOOKUP(B135,[9]A!$C$2:$I$2000,7,FALSE),0)</f>
        <v>10.45</v>
      </c>
      <c r="AE135" s="231">
        <f t="shared" si="19"/>
        <v>10.45</v>
      </c>
      <c r="AF135" s="231"/>
      <c r="AG135" s="3">
        <v>0.19989200000000018</v>
      </c>
    </row>
    <row r="136" spans="1:33" ht="18.75">
      <c r="A136" s="170">
        <v>19</v>
      </c>
      <c r="B136" s="171" t="s">
        <v>93</v>
      </c>
      <c r="C136" s="108"/>
      <c r="D136" s="170">
        <v>4</v>
      </c>
      <c r="E136" s="170">
        <f>IFERROR(VLOOKUP(B136,[1]A!$B$2:$D$2000,3,FALSE),0)</f>
        <v>80</v>
      </c>
      <c r="F136" s="170">
        <f>+E136</f>
        <v>80</v>
      </c>
      <c r="G136" s="170">
        <f>IFERROR(VLOOKUP(B136,[2]A!$B$2:$P$3000,9,FALSE),0)</f>
        <v>0</v>
      </c>
      <c r="H136" s="170">
        <f>+G136</f>
        <v>0</v>
      </c>
      <c r="I136" s="170">
        <f>IFERROR(VLOOKUP(B136,[3]A!$C$2:$F$500,4,FALSE),0)</f>
        <v>0</v>
      </c>
      <c r="J136" s="170">
        <f>+I136</f>
        <v>0</v>
      </c>
      <c r="K136" s="170">
        <f>IFERROR(VLOOKUP(B136,[4]A!$B$2:$I$400,3,FALSE),0)</f>
        <v>228</v>
      </c>
      <c r="L136" s="170">
        <f>+K136</f>
        <v>228</v>
      </c>
      <c r="M136" s="170">
        <f>IFERROR(VLOOKUP(B136,[5]A!$B$2:$J$400,7,FALSE),0)</f>
        <v>0</v>
      </c>
      <c r="N136" s="170">
        <f>+M136</f>
        <v>0</v>
      </c>
      <c r="O136" s="170">
        <f>IFERROR(VLOOKUP(B136,[6]A!$A$4:$G$300,9,FALSE),0)</f>
        <v>0</v>
      </c>
      <c r="P136" s="170">
        <f>+O136</f>
        <v>0</v>
      </c>
      <c r="Q136" s="170">
        <f>IFERROR(VLOOKUP(B136,[7]A!$B$2:$K$2000,4,FALSE),0)/11</f>
        <v>15.454545454545455</v>
      </c>
      <c r="R136" s="170">
        <f>IFERROR(VLOOKUP(B136,[8]A!$B$2:$J$2000,9,FALSE),0)/11</f>
        <v>61.81818181818182</v>
      </c>
      <c r="S136" s="172">
        <v>7.0339</v>
      </c>
      <c r="T136" s="172">
        <f t="shared" si="15"/>
        <v>7.0339</v>
      </c>
      <c r="U136" s="172">
        <v>6.9492000000000003</v>
      </c>
      <c r="V136" s="172">
        <f t="shared" si="15"/>
        <v>6.9492000000000003</v>
      </c>
      <c r="W136" s="231">
        <f t="shared" si="5"/>
        <v>8.3000019999999992</v>
      </c>
      <c r="X136" s="231">
        <f t="shared" si="16"/>
        <v>8.3000019999999992</v>
      </c>
      <c r="Y136" s="172">
        <f t="shared" si="6"/>
        <v>9.9945999999999202E-2</v>
      </c>
      <c r="Z136" s="172">
        <v>0.1</v>
      </c>
      <c r="AA136" s="113">
        <f t="shared" si="17"/>
        <v>5.4000000000803405E-5</v>
      </c>
      <c r="AB136" s="172">
        <v>0.05</v>
      </c>
      <c r="AC136" s="172">
        <f t="shared" si="18"/>
        <v>0.05</v>
      </c>
      <c r="AD136" s="231">
        <f>IFERROR(VLOOKUP(B136,[9]A!$C$2:$I$2000,7,FALSE),0)</f>
        <v>10.029999999999999</v>
      </c>
      <c r="AE136" s="231">
        <f t="shared" si="19"/>
        <v>10.029999999999999</v>
      </c>
      <c r="AF136" s="231"/>
      <c r="AG136" s="3">
        <v>9.994600000000009E-2</v>
      </c>
    </row>
    <row r="137" spans="1:33" ht="18.75">
      <c r="A137" s="173">
        <v>125</v>
      </c>
      <c r="B137" s="174" t="s">
        <v>99</v>
      </c>
      <c r="C137" s="108"/>
      <c r="D137" s="173">
        <v>22</v>
      </c>
      <c r="E137" s="173">
        <f>IFERROR(VLOOKUP(B137,[1]A!$B$2:$D$2000,3,FALSE),0)</f>
        <v>0</v>
      </c>
      <c r="F137" s="173">
        <f>+E137</f>
        <v>0</v>
      </c>
      <c r="G137" s="173">
        <f>IFERROR(VLOOKUP(B137,[2]A!$B$2:$P$3000,9,FALSE),0)</f>
        <v>1606</v>
      </c>
      <c r="H137" s="173">
        <f>+G137</f>
        <v>1606</v>
      </c>
      <c r="I137" s="173">
        <f>IFERROR(VLOOKUP(B137,[3]A!$C$2:$F$500,4,FALSE),0)</f>
        <v>5</v>
      </c>
      <c r="J137" s="173">
        <f>+I137</f>
        <v>5</v>
      </c>
      <c r="K137" s="173">
        <f>IFERROR(VLOOKUP(B137,[4]A!$B$2:$I$400,3,FALSE),0)</f>
        <v>308</v>
      </c>
      <c r="L137" s="173">
        <f>+K137</f>
        <v>308</v>
      </c>
      <c r="M137" s="173">
        <f>IFERROR(VLOOKUP(B137,[5]A!$B$2:$J$400,7,FALSE),0)</f>
        <v>0</v>
      </c>
      <c r="N137" s="173">
        <f>+M137</f>
        <v>0</v>
      </c>
      <c r="O137" s="173">
        <f>IFERROR(VLOOKUP(B137,[6]A!$A$4:$G$300,9,FALSE),0)</f>
        <v>0</v>
      </c>
      <c r="P137" s="173">
        <f>+O137</f>
        <v>0</v>
      </c>
      <c r="Q137" s="173">
        <f>IFERROR(VLOOKUP(B137,[7]A!$B$2:$K$2000,4,FALSE),0)/11</f>
        <v>28.454545454545453</v>
      </c>
      <c r="R137" s="173">
        <f>IFERROR(VLOOKUP(B137,[8]A!$B$2:$J$2000,9,FALSE),0)/11</f>
        <v>507.54545454545456</v>
      </c>
      <c r="S137" s="175">
        <v>0.61019999999999996</v>
      </c>
      <c r="T137" s="175">
        <f t="shared" si="15"/>
        <v>0.61019999999999996</v>
      </c>
      <c r="U137" s="175">
        <v>0.6018</v>
      </c>
      <c r="V137" s="175">
        <f t="shared" si="15"/>
        <v>0.6018</v>
      </c>
      <c r="W137" s="232">
        <f t="shared" si="5"/>
        <v>0.7200359999999999</v>
      </c>
      <c r="X137" s="232">
        <f t="shared" si="16"/>
        <v>0.7200359999999999</v>
      </c>
      <c r="Y137" s="175">
        <f t="shared" si="6"/>
        <v>9.9119999999999209E-3</v>
      </c>
      <c r="Z137" s="175">
        <v>0.01</v>
      </c>
      <c r="AA137" s="113">
        <f t="shared" si="17"/>
        <v>8.8000000000079334E-5</v>
      </c>
      <c r="AB137" s="175">
        <v>5.0000000000000001E-3</v>
      </c>
      <c r="AC137" s="175">
        <f t="shared" si="18"/>
        <v>5.0000000000000001E-3</v>
      </c>
      <c r="AD137" s="232">
        <f>IFERROR(VLOOKUP(B137,[9]A!$C$2:$I$2000,7,FALSE),0)</f>
        <v>0.79600000000000004</v>
      </c>
      <c r="AE137" s="232">
        <f t="shared" si="19"/>
        <v>0.79600000000000004</v>
      </c>
      <c r="AF137" s="330" t="s">
        <v>317</v>
      </c>
      <c r="AG137" s="3">
        <v>9.9119999999999209E-3</v>
      </c>
    </row>
    <row r="138" spans="1:33" ht="18.75">
      <c r="A138" s="261">
        <v>152</v>
      </c>
      <c r="B138" s="135" t="s">
        <v>205</v>
      </c>
      <c r="C138" s="108"/>
      <c r="D138" s="136">
        <v>6</v>
      </c>
      <c r="E138" s="136">
        <f>IFERROR(VLOOKUP(B138,[1]A!$B$2:$D$2000,3,FALSE),0)</f>
        <v>0</v>
      </c>
      <c r="F138" s="261">
        <f>+E138</f>
        <v>0</v>
      </c>
      <c r="G138" s="136">
        <f>IFERROR(VLOOKUP(B138,[2]A!$B$2:$P$3000,9,FALSE),0)</f>
        <v>0</v>
      </c>
      <c r="H138" s="261">
        <f>+G138</f>
        <v>0</v>
      </c>
      <c r="I138" s="136">
        <f>IFERROR(VLOOKUP(B138,[3]A!$C$2:$F$500,4,FALSE),0)</f>
        <v>0</v>
      </c>
      <c r="J138" s="261">
        <f>+I138</f>
        <v>0</v>
      </c>
      <c r="K138" s="136">
        <f>IFERROR(VLOOKUP(B138,[4]A!$B$2:$I$400,3,FALSE),0)</f>
        <v>0</v>
      </c>
      <c r="L138" s="261">
        <f>+K138</f>
        <v>0</v>
      </c>
      <c r="M138" s="136">
        <f>IFERROR(VLOOKUP(B138,[5]A!$B$2:$J$400,7,FALSE),0)</f>
        <v>0</v>
      </c>
      <c r="N138" s="261">
        <f>+M138</f>
        <v>0</v>
      </c>
      <c r="O138" s="136">
        <f>IFERROR(VLOOKUP(B138,[6]A!$A$4:$G$300,9,FALSE),0)</f>
        <v>0</v>
      </c>
      <c r="P138" s="261">
        <f>+O138</f>
        <v>0</v>
      </c>
      <c r="Q138" s="136">
        <f>IFERROR(VLOOKUP(B138,[7]A!$B$2:$K$2000,4,FALSE),0)/11</f>
        <v>1.3636363636363635</v>
      </c>
      <c r="R138" s="136">
        <f>IFERROR(VLOOKUP(B138,[8]A!$B$2:$J$2000,9,FALSE),0)/11</f>
        <v>7.0909090909090908</v>
      </c>
      <c r="S138" s="137">
        <v>3.5592999999999999</v>
      </c>
      <c r="T138" s="263">
        <f t="shared" si="15"/>
        <v>3.5592999999999999</v>
      </c>
      <c r="U138" s="137">
        <v>3.4830000000000001</v>
      </c>
      <c r="V138" s="263">
        <f t="shared" si="15"/>
        <v>3.4830000000000001</v>
      </c>
      <c r="W138" s="220">
        <f t="shared" si="5"/>
        <v>4.1999740000000001</v>
      </c>
      <c r="X138" s="255">
        <f t="shared" si="16"/>
        <v>4.1999740000000001</v>
      </c>
      <c r="Y138" s="263">
        <f t="shared" si="6"/>
        <v>9.0034000000000169E-2</v>
      </c>
      <c r="Z138" s="263">
        <v>0.09</v>
      </c>
      <c r="AA138" s="258">
        <f t="shared" si="17"/>
        <v>-3.4000000000172781E-5</v>
      </c>
      <c r="AB138" s="263">
        <v>2.9000000000000001E-2</v>
      </c>
      <c r="AC138" s="263">
        <f t="shared" si="18"/>
        <v>6.0999999999999999E-2</v>
      </c>
      <c r="AD138" s="220">
        <f>IFERROR(VLOOKUP(B138,[9]A!$C$2:$I$2000,7,FALSE),0)</f>
        <v>5.3019999999999996</v>
      </c>
      <c r="AE138" s="255">
        <f t="shared" si="19"/>
        <v>5.3019999999999996</v>
      </c>
      <c r="AF138" s="325"/>
      <c r="AG138" s="3">
        <v>9.0034000000000169E-2</v>
      </c>
    </row>
    <row r="139" spans="1:33" ht="18.75">
      <c r="A139" s="485">
        <v>100</v>
      </c>
      <c r="B139" s="176" t="s">
        <v>84</v>
      </c>
      <c r="C139" s="108"/>
      <c r="D139" s="177">
        <v>24</v>
      </c>
      <c r="E139" s="177">
        <f>IFERROR(VLOOKUP(B139,[1]A!$B$2:$D$2000,3,FALSE),0)</f>
        <v>0</v>
      </c>
      <c r="F139" s="485">
        <f>SUM(E139:E142)</f>
        <v>0</v>
      </c>
      <c r="G139" s="177">
        <f>IFERROR(VLOOKUP(B139,[2]A!$B$2:$P$3000,9,FALSE),0)</f>
        <v>0</v>
      </c>
      <c r="H139" s="485">
        <f>SUM(G139:G142)</f>
        <v>0</v>
      </c>
      <c r="I139" s="177">
        <f>IFERROR(VLOOKUP(B139,[3]A!$C$2:$F$500,4,FALSE),0)</f>
        <v>378</v>
      </c>
      <c r="J139" s="485">
        <f>SUM(I139:I142)</f>
        <v>378</v>
      </c>
      <c r="K139" s="177">
        <f>IFERROR(VLOOKUP(B139,[4]A!$B$2:$I$400,3,FALSE),0)</f>
        <v>0</v>
      </c>
      <c r="L139" s="485">
        <f>SUM(K139:K142)</f>
        <v>216</v>
      </c>
      <c r="M139" s="177">
        <f>IFERROR(VLOOKUP(B139,[5]A!$B$2:$J$400,7,FALSE),0)</f>
        <v>0</v>
      </c>
      <c r="N139" s="485">
        <f>SUM(M139:M142)</f>
        <v>0</v>
      </c>
      <c r="O139" s="177">
        <f>IFERROR(VLOOKUP(B139,[6]A!$A$4:$G$300,9,FALSE),0)</f>
        <v>0</v>
      </c>
      <c r="P139" s="485">
        <f>SUM(O139:O142)</f>
        <v>0</v>
      </c>
      <c r="Q139" s="177">
        <f>IFERROR(VLOOKUP(B139,[7]A!$B$2:$K$2000,4,FALSE),0)/11</f>
        <v>0</v>
      </c>
      <c r="R139" s="177">
        <f>IFERROR(VLOOKUP(B139,[8]A!$B$2:$J$2000,9,FALSE),0)/11</f>
        <v>0</v>
      </c>
      <c r="S139" s="178">
        <v>0.58899999999999997</v>
      </c>
      <c r="T139" s="460">
        <f t="shared" si="15"/>
        <v>0.58899999999999997</v>
      </c>
      <c r="U139" s="178">
        <v>0.56779999999999997</v>
      </c>
      <c r="V139" s="460">
        <f t="shared" si="15"/>
        <v>0.56779999999999997</v>
      </c>
      <c r="W139" s="233">
        <f t="shared" si="5"/>
        <v>0.69501999999999997</v>
      </c>
      <c r="X139" s="359">
        <f t="shared" si="16"/>
        <v>0.69501999999999997</v>
      </c>
      <c r="Y139" s="460">
        <f t="shared" si="6"/>
        <v>2.5016000000000038E-2</v>
      </c>
      <c r="Z139" s="460">
        <v>2.5000000000000001E-2</v>
      </c>
      <c r="AA139" s="428">
        <f t="shared" si="17"/>
        <v>-1.6000000000036818E-5</v>
      </c>
      <c r="AB139" s="460">
        <v>1.100000000000001E-2</v>
      </c>
      <c r="AC139" s="460">
        <f t="shared" si="18"/>
        <v>1.3999999999999992E-2</v>
      </c>
      <c r="AD139" s="233">
        <f>IFERROR(VLOOKUP(B139,[9]A!$C$2:$I$2000,7,FALSE),0)</f>
        <v>0.69499999999999995</v>
      </c>
      <c r="AE139" s="359">
        <f t="shared" si="19"/>
        <v>0.69499999999999995</v>
      </c>
      <c r="AF139" s="372" t="s">
        <v>317</v>
      </c>
      <c r="AG139" s="3">
        <v>2.5016000000000038E-2</v>
      </c>
    </row>
    <row r="140" spans="1:33" ht="18.75">
      <c r="A140" s="502"/>
      <c r="B140" s="176" t="s">
        <v>82</v>
      </c>
      <c r="C140" s="108"/>
      <c r="D140" s="177">
        <v>24</v>
      </c>
      <c r="E140" s="177">
        <f>IFERROR(VLOOKUP(B140,[1]A!$B$2:$D$2000,3,FALSE),0)</f>
        <v>0</v>
      </c>
      <c r="F140" s="502"/>
      <c r="G140" s="177">
        <f>IFERROR(VLOOKUP(B140,[2]A!$B$2:$P$3000,9,FALSE),0)</f>
        <v>0</v>
      </c>
      <c r="H140" s="502"/>
      <c r="I140" s="177">
        <f>IFERROR(VLOOKUP(B140,[3]A!$C$2:$F$500,4,FALSE),0)</f>
        <v>0</v>
      </c>
      <c r="J140" s="502"/>
      <c r="K140" s="177">
        <f>IFERROR(VLOOKUP(B140,[4]A!$B$2:$I$400,3,FALSE),0)</f>
        <v>0</v>
      </c>
      <c r="L140" s="502"/>
      <c r="M140" s="177">
        <f>IFERROR(VLOOKUP(B140,[5]A!$B$2:$J$400,7,FALSE),0)</f>
        <v>0</v>
      </c>
      <c r="N140" s="502"/>
      <c r="O140" s="177">
        <f>IFERROR(VLOOKUP(B140,[6]A!$A$4:$G$300,9,FALSE),0)</f>
        <v>0</v>
      </c>
      <c r="P140" s="502"/>
      <c r="Q140" s="177">
        <f>IFERROR(VLOOKUP(B140,[7]A!$B$2:$K$2000,4,FALSE),0)/11</f>
        <v>0</v>
      </c>
      <c r="R140" s="177">
        <f>IFERROR(VLOOKUP(B140,[8]A!$B$2:$J$2000,9,FALSE),0)/11</f>
        <v>0</v>
      </c>
      <c r="S140" s="178">
        <v>0.58899999999999997</v>
      </c>
      <c r="T140" s="499"/>
      <c r="U140" s="178">
        <v>0.56779999999999997</v>
      </c>
      <c r="V140" s="499"/>
      <c r="W140" s="233">
        <f t="shared" si="5"/>
        <v>0.69501999999999997</v>
      </c>
      <c r="X140" s="373"/>
      <c r="Y140" s="499">
        <f t="shared" si="6"/>
        <v>2.5016000000000038E-2</v>
      </c>
      <c r="Z140" s="499">
        <v>2.5016000000000038E-2</v>
      </c>
      <c r="AA140" s="419"/>
      <c r="AB140" s="499"/>
      <c r="AC140" s="499">
        <v>0.69499999999999995</v>
      </c>
      <c r="AD140" s="233">
        <f>IFERROR(VLOOKUP(B140,[9]A!$C$2:$I$2000,7,FALSE),0)</f>
        <v>0.69499999999999995</v>
      </c>
      <c r="AE140" s="373"/>
      <c r="AF140" s="373"/>
      <c r="AG140" s="3">
        <v>2.5016000000000038E-2</v>
      </c>
    </row>
    <row r="141" spans="1:33" ht="18.75">
      <c r="A141" s="502"/>
      <c r="B141" s="176" t="s">
        <v>85</v>
      </c>
      <c r="C141" s="108"/>
      <c r="D141" s="177">
        <v>24</v>
      </c>
      <c r="E141" s="177">
        <f>IFERROR(VLOOKUP(B141,[1]A!$B$2:$D$2000,3,FALSE),0)</f>
        <v>0</v>
      </c>
      <c r="F141" s="502"/>
      <c r="G141" s="177">
        <f>IFERROR(VLOOKUP(B141,[2]A!$B$2:$P$3000,9,FALSE),0)</f>
        <v>0</v>
      </c>
      <c r="H141" s="502"/>
      <c r="I141" s="177">
        <f>IFERROR(VLOOKUP(B141,[3]A!$C$2:$F$500,4,FALSE),0)</f>
        <v>0</v>
      </c>
      <c r="J141" s="502"/>
      <c r="K141" s="177">
        <f>IFERROR(VLOOKUP(B141,[4]A!$B$2:$I$400,3,FALSE),0)</f>
        <v>0</v>
      </c>
      <c r="L141" s="502"/>
      <c r="M141" s="177">
        <f>IFERROR(VLOOKUP(B141,[5]A!$B$2:$J$400,7,FALSE),0)</f>
        <v>0</v>
      </c>
      <c r="N141" s="502"/>
      <c r="O141" s="177">
        <f>IFERROR(VLOOKUP(B141,[6]A!$A$4:$G$300,9,FALSE),0)</f>
        <v>0</v>
      </c>
      <c r="P141" s="502"/>
      <c r="Q141" s="177">
        <f>IFERROR(VLOOKUP(B141,[7]A!$B$2:$K$2000,4,FALSE),0)/11</f>
        <v>0</v>
      </c>
      <c r="R141" s="177">
        <f>IFERROR(VLOOKUP(B141,[8]A!$B$2:$J$2000,9,FALSE),0)/11</f>
        <v>0</v>
      </c>
      <c r="S141" s="178">
        <v>0.58899999999999997</v>
      </c>
      <c r="T141" s="499"/>
      <c r="U141" s="178">
        <v>0.56779999999999997</v>
      </c>
      <c r="V141" s="499"/>
      <c r="W141" s="233">
        <f t="shared" si="5"/>
        <v>0.69501999999999997</v>
      </c>
      <c r="X141" s="373"/>
      <c r="Y141" s="499">
        <f t="shared" si="6"/>
        <v>2.5016000000000038E-2</v>
      </c>
      <c r="Z141" s="499">
        <v>2.5016000000000038E-2</v>
      </c>
      <c r="AA141" s="419"/>
      <c r="AB141" s="499"/>
      <c r="AC141" s="499">
        <v>0.69499999999999995</v>
      </c>
      <c r="AD141" s="233">
        <f>IFERROR(VLOOKUP(B141,[9]A!$C$2:$I$2000,7,FALSE),0)</f>
        <v>0.69499999999999995</v>
      </c>
      <c r="AE141" s="373"/>
      <c r="AF141" s="373"/>
      <c r="AG141" s="3">
        <v>2.5016000000000038E-2</v>
      </c>
    </row>
    <row r="142" spans="1:33" ht="18.75">
      <c r="A142" s="486"/>
      <c r="B142" s="176" t="s">
        <v>172</v>
      </c>
      <c r="C142" s="108"/>
      <c r="D142" s="177">
        <v>24</v>
      </c>
      <c r="E142" s="177">
        <f>IFERROR(VLOOKUP(B142,[1]A!$B$2:$D$2000,3,FALSE),0)</f>
        <v>0</v>
      </c>
      <c r="F142" s="486"/>
      <c r="G142" s="177">
        <f>IFERROR(VLOOKUP(B142,[2]A!$B$2:$P$3000,9,FALSE),0)</f>
        <v>0</v>
      </c>
      <c r="H142" s="486"/>
      <c r="I142" s="177">
        <f>IFERROR(VLOOKUP(B142,[3]A!$C$2:$F$500,4,FALSE),0)</f>
        <v>0</v>
      </c>
      <c r="J142" s="486"/>
      <c r="K142" s="177">
        <f>IFERROR(VLOOKUP(B142,[4]A!$B$2:$I$400,3,FALSE),0)</f>
        <v>216</v>
      </c>
      <c r="L142" s="486"/>
      <c r="M142" s="177">
        <f>IFERROR(VLOOKUP(B142,[5]A!$B$2:$J$400,7,FALSE),0)</f>
        <v>0</v>
      </c>
      <c r="N142" s="486"/>
      <c r="O142" s="177">
        <f>IFERROR(VLOOKUP(B142,[6]A!$A$4:$G$300,9,FALSE),0)</f>
        <v>0</v>
      </c>
      <c r="P142" s="486"/>
      <c r="Q142" s="177">
        <f>IFERROR(VLOOKUP(B142,[7]A!$B$2:$K$2000,4,FALSE),0)/11</f>
        <v>0</v>
      </c>
      <c r="R142" s="177">
        <f>IFERROR(VLOOKUP(B142,[8]A!$B$2:$J$2000,9,FALSE),0)/11</f>
        <v>0</v>
      </c>
      <c r="S142" s="178">
        <v>0.58899999999999997</v>
      </c>
      <c r="T142" s="461"/>
      <c r="U142" s="178">
        <v>0.56779999999999997</v>
      </c>
      <c r="V142" s="461"/>
      <c r="W142" s="233">
        <f t="shared" si="5"/>
        <v>0.69501999999999997</v>
      </c>
      <c r="X142" s="360"/>
      <c r="Y142" s="461">
        <f t="shared" si="6"/>
        <v>2.5016000000000038E-2</v>
      </c>
      <c r="Z142" s="461">
        <v>2.5016000000000038E-2</v>
      </c>
      <c r="AA142" s="415"/>
      <c r="AB142" s="461"/>
      <c r="AC142" s="461">
        <v>0.69499999999999995</v>
      </c>
      <c r="AD142" s="233">
        <f>IFERROR(VLOOKUP(B142,[9]A!$C$2:$I$2000,7,FALSE),0)</f>
        <v>0.69499999999999995</v>
      </c>
      <c r="AE142" s="360"/>
      <c r="AF142" s="360"/>
      <c r="AG142" s="3">
        <v>2.5016000000000038E-2</v>
      </c>
    </row>
    <row r="143" spans="1:33" ht="18.75">
      <c r="A143" s="179">
        <v>119</v>
      </c>
      <c r="B143" s="180" t="s">
        <v>83</v>
      </c>
      <c r="C143" s="108"/>
      <c r="D143" s="179">
        <v>24</v>
      </c>
      <c r="E143" s="179">
        <f>IFERROR(VLOOKUP(B143,[1]A!$B$2:$D$2000,3,FALSE),0)</f>
        <v>0</v>
      </c>
      <c r="F143" s="179">
        <f>+E143</f>
        <v>0</v>
      </c>
      <c r="G143" s="179">
        <f>IFERROR(VLOOKUP(B143,[2]A!$B$2:$P$3000,9,FALSE),0)</f>
        <v>0</v>
      </c>
      <c r="H143" s="179">
        <f>+G143</f>
        <v>0</v>
      </c>
      <c r="I143" s="179">
        <f>IFERROR(VLOOKUP(B143,[3]A!$C$2:$F$500,4,FALSE),0)</f>
        <v>0</v>
      </c>
      <c r="J143" s="179">
        <f>+I143</f>
        <v>0</v>
      </c>
      <c r="K143" s="179">
        <f>IFERROR(VLOOKUP(B143,[4]A!$B$2:$I$400,3,FALSE),0)</f>
        <v>0</v>
      </c>
      <c r="L143" s="179">
        <f>+K143</f>
        <v>0</v>
      </c>
      <c r="M143" s="179">
        <f>IFERROR(VLOOKUP(B143,[5]A!$B$2:$J$400,7,FALSE),0)</f>
        <v>0</v>
      </c>
      <c r="N143" s="179">
        <f>+M143</f>
        <v>0</v>
      </c>
      <c r="O143" s="179">
        <f>IFERROR(VLOOKUP(B143,[6]A!$A$4:$G$300,9,FALSE),0)</f>
        <v>0</v>
      </c>
      <c r="P143" s="179">
        <f>+O143</f>
        <v>0</v>
      </c>
      <c r="Q143" s="179">
        <f>IFERROR(VLOOKUP(B143,[7]A!$B$2:$K$2000,4,FALSE),0)/11</f>
        <v>0</v>
      </c>
      <c r="R143" s="179">
        <f>IFERROR(VLOOKUP(B143,[8]A!$B$2:$J$2000,9,FALSE),0)/11</f>
        <v>0</v>
      </c>
      <c r="S143" s="181">
        <v>0.58898305084745761</v>
      </c>
      <c r="T143" s="181">
        <f>+S143</f>
        <v>0.58898305084745761</v>
      </c>
      <c r="U143" s="181">
        <v>0.56779999999999997</v>
      </c>
      <c r="V143" s="181">
        <f>+U143</f>
        <v>0.56779999999999997</v>
      </c>
      <c r="W143" s="234">
        <f t="shared" si="5"/>
        <v>0.69499999999999995</v>
      </c>
      <c r="X143" s="234">
        <f>+W143</f>
        <v>0.69499999999999995</v>
      </c>
      <c r="Y143" s="181">
        <f t="shared" si="6"/>
        <v>2.4996000000000018E-2</v>
      </c>
      <c r="Z143" s="181">
        <v>2.5000000000000001E-2</v>
      </c>
      <c r="AA143" s="113">
        <f>+Z143-Y143</f>
        <v>3.9999999999831837E-6</v>
      </c>
      <c r="AB143" s="181">
        <v>1.0999999999999999E-2</v>
      </c>
      <c r="AC143" s="181">
        <f>+Z143-AB143</f>
        <v>1.4000000000000002E-2</v>
      </c>
      <c r="AD143" s="234">
        <f>IFERROR(VLOOKUP(B143,[9]A!$C$2:$I$2000,7,FALSE),0)</f>
        <v>0.69499999999999995</v>
      </c>
      <c r="AE143" s="234">
        <f>+AD143</f>
        <v>0.69499999999999995</v>
      </c>
      <c r="AF143" s="330" t="s">
        <v>317</v>
      </c>
    </row>
    <row r="144" spans="1:33" ht="18.75">
      <c r="A144" s="182">
        <v>124</v>
      </c>
      <c r="B144" s="183" t="s">
        <v>86</v>
      </c>
      <c r="C144" s="108"/>
      <c r="D144" s="182">
        <v>34</v>
      </c>
      <c r="E144" s="182">
        <f>IFERROR(VLOOKUP(B144,[1]A!$B$2:$D$2000,3,FALSE),0)</f>
        <v>0</v>
      </c>
      <c r="F144" s="182">
        <f>+E144</f>
        <v>0</v>
      </c>
      <c r="G144" s="182">
        <f>IFERROR(VLOOKUP(B144,[2]A!$B$2:$P$3000,9,FALSE),0)</f>
        <v>0</v>
      </c>
      <c r="H144" s="182">
        <f>+G144</f>
        <v>0</v>
      </c>
      <c r="I144" s="182">
        <f>IFERROR(VLOOKUP(B144,[3]A!$C$2:$F$500,4,FALSE),0)</f>
        <v>0</v>
      </c>
      <c r="J144" s="182">
        <f>+I144</f>
        <v>0</v>
      </c>
      <c r="K144" s="182">
        <f>IFERROR(VLOOKUP(B144,[4]A!$B$2:$I$400,3,FALSE),0)</f>
        <v>0</v>
      </c>
      <c r="L144" s="182">
        <f>+K144</f>
        <v>0</v>
      </c>
      <c r="M144" s="182">
        <f>IFERROR(VLOOKUP(B144,[5]A!$B$2:$J$400,7,FALSE),0)</f>
        <v>0</v>
      </c>
      <c r="N144" s="182">
        <f>+M144</f>
        <v>0</v>
      </c>
      <c r="O144" s="182">
        <f>IFERROR(VLOOKUP(B144,[6]A!$A$4:$G$300,9,FALSE),0)</f>
        <v>0</v>
      </c>
      <c r="P144" s="182">
        <f>+O144</f>
        <v>0</v>
      </c>
      <c r="Q144" s="182">
        <f>IFERROR(VLOOKUP(B144,[7]A!$B$2:$K$2000,4,FALSE),0)/11</f>
        <v>0</v>
      </c>
      <c r="R144" s="182">
        <f>IFERROR(VLOOKUP(B144,[8]A!$B$2:$J$2000,9,FALSE),0)/11</f>
        <v>0</v>
      </c>
      <c r="S144" s="184">
        <v>0.4152542372881356</v>
      </c>
      <c r="T144" s="184">
        <f>+S144</f>
        <v>0.4152542372881356</v>
      </c>
      <c r="U144" s="184">
        <v>0.25679999999999997</v>
      </c>
      <c r="V144" s="184">
        <f>+U144</f>
        <v>0.25679999999999997</v>
      </c>
      <c r="W144" s="235">
        <f t="shared" si="5"/>
        <v>0.49</v>
      </c>
      <c r="X144" s="235">
        <f>+W144</f>
        <v>0.49</v>
      </c>
      <c r="Y144" s="184">
        <f t="shared" si="6"/>
        <v>0.18697600000000003</v>
      </c>
      <c r="Z144" s="184">
        <v>1.49E-2</v>
      </c>
      <c r="AA144" s="113">
        <f>+Z144-Y144</f>
        <v>-0.17207600000000003</v>
      </c>
      <c r="AB144" s="184">
        <v>6.9000000000000172E-3</v>
      </c>
      <c r="AC144" s="184">
        <f>+Z144-AB144</f>
        <v>7.9999999999999828E-3</v>
      </c>
      <c r="AD144" s="235">
        <f>IFERROR(VLOOKUP(B144,[9]A!$C$2:$I$2000,7,FALSE),0)</f>
        <v>0.318</v>
      </c>
      <c r="AE144" s="235">
        <f>+AD144</f>
        <v>0.318</v>
      </c>
      <c r="AF144" s="330" t="s">
        <v>317</v>
      </c>
      <c r="AG144" s="3">
        <v>1.4932000000000001E-2</v>
      </c>
    </row>
    <row r="145" spans="1:33" ht="18.75">
      <c r="A145" s="185">
        <v>12</v>
      </c>
      <c r="B145" s="186" t="s">
        <v>68</v>
      </c>
      <c r="C145" s="108"/>
      <c r="D145" s="185">
        <v>18</v>
      </c>
      <c r="E145" s="185">
        <f>IFERROR(VLOOKUP(B145,[1]A!$B$2:$D$2000,3,FALSE),0)</f>
        <v>0</v>
      </c>
      <c r="F145" s="185">
        <f>+E145</f>
        <v>0</v>
      </c>
      <c r="G145" s="185">
        <f>IFERROR(VLOOKUP(B145,[2]A!$B$2:$P$3000,9,FALSE),0)</f>
        <v>0</v>
      </c>
      <c r="H145" s="185">
        <f>+G145</f>
        <v>0</v>
      </c>
      <c r="I145" s="185">
        <f>IFERROR(VLOOKUP(B145,[3]A!$C$2:$F$500,4,FALSE),0)</f>
        <v>0</v>
      </c>
      <c r="J145" s="185">
        <f>+I145</f>
        <v>0</v>
      </c>
      <c r="K145" s="185">
        <f>IFERROR(VLOOKUP(B145,[4]A!$B$2:$I$400,3,FALSE),0)</f>
        <v>108</v>
      </c>
      <c r="L145" s="185">
        <f>+K145</f>
        <v>108</v>
      </c>
      <c r="M145" s="185">
        <f>IFERROR(VLOOKUP(B145,[5]A!$B$2:$J$400,7,FALSE),0)</f>
        <v>0</v>
      </c>
      <c r="N145" s="185">
        <f>+M145</f>
        <v>0</v>
      </c>
      <c r="O145" s="185">
        <f>IFERROR(VLOOKUP(B145,[6]A!$A$4:$G$300,9,FALSE),0)</f>
        <v>0</v>
      </c>
      <c r="P145" s="185">
        <f>+O145</f>
        <v>0</v>
      </c>
      <c r="Q145" s="185">
        <f>IFERROR(VLOOKUP(B145,[7]A!$B$2:$K$2000,4,FALSE),0)/11</f>
        <v>0</v>
      </c>
      <c r="R145" s="185">
        <f>IFERROR(VLOOKUP(B145,[8]A!$B$2:$J$2000,9,FALSE),0)/11</f>
        <v>0</v>
      </c>
      <c r="S145" s="187">
        <v>1.2746</v>
      </c>
      <c r="T145" s="187">
        <f>+S145</f>
        <v>1.2746</v>
      </c>
      <c r="U145" s="187">
        <v>1.2304999999999999</v>
      </c>
      <c r="V145" s="187">
        <f>+U145</f>
        <v>1.2304999999999999</v>
      </c>
      <c r="W145" s="236">
        <f t="shared" si="5"/>
        <v>1.5040279999999999</v>
      </c>
      <c r="X145" s="236">
        <f>+W145</f>
        <v>1.5040279999999999</v>
      </c>
      <c r="Y145" s="187">
        <f t="shared" si="6"/>
        <v>5.2038000000000029E-2</v>
      </c>
      <c r="Z145" s="187">
        <v>5.1999999999999998E-2</v>
      </c>
      <c r="AA145" s="113">
        <f>+Z145-Y145</f>
        <v>-3.8000000000031064E-5</v>
      </c>
      <c r="AB145" s="187">
        <v>2.5999999999999801E-2</v>
      </c>
      <c r="AC145" s="187">
        <f>+Z145-AB145</f>
        <v>2.6000000000000197E-2</v>
      </c>
      <c r="AD145" s="236">
        <f>IFERROR(VLOOKUP(B145,[9]A!$C$2:$I$2000,7,FALSE),0)</f>
        <v>1.504</v>
      </c>
      <c r="AE145" s="236">
        <f>+AD145</f>
        <v>1.504</v>
      </c>
      <c r="AF145" s="330" t="s">
        <v>317</v>
      </c>
      <c r="AG145" s="3">
        <v>5.2038000000000029E-2</v>
      </c>
    </row>
    <row r="146" spans="1:33" ht="18.75">
      <c r="A146" s="179">
        <v>122</v>
      </c>
      <c r="B146" s="180" t="s">
        <v>106</v>
      </c>
      <c r="C146" s="108"/>
      <c r="D146" s="179">
        <v>9</v>
      </c>
      <c r="E146" s="179">
        <f>IFERROR(VLOOKUP(B146,[1]A!$B$2:$D$2000,3,FALSE),0)</f>
        <v>0</v>
      </c>
      <c r="F146" s="179">
        <f>+E146</f>
        <v>0</v>
      </c>
      <c r="G146" s="179">
        <f>IFERROR(VLOOKUP(B146,[2]A!$B$2:$P$3000,9,FALSE),0)</f>
        <v>0</v>
      </c>
      <c r="H146" s="179">
        <f>+G146</f>
        <v>0</v>
      </c>
      <c r="I146" s="179">
        <f>IFERROR(VLOOKUP(B146,[3]A!$C$2:$F$500,4,FALSE),0)</f>
        <v>0</v>
      </c>
      <c r="J146" s="179">
        <f>+I146</f>
        <v>0</v>
      </c>
      <c r="K146" s="179">
        <f>IFERROR(VLOOKUP(B146,[4]A!$B$2:$I$400,3,FALSE),0)</f>
        <v>0</v>
      </c>
      <c r="L146" s="179">
        <f>+K146</f>
        <v>0</v>
      </c>
      <c r="M146" s="179">
        <f>IFERROR(VLOOKUP(B146,[5]A!$B$2:$J$400,7,FALSE),0)</f>
        <v>0</v>
      </c>
      <c r="N146" s="179">
        <f>+M146</f>
        <v>0</v>
      </c>
      <c r="O146" s="179">
        <f>IFERROR(VLOOKUP(B146,[6]A!$A$4:$G$300,9,FALSE),0)</f>
        <v>0</v>
      </c>
      <c r="P146" s="179">
        <f>+O146</f>
        <v>0</v>
      </c>
      <c r="Q146" s="179">
        <f>IFERROR(VLOOKUP(B146,[7]A!$B$2:$K$2000,4,FALSE),0)/11</f>
        <v>0</v>
      </c>
      <c r="R146" s="179">
        <f>IFERROR(VLOOKUP(B146,[8]A!$B$2:$J$2000,9,FALSE),0)/11</f>
        <v>0</v>
      </c>
      <c r="S146" s="181">
        <v>1.9118999999999999</v>
      </c>
      <c r="T146" s="181">
        <f>+S146</f>
        <v>1.9118999999999999</v>
      </c>
      <c r="U146" s="181">
        <v>1.8451</v>
      </c>
      <c r="V146" s="181">
        <f>+U146</f>
        <v>1.8451</v>
      </c>
      <c r="W146" s="234">
        <f t="shared" si="5"/>
        <v>2.2560419999999999</v>
      </c>
      <c r="X146" s="234">
        <f>+W146</f>
        <v>2.2560419999999999</v>
      </c>
      <c r="Y146" s="181">
        <f t="shared" si="6"/>
        <v>7.8824000000000005E-2</v>
      </c>
      <c r="Z146" s="181">
        <v>7.8799999999999995E-2</v>
      </c>
      <c r="AA146" s="113">
        <f>+Z146-Y146</f>
        <v>-2.4000000000010124E-5</v>
      </c>
      <c r="AB146" s="181">
        <v>2.8618000000000032E-2</v>
      </c>
      <c r="AC146" s="181">
        <f>+Z146-AB146</f>
        <v>5.0181999999999963E-2</v>
      </c>
      <c r="AD146" s="234">
        <f>IFERROR(VLOOKUP(B146,[9]A!$C$2:$I$2000,7,FALSE),0)</f>
        <v>2.2559999999999998</v>
      </c>
      <c r="AE146" s="234">
        <f>+AD146</f>
        <v>2.2559999999999998</v>
      </c>
      <c r="AF146" s="330" t="s">
        <v>317</v>
      </c>
      <c r="AG146" s="3">
        <v>7.8824000000000005E-2</v>
      </c>
    </row>
    <row r="147" spans="1:33" ht="18.75">
      <c r="A147" s="503">
        <v>16</v>
      </c>
      <c r="B147" s="186" t="s">
        <v>69</v>
      </c>
      <c r="C147" s="108"/>
      <c r="D147" s="185">
        <v>26</v>
      </c>
      <c r="E147" s="185">
        <f>IFERROR(VLOOKUP(B147,[1]A!$B$2:$D$2000,3,FALSE),0)</f>
        <v>0</v>
      </c>
      <c r="F147" s="503">
        <f>+E147+E148</f>
        <v>0</v>
      </c>
      <c r="G147" s="185">
        <f>IFERROR(VLOOKUP(B147,[2]A!$B$2:$P$3000,9,FALSE),0)</f>
        <v>0</v>
      </c>
      <c r="H147" s="503">
        <f>+G147+G148</f>
        <v>0</v>
      </c>
      <c r="I147" s="185">
        <f>IFERROR(VLOOKUP(B147,[3]A!$C$2:$F$500,4,FALSE),0)</f>
        <v>0</v>
      </c>
      <c r="J147" s="503">
        <f>+I147+I148</f>
        <v>0</v>
      </c>
      <c r="K147" s="185">
        <f>IFERROR(VLOOKUP(B147,[4]A!$B$2:$I$400,3,FALSE),0)</f>
        <v>208</v>
      </c>
      <c r="L147" s="503">
        <f>+K147+K148</f>
        <v>208</v>
      </c>
      <c r="M147" s="185">
        <f>IFERROR(VLOOKUP(B147,[5]A!$B$2:$J$400,7,FALSE),0)</f>
        <v>0</v>
      </c>
      <c r="N147" s="503">
        <f>+M147+M148</f>
        <v>0</v>
      </c>
      <c r="O147" s="185">
        <f>IFERROR(VLOOKUP(B147,[6]A!$A$4:$G$300,9,FALSE),0)</f>
        <v>0</v>
      </c>
      <c r="P147" s="503">
        <f>+O147+O148</f>
        <v>0</v>
      </c>
      <c r="Q147" s="185">
        <f>IFERROR(VLOOKUP(B147,[7]A!$B$2:$K$2000,4,FALSE),0)/11</f>
        <v>0</v>
      </c>
      <c r="R147" s="185">
        <f>IFERROR(VLOOKUP(B147,[8]A!$B$2:$J$2000,9,FALSE),0)/11</f>
        <v>0</v>
      </c>
      <c r="S147" s="187">
        <v>0.76270000000000004</v>
      </c>
      <c r="T147" s="500">
        <f>+S147</f>
        <v>0.76270000000000004</v>
      </c>
      <c r="U147" s="187">
        <v>0.73140000000000005</v>
      </c>
      <c r="V147" s="500">
        <f>+U147</f>
        <v>0.73140000000000005</v>
      </c>
      <c r="W147" s="236">
        <f t="shared" si="5"/>
        <v>0.89998599999999995</v>
      </c>
      <c r="X147" s="374">
        <f>+W147</f>
        <v>0.89998599999999995</v>
      </c>
      <c r="Y147" s="500">
        <f t="shared" si="6"/>
        <v>3.6933999999999911E-2</v>
      </c>
      <c r="Z147" s="500">
        <v>3.6900000000000002E-2</v>
      </c>
      <c r="AA147" s="428">
        <f>+Z147-Y147</f>
        <v>-3.3999999999909103E-5</v>
      </c>
      <c r="AB147" s="500">
        <v>1.4000000000000012E-2</v>
      </c>
      <c r="AC147" s="500">
        <f>+Z147-AB147</f>
        <v>2.289999999999999E-2</v>
      </c>
      <c r="AD147" s="236">
        <f>IFERROR(VLOOKUP(B147,[9]A!$C$2:$I$2000,7,FALSE),0)</f>
        <v>0.9</v>
      </c>
      <c r="AE147" s="374">
        <f>+AD147</f>
        <v>0.9</v>
      </c>
      <c r="AF147" s="374"/>
      <c r="AG147" s="3">
        <v>3.6933999999999911E-2</v>
      </c>
    </row>
    <row r="148" spans="1:33" ht="18.75">
      <c r="A148" s="504"/>
      <c r="B148" s="186" t="s">
        <v>76</v>
      </c>
      <c r="C148" s="108"/>
      <c r="D148" s="185">
        <v>26</v>
      </c>
      <c r="E148" s="185">
        <f>IFERROR(VLOOKUP(B148,[1]A!$B$2:$D$2000,3,FALSE),0)</f>
        <v>0</v>
      </c>
      <c r="F148" s="504"/>
      <c r="G148" s="185">
        <f>IFERROR(VLOOKUP(B148,[2]A!$B$2:$P$3000,9,FALSE),0)</f>
        <v>0</v>
      </c>
      <c r="H148" s="504"/>
      <c r="I148" s="185">
        <f>IFERROR(VLOOKUP(B148,[3]A!$C$2:$F$500,4,FALSE),0)</f>
        <v>0</v>
      </c>
      <c r="J148" s="504"/>
      <c r="K148" s="185">
        <f>IFERROR(VLOOKUP(B148,[4]A!$B$2:$I$400,3,FALSE),0)</f>
        <v>0</v>
      </c>
      <c r="L148" s="504"/>
      <c r="M148" s="185">
        <f>IFERROR(VLOOKUP(B148,[5]A!$B$2:$J$400,7,FALSE),0)</f>
        <v>0</v>
      </c>
      <c r="N148" s="504"/>
      <c r="O148" s="185">
        <f>IFERROR(VLOOKUP(B148,[6]A!$A$4:$G$300,9,FALSE),0)</f>
        <v>0</v>
      </c>
      <c r="P148" s="504"/>
      <c r="Q148" s="185">
        <f>IFERROR(VLOOKUP(B148,[7]A!$B$2:$K$2000,4,FALSE),0)/11</f>
        <v>0</v>
      </c>
      <c r="R148" s="185">
        <f>IFERROR(VLOOKUP(B148,[8]A!$B$2:$J$2000,9,FALSE),0)/11</f>
        <v>0</v>
      </c>
      <c r="S148" s="187">
        <v>0.76270000000000004</v>
      </c>
      <c r="T148" s="501"/>
      <c r="U148" s="187">
        <v>0.73140000000000005</v>
      </c>
      <c r="V148" s="501"/>
      <c r="W148" s="236">
        <f t="shared" si="5"/>
        <v>0.89998599999999995</v>
      </c>
      <c r="X148" s="375"/>
      <c r="Y148" s="501">
        <f t="shared" si="6"/>
        <v>3.6933999999999911E-2</v>
      </c>
      <c r="Z148" s="501">
        <v>3.6933999999999911E-2</v>
      </c>
      <c r="AA148" s="415"/>
      <c r="AB148" s="501"/>
      <c r="AC148" s="501">
        <v>0.749</v>
      </c>
      <c r="AD148" s="236">
        <f>IFERROR(VLOOKUP(B148,[9]A!$C$2:$I$2000,7,FALSE),0)</f>
        <v>0.9</v>
      </c>
      <c r="AE148" s="375"/>
      <c r="AF148" s="375"/>
      <c r="AG148" s="3">
        <v>3.6933999999999911E-2</v>
      </c>
    </row>
    <row r="149" spans="1:33" ht="18.75">
      <c r="A149" s="179">
        <v>56</v>
      </c>
      <c r="B149" s="180" t="s">
        <v>70</v>
      </c>
      <c r="C149" s="108"/>
      <c r="D149" s="179">
        <v>24</v>
      </c>
      <c r="E149" s="179">
        <f>IFERROR(VLOOKUP(B149,[1]A!$B$2:$D$2000,3,FALSE),0)</f>
        <v>0</v>
      </c>
      <c r="F149" s="179">
        <f>+E149</f>
        <v>0</v>
      </c>
      <c r="G149" s="179">
        <f>IFERROR(VLOOKUP(B149,[2]A!$B$2:$P$3000,9,FALSE),0)</f>
        <v>0</v>
      </c>
      <c r="H149" s="179">
        <f>+G149</f>
        <v>0</v>
      </c>
      <c r="I149" s="179">
        <f>IFERROR(VLOOKUP(B149,[3]A!$C$2:$F$500,4,FALSE),0)</f>
        <v>0</v>
      </c>
      <c r="J149" s="179">
        <f>+I149</f>
        <v>0</v>
      </c>
      <c r="K149" s="179">
        <f>IFERROR(VLOOKUP(B149,[4]A!$B$2:$I$400,3,FALSE),0)</f>
        <v>0</v>
      </c>
      <c r="L149" s="179">
        <f>+K149</f>
        <v>0</v>
      </c>
      <c r="M149" s="179">
        <f>IFERROR(VLOOKUP(B149,[5]A!$B$2:$J$400,7,FALSE),0)</f>
        <v>0</v>
      </c>
      <c r="N149" s="179">
        <f>+M149</f>
        <v>0</v>
      </c>
      <c r="O149" s="179">
        <f>IFERROR(VLOOKUP(B149,[6]A!$A$4:$G$300,9,FALSE),0)</f>
        <v>0</v>
      </c>
      <c r="P149" s="179">
        <f>+O149</f>
        <v>0</v>
      </c>
      <c r="Q149" s="179">
        <f>IFERROR(VLOOKUP(B149,[7]A!$B$2:$K$2000,4,FALSE),0)/11</f>
        <v>0</v>
      </c>
      <c r="R149" s="179">
        <f>IFERROR(VLOOKUP(B149,[8]A!$B$2:$J$2000,9,FALSE),0)/11</f>
        <v>0</v>
      </c>
      <c r="S149" s="181">
        <v>1.4796322033898306</v>
      </c>
      <c r="T149" s="181">
        <f>+S149</f>
        <v>1.4796322033898306</v>
      </c>
      <c r="U149" s="181">
        <v>1.4187000000000001</v>
      </c>
      <c r="V149" s="181">
        <f>+U149</f>
        <v>1.4187000000000001</v>
      </c>
      <c r="W149" s="234">
        <f t="shared" si="5"/>
        <v>1.7459659999999999</v>
      </c>
      <c r="X149" s="234">
        <f>+W149</f>
        <v>1.7459659999999999</v>
      </c>
      <c r="Y149" s="181">
        <f t="shared" si="6"/>
        <v>7.1899999999999853E-2</v>
      </c>
      <c r="Z149" s="181">
        <v>7.1900000000000006E-2</v>
      </c>
      <c r="AA149" s="113">
        <f>+Z149-Y149</f>
        <v>1.5265566588595902E-16</v>
      </c>
      <c r="AB149" s="181">
        <v>3.6000000000000032E-2</v>
      </c>
      <c r="AC149" s="181">
        <f>+Z149-AB149</f>
        <v>3.5899999999999974E-2</v>
      </c>
      <c r="AD149" s="234">
        <f>IFERROR(VLOOKUP(B149,[9]A!$C$2:$I$2000,7,FALSE),0)</f>
        <v>1.746</v>
      </c>
      <c r="AE149" s="234">
        <f>+AD149</f>
        <v>1.746</v>
      </c>
      <c r="AF149" s="330" t="s">
        <v>317</v>
      </c>
    </row>
    <row r="150" spans="1:33" ht="18.75">
      <c r="A150" s="503">
        <v>71</v>
      </c>
      <c r="B150" s="186" t="s">
        <v>71</v>
      </c>
      <c r="C150" s="108"/>
      <c r="D150" s="185">
        <v>18</v>
      </c>
      <c r="E150" s="185">
        <f>IFERROR(VLOOKUP(B150,[1]A!$B$2:$D$2000,3,FALSE),0)</f>
        <v>0</v>
      </c>
      <c r="F150" s="503">
        <f>SUM(E150:E151)</f>
        <v>0</v>
      </c>
      <c r="G150" s="185">
        <f>IFERROR(VLOOKUP(B150,[2]A!$B$2:$P$3000,9,FALSE),0)</f>
        <v>0</v>
      </c>
      <c r="H150" s="503">
        <f>SUM(G150:G151)</f>
        <v>0</v>
      </c>
      <c r="I150" s="185">
        <f>IFERROR(VLOOKUP(B150,[3]A!$C$2:$F$500,4,FALSE),0)</f>
        <v>0</v>
      </c>
      <c r="J150" s="503">
        <f>SUM(I150:I151)</f>
        <v>0</v>
      </c>
      <c r="K150" s="185">
        <f>IFERROR(VLOOKUP(B150,[4]A!$B$2:$I$400,3,FALSE),0)</f>
        <v>36</v>
      </c>
      <c r="L150" s="503">
        <f>SUM(K150:K151)</f>
        <v>36</v>
      </c>
      <c r="M150" s="185">
        <f>IFERROR(VLOOKUP(B150,[5]A!$B$2:$J$400,7,FALSE),0)</f>
        <v>0</v>
      </c>
      <c r="N150" s="503">
        <f>SUM(M150:M151)</f>
        <v>0</v>
      </c>
      <c r="O150" s="185">
        <f>IFERROR(VLOOKUP(B150,[6]A!$A$4:$G$300,9,FALSE),0)</f>
        <v>0</v>
      </c>
      <c r="P150" s="503">
        <f>SUM(O150:O151)</f>
        <v>0</v>
      </c>
      <c r="Q150" s="185">
        <f>IFERROR(VLOOKUP(B150,[7]A!$B$2:$K$2000,4,FALSE),0)/11</f>
        <v>0</v>
      </c>
      <c r="R150" s="185">
        <f>IFERROR(VLOOKUP(B150,[8]A!$B$2:$J$2000,9,FALSE),0)/11</f>
        <v>0</v>
      </c>
      <c r="S150" s="187">
        <v>1.4229000000000001</v>
      </c>
      <c r="T150" s="500">
        <f>+S150</f>
        <v>1.4229000000000001</v>
      </c>
      <c r="U150" s="187">
        <v>1.3729</v>
      </c>
      <c r="V150" s="500">
        <f>+U150</f>
        <v>1.3729</v>
      </c>
      <c r="W150" s="236">
        <f t="shared" si="5"/>
        <v>1.679022</v>
      </c>
      <c r="X150" s="374">
        <f>+W150</f>
        <v>1.679022</v>
      </c>
      <c r="Y150" s="500">
        <f t="shared" si="6"/>
        <v>5.9000000000000163E-2</v>
      </c>
      <c r="Z150" s="500">
        <v>5.8999999999999997E-2</v>
      </c>
      <c r="AA150" s="428">
        <f>+Z150-Y150</f>
        <v>-1.6653345369377348E-16</v>
      </c>
      <c r="AB150" s="500">
        <v>2.8999999999999915E-2</v>
      </c>
      <c r="AC150" s="500">
        <f>+Z150-AB150</f>
        <v>3.0000000000000082E-2</v>
      </c>
      <c r="AD150" s="236">
        <f>IFERROR(VLOOKUP(B150,[9]A!$C$2:$I$2000,7,FALSE),0)</f>
        <v>1.679</v>
      </c>
      <c r="AE150" s="374">
        <f>+AD150</f>
        <v>1.679</v>
      </c>
      <c r="AF150" s="372" t="s">
        <v>317</v>
      </c>
      <c r="AG150" s="3">
        <v>5.9000000000000163E-2</v>
      </c>
    </row>
    <row r="151" spans="1:33" ht="18.75">
      <c r="A151" s="504"/>
      <c r="B151" s="186" t="s">
        <v>75</v>
      </c>
      <c r="C151" s="108"/>
      <c r="D151" s="185">
        <v>18</v>
      </c>
      <c r="E151" s="185">
        <f>IFERROR(VLOOKUP(B151,[1]A!$B$2:$D$2000,3,FALSE),0)</f>
        <v>0</v>
      </c>
      <c r="F151" s="504"/>
      <c r="G151" s="185">
        <f>IFERROR(VLOOKUP(B151,[2]A!$B$2:$P$3000,9,FALSE),0)</f>
        <v>0</v>
      </c>
      <c r="H151" s="504"/>
      <c r="I151" s="185">
        <f>IFERROR(VLOOKUP(B151,[3]A!$C$2:$F$500,4,FALSE),0)</f>
        <v>0</v>
      </c>
      <c r="J151" s="504"/>
      <c r="K151" s="185">
        <f>IFERROR(VLOOKUP(B151,[4]A!$B$2:$I$400,3,FALSE),0)</f>
        <v>0</v>
      </c>
      <c r="L151" s="504"/>
      <c r="M151" s="185">
        <f>IFERROR(VLOOKUP(B151,[5]A!$B$2:$J$400,7,FALSE),0)</f>
        <v>0</v>
      </c>
      <c r="N151" s="504"/>
      <c r="O151" s="185">
        <f>IFERROR(VLOOKUP(B151,[6]A!$A$4:$G$300,9,FALSE),0)</f>
        <v>0</v>
      </c>
      <c r="P151" s="504"/>
      <c r="Q151" s="185">
        <f>IFERROR(VLOOKUP(B151,[7]A!$B$2:$K$2000,4,FALSE),0)/11</f>
        <v>0</v>
      </c>
      <c r="R151" s="185">
        <f>IFERROR(VLOOKUP(B151,[8]A!$B$2:$J$2000,9,FALSE),0)/11</f>
        <v>0</v>
      </c>
      <c r="S151" s="187">
        <v>1.4229000000000001</v>
      </c>
      <c r="T151" s="501"/>
      <c r="U151" s="187">
        <v>1.3729</v>
      </c>
      <c r="V151" s="501"/>
      <c r="W151" s="236">
        <f t="shared" si="5"/>
        <v>1.679022</v>
      </c>
      <c r="X151" s="375"/>
      <c r="Y151" s="501">
        <f t="shared" si="6"/>
        <v>5.9000000000000163E-2</v>
      </c>
      <c r="Z151" s="501">
        <v>5.9000000000000163E-2</v>
      </c>
      <c r="AA151" s="415"/>
      <c r="AB151" s="501"/>
      <c r="AC151" s="501">
        <v>1.59</v>
      </c>
      <c r="AD151" s="236">
        <f>IFERROR(VLOOKUP(B151,[9]A!$C$2:$I$2000,7,FALSE),0)</f>
        <v>1.679</v>
      </c>
      <c r="AE151" s="375"/>
      <c r="AF151" s="375"/>
      <c r="AG151" s="3">
        <v>5.9000000000000163E-2</v>
      </c>
    </row>
    <row r="152" spans="1:33" ht="18.75">
      <c r="A152" s="264">
        <v>157</v>
      </c>
      <c r="B152" s="186" t="s">
        <v>216</v>
      </c>
      <c r="C152" s="108"/>
      <c r="D152" s="185">
        <v>9</v>
      </c>
      <c r="E152" s="185">
        <f>IFERROR(VLOOKUP(B152,[1]A!$B$2:$D$2000,3,FALSE),0)</f>
        <v>0</v>
      </c>
      <c r="F152" s="264">
        <f>+E152</f>
        <v>0</v>
      </c>
      <c r="G152" s="185">
        <f>IFERROR(VLOOKUP(B152,[2]A!$B$2:$P$3000,9,FALSE),0)</f>
        <v>0</v>
      </c>
      <c r="H152" s="264">
        <f>+G152</f>
        <v>0</v>
      </c>
      <c r="I152" s="185">
        <f>IFERROR(VLOOKUP(B152,[3]A!$C$2:$F$500,4,FALSE),0)</f>
        <v>0</v>
      </c>
      <c r="J152" s="264">
        <f>+I152</f>
        <v>0</v>
      </c>
      <c r="K152" s="185">
        <f>IFERROR(VLOOKUP(B152,[4]A!$B$2:$I$400,3,FALSE),0)</f>
        <v>0</v>
      </c>
      <c r="L152" s="264">
        <f>+K152</f>
        <v>0</v>
      </c>
      <c r="M152" s="185">
        <f>IFERROR(VLOOKUP(B152,[5]A!$B$2:$J$400,7,FALSE),0)</f>
        <v>0</v>
      </c>
      <c r="N152" s="264">
        <f>+M152</f>
        <v>0</v>
      </c>
      <c r="O152" s="185">
        <f>IFERROR(VLOOKUP(B152,[6]A!$A$4:$G$300,9,FALSE),0)</f>
        <v>0</v>
      </c>
      <c r="P152" s="264">
        <f>+O152</f>
        <v>0</v>
      </c>
      <c r="Q152" s="185">
        <f>IFERROR(VLOOKUP(B152,[7]A!$B$2:$K$2000,4,FALSE),0)/11</f>
        <v>0</v>
      </c>
      <c r="R152" s="185">
        <f>IFERROR(VLOOKUP(B152,[8]A!$B$2:$J$2000,9,FALSE),0)/11</f>
        <v>0</v>
      </c>
      <c r="S152" s="187">
        <v>2.1347</v>
      </c>
      <c r="T152" s="259">
        <f>+S152</f>
        <v>2.1347</v>
      </c>
      <c r="U152" s="187">
        <v>2.0589</v>
      </c>
      <c r="V152" s="259">
        <f>+U152</f>
        <v>2.0589</v>
      </c>
      <c r="W152" s="236">
        <f t="shared" si="5"/>
        <v>2.5189460000000001</v>
      </c>
      <c r="X152" s="253">
        <f>+W152</f>
        <v>2.5189460000000001</v>
      </c>
      <c r="Y152" s="259">
        <f t="shared" si="6"/>
        <v>8.9444000000000301E-2</v>
      </c>
      <c r="Z152" s="259">
        <v>8.9399999999999993E-2</v>
      </c>
      <c r="AA152" s="256">
        <f>+Z152-Y152</f>
        <v>-4.4000000000307682E-5</v>
      </c>
      <c r="AB152" s="259">
        <v>3.6000000000000032E-2</v>
      </c>
      <c r="AC152" s="259">
        <f>+Z152-AB152</f>
        <v>5.3399999999999961E-2</v>
      </c>
      <c r="AD152" s="236">
        <f>IFERROR(VLOOKUP(B152,[9]A!$C$2:$I$2000,7,FALSE),0)</f>
        <v>2.5190000000000001</v>
      </c>
      <c r="AE152" s="253">
        <f>+AD152</f>
        <v>2.5190000000000001</v>
      </c>
      <c r="AF152" s="332" t="s">
        <v>317</v>
      </c>
      <c r="AG152" s="3">
        <v>8.9444000000000301E-2</v>
      </c>
    </row>
    <row r="153" spans="1:33" ht="18.75">
      <c r="A153" s="185">
        <v>73</v>
      </c>
      <c r="B153" s="186" t="s">
        <v>73</v>
      </c>
      <c r="C153" s="108"/>
      <c r="D153" s="185">
        <v>30</v>
      </c>
      <c r="E153" s="185">
        <f>IFERROR(VLOOKUP(B153,[1]A!$B$2:$D$2000,3,FALSE),0)</f>
        <v>0</v>
      </c>
      <c r="F153" s="185">
        <f>+E153</f>
        <v>0</v>
      </c>
      <c r="G153" s="185">
        <f>IFERROR(VLOOKUP(B153,[2]A!$B$2:$P$3000,9,FALSE),0)</f>
        <v>0</v>
      </c>
      <c r="H153" s="185">
        <f>+G153</f>
        <v>0</v>
      </c>
      <c r="I153" s="185">
        <f>IFERROR(VLOOKUP(B153,[3]A!$C$2:$F$500,4,FALSE),0)</f>
        <v>0</v>
      </c>
      <c r="J153" s="185">
        <f>+I153</f>
        <v>0</v>
      </c>
      <c r="K153" s="185">
        <f>IFERROR(VLOOKUP(B153,[4]A!$B$2:$I$400,3,FALSE),0)</f>
        <v>210</v>
      </c>
      <c r="L153" s="185">
        <f>+K153</f>
        <v>210</v>
      </c>
      <c r="M153" s="185">
        <f>IFERROR(VLOOKUP(B153,[5]A!$B$2:$J$400,7,FALSE),0)</f>
        <v>0</v>
      </c>
      <c r="N153" s="185">
        <f>+M153</f>
        <v>0</v>
      </c>
      <c r="O153" s="185">
        <f>IFERROR(VLOOKUP(B153,[6]A!$A$4:$G$300,9,FALSE),0)</f>
        <v>0</v>
      </c>
      <c r="P153" s="185">
        <f>+O153</f>
        <v>0</v>
      </c>
      <c r="Q153" s="185">
        <f>IFERROR(VLOOKUP(B153,[7]A!$B$2:$K$2000,4,FALSE),0)/11</f>
        <v>0</v>
      </c>
      <c r="R153" s="185">
        <f>IFERROR(VLOOKUP(B153,[8]A!$B$2:$J$2000,9,FALSE),0)/11</f>
        <v>0</v>
      </c>
      <c r="S153" s="187">
        <v>0.91526101694915252</v>
      </c>
      <c r="T153" s="187">
        <f>+S153</f>
        <v>0.91526101694915252</v>
      </c>
      <c r="U153" s="187">
        <v>0.88560000000000005</v>
      </c>
      <c r="V153" s="187">
        <f>+U153</f>
        <v>0.88560000000000005</v>
      </c>
      <c r="W153" s="236">
        <f t="shared" si="5"/>
        <v>1.0800079999999999</v>
      </c>
      <c r="X153" s="236">
        <f>+W153</f>
        <v>1.0800079999999999</v>
      </c>
      <c r="Y153" s="187">
        <f t="shared" si="6"/>
        <v>3.499999999999992E-2</v>
      </c>
      <c r="Z153" s="187">
        <v>3.5000000000000003E-2</v>
      </c>
      <c r="AA153" s="113">
        <f>+Z153-Y153</f>
        <v>8.3266726846886741E-17</v>
      </c>
      <c r="AB153" s="187">
        <v>1.5000000000000013E-2</v>
      </c>
      <c r="AC153" s="187">
        <f>+Z153-AB153</f>
        <v>1.999999999999999E-2</v>
      </c>
      <c r="AD153" s="236">
        <f>IFERROR(VLOOKUP(B153,[9]A!$C$2:$I$2000,7,FALSE),0)</f>
        <v>1.08</v>
      </c>
      <c r="AE153" s="236">
        <f>+AD153</f>
        <v>1.08</v>
      </c>
      <c r="AF153" s="330" t="s">
        <v>317</v>
      </c>
    </row>
    <row r="154" spans="1:33" ht="18.75">
      <c r="A154" s="185">
        <v>79</v>
      </c>
      <c r="B154" s="186" t="s">
        <v>74</v>
      </c>
      <c r="C154" s="108"/>
      <c r="D154" s="185">
        <v>18</v>
      </c>
      <c r="E154" s="185">
        <f>IFERROR(VLOOKUP(B154,[1]A!$B$2:$D$2000,3,FALSE),0)</f>
        <v>0</v>
      </c>
      <c r="F154" s="185">
        <f>+E154</f>
        <v>0</v>
      </c>
      <c r="G154" s="185">
        <f>IFERROR(VLOOKUP(B154,[2]A!$B$2:$P$3000,9,FALSE),0)</f>
        <v>0</v>
      </c>
      <c r="H154" s="185">
        <f>+G154</f>
        <v>0</v>
      </c>
      <c r="I154" s="185">
        <f>IFERROR(VLOOKUP(B154,[3]A!$C$2:$F$500,4,FALSE),0)</f>
        <v>0</v>
      </c>
      <c r="J154" s="185">
        <f>+I154</f>
        <v>0</v>
      </c>
      <c r="K154" s="185">
        <f>IFERROR(VLOOKUP(B154,[4]A!$B$2:$I$400,3,FALSE),0)</f>
        <v>0</v>
      </c>
      <c r="L154" s="185">
        <f>+K154</f>
        <v>0</v>
      </c>
      <c r="M154" s="185">
        <f>IFERROR(VLOOKUP(B154,[5]A!$B$2:$J$400,7,FALSE),0)</f>
        <v>0</v>
      </c>
      <c r="N154" s="185">
        <f>+M154</f>
        <v>0</v>
      </c>
      <c r="O154" s="185">
        <f>IFERROR(VLOOKUP(B154,[6]A!$A$4:$G$300,9,FALSE),0)</f>
        <v>0</v>
      </c>
      <c r="P154" s="185">
        <f>+O154</f>
        <v>0</v>
      </c>
      <c r="Q154" s="185">
        <f>IFERROR(VLOOKUP(B154,[7]A!$B$2:$K$2000,4,FALSE),0)/11</f>
        <v>0</v>
      </c>
      <c r="R154" s="185">
        <f>IFERROR(VLOOKUP(B154,[8]A!$B$2:$J$2000,9,FALSE),0)/11</f>
        <v>0</v>
      </c>
      <c r="S154" s="187">
        <v>1.323698305084746</v>
      </c>
      <c r="T154" s="187">
        <f>+S154</f>
        <v>1.323698305084746</v>
      </c>
      <c r="U154" s="187">
        <v>1.2698</v>
      </c>
      <c r="V154" s="187">
        <f>+U154</f>
        <v>1.2698</v>
      </c>
      <c r="W154" s="236">
        <f t="shared" si="5"/>
        <v>1.5619640000000001</v>
      </c>
      <c r="X154" s="236">
        <f>+W154</f>
        <v>1.5619640000000001</v>
      </c>
      <c r="Y154" s="187">
        <f t="shared" si="6"/>
        <v>6.3600000000000101E-2</v>
      </c>
      <c r="Z154" s="187">
        <v>6.3600000000000004E-2</v>
      </c>
      <c r="AA154" s="113">
        <f>+Z154-Y154</f>
        <v>0</v>
      </c>
      <c r="AB154" s="187">
        <v>2.0000000000000018E-2</v>
      </c>
      <c r="AC154" s="187">
        <f>+Z154-AB154</f>
        <v>4.3599999999999986E-2</v>
      </c>
      <c r="AD154" s="236">
        <f>IFERROR(VLOOKUP(B154,[9]A!$C$2:$I$2000,7,FALSE),0)</f>
        <v>1.5620000000000001</v>
      </c>
      <c r="AE154" s="236">
        <f>+AD154</f>
        <v>1.5620000000000001</v>
      </c>
      <c r="AF154" s="330" t="s">
        <v>317</v>
      </c>
    </row>
    <row r="155" spans="1:33" ht="18.75">
      <c r="A155" s="185">
        <v>81</v>
      </c>
      <c r="B155" s="186" t="s">
        <v>72</v>
      </c>
      <c r="C155" s="108"/>
      <c r="D155" s="185">
        <v>18</v>
      </c>
      <c r="E155" s="185">
        <f>IFERROR(VLOOKUP(B155,[1]A!$B$2:$D$2000,3,FALSE),0)</f>
        <v>0</v>
      </c>
      <c r="F155" s="185">
        <f>+E155</f>
        <v>0</v>
      </c>
      <c r="G155" s="185">
        <f>IFERROR(VLOOKUP(B155,[2]A!$B$2:$P$3000,9,FALSE),0)</f>
        <v>0</v>
      </c>
      <c r="H155" s="185">
        <f>+G155</f>
        <v>0</v>
      </c>
      <c r="I155" s="185">
        <f>IFERROR(VLOOKUP(B155,[3]A!$C$2:$F$500,4,FALSE),0)</f>
        <v>0</v>
      </c>
      <c r="J155" s="185">
        <f>+I155</f>
        <v>0</v>
      </c>
      <c r="K155" s="185">
        <f>IFERROR(VLOOKUP(B155,[4]A!$B$2:$I$400,3,FALSE),0)</f>
        <v>126</v>
      </c>
      <c r="L155" s="185">
        <f>+K155</f>
        <v>126</v>
      </c>
      <c r="M155" s="185">
        <f>IFERROR(VLOOKUP(B155,[5]A!$B$2:$J$400,7,FALSE),0)</f>
        <v>0</v>
      </c>
      <c r="N155" s="185">
        <f>+M155</f>
        <v>0</v>
      </c>
      <c r="O155" s="185">
        <f>IFERROR(VLOOKUP(B155,[6]A!$A$4:$G$300,9,FALSE),0)</f>
        <v>0</v>
      </c>
      <c r="P155" s="185">
        <f>+O155</f>
        <v>0</v>
      </c>
      <c r="Q155" s="185">
        <f>IFERROR(VLOOKUP(B155,[7]A!$B$2:$K$2000,4,FALSE),0)/11</f>
        <v>0</v>
      </c>
      <c r="R155" s="185">
        <f>IFERROR(VLOOKUP(B155,[8]A!$B$2:$J$2000,9,FALSE),0)/11</f>
        <v>0</v>
      </c>
      <c r="S155" s="187">
        <v>1.55</v>
      </c>
      <c r="T155" s="187">
        <f>+S155</f>
        <v>1.55</v>
      </c>
      <c r="U155" s="187">
        <v>1.4958</v>
      </c>
      <c r="V155" s="187">
        <f>+U155</f>
        <v>1.4958</v>
      </c>
      <c r="W155" s="236">
        <f t="shared" si="5"/>
        <v>1.829</v>
      </c>
      <c r="X155" s="236">
        <f>+W155</f>
        <v>1.829</v>
      </c>
      <c r="Y155" s="187">
        <f t="shared" si="6"/>
        <v>6.3956000000000124E-2</v>
      </c>
      <c r="Z155" s="187">
        <v>6.4000000000000001E-2</v>
      </c>
      <c r="AA155" s="113">
        <f>+Z155-Y155</f>
        <v>4.399999999987747E-5</v>
      </c>
      <c r="AB155" s="187">
        <v>2.0000000000000018E-2</v>
      </c>
      <c r="AC155" s="187">
        <f>+Z155-AB155</f>
        <v>4.3999999999999984E-2</v>
      </c>
      <c r="AD155" s="236">
        <f>IFERROR(VLOOKUP(B155,[9]A!$C$2:$I$2000,7,FALSE),0)</f>
        <v>1.829</v>
      </c>
      <c r="AE155" s="236">
        <f>+AD155</f>
        <v>1.829</v>
      </c>
      <c r="AF155" s="330" t="s">
        <v>317</v>
      </c>
      <c r="AG155" s="3">
        <v>6.3956000000000124E-2</v>
      </c>
    </row>
    <row r="156" spans="1:33" ht="18.75">
      <c r="A156" s="470">
        <v>83</v>
      </c>
      <c r="B156" s="180" t="s">
        <v>77</v>
      </c>
      <c r="C156" s="108"/>
      <c r="D156" s="179">
        <v>27</v>
      </c>
      <c r="E156" s="179">
        <f>IFERROR(VLOOKUP(B156,[1]A!$B$2:$D$2000,3,FALSE),0)</f>
        <v>0</v>
      </c>
      <c r="F156" s="470">
        <f>SUM(E156:E158)</f>
        <v>0</v>
      </c>
      <c r="G156" s="179">
        <f>IFERROR(VLOOKUP(B156,[2]A!$B$2:$P$3000,9,FALSE),0)</f>
        <v>0</v>
      </c>
      <c r="H156" s="470">
        <f>SUM(G156:G158)</f>
        <v>0</v>
      </c>
      <c r="I156" s="179">
        <f>IFERROR(VLOOKUP(B156,[3]A!$C$2:$F$500,4,FALSE),0)</f>
        <v>0</v>
      </c>
      <c r="J156" s="470">
        <f>SUM(I156:I158)</f>
        <v>0</v>
      </c>
      <c r="K156" s="179">
        <f>IFERROR(VLOOKUP(B156,[4]A!$B$2:$I$400,3,FALSE),0)</f>
        <v>0</v>
      </c>
      <c r="L156" s="470">
        <f>SUM(K156:K158)</f>
        <v>0</v>
      </c>
      <c r="M156" s="179">
        <f>IFERROR(VLOOKUP(B156,[5]A!$B$2:$J$400,7,FALSE),0)</f>
        <v>0</v>
      </c>
      <c r="N156" s="470">
        <f>SUM(M156:M158)</f>
        <v>0</v>
      </c>
      <c r="O156" s="179">
        <f>IFERROR(VLOOKUP(B156,[6]A!$A$4:$G$300,9,FALSE),0)</f>
        <v>0</v>
      </c>
      <c r="P156" s="470">
        <f>SUM(O156:O158)</f>
        <v>0</v>
      </c>
      <c r="Q156" s="179">
        <f>IFERROR(VLOOKUP(B156,[7]A!$B$2:$K$2000,4,FALSE),0)/11</f>
        <v>0</v>
      </c>
      <c r="R156" s="179">
        <f>IFERROR(VLOOKUP(B156,[8]A!$B$2:$J$2000,9,FALSE),0)/11</f>
        <v>0</v>
      </c>
      <c r="S156" s="181">
        <v>0.82540000000000002</v>
      </c>
      <c r="T156" s="473">
        <f>+S156</f>
        <v>0.82540000000000002</v>
      </c>
      <c r="U156" s="181">
        <v>0.79490000000000005</v>
      </c>
      <c r="V156" s="473">
        <f>+U156</f>
        <v>0.79490000000000005</v>
      </c>
      <c r="W156" s="234">
        <f t="shared" si="5"/>
        <v>0.97397199999999995</v>
      </c>
      <c r="X156" s="487">
        <f>+W156</f>
        <v>0.97397199999999995</v>
      </c>
      <c r="Y156" s="473">
        <f t="shared" si="6"/>
        <v>3.5989999999999966E-2</v>
      </c>
      <c r="Z156" s="473">
        <v>3.5989999999999966E-2</v>
      </c>
      <c r="AA156" s="428">
        <f>+Z156-Y156</f>
        <v>0</v>
      </c>
      <c r="AB156" s="473">
        <v>1.6000000000000014E-2</v>
      </c>
      <c r="AC156" s="473">
        <f>+Z156-AB156</f>
        <v>1.9989999999999952E-2</v>
      </c>
      <c r="AD156" s="234">
        <f>IFERROR(VLOOKUP(B156,[9]A!$C$2:$I$2000,7,FALSE),0)</f>
        <v>0.97399999999999998</v>
      </c>
      <c r="AE156" s="487">
        <f>+AD156</f>
        <v>0.97399999999999998</v>
      </c>
      <c r="AF156" s="372" t="s">
        <v>317</v>
      </c>
      <c r="AG156" s="3">
        <v>3.5989999999999966E-2</v>
      </c>
    </row>
    <row r="157" spans="1:33" ht="18.75">
      <c r="A157" s="471"/>
      <c r="B157" s="180" t="s">
        <v>78</v>
      </c>
      <c r="C157" s="108"/>
      <c r="D157" s="179">
        <v>27</v>
      </c>
      <c r="E157" s="179">
        <f>IFERROR(VLOOKUP(B157,[1]A!$B$2:$D$2000,3,FALSE),0)</f>
        <v>0</v>
      </c>
      <c r="F157" s="471"/>
      <c r="G157" s="179">
        <f>IFERROR(VLOOKUP(B157,[2]A!$B$2:$P$3000,9,FALSE),0)</f>
        <v>0</v>
      </c>
      <c r="H157" s="471"/>
      <c r="I157" s="179">
        <f>IFERROR(VLOOKUP(B157,[3]A!$C$2:$F$500,4,FALSE),0)</f>
        <v>0</v>
      </c>
      <c r="J157" s="471"/>
      <c r="K157" s="179">
        <f>IFERROR(VLOOKUP(B157,[4]A!$B$2:$I$400,3,FALSE),0)</f>
        <v>0</v>
      </c>
      <c r="L157" s="471"/>
      <c r="M157" s="179">
        <f>IFERROR(VLOOKUP(B157,[5]A!$B$2:$J$400,7,FALSE),0)</f>
        <v>0</v>
      </c>
      <c r="N157" s="471"/>
      <c r="O157" s="179">
        <f>IFERROR(VLOOKUP(B157,[6]A!$A$4:$G$300,9,FALSE),0)</f>
        <v>0</v>
      </c>
      <c r="P157" s="471"/>
      <c r="Q157" s="179">
        <f>IFERROR(VLOOKUP(B157,[7]A!$B$2:$K$2000,4,FALSE),0)/11</f>
        <v>0</v>
      </c>
      <c r="R157" s="179">
        <f>IFERROR(VLOOKUP(B157,[8]A!$B$2:$J$2000,9,FALSE),0)/11</f>
        <v>0</v>
      </c>
      <c r="S157" s="181">
        <v>0.82540000000000002</v>
      </c>
      <c r="T157" s="474"/>
      <c r="U157" s="181">
        <v>0.79490000000000005</v>
      </c>
      <c r="V157" s="474"/>
      <c r="W157" s="234">
        <f t="shared" si="5"/>
        <v>0.97397199999999995</v>
      </c>
      <c r="X157" s="376"/>
      <c r="Y157" s="474">
        <f t="shared" si="6"/>
        <v>3.5989999999999966E-2</v>
      </c>
      <c r="Z157" s="474">
        <v>3.5989999999999966E-2</v>
      </c>
      <c r="AA157" s="419"/>
      <c r="AB157" s="474"/>
      <c r="AC157" s="474">
        <v>0.86399999999999999</v>
      </c>
      <c r="AD157" s="234">
        <f>IFERROR(VLOOKUP(B157,[9]A!$C$2:$I$2000,7,FALSE),0)</f>
        <v>0.97399999999999998</v>
      </c>
      <c r="AE157" s="376"/>
      <c r="AF157" s="376"/>
      <c r="AG157" s="3">
        <v>3.5989999999999966E-2</v>
      </c>
    </row>
    <row r="158" spans="1:33" ht="18.75">
      <c r="A158" s="472"/>
      <c r="B158" s="180" t="s">
        <v>79</v>
      </c>
      <c r="C158" s="108"/>
      <c r="D158" s="179">
        <v>27</v>
      </c>
      <c r="E158" s="179">
        <f>IFERROR(VLOOKUP(B158,[1]A!$B$2:$D$2000,3,FALSE),0)</f>
        <v>0</v>
      </c>
      <c r="F158" s="472"/>
      <c r="G158" s="179">
        <f>IFERROR(VLOOKUP(B158,[2]A!$B$2:$P$3000,9,FALSE),0)</f>
        <v>0</v>
      </c>
      <c r="H158" s="472"/>
      <c r="I158" s="179">
        <f>IFERROR(VLOOKUP(B158,[3]A!$C$2:$F$500,4,FALSE),0)</f>
        <v>0</v>
      </c>
      <c r="J158" s="472"/>
      <c r="K158" s="179">
        <f>IFERROR(VLOOKUP(B158,[4]A!$B$2:$I$400,3,FALSE),0)</f>
        <v>0</v>
      </c>
      <c r="L158" s="472"/>
      <c r="M158" s="179">
        <f>IFERROR(VLOOKUP(B158,[5]A!$B$2:$J$400,7,FALSE),0)</f>
        <v>0</v>
      </c>
      <c r="N158" s="472"/>
      <c r="O158" s="179">
        <f>IFERROR(VLOOKUP(B158,[6]A!$A$4:$G$300,9,FALSE),0)</f>
        <v>0</v>
      </c>
      <c r="P158" s="472"/>
      <c r="Q158" s="179">
        <f>IFERROR(VLOOKUP(B158,[7]A!$B$2:$K$2000,4,FALSE),0)/11</f>
        <v>0</v>
      </c>
      <c r="R158" s="179">
        <f>IFERROR(VLOOKUP(B158,[8]A!$B$2:$J$2000,9,FALSE),0)/11</f>
        <v>0</v>
      </c>
      <c r="S158" s="181">
        <v>0.82540000000000002</v>
      </c>
      <c r="T158" s="475"/>
      <c r="U158" s="181">
        <v>0.79490000000000005</v>
      </c>
      <c r="V158" s="475"/>
      <c r="W158" s="234">
        <f t="shared" si="5"/>
        <v>0.97397199999999995</v>
      </c>
      <c r="X158" s="377"/>
      <c r="Y158" s="475">
        <f t="shared" si="6"/>
        <v>3.5989999999999966E-2</v>
      </c>
      <c r="Z158" s="475">
        <v>3.5989999999999966E-2</v>
      </c>
      <c r="AA158" s="415"/>
      <c r="AB158" s="475"/>
      <c r="AC158" s="475">
        <v>0.86399999999999999</v>
      </c>
      <c r="AD158" s="234">
        <f>IFERROR(VLOOKUP(B158,[9]A!$C$2:$I$2000,7,FALSE),0)</f>
        <v>0.97399999999999998</v>
      </c>
      <c r="AE158" s="377"/>
      <c r="AF158" s="377"/>
      <c r="AG158" s="3">
        <v>3.5989999999999966E-2</v>
      </c>
    </row>
    <row r="159" spans="1:33" ht="18.75">
      <c r="A159" s="179">
        <v>88</v>
      </c>
      <c r="B159" s="180" t="s">
        <v>80</v>
      </c>
      <c r="C159" s="108"/>
      <c r="D159" s="179">
        <v>27</v>
      </c>
      <c r="E159" s="179">
        <f>IFERROR(VLOOKUP(B159,[1]A!$B$2:$D$2000,3,FALSE),0)</f>
        <v>0</v>
      </c>
      <c r="F159" s="179">
        <f t="shared" ref="F159:F166" si="20">+E159</f>
        <v>0</v>
      </c>
      <c r="G159" s="179">
        <f>IFERROR(VLOOKUP(B159,[2]A!$B$2:$P$3000,9,FALSE),0)</f>
        <v>0</v>
      </c>
      <c r="H159" s="179">
        <f t="shared" ref="H159:H166" si="21">+G159</f>
        <v>0</v>
      </c>
      <c r="I159" s="179">
        <f>IFERROR(VLOOKUP(B159,[3]A!$C$2:$F$500,4,FALSE),0)</f>
        <v>0</v>
      </c>
      <c r="J159" s="179">
        <f t="shared" ref="J159:J166" si="22">+I159</f>
        <v>0</v>
      </c>
      <c r="K159" s="179">
        <f>IFERROR(VLOOKUP(B159,[4]A!$B$2:$I$400,3,FALSE),0)</f>
        <v>0</v>
      </c>
      <c r="L159" s="179">
        <f t="shared" ref="L159:L166" si="23">+K159</f>
        <v>0</v>
      </c>
      <c r="M159" s="179">
        <f>IFERROR(VLOOKUP(B159,[5]A!$B$2:$J$400,7,FALSE),0)</f>
        <v>0</v>
      </c>
      <c r="N159" s="179">
        <f t="shared" ref="N159:N166" si="24">+M159</f>
        <v>0</v>
      </c>
      <c r="O159" s="179">
        <f>IFERROR(VLOOKUP(B159,[6]A!$A$4:$G$300,9,FALSE),0)</f>
        <v>0</v>
      </c>
      <c r="P159" s="179">
        <f t="shared" ref="P159:P166" si="25">+O159</f>
        <v>0</v>
      </c>
      <c r="Q159" s="179">
        <f>IFERROR(VLOOKUP(B159,[7]A!$B$2:$K$2000,4,FALSE),0)/11</f>
        <v>0</v>
      </c>
      <c r="R159" s="179">
        <f>IFERROR(VLOOKUP(B159,[8]A!$B$2:$J$2000,9,FALSE),0)/11</f>
        <v>0</v>
      </c>
      <c r="S159" s="181">
        <v>0.90510000000000002</v>
      </c>
      <c r="T159" s="181">
        <f t="shared" ref="T159:T187" si="26">+S159</f>
        <v>0.90510000000000002</v>
      </c>
      <c r="U159" s="181">
        <v>0.86870000000000003</v>
      </c>
      <c r="V159" s="181">
        <f t="shared" ref="V159:V187" si="27">+U159</f>
        <v>0.86870000000000003</v>
      </c>
      <c r="W159" s="234">
        <f t="shared" si="5"/>
        <v>1.0680179999999999</v>
      </c>
      <c r="X159" s="234">
        <f t="shared" ref="X159:X200" si="28">+W159</f>
        <v>1.0680179999999999</v>
      </c>
      <c r="Y159" s="181">
        <f t="shared" si="6"/>
        <v>4.2951999999999879E-2</v>
      </c>
      <c r="Z159" s="181">
        <v>4.2999999999999997E-2</v>
      </c>
      <c r="AA159" s="113">
        <f t="shared" ref="AA159:AA169" si="29">+Z159-Y159</f>
        <v>4.8000000000117393E-5</v>
      </c>
      <c r="AB159" s="181">
        <v>2.0000000000000018E-2</v>
      </c>
      <c r="AC159" s="181">
        <f t="shared" ref="AC159:AC199" si="30">+Z159-AB159</f>
        <v>2.2999999999999979E-2</v>
      </c>
      <c r="AD159" s="234">
        <f>IFERROR(VLOOKUP(B159,[9]A!$C$2:$I$2000,7,FALSE),0)</f>
        <v>1.0680000000000001</v>
      </c>
      <c r="AE159" s="234">
        <f t="shared" ref="AE159:AE200" si="31">+AD159</f>
        <v>1.0680000000000001</v>
      </c>
      <c r="AF159" s="330" t="s">
        <v>317</v>
      </c>
      <c r="AG159" s="3">
        <v>4.2951999999999879E-2</v>
      </c>
    </row>
    <row r="160" spans="1:33" ht="18.75">
      <c r="A160" s="185">
        <v>99</v>
      </c>
      <c r="B160" s="186" t="s">
        <v>81</v>
      </c>
      <c r="C160" s="108"/>
      <c r="D160" s="185">
        <v>18</v>
      </c>
      <c r="E160" s="185">
        <f>IFERROR(VLOOKUP(B160,[1]A!$B$2:$D$2000,3,FALSE),0)</f>
        <v>0</v>
      </c>
      <c r="F160" s="185">
        <f t="shared" si="20"/>
        <v>0</v>
      </c>
      <c r="G160" s="185">
        <f>IFERROR(VLOOKUP(B160,[2]A!$B$2:$P$3000,9,FALSE),0)</f>
        <v>0</v>
      </c>
      <c r="H160" s="185">
        <f t="shared" si="21"/>
        <v>0</v>
      </c>
      <c r="I160" s="185">
        <f>IFERROR(VLOOKUP(B160,[3]A!$C$2:$F$500,4,FALSE),0)</f>
        <v>4</v>
      </c>
      <c r="J160" s="185">
        <f t="shared" si="22"/>
        <v>4</v>
      </c>
      <c r="K160" s="185">
        <f>IFERROR(VLOOKUP(B160,[4]A!$B$2:$I$400,3,FALSE),0)</f>
        <v>252</v>
      </c>
      <c r="L160" s="185">
        <f t="shared" si="23"/>
        <v>252</v>
      </c>
      <c r="M160" s="185">
        <f>IFERROR(VLOOKUP(B160,[5]A!$B$2:$J$400,7,FALSE),0)</f>
        <v>0</v>
      </c>
      <c r="N160" s="185">
        <f t="shared" si="24"/>
        <v>0</v>
      </c>
      <c r="O160" s="185">
        <f>IFERROR(VLOOKUP(B160,[6]A!$A$4:$G$300,9,FALSE),0)</f>
        <v>0</v>
      </c>
      <c r="P160" s="185">
        <f t="shared" si="25"/>
        <v>0</v>
      </c>
      <c r="Q160" s="185">
        <f>IFERROR(VLOOKUP(B160,[7]A!$B$2:$K$2000,4,FALSE),0)/11</f>
        <v>0</v>
      </c>
      <c r="R160" s="185">
        <f>IFERROR(VLOOKUP(B160,[8]A!$B$2:$J$2000,9,FALSE),0)/11</f>
        <v>0</v>
      </c>
      <c r="S160" s="187">
        <v>1.2864</v>
      </c>
      <c r="T160" s="187">
        <f t="shared" si="26"/>
        <v>1.2864</v>
      </c>
      <c r="U160" s="187">
        <v>1.2372000000000001</v>
      </c>
      <c r="V160" s="187">
        <f t="shared" si="27"/>
        <v>1.2372000000000001</v>
      </c>
      <c r="W160" s="236">
        <f t="shared" si="5"/>
        <v>1.517952</v>
      </c>
      <c r="X160" s="236">
        <f t="shared" si="28"/>
        <v>1.517952</v>
      </c>
      <c r="Y160" s="187">
        <f t="shared" si="6"/>
        <v>5.8055999999999885E-2</v>
      </c>
      <c r="Z160" s="187">
        <v>5.8055999999999885E-2</v>
      </c>
      <c r="AA160" s="113">
        <f t="shared" si="29"/>
        <v>0</v>
      </c>
      <c r="AB160" s="187">
        <f>+Y160/2</f>
        <v>2.9027999999999943E-2</v>
      </c>
      <c r="AC160" s="187">
        <f t="shared" si="30"/>
        <v>2.9027999999999943E-2</v>
      </c>
      <c r="AD160" s="236">
        <f>IFERROR(VLOOKUP(B160,[9]A!$C$2:$I$2000,7,FALSE),0)</f>
        <v>1.518</v>
      </c>
      <c r="AE160" s="236">
        <f t="shared" si="31"/>
        <v>1.518</v>
      </c>
      <c r="AF160" s="330" t="s">
        <v>317</v>
      </c>
      <c r="AG160" s="3">
        <v>5.8055999999999885E-2</v>
      </c>
    </row>
    <row r="161" spans="1:33" ht="18.75">
      <c r="A161" s="185">
        <v>189</v>
      </c>
      <c r="B161" s="186" t="s">
        <v>288</v>
      </c>
      <c r="C161" s="108"/>
      <c r="D161" s="185">
        <v>18</v>
      </c>
      <c r="E161" s="185">
        <f>IFERROR(VLOOKUP(B161,[1]A!$B$2:$D$2000,3,FALSE),0)</f>
        <v>1296</v>
      </c>
      <c r="F161" s="185">
        <f t="shared" si="20"/>
        <v>1296</v>
      </c>
      <c r="G161" s="185">
        <f>IFERROR(VLOOKUP(B161,[2]A!$B$2:$P$3000,9,FALSE),0)</f>
        <v>1062</v>
      </c>
      <c r="H161" s="185">
        <f t="shared" si="21"/>
        <v>1062</v>
      </c>
      <c r="I161" s="185">
        <f>IFERROR(VLOOKUP(B161,[3]A!$C$2:$F$500,4,FALSE),0)</f>
        <v>0</v>
      </c>
      <c r="J161" s="185">
        <f t="shared" si="22"/>
        <v>0</v>
      </c>
      <c r="K161" s="185">
        <f>IFERROR(VLOOKUP(B161,[4]A!$B$2:$I$400,3,FALSE),0)</f>
        <v>0</v>
      </c>
      <c r="L161" s="185">
        <f t="shared" si="23"/>
        <v>0</v>
      </c>
      <c r="M161" s="185">
        <f>IFERROR(VLOOKUP(B161,[5]A!$B$2:$J$400,7,FALSE),0)</f>
        <v>0</v>
      </c>
      <c r="N161" s="185">
        <f t="shared" si="24"/>
        <v>0</v>
      </c>
      <c r="O161" s="185">
        <f>IFERROR(VLOOKUP(B161,[6]A!$A$4:$G$300,9,FALSE),0)</f>
        <v>0</v>
      </c>
      <c r="P161" s="185">
        <f t="shared" si="25"/>
        <v>0</v>
      </c>
      <c r="Q161" s="185">
        <f>IFERROR(VLOOKUP(B161,[7]A!$B$2:$K$2000,4,FALSE),0)/11</f>
        <v>27.181818181818183</v>
      </c>
      <c r="R161" s="185">
        <f>IFERROR(VLOOKUP(B161,[8]A!$B$2:$J$2000,9,FALSE),0)/11</f>
        <v>365.54545454545456</v>
      </c>
      <c r="S161" s="187">
        <v>1.2864</v>
      </c>
      <c r="T161" s="187">
        <f t="shared" si="26"/>
        <v>1.2864</v>
      </c>
      <c r="U161" s="187">
        <v>1.2372000000000001</v>
      </c>
      <c r="V161" s="187">
        <f t="shared" si="27"/>
        <v>1.2372000000000001</v>
      </c>
      <c r="W161" s="236">
        <f>S161*1.18</f>
        <v>1.517952</v>
      </c>
      <c r="X161" s="236">
        <f t="shared" si="28"/>
        <v>1.517952</v>
      </c>
      <c r="Y161" s="187">
        <f>(S161*1.18)-(U161*1.18)</f>
        <v>5.8055999999999885E-2</v>
      </c>
      <c r="Z161" s="187">
        <v>5.8055999999999885E-2</v>
      </c>
      <c r="AA161" s="113">
        <f t="shared" si="29"/>
        <v>0</v>
      </c>
      <c r="AB161" s="187">
        <f>+Y161/2</f>
        <v>2.9027999999999943E-2</v>
      </c>
      <c r="AC161" s="187">
        <f>+Z161-AB161</f>
        <v>2.9027999999999943E-2</v>
      </c>
      <c r="AD161" s="236">
        <f>IFERROR(VLOOKUP(B161,[9]A!$C$2:$I$2000,7,FALSE),0)</f>
        <v>1.6180000000000001</v>
      </c>
      <c r="AE161" s="236">
        <f>+AD161</f>
        <v>1.6180000000000001</v>
      </c>
      <c r="AF161" s="330" t="s">
        <v>317</v>
      </c>
    </row>
    <row r="162" spans="1:33" ht="18.75">
      <c r="A162" s="185">
        <v>139</v>
      </c>
      <c r="B162" s="186" t="s">
        <v>168</v>
      </c>
      <c r="C162" s="108"/>
      <c r="D162" s="185">
        <v>11</v>
      </c>
      <c r="E162" s="185">
        <f>IFERROR(VLOOKUP(B162,[1]A!$B$2:$D$2000,3,FALSE),0)</f>
        <v>0</v>
      </c>
      <c r="F162" s="185">
        <f t="shared" si="20"/>
        <v>0</v>
      </c>
      <c r="G162" s="185">
        <f>IFERROR(VLOOKUP(B162,[2]A!$B$2:$P$3000,9,FALSE),0)</f>
        <v>0</v>
      </c>
      <c r="H162" s="185">
        <f t="shared" si="21"/>
        <v>0</v>
      </c>
      <c r="I162" s="185">
        <f>IFERROR(VLOOKUP(B162,[3]A!$C$2:$F$500,4,FALSE),0)</f>
        <v>1</v>
      </c>
      <c r="J162" s="185">
        <f t="shared" si="22"/>
        <v>1</v>
      </c>
      <c r="K162" s="185">
        <f>IFERROR(VLOOKUP(B162,[4]A!$B$2:$I$400,3,FALSE),0)</f>
        <v>110</v>
      </c>
      <c r="L162" s="185">
        <f t="shared" si="23"/>
        <v>110</v>
      </c>
      <c r="M162" s="185">
        <f>IFERROR(VLOOKUP(B162,[5]A!$B$2:$J$400,7,FALSE),0)</f>
        <v>0</v>
      </c>
      <c r="N162" s="185">
        <f t="shared" si="24"/>
        <v>0</v>
      </c>
      <c r="O162" s="185">
        <f>IFERROR(VLOOKUP(B162,[6]A!$A$4:$G$300,9,FALSE),0)</f>
        <v>0</v>
      </c>
      <c r="P162" s="185">
        <f t="shared" si="25"/>
        <v>0</v>
      </c>
      <c r="Q162" s="185">
        <f>IFERROR(VLOOKUP(B162,[7]A!$B$2:$K$2000,4,FALSE),0)/11</f>
        <v>0</v>
      </c>
      <c r="R162" s="185">
        <f>IFERROR(VLOOKUP(B162,[8]A!$B$2:$J$2000,9,FALSE),0)/11</f>
        <v>0</v>
      </c>
      <c r="S162" s="187">
        <v>2.3864000000000001</v>
      </c>
      <c r="T162" s="187">
        <f t="shared" si="26"/>
        <v>2.3864000000000001</v>
      </c>
      <c r="U162" s="187">
        <v>2.2847</v>
      </c>
      <c r="V162" s="187">
        <f t="shared" si="27"/>
        <v>2.2847</v>
      </c>
      <c r="W162" s="236">
        <f t="shared" si="5"/>
        <v>2.8159519999999998</v>
      </c>
      <c r="X162" s="236">
        <f t="shared" si="28"/>
        <v>2.8159519999999998</v>
      </c>
      <c r="Y162" s="187">
        <f t="shared" si="6"/>
        <v>0.12000600000000006</v>
      </c>
      <c r="Z162" s="187">
        <v>0.12000600000000006</v>
      </c>
      <c r="AA162" s="113">
        <f t="shared" si="29"/>
        <v>0</v>
      </c>
      <c r="AB162" s="187">
        <f t="shared" ref="AB162:AB169" si="32">+Y162/2</f>
        <v>6.0003000000000029E-2</v>
      </c>
      <c r="AC162" s="187">
        <f t="shared" si="30"/>
        <v>6.0003000000000029E-2</v>
      </c>
      <c r="AD162" s="236">
        <f>IFERROR(VLOOKUP(B162,[9]A!$C$2:$I$2000,7,FALSE),0)</f>
        <v>2.5339999999999998</v>
      </c>
      <c r="AE162" s="236">
        <f t="shared" si="31"/>
        <v>2.5339999999999998</v>
      </c>
      <c r="AF162" s="330" t="s">
        <v>317</v>
      </c>
      <c r="AG162" s="3">
        <v>0.12000600000000006</v>
      </c>
    </row>
    <row r="163" spans="1:33" ht="18.75">
      <c r="A163" s="185">
        <v>150</v>
      </c>
      <c r="B163" s="186" t="s">
        <v>203</v>
      </c>
      <c r="C163" s="108"/>
      <c r="D163" s="185">
        <v>11</v>
      </c>
      <c r="E163" s="185">
        <f>IFERROR(VLOOKUP(B163,[1]A!$B$2:$D$2000,3,FALSE),0)</f>
        <v>0</v>
      </c>
      <c r="F163" s="185">
        <f t="shared" si="20"/>
        <v>0</v>
      </c>
      <c r="G163" s="185">
        <f>IFERROR(VLOOKUP(B163,[2]A!$B$2:$P$3000,9,FALSE),0)</f>
        <v>0</v>
      </c>
      <c r="H163" s="185">
        <f t="shared" si="21"/>
        <v>0</v>
      </c>
      <c r="I163" s="185">
        <f>IFERROR(VLOOKUP(B163,[3]A!$C$2:$F$500,4,FALSE),0)</f>
        <v>0</v>
      </c>
      <c r="J163" s="185">
        <f t="shared" si="22"/>
        <v>0</v>
      </c>
      <c r="K163" s="185">
        <f>IFERROR(VLOOKUP(B163,[4]A!$B$2:$I$400,3,FALSE),0)</f>
        <v>0</v>
      </c>
      <c r="L163" s="185">
        <f t="shared" si="23"/>
        <v>0</v>
      </c>
      <c r="M163" s="185">
        <f>IFERROR(VLOOKUP(B163,[5]A!$B$2:$J$400,7,FALSE),0)</f>
        <v>0</v>
      </c>
      <c r="N163" s="185">
        <f t="shared" si="24"/>
        <v>0</v>
      </c>
      <c r="O163" s="185">
        <f>IFERROR(VLOOKUP(B163,[6]A!$A$4:$G$300,9,FALSE),0)</f>
        <v>0</v>
      </c>
      <c r="P163" s="185">
        <f t="shared" si="25"/>
        <v>0</v>
      </c>
      <c r="Q163" s="185">
        <f>IFERROR(VLOOKUP(B163,[7]A!$B$2:$K$2000,4,FALSE),0)/11</f>
        <v>0</v>
      </c>
      <c r="R163" s="185">
        <f>IFERROR(VLOOKUP(B163,[8]A!$B$2:$J$2000,9,FALSE),0)/11</f>
        <v>0</v>
      </c>
      <c r="S163" s="187">
        <v>1.6271</v>
      </c>
      <c r="T163" s="187">
        <f t="shared" si="26"/>
        <v>1.6271</v>
      </c>
      <c r="U163" s="187">
        <v>1.5585</v>
      </c>
      <c r="V163" s="187">
        <f t="shared" si="27"/>
        <v>1.5585</v>
      </c>
      <c r="W163" s="236">
        <f t="shared" si="5"/>
        <v>1.919978</v>
      </c>
      <c r="X163" s="236">
        <f t="shared" si="28"/>
        <v>1.919978</v>
      </c>
      <c r="Y163" s="187">
        <f t="shared" si="6"/>
        <v>8.094800000000002E-2</v>
      </c>
      <c r="Z163" s="187">
        <v>8.094800000000002E-2</v>
      </c>
      <c r="AA163" s="113">
        <f t="shared" si="29"/>
        <v>0</v>
      </c>
      <c r="AB163" s="187">
        <f>+Y163/2</f>
        <v>4.047400000000001E-2</v>
      </c>
      <c r="AC163" s="187">
        <f>+Z163-AB163</f>
        <v>4.047400000000001E-2</v>
      </c>
      <c r="AD163" s="236">
        <f>IFERROR(VLOOKUP(B163,[9]A!$C$2:$I$2000,7,FALSE),0)</f>
        <v>1.92</v>
      </c>
      <c r="AE163" s="236">
        <f t="shared" si="31"/>
        <v>1.92</v>
      </c>
      <c r="AF163" s="330" t="s">
        <v>317</v>
      </c>
      <c r="AG163" s="3">
        <v>8.094800000000002E-2</v>
      </c>
    </row>
    <row r="164" spans="1:33" ht="18.75">
      <c r="A164" s="185">
        <v>194</v>
      </c>
      <c r="B164" s="186" t="s">
        <v>293</v>
      </c>
      <c r="C164" s="108"/>
      <c r="D164" s="185">
        <v>11</v>
      </c>
      <c r="E164" s="185">
        <f>IFERROR(VLOOKUP(B164,[1]A!$B$2:$D$2000,3,FALSE),0)</f>
        <v>198</v>
      </c>
      <c r="F164" s="185">
        <f>+E164</f>
        <v>198</v>
      </c>
      <c r="G164" s="185">
        <f>IFERROR(VLOOKUP(B164,[2]A!$B$2:$P$3000,9,FALSE),0)</f>
        <v>176</v>
      </c>
      <c r="H164" s="185">
        <f>+G164</f>
        <v>176</v>
      </c>
      <c r="I164" s="185">
        <f>IFERROR(VLOOKUP(B164,[3]A!$C$2:$F$500,4,FALSE),0)</f>
        <v>0</v>
      </c>
      <c r="J164" s="185">
        <f>+I164</f>
        <v>0</v>
      </c>
      <c r="K164" s="185">
        <f>IFERROR(VLOOKUP(B164,[4]A!$B$2:$I$400,3,FALSE),0)</f>
        <v>0</v>
      </c>
      <c r="L164" s="185">
        <f>+K164</f>
        <v>0</v>
      </c>
      <c r="M164" s="185">
        <f>IFERROR(VLOOKUP(B164,[5]A!$B$2:$J$400,7,FALSE),0)</f>
        <v>0</v>
      </c>
      <c r="N164" s="185">
        <f>+M164</f>
        <v>0</v>
      </c>
      <c r="O164" s="185">
        <f>IFERROR(VLOOKUP(B164,[6]A!$A$4:$G$300,9,FALSE),0)</f>
        <v>0</v>
      </c>
      <c r="P164" s="185">
        <f>+O164</f>
        <v>0</v>
      </c>
      <c r="Q164" s="185">
        <f>IFERROR(VLOOKUP(B164,[7]A!$B$2:$K$2000,4,FALSE),0)/11</f>
        <v>3.0909090909090908</v>
      </c>
      <c r="R164" s="185">
        <f>IFERROR(VLOOKUP(B164,[8]A!$B$2:$J$2000,9,FALSE),0)/11</f>
        <v>34</v>
      </c>
      <c r="S164" s="187">
        <v>1.6821999999999999</v>
      </c>
      <c r="T164" s="187">
        <f t="shared" si="26"/>
        <v>1.6821999999999999</v>
      </c>
      <c r="U164" s="187">
        <v>1.6135999999999999</v>
      </c>
      <c r="V164" s="187">
        <f t="shared" si="27"/>
        <v>1.6135999999999999</v>
      </c>
      <c r="W164" s="236">
        <f>S164*1.18</f>
        <v>1.9849959999999998</v>
      </c>
      <c r="X164" s="236">
        <f t="shared" si="28"/>
        <v>1.9849959999999998</v>
      </c>
      <c r="Y164" s="187">
        <f>(S164*1.18)-(U164*1.18)</f>
        <v>8.094800000000002E-2</v>
      </c>
      <c r="Z164" s="187">
        <v>8.094800000000002E-2</v>
      </c>
      <c r="AA164" s="113">
        <f t="shared" si="29"/>
        <v>0</v>
      </c>
      <c r="AB164" s="187">
        <f>+Y164/2</f>
        <v>4.047400000000001E-2</v>
      </c>
      <c r="AC164" s="187">
        <f>+Z164-AB164</f>
        <v>4.047400000000001E-2</v>
      </c>
      <c r="AD164" s="236">
        <f>IFERROR(VLOOKUP(B164,[9]A!$C$2:$I$2000,7,FALSE),0)</f>
        <v>2.1949999999999998</v>
      </c>
      <c r="AE164" s="236">
        <f>+AD164</f>
        <v>2.1949999999999998</v>
      </c>
      <c r="AF164" s="330" t="s">
        <v>317</v>
      </c>
    </row>
    <row r="165" spans="1:33" ht="18.75">
      <c r="A165" s="185">
        <v>198</v>
      </c>
      <c r="B165" s="186" t="s">
        <v>303</v>
      </c>
      <c r="C165" s="108"/>
      <c r="D165" s="185">
        <v>11</v>
      </c>
      <c r="E165" s="185">
        <f>IFERROR(VLOOKUP(B165,[1]A!$B$2:$D$2000,3,FALSE),0)</f>
        <v>0</v>
      </c>
      <c r="F165" s="185">
        <f>+E165</f>
        <v>0</v>
      </c>
      <c r="G165" s="185">
        <f>IFERROR(VLOOKUP(B165,[2]A!$B$2:$P$3000,9,FALSE),0)</f>
        <v>99</v>
      </c>
      <c r="H165" s="185">
        <f>+G165</f>
        <v>99</v>
      </c>
      <c r="I165" s="185">
        <f>IFERROR(VLOOKUP(B165,[3]A!$C$2:$F$500,4,FALSE),0)</f>
        <v>0</v>
      </c>
      <c r="J165" s="185">
        <f>+I165</f>
        <v>0</v>
      </c>
      <c r="K165" s="185">
        <f>IFERROR(VLOOKUP(B165,[4]A!$B$2:$I$400,3,FALSE),0)</f>
        <v>0</v>
      </c>
      <c r="L165" s="185">
        <f>+K165</f>
        <v>0</v>
      </c>
      <c r="M165" s="185">
        <f>IFERROR(VLOOKUP(B165,[5]A!$B$2:$J$400,7,FALSE),0)</f>
        <v>0</v>
      </c>
      <c r="N165" s="185">
        <f>+M165</f>
        <v>0</v>
      </c>
      <c r="O165" s="185">
        <f>IFERROR(VLOOKUP(B165,[6]A!$A$4:$G$300,9,FALSE),0)</f>
        <v>0</v>
      </c>
      <c r="P165" s="185">
        <f>+O165</f>
        <v>0</v>
      </c>
      <c r="Q165" s="185">
        <f>IFERROR(VLOOKUP(B165,[7]A!$B$2:$K$2000,4,FALSE),0)/11</f>
        <v>2</v>
      </c>
      <c r="R165" s="185">
        <f>IFERROR(VLOOKUP(B165,[8]A!$B$2:$J$2000,9,FALSE),0)/11</f>
        <v>22</v>
      </c>
      <c r="S165" s="187">
        <v>2.2711999999999999</v>
      </c>
      <c r="T165" s="187">
        <f t="shared" si="26"/>
        <v>2.2711999999999999</v>
      </c>
      <c r="U165" s="187">
        <v>2.1695000000000002</v>
      </c>
      <c r="V165" s="187">
        <f t="shared" si="27"/>
        <v>2.1695000000000002</v>
      </c>
      <c r="W165" s="236">
        <f>S165*1.18</f>
        <v>2.6800159999999997</v>
      </c>
      <c r="X165" s="236">
        <f t="shared" si="28"/>
        <v>2.6800159999999997</v>
      </c>
      <c r="Y165" s="187">
        <f>(S165*1.18)-(U165*1.18)</f>
        <v>0.12000599999999961</v>
      </c>
      <c r="Z165" s="187">
        <v>0.12</v>
      </c>
      <c r="AA165" s="113">
        <f t="shared" si="29"/>
        <v>-5.9999999996174225E-6</v>
      </c>
      <c r="AB165" s="187">
        <v>0.05</v>
      </c>
      <c r="AC165" s="187">
        <f>+Z165-AB165</f>
        <v>6.9999999999999993E-2</v>
      </c>
      <c r="AD165" s="236">
        <f>IFERROR(VLOOKUP(B165,[9]A!$C$2:$I$2000,7,FALSE),0)</f>
        <v>2.9849999999999999</v>
      </c>
      <c r="AE165" s="236">
        <f>+AD165</f>
        <v>2.9849999999999999</v>
      </c>
      <c r="AF165" s="330" t="s">
        <v>317</v>
      </c>
    </row>
    <row r="166" spans="1:33" ht="18.75">
      <c r="A166" s="118">
        <v>104</v>
      </c>
      <c r="B166" s="117" t="s">
        <v>89</v>
      </c>
      <c r="C166" s="108"/>
      <c r="D166" s="118">
        <v>36</v>
      </c>
      <c r="E166" s="118">
        <f>IFERROR(VLOOKUP(B166,[1]A!$B$2:$D$2000,3,FALSE),0)</f>
        <v>468</v>
      </c>
      <c r="F166" s="118">
        <f t="shared" si="20"/>
        <v>468</v>
      </c>
      <c r="G166" s="118">
        <f>IFERROR(VLOOKUP(B166,[2]A!$B$2:$P$3000,9,FALSE),0)</f>
        <v>900</v>
      </c>
      <c r="H166" s="118">
        <f t="shared" si="21"/>
        <v>900</v>
      </c>
      <c r="I166" s="118">
        <f>IFERROR(VLOOKUP(B166,[3]A!$C$2:$F$500,4,FALSE),0)</f>
        <v>8</v>
      </c>
      <c r="J166" s="118">
        <f t="shared" si="22"/>
        <v>8</v>
      </c>
      <c r="K166" s="118">
        <f>IFERROR(VLOOKUP(B166,[4]A!$B$2:$I$400,3,FALSE),0)</f>
        <v>360</v>
      </c>
      <c r="L166" s="118">
        <f t="shared" si="23"/>
        <v>360</v>
      </c>
      <c r="M166" s="118">
        <f>IFERROR(VLOOKUP(B166,[5]A!$B$2:$J$400,7,FALSE),0)</f>
        <v>0</v>
      </c>
      <c r="N166" s="118">
        <f t="shared" si="24"/>
        <v>0</v>
      </c>
      <c r="O166" s="118">
        <f>IFERROR(VLOOKUP(B166,[6]A!$A$4:$G$300,9,FALSE),0)</f>
        <v>0</v>
      </c>
      <c r="P166" s="118">
        <f t="shared" si="25"/>
        <v>0</v>
      </c>
      <c r="Q166" s="118">
        <f>IFERROR(VLOOKUP(B166,[7]A!$B$2:$K$2000,4,FALSE),0)/11</f>
        <v>8.9090909090909083</v>
      </c>
      <c r="R166" s="118">
        <f>IFERROR(VLOOKUP(B166,[8]A!$B$2:$J$2000,9,FALSE),0)/11</f>
        <v>209.45454545454547</v>
      </c>
      <c r="S166" s="119">
        <v>1.1932</v>
      </c>
      <c r="T166" s="119">
        <f t="shared" si="26"/>
        <v>1.1932</v>
      </c>
      <c r="U166" s="119">
        <v>1.1246</v>
      </c>
      <c r="V166" s="119">
        <f t="shared" si="27"/>
        <v>1.1246</v>
      </c>
      <c r="W166" s="214">
        <f t="shared" ref="W166:W199" si="33">S166*1.18</f>
        <v>1.4079759999999999</v>
      </c>
      <c r="X166" s="214">
        <f t="shared" si="28"/>
        <v>1.4079759999999999</v>
      </c>
      <c r="Y166" s="119">
        <f t="shared" si="6"/>
        <v>8.094800000000002E-2</v>
      </c>
      <c r="Z166" s="119">
        <v>8.094800000000002E-2</v>
      </c>
      <c r="AA166" s="113">
        <f t="shared" si="29"/>
        <v>0</v>
      </c>
      <c r="AB166" s="119">
        <f t="shared" si="32"/>
        <v>4.047400000000001E-2</v>
      </c>
      <c r="AC166" s="119">
        <f t="shared" si="30"/>
        <v>4.047400000000001E-2</v>
      </c>
      <c r="AD166" s="214">
        <f>IFERROR(VLOOKUP(B166,[9]A!$C$2:$I$2000,7,FALSE),0)</f>
        <v>1.591</v>
      </c>
      <c r="AE166" s="214">
        <f t="shared" si="31"/>
        <v>1.591</v>
      </c>
      <c r="AF166" s="214"/>
      <c r="AG166" s="3">
        <v>8.094800000000002E-2</v>
      </c>
    </row>
    <row r="167" spans="1:33" ht="18.75">
      <c r="A167" s="118">
        <v>105</v>
      </c>
      <c r="B167" s="117" t="s">
        <v>87</v>
      </c>
      <c r="C167" s="108"/>
      <c r="D167" s="118">
        <v>18</v>
      </c>
      <c r="E167" s="118">
        <f>IFERROR(VLOOKUP(B167,[1]A!$B$2:$D$2000,3,FALSE),0)</f>
        <v>180</v>
      </c>
      <c r="F167" s="118">
        <f t="shared" ref="F167:F199" si="34">+E167</f>
        <v>180</v>
      </c>
      <c r="G167" s="118">
        <f>IFERROR(VLOOKUP(B167,[2]A!$B$2:$P$3000,9,FALSE),0)</f>
        <v>468</v>
      </c>
      <c r="H167" s="118">
        <f t="shared" ref="H167:H199" si="35">+G167</f>
        <v>468</v>
      </c>
      <c r="I167" s="118">
        <f>IFERROR(VLOOKUP(B167,[3]A!$C$2:$F$500,4,FALSE),0)</f>
        <v>64</v>
      </c>
      <c r="J167" s="118">
        <f t="shared" ref="J167:J199" si="36">+I167</f>
        <v>64</v>
      </c>
      <c r="K167" s="118">
        <f>IFERROR(VLOOKUP(B167,[4]A!$B$2:$I$400,3,FALSE),0)</f>
        <v>216</v>
      </c>
      <c r="L167" s="118">
        <f t="shared" ref="L167:L199" si="37">+K167</f>
        <v>216</v>
      </c>
      <c r="M167" s="118">
        <f>IFERROR(VLOOKUP(B167,[5]A!$B$2:$J$400,7,FALSE),0)</f>
        <v>0</v>
      </c>
      <c r="N167" s="118">
        <f t="shared" ref="N167:N199" si="38">+M167</f>
        <v>0</v>
      </c>
      <c r="O167" s="118">
        <f>IFERROR(VLOOKUP(B167,[6]A!$A$4:$G$300,9,FALSE),0)</f>
        <v>0</v>
      </c>
      <c r="P167" s="118">
        <f t="shared" ref="P167:P199" si="39">+O167</f>
        <v>0</v>
      </c>
      <c r="Q167" s="118">
        <f>IFERROR(VLOOKUP(B167,[7]A!$B$2:$K$2000,4,FALSE),0)/11</f>
        <v>11.181818181818182</v>
      </c>
      <c r="R167" s="118">
        <f>IFERROR(VLOOKUP(B167,[8]A!$B$2:$J$2000,9,FALSE),0)/11</f>
        <v>80.181818181818187</v>
      </c>
      <c r="S167" s="119">
        <v>2.2168999999999999</v>
      </c>
      <c r="T167" s="119">
        <f t="shared" si="26"/>
        <v>2.2168999999999999</v>
      </c>
      <c r="U167" s="119">
        <v>2.0966</v>
      </c>
      <c r="V167" s="119">
        <f t="shared" si="27"/>
        <v>2.0966</v>
      </c>
      <c r="W167" s="214">
        <f t="shared" si="33"/>
        <v>2.6159419999999995</v>
      </c>
      <c r="X167" s="214">
        <f t="shared" si="28"/>
        <v>2.6159419999999995</v>
      </c>
      <c r="Y167" s="119">
        <f t="shared" ref="Y167:Y199" si="40">(S167*1.18)-(U167*1.18)</f>
        <v>0.14195399999999969</v>
      </c>
      <c r="Z167" s="119">
        <v>0.14195399999999969</v>
      </c>
      <c r="AA167" s="113">
        <f t="shared" si="29"/>
        <v>0</v>
      </c>
      <c r="AB167" s="119">
        <f t="shared" si="32"/>
        <v>7.0976999999999846E-2</v>
      </c>
      <c r="AC167" s="119">
        <f t="shared" si="30"/>
        <v>7.0976999999999846E-2</v>
      </c>
      <c r="AD167" s="214">
        <f>IFERROR(VLOOKUP(B167,[9]A!$C$2:$I$2000,7,FALSE),0)</f>
        <v>2.952</v>
      </c>
      <c r="AE167" s="214">
        <f t="shared" si="31"/>
        <v>2.952</v>
      </c>
      <c r="AF167" s="214"/>
      <c r="AG167" s="3">
        <v>0.14195399999999969</v>
      </c>
    </row>
    <row r="168" spans="1:33" ht="18.75">
      <c r="A168" s="118">
        <v>106</v>
      </c>
      <c r="B168" s="117" t="s">
        <v>88</v>
      </c>
      <c r="C168" s="108"/>
      <c r="D168" s="118">
        <v>12</v>
      </c>
      <c r="E168" s="118">
        <f>IFERROR(VLOOKUP(B168,[1]A!$B$2:$D$2000,3,FALSE),0)</f>
        <v>0</v>
      </c>
      <c r="F168" s="118">
        <f t="shared" si="34"/>
        <v>0</v>
      </c>
      <c r="G168" s="118">
        <f>IFERROR(VLOOKUP(B168,[2]A!$B$2:$P$3000,9,FALSE),0)</f>
        <v>360</v>
      </c>
      <c r="H168" s="118">
        <f t="shared" si="35"/>
        <v>360</v>
      </c>
      <c r="I168" s="118">
        <f>IFERROR(VLOOKUP(B168,[3]A!$C$2:$F$500,4,FALSE),0)</f>
        <v>16</v>
      </c>
      <c r="J168" s="118">
        <f t="shared" si="36"/>
        <v>16</v>
      </c>
      <c r="K168" s="118">
        <f>IFERROR(VLOOKUP(B168,[4]A!$B$2:$I$400,3,FALSE),0)</f>
        <v>156</v>
      </c>
      <c r="L168" s="118">
        <f t="shared" si="37"/>
        <v>156</v>
      </c>
      <c r="M168" s="118">
        <f>IFERROR(VLOOKUP(B168,[5]A!$B$2:$J$400,7,FALSE),0)</f>
        <v>0</v>
      </c>
      <c r="N168" s="118">
        <f t="shared" si="38"/>
        <v>0</v>
      </c>
      <c r="O168" s="118">
        <f>IFERROR(VLOOKUP(B168,[6]A!$A$4:$G$300,9,FALSE),0)</f>
        <v>0</v>
      </c>
      <c r="P168" s="118">
        <f t="shared" si="39"/>
        <v>0</v>
      </c>
      <c r="Q168" s="118">
        <f>IFERROR(VLOOKUP(B168,[7]A!$B$2:$K$2000,4,FALSE),0)/11</f>
        <v>10.909090909090908</v>
      </c>
      <c r="R168" s="118">
        <f>IFERROR(VLOOKUP(B168,[8]A!$B$2:$J$2000,9,FALSE),0)/11</f>
        <v>53.454545454545453</v>
      </c>
      <c r="S168" s="119">
        <v>3.0051000000000001</v>
      </c>
      <c r="T168" s="119">
        <f t="shared" si="26"/>
        <v>3.0051000000000001</v>
      </c>
      <c r="U168" s="119">
        <v>2.8397999999999999</v>
      </c>
      <c r="V168" s="119">
        <f t="shared" si="27"/>
        <v>2.8397999999999999</v>
      </c>
      <c r="W168" s="214">
        <f t="shared" si="33"/>
        <v>3.5460180000000001</v>
      </c>
      <c r="X168" s="214">
        <f t="shared" si="28"/>
        <v>3.5460180000000001</v>
      </c>
      <c r="Y168" s="119">
        <f t="shared" si="40"/>
        <v>0.19505400000000028</v>
      </c>
      <c r="Z168" s="119">
        <v>0.19505400000000028</v>
      </c>
      <c r="AA168" s="113">
        <f t="shared" si="29"/>
        <v>0</v>
      </c>
      <c r="AB168" s="119">
        <f t="shared" si="32"/>
        <v>9.7527000000000141E-2</v>
      </c>
      <c r="AC168" s="119">
        <f t="shared" si="30"/>
        <v>9.7527000000000141E-2</v>
      </c>
      <c r="AD168" s="214">
        <f>IFERROR(VLOOKUP(B168,[9]A!$C$2:$I$2000,7,FALSE),0)</f>
        <v>4.0650000000000004</v>
      </c>
      <c r="AE168" s="214">
        <f t="shared" si="31"/>
        <v>4.0650000000000004</v>
      </c>
      <c r="AF168" s="214"/>
      <c r="AG168" s="3">
        <v>0.19505400000000028</v>
      </c>
    </row>
    <row r="169" spans="1:33" ht="18.75">
      <c r="A169" s="118">
        <v>113</v>
      </c>
      <c r="B169" s="117" t="s">
        <v>90</v>
      </c>
      <c r="C169" s="108"/>
      <c r="D169" s="118">
        <v>6</v>
      </c>
      <c r="E169" s="118">
        <f>IFERROR(VLOOKUP(B169,[1]A!$B$2:$D$2000,3,FALSE),0)</f>
        <v>120</v>
      </c>
      <c r="F169" s="118">
        <f t="shared" si="34"/>
        <v>120</v>
      </c>
      <c r="G169" s="118">
        <f>IFERROR(VLOOKUP(B169,[2]A!$B$2:$P$3000,9,FALSE),0)</f>
        <v>660</v>
      </c>
      <c r="H169" s="118">
        <f t="shared" si="35"/>
        <v>660</v>
      </c>
      <c r="I169" s="118">
        <f>IFERROR(VLOOKUP(B169,[3]A!$C$2:$F$500,4,FALSE),0)</f>
        <v>0</v>
      </c>
      <c r="J169" s="118">
        <f t="shared" si="36"/>
        <v>0</v>
      </c>
      <c r="K169" s="118">
        <f>IFERROR(VLOOKUP(B169,[4]A!$B$2:$I$400,3,FALSE),0)</f>
        <v>108</v>
      </c>
      <c r="L169" s="118">
        <f t="shared" si="37"/>
        <v>108</v>
      </c>
      <c r="M169" s="118">
        <f>IFERROR(VLOOKUP(B169,[5]A!$B$2:$J$400,7,FALSE),0)</f>
        <v>0</v>
      </c>
      <c r="N169" s="118">
        <f t="shared" si="38"/>
        <v>0</v>
      </c>
      <c r="O169" s="118">
        <f>IFERROR(VLOOKUP(B169,[6]A!$A$4:$G$300,9,FALSE),0)</f>
        <v>0</v>
      </c>
      <c r="P169" s="118">
        <f t="shared" si="39"/>
        <v>0</v>
      </c>
      <c r="Q169" s="118">
        <f>IFERROR(VLOOKUP(B169,[7]A!$B$2:$K$2000,4,FALSE),0)/11</f>
        <v>45.363636363636367</v>
      </c>
      <c r="R169" s="118">
        <f>IFERROR(VLOOKUP(B169,[8]A!$B$2:$J$2000,9,FALSE),0)/11</f>
        <v>176.72727272727272</v>
      </c>
      <c r="S169" s="119">
        <v>5.6593</v>
      </c>
      <c r="T169" s="119">
        <f t="shared" si="26"/>
        <v>5.6593</v>
      </c>
      <c r="U169" s="119">
        <v>5.3559000000000001</v>
      </c>
      <c r="V169" s="119">
        <f t="shared" si="27"/>
        <v>5.3559000000000001</v>
      </c>
      <c r="W169" s="214">
        <f t="shared" si="33"/>
        <v>6.6779739999999999</v>
      </c>
      <c r="X169" s="214">
        <f t="shared" si="28"/>
        <v>6.6779739999999999</v>
      </c>
      <c r="Y169" s="119">
        <f t="shared" si="40"/>
        <v>0.35801200000000044</v>
      </c>
      <c r="Z169" s="119">
        <v>0.35801200000000044</v>
      </c>
      <c r="AA169" s="113">
        <f t="shared" si="29"/>
        <v>0</v>
      </c>
      <c r="AB169" s="119">
        <f t="shared" si="32"/>
        <v>0.17900600000000022</v>
      </c>
      <c r="AC169" s="119">
        <f t="shared" si="30"/>
        <v>0.17900600000000022</v>
      </c>
      <c r="AD169" s="214">
        <f>IFERROR(VLOOKUP(B169,[9]A!$C$2:$I$2000,7,FALSE),0)</f>
        <v>7.4829999999999997</v>
      </c>
      <c r="AE169" s="214">
        <f t="shared" si="31"/>
        <v>7.4829999999999997</v>
      </c>
      <c r="AF169" s="214"/>
      <c r="AG169" s="3">
        <v>0.35801200000000044</v>
      </c>
    </row>
    <row r="170" spans="1:33" ht="18.75">
      <c r="A170" s="118">
        <v>203</v>
      </c>
      <c r="B170" s="117" t="s">
        <v>311</v>
      </c>
      <c r="C170" s="108"/>
      <c r="D170" s="118">
        <v>6</v>
      </c>
      <c r="E170" s="118">
        <f>IFERROR(VLOOKUP(B170,[1]A!$B$2:$D$2000,3,FALSE),0)</f>
        <v>0</v>
      </c>
      <c r="F170" s="118">
        <f t="shared" ref="F170" si="41">+E170</f>
        <v>0</v>
      </c>
      <c r="G170" s="118">
        <f>IFERROR(VLOOKUP(B170,[2]A!$B$2:$P$3000,9,FALSE),0)</f>
        <v>0</v>
      </c>
      <c r="H170" s="118">
        <f t="shared" ref="H170" si="42">+G170</f>
        <v>0</v>
      </c>
      <c r="I170" s="118">
        <f>IFERROR(VLOOKUP(B170,[3]A!$C$2:$F$500,4,FALSE),0)</f>
        <v>0</v>
      </c>
      <c r="J170" s="118">
        <f t="shared" ref="J170" si="43">+I170</f>
        <v>0</v>
      </c>
      <c r="K170" s="118">
        <f>IFERROR(VLOOKUP(B170,[4]A!$B$2:$I$400,3,FALSE),0)</f>
        <v>0</v>
      </c>
      <c r="L170" s="118">
        <f t="shared" ref="L170" si="44">+K170</f>
        <v>0</v>
      </c>
      <c r="M170" s="118">
        <f>IFERROR(VLOOKUP(B170,[5]A!$B$2:$J$400,7,FALSE),0)</f>
        <v>0</v>
      </c>
      <c r="N170" s="118">
        <f t="shared" ref="N170" si="45">+M170</f>
        <v>0</v>
      </c>
      <c r="O170" s="118">
        <f>IFERROR(VLOOKUP(B170,[6]A!$A$4:$G$300,9,FALSE),0)</f>
        <v>0</v>
      </c>
      <c r="P170" s="118">
        <f t="shared" ref="P170" si="46">+O170</f>
        <v>0</v>
      </c>
      <c r="Q170" s="118">
        <f>IFERROR(VLOOKUP(B170,[7]A!$B$2:$K$2000,4,FALSE),0)/11</f>
        <v>0.90909090909090906</v>
      </c>
      <c r="R170" s="118">
        <f>IFERROR(VLOOKUP(B170,[8]A!$B$2:$J$2000,9,FALSE),0)/11</f>
        <v>5.4545454545454541</v>
      </c>
      <c r="S170" s="119">
        <v>4.7610000000000001</v>
      </c>
      <c r="T170" s="119">
        <f t="shared" ref="T170" si="47">+S170</f>
        <v>4.7610000000000001</v>
      </c>
      <c r="U170" s="119">
        <v>4.4576000000000002</v>
      </c>
      <c r="V170" s="119">
        <f t="shared" ref="V170" si="48">+U170</f>
        <v>4.4576000000000002</v>
      </c>
      <c r="W170" s="214">
        <f t="shared" ref="W170" si="49">S170*1.18</f>
        <v>5.6179800000000002</v>
      </c>
      <c r="X170" s="214">
        <f t="shared" ref="X170" si="50">+W170</f>
        <v>5.6179800000000002</v>
      </c>
      <c r="Y170" s="119">
        <f t="shared" ref="Y170" si="51">(S170*1.18)-(U170*1.18)</f>
        <v>0.35801200000000044</v>
      </c>
      <c r="Z170" s="119">
        <v>0.35801200000000044</v>
      </c>
      <c r="AA170" s="113">
        <f t="shared" ref="AA170" si="52">+Z170-Y170</f>
        <v>0</v>
      </c>
      <c r="AB170" s="119">
        <f t="shared" ref="AB170" si="53">+Y170/2</f>
        <v>0.17900600000000022</v>
      </c>
      <c r="AC170" s="119">
        <f t="shared" ref="AC170" si="54">+Z170-AB170</f>
        <v>0.17900600000000022</v>
      </c>
      <c r="AD170" s="214">
        <f>IFERROR(VLOOKUP(B170,[9]A!$C$2:$I$2000,7,FALSE),0)</f>
        <v>5.6180000000000003</v>
      </c>
      <c r="AE170" s="214">
        <f t="shared" ref="AE170" si="55">+AD170</f>
        <v>5.6180000000000003</v>
      </c>
      <c r="AF170" s="214"/>
      <c r="AG170" s="3">
        <v>0.35801200000000044</v>
      </c>
    </row>
    <row r="171" spans="1:33" ht="18.75">
      <c r="A171" s="313">
        <v>190</v>
      </c>
      <c r="B171" s="135" t="s">
        <v>289</v>
      </c>
      <c r="C171" s="108"/>
      <c r="D171" s="313"/>
      <c r="E171" s="313">
        <f>IFERROR(VLOOKUP(B171,[1]A!$B$2:$D$2000,3,FALSE),0)</f>
        <v>0</v>
      </c>
      <c r="F171" s="313">
        <f t="shared" si="34"/>
        <v>0</v>
      </c>
      <c r="G171" s="313">
        <f>IFERROR(VLOOKUP(B171,[2]A!$B$2:$P$3000,9,FALSE),0)</f>
        <v>0</v>
      </c>
      <c r="H171" s="313">
        <f t="shared" si="35"/>
        <v>0</v>
      </c>
      <c r="I171" s="313">
        <f>IFERROR(VLOOKUP(B171,[3]A!$C$2:$F$500,4,FALSE),0)</f>
        <v>0</v>
      </c>
      <c r="J171" s="313">
        <f t="shared" si="36"/>
        <v>0</v>
      </c>
      <c r="K171" s="313">
        <f>IFERROR(VLOOKUP(B171,[4]A!$B$2:$I$400,3,FALSE),0)</f>
        <v>0</v>
      </c>
      <c r="L171" s="313">
        <f t="shared" si="37"/>
        <v>0</v>
      </c>
      <c r="M171" s="313">
        <f>IFERROR(VLOOKUP(B171,[5]A!$B$2:$J$400,7,FALSE),0)</f>
        <v>0</v>
      </c>
      <c r="N171" s="313">
        <f t="shared" si="38"/>
        <v>0</v>
      </c>
      <c r="O171" s="313">
        <f>IFERROR(VLOOKUP(B171,[6]A!$A$4:$G$300,9,FALSE),0)</f>
        <v>0</v>
      </c>
      <c r="P171" s="313">
        <f t="shared" si="39"/>
        <v>0</v>
      </c>
      <c r="Q171" s="313">
        <f>IFERROR(VLOOKUP(B171,[7]A!$B$2:$K$2000,4,FALSE),0)/11</f>
        <v>0</v>
      </c>
      <c r="R171" s="313">
        <f>IFERROR(VLOOKUP(B171,[8]A!$B$2:$J$2000,9,FALSE),0)/11</f>
        <v>0</v>
      </c>
      <c r="S171" s="137"/>
      <c r="T171" s="137">
        <f t="shared" si="26"/>
        <v>0</v>
      </c>
      <c r="U171" s="137"/>
      <c r="V171" s="137">
        <f t="shared" si="27"/>
        <v>0</v>
      </c>
      <c r="W171" s="312">
        <f>S171*1.18</f>
        <v>0</v>
      </c>
      <c r="X171" s="312">
        <f t="shared" si="28"/>
        <v>0</v>
      </c>
      <c r="Y171" s="137">
        <f>(S171*1.18)-(U171*1.18)</f>
        <v>0</v>
      </c>
      <c r="Z171" s="137"/>
      <c r="AA171" s="113"/>
      <c r="AB171" s="137"/>
      <c r="AC171" s="137"/>
      <c r="AD171" s="312">
        <f>IFERROR(VLOOKUP(B171,[9]A!$C$2:$I$2000,7,FALSE),0)</f>
        <v>0</v>
      </c>
      <c r="AE171" s="312"/>
      <c r="AF171" s="324"/>
    </row>
    <row r="172" spans="1:33" ht="18.75">
      <c r="A172" s="313">
        <v>191</v>
      </c>
      <c r="B172" s="135" t="s">
        <v>290</v>
      </c>
      <c r="C172" s="108"/>
      <c r="D172" s="313"/>
      <c r="E172" s="313">
        <f>IFERROR(VLOOKUP(B172,[1]A!$B$2:$D$2000,3,FALSE),0)</f>
        <v>0</v>
      </c>
      <c r="F172" s="313">
        <f t="shared" si="34"/>
        <v>0</v>
      </c>
      <c r="G172" s="313">
        <f>IFERROR(VLOOKUP(B172,[2]A!$B$2:$P$3000,9,FALSE),0)</f>
        <v>0</v>
      </c>
      <c r="H172" s="313">
        <f t="shared" si="35"/>
        <v>0</v>
      </c>
      <c r="I172" s="313">
        <f>IFERROR(VLOOKUP(B172,[3]A!$C$2:$F$500,4,FALSE),0)</f>
        <v>0</v>
      </c>
      <c r="J172" s="313">
        <f t="shared" si="36"/>
        <v>0</v>
      </c>
      <c r="K172" s="313">
        <f>IFERROR(VLOOKUP(B172,[4]A!$B$2:$I$400,3,FALSE),0)</f>
        <v>0</v>
      </c>
      <c r="L172" s="313">
        <f t="shared" si="37"/>
        <v>0</v>
      </c>
      <c r="M172" s="313">
        <f>IFERROR(VLOOKUP(B172,[5]A!$B$2:$J$400,7,FALSE),0)</f>
        <v>0</v>
      </c>
      <c r="N172" s="313">
        <f t="shared" si="38"/>
        <v>0</v>
      </c>
      <c r="O172" s="313">
        <f>IFERROR(VLOOKUP(B172,[6]A!$A$4:$G$300,9,FALSE),0)</f>
        <v>0</v>
      </c>
      <c r="P172" s="313">
        <f t="shared" si="39"/>
        <v>0</v>
      </c>
      <c r="Q172" s="313">
        <f>IFERROR(VLOOKUP(B172,[7]A!$B$2:$K$2000,4,FALSE),0)/11</f>
        <v>0</v>
      </c>
      <c r="R172" s="313">
        <f>IFERROR(VLOOKUP(B172,[8]A!$B$2:$J$2000,9,FALSE),0)/11</f>
        <v>0</v>
      </c>
      <c r="S172" s="137"/>
      <c r="T172" s="137">
        <f t="shared" si="26"/>
        <v>0</v>
      </c>
      <c r="U172" s="137"/>
      <c r="V172" s="137">
        <f t="shared" si="27"/>
        <v>0</v>
      </c>
      <c r="W172" s="312">
        <f>S172*1.18</f>
        <v>0</v>
      </c>
      <c r="X172" s="312">
        <f t="shared" si="28"/>
        <v>0</v>
      </c>
      <c r="Y172" s="137">
        <f>(S172*1.18)-(U172*1.18)</f>
        <v>0</v>
      </c>
      <c r="Z172" s="137"/>
      <c r="AA172" s="113"/>
      <c r="AB172" s="137"/>
      <c r="AC172" s="137"/>
      <c r="AD172" s="312">
        <f>IFERROR(VLOOKUP(B172,[9]A!$C$2:$I$2000,7,FALSE),0)</f>
        <v>0</v>
      </c>
      <c r="AE172" s="312"/>
      <c r="AF172" s="324"/>
    </row>
    <row r="173" spans="1:33" ht="18.75">
      <c r="A173" s="313">
        <v>192</v>
      </c>
      <c r="B173" s="135" t="s">
        <v>291</v>
      </c>
      <c r="C173" s="108"/>
      <c r="D173" s="313"/>
      <c r="E173" s="313">
        <f>IFERROR(VLOOKUP(B173,[1]A!$B$2:$D$2000,3,FALSE),0)</f>
        <v>0</v>
      </c>
      <c r="F173" s="313">
        <f t="shared" si="34"/>
        <v>0</v>
      </c>
      <c r="G173" s="313">
        <f>IFERROR(VLOOKUP(B173,[2]A!$B$2:$P$3000,9,FALSE),0)</f>
        <v>0</v>
      </c>
      <c r="H173" s="313">
        <f t="shared" si="35"/>
        <v>0</v>
      </c>
      <c r="I173" s="313">
        <f>IFERROR(VLOOKUP(B173,[3]A!$C$2:$F$500,4,FALSE),0)</f>
        <v>0</v>
      </c>
      <c r="J173" s="313">
        <f t="shared" si="36"/>
        <v>0</v>
      </c>
      <c r="K173" s="313">
        <f>IFERROR(VLOOKUP(B173,[4]A!$B$2:$I$400,3,FALSE),0)</f>
        <v>0</v>
      </c>
      <c r="L173" s="313">
        <f t="shared" si="37"/>
        <v>0</v>
      </c>
      <c r="M173" s="313">
        <f>IFERROR(VLOOKUP(B173,[5]A!$B$2:$J$400,7,FALSE),0)</f>
        <v>0</v>
      </c>
      <c r="N173" s="313">
        <f t="shared" si="38"/>
        <v>0</v>
      </c>
      <c r="O173" s="313">
        <f>IFERROR(VLOOKUP(B173,[6]A!$A$4:$G$300,9,FALSE),0)</f>
        <v>0</v>
      </c>
      <c r="P173" s="313">
        <f t="shared" si="39"/>
        <v>0</v>
      </c>
      <c r="Q173" s="313">
        <f>IFERROR(VLOOKUP(B173,[7]A!$B$2:$K$2000,4,FALSE),0)/11</f>
        <v>0</v>
      </c>
      <c r="R173" s="313">
        <f>IFERROR(VLOOKUP(B173,[8]A!$B$2:$J$2000,9,FALSE),0)/11</f>
        <v>0</v>
      </c>
      <c r="S173" s="137"/>
      <c r="T173" s="137">
        <f t="shared" si="26"/>
        <v>0</v>
      </c>
      <c r="U173" s="137"/>
      <c r="V173" s="137">
        <f t="shared" si="27"/>
        <v>0</v>
      </c>
      <c r="W173" s="312">
        <f>S173*1.18</f>
        <v>0</v>
      </c>
      <c r="X173" s="312">
        <f t="shared" si="28"/>
        <v>0</v>
      </c>
      <c r="Y173" s="137">
        <f>(S173*1.18)-(U173*1.18)</f>
        <v>0</v>
      </c>
      <c r="Z173" s="137"/>
      <c r="AA173" s="113"/>
      <c r="AB173" s="137"/>
      <c r="AC173" s="137"/>
      <c r="AD173" s="312">
        <f>IFERROR(VLOOKUP(B173,[9]A!$C$2:$I$2000,7,FALSE),0)</f>
        <v>0</v>
      </c>
      <c r="AE173" s="312"/>
      <c r="AF173" s="324"/>
    </row>
    <row r="174" spans="1:33" ht="18.75">
      <c r="A174" s="313">
        <v>193</v>
      </c>
      <c r="B174" s="135" t="s">
        <v>292</v>
      </c>
      <c r="C174" s="108"/>
      <c r="D174" s="313"/>
      <c r="E174" s="313">
        <f>IFERROR(VLOOKUP(B174,[1]A!$B$2:$D$2000,3,FALSE),0)</f>
        <v>0</v>
      </c>
      <c r="F174" s="313">
        <f t="shared" si="34"/>
        <v>0</v>
      </c>
      <c r="G174" s="313">
        <f>IFERROR(VLOOKUP(B174,[2]A!$B$2:$P$3000,9,FALSE),0)</f>
        <v>0</v>
      </c>
      <c r="H174" s="313">
        <f t="shared" si="35"/>
        <v>0</v>
      </c>
      <c r="I174" s="313">
        <f>IFERROR(VLOOKUP(B174,[3]A!$C$2:$F$500,4,FALSE),0)</f>
        <v>0</v>
      </c>
      <c r="J174" s="313">
        <f t="shared" si="36"/>
        <v>0</v>
      </c>
      <c r="K174" s="313">
        <f>IFERROR(VLOOKUP(B174,[4]A!$B$2:$I$400,3,FALSE),0)</f>
        <v>0</v>
      </c>
      <c r="L174" s="313">
        <f t="shared" si="37"/>
        <v>0</v>
      </c>
      <c r="M174" s="313">
        <f>IFERROR(VLOOKUP(B174,[5]A!$B$2:$J$400,7,FALSE),0)</f>
        <v>0</v>
      </c>
      <c r="N174" s="313">
        <f t="shared" si="38"/>
        <v>0</v>
      </c>
      <c r="O174" s="313">
        <f>IFERROR(VLOOKUP(B174,[6]A!$A$4:$G$300,9,FALSE),0)</f>
        <v>0</v>
      </c>
      <c r="P174" s="313">
        <f t="shared" si="39"/>
        <v>0</v>
      </c>
      <c r="Q174" s="313">
        <f>IFERROR(VLOOKUP(B174,[7]A!$B$2:$K$2000,4,FALSE),0)/11</f>
        <v>0</v>
      </c>
      <c r="R174" s="313">
        <f>IFERROR(VLOOKUP(B174,[8]A!$B$2:$J$2000,9,FALSE),0)/11</f>
        <v>0</v>
      </c>
      <c r="S174" s="137"/>
      <c r="T174" s="137">
        <f t="shared" si="26"/>
        <v>0</v>
      </c>
      <c r="U174" s="137"/>
      <c r="V174" s="137">
        <f t="shared" si="27"/>
        <v>0</v>
      </c>
      <c r="W174" s="312">
        <f>S174*1.18</f>
        <v>0</v>
      </c>
      <c r="X174" s="312">
        <f t="shared" si="28"/>
        <v>0</v>
      </c>
      <c r="Y174" s="137">
        <f>(S174*1.18)-(U174*1.18)</f>
        <v>0</v>
      </c>
      <c r="Z174" s="137"/>
      <c r="AA174" s="113"/>
      <c r="AB174" s="137"/>
      <c r="AC174" s="137"/>
      <c r="AD174" s="312">
        <f>IFERROR(VLOOKUP(B174,[9]A!$C$2:$I$2000,7,FALSE),0)</f>
        <v>0</v>
      </c>
      <c r="AE174" s="312"/>
      <c r="AF174" s="324"/>
    </row>
    <row r="175" spans="1:33" ht="18.75">
      <c r="A175" s="109">
        <v>128</v>
      </c>
      <c r="B175" s="107" t="s">
        <v>100</v>
      </c>
      <c r="C175" s="108"/>
      <c r="D175" s="109">
        <v>20</v>
      </c>
      <c r="E175" s="109">
        <f>IFERROR(VLOOKUP(B175,[1]A!$B$2:$D$2000,3,FALSE),0)</f>
        <v>0</v>
      </c>
      <c r="F175" s="109">
        <f t="shared" si="34"/>
        <v>0</v>
      </c>
      <c r="G175" s="109">
        <f>IFERROR(VLOOKUP(B175,[2]A!$B$2:$P$3000,9,FALSE),0)</f>
        <v>0</v>
      </c>
      <c r="H175" s="109">
        <f t="shared" si="35"/>
        <v>0</v>
      </c>
      <c r="I175" s="109">
        <f>IFERROR(VLOOKUP(B175,[3]A!$C$2:$F$500,4,FALSE),0)</f>
        <v>0</v>
      </c>
      <c r="J175" s="109">
        <f t="shared" si="36"/>
        <v>0</v>
      </c>
      <c r="K175" s="109">
        <f>IFERROR(VLOOKUP(B175,[4]A!$B$2:$I$400,3,FALSE),0)</f>
        <v>180</v>
      </c>
      <c r="L175" s="109">
        <f t="shared" si="37"/>
        <v>180</v>
      </c>
      <c r="M175" s="109">
        <f>IFERROR(VLOOKUP(B175,[5]A!$B$2:$J$400,7,FALSE),0)</f>
        <v>0</v>
      </c>
      <c r="N175" s="109">
        <f t="shared" si="38"/>
        <v>0</v>
      </c>
      <c r="O175" s="109">
        <f>IFERROR(VLOOKUP(B175,[6]A!$A$4:$G$300,9,FALSE),0)</f>
        <v>0</v>
      </c>
      <c r="P175" s="109">
        <f t="shared" si="39"/>
        <v>0</v>
      </c>
      <c r="Q175" s="109">
        <f>IFERROR(VLOOKUP(B175,[7]A!$B$2:$K$2000,4,FALSE),0)/11</f>
        <v>0</v>
      </c>
      <c r="R175" s="109">
        <f>IFERROR(VLOOKUP(B175,[8]A!$B$2:$J$2000,9,FALSE),0)/11</f>
        <v>0</v>
      </c>
      <c r="S175" s="110">
        <v>1.8686</v>
      </c>
      <c r="T175" s="110">
        <f t="shared" si="26"/>
        <v>1.8686</v>
      </c>
      <c r="U175" s="110">
        <v>1.7668999999999999</v>
      </c>
      <c r="V175" s="110">
        <f t="shared" si="27"/>
        <v>1.7668999999999999</v>
      </c>
      <c r="W175" s="211">
        <f t="shared" si="33"/>
        <v>2.2049479999999999</v>
      </c>
      <c r="X175" s="211">
        <f t="shared" si="28"/>
        <v>2.2049479999999999</v>
      </c>
      <c r="Y175" s="110">
        <f t="shared" si="40"/>
        <v>0.12000600000000006</v>
      </c>
      <c r="Z175" s="110">
        <v>0.12000600000000006</v>
      </c>
      <c r="AA175" s="113">
        <f t="shared" ref="AA175:AA200" si="56">+Z175-Y175</f>
        <v>0</v>
      </c>
      <c r="AB175" s="110">
        <v>0.06</v>
      </c>
      <c r="AC175" s="110">
        <f t="shared" si="30"/>
        <v>6.0006000000000059E-2</v>
      </c>
      <c r="AD175" s="211">
        <f>IFERROR(VLOOKUP(B175,[9]A!$C$2:$I$2000,7,FALSE),0)</f>
        <v>2.2050000000000001</v>
      </c>
      <c r="AE175" s="211">
        <f t="shared" si="31"/>
        <v>2.2050000000000001</v>
      </c>
      <c r="AF175" s="211"/>
      <c r="AG175" s="3">
        <v>0.12000600000000006</v>
      </c>
    </row>
    <row r="176" spans="1:33" ht="18.75">
      <c r="A176" s="109">
        <v>129</v>
      </c>
      <c r="B176" s="107" t="s">
        <v>101</v>
      </c>
      <c r="C176" s="108"/>
      <c r="D176" s="109">
        <v>8</v>
      </c>
      <c r="E176" s="109">
        <f>IFERROR(VLOOKUP(B176,[1]A!$B$2:$D$2000,3,FALSE),0)</f>
        <v>0</v>
      </c>
      <c r="F176" s="109">
        <f t="shared" si="34"/>
        <v>0</v>
      </c>
      <c r="G176" s="109">
        <f>IFERROR(VLOOKUP(B176,[2]A!$B$2:$P$3000,9,FALSE),0)</f>
        <v>0</v>
      </c>
      <c r="H176" s="109">
        <f t="shared" si="35"/>
        <v>0</v>
      </c>
      <c r="I176" s="109">
        <f>IFERROR(VLOOKUP(B176,[3]A!$C$2:$F$500,4,FALSE),0)</f>
        <v>0</v>
      </c>
      <c r="J176" s="109">
        <f t="shared" si="36"/>
        <v>0</v>
      </c>
      <c r="K176" s="109">
        <f>IFERROR(VLOOKUP(B176,[4]A!$B$2:$I$400,3,FALSE),0)</f>
        <v>56</v>
      </c>
      <c r="L176" s="109">
        <f t="shared" si="37"/>
        <v>56</v>
      </c>
      <c r="M176" s="109">
        <f>IFERROR(VLOOKUP(B176,[5]A!$B$2:$J$400,7,FALSE),0)</f>
        <v>0</v>
      </c>
      <c r="N176" s="109">
        <f t="shared" si="38"/>
        <v>0</v>
      </c>
      <c r="O176" s="109">
        <f>IFERROR(VLOOKUP(B176,[6]A!$A$4:$G$300,9,FALSE),0)</f>
        <v>0</v>
      </c>
      <c r="P176" s="109">
        <f t="shared" si="39"/>
        <v>0</v>
      </c>
      <c r="Q176" s="109">
        <f>IFERROR(VLOOKUP(B176,[7]A!$B$2:$K$2000,4,FALSE),0)/11</f>
        <v>0</v>
      </c>
      <c r="R176" s="109">
        <f>IFERROR(VLOOKUP(B176,[8]A!$B$2:$J$2000,9,FALSE),0)/11</f>
        <v>0</v>
      </c>
      <c r="S176" s="110">
        <v>11.0169</v>
      </c>
      <c r="T176" s="110">
        <f t="shared" si="26"/>
        <v>11.0169</v>
      </c>
      <c r="U176" s="110">
        <v>10.4237</v>
      </c>
      <c r="V176" s="110">
        <f t="shared" si="27"/>
        <v>10.4237</v>
      </c>
      <c r="W176" s="211">
        <f t="shared" si="33"/>
        <v>12.999941999999999</v>
      </c>
      <c r="X176" s="211">
        <f t="shared" si="28"/>
        <v>12.999941999999999</v>
      </c>
      <c r="Y176" s="110">
        <f t="shared" si="40"/>
        <v>0.69997599999999949</v>
      </c>
      <c r="Z176" s="110">
        <v>0.69997599999999949</v>
      </c>
      <c r="AA176" s="113">
        <f t="shared" si="56"/>
        <v>0</v>
      </c>
      <c r="AB176" s="110">
        <v>0.34899999999999998</v>
      </c>
      <c r="AC176" s="110">
        <f t="shared" si="30"/>
        <v>0.35097599999999951</v>
      </c>
      <c r="AD176" s="211">
        <f>IFERROR(VLOOKUP(B176,[9]A!$C$2:$I$2000,7,FALSE),0)</f>
        <v>13</v>
      </c>
      <c r="AE176" s="211">
        <f t="shared" si="31"/>
        <v>13</v>
      </c>
      <c r="AF176" s="211"/>
      <c r="AG176" s="3">
        <v>0.69997599999999949</v>
      </c>
    </row>
    <row r="177" spans="1:33" ht="18.75">
      <c r="A177" s="109">
        <v>200</v>
      </c>
      <c r="B177" s="107" t="s">
        <v>307</v>
      </c>
      <c r="C177" s="108"/>
      <c r="D177" s="109">
        <v>20</v>
      </c>
      <c r="E177" s="109">
        <f>IFERROR(VLOOKUP(B177,[1]A!$B$2:$D$2000,3,FALSE),0)</f>
        <v>0</v>
      </c>
      <c r="F177" s="109">
        <f t="shared" ref="F177" si="57">+E177</f>
        <v>0</v>
      </c>
      <c r="G177" s="109">
        <f>IFERROR(VLOOKUP(B177,[2]A!$B$2:$P$3000,9,FALSE),0)</f>
        <v>4</v>
      </c>
      <c r="H177" s="109">
        <f t="shared" ref="H177" si="58">+G177</f>
        <v>4</v>
      </c>
      <c r="I177" s="109">
        <f>IFERROR(VLOOKUP(B177,[3]A!$C$2:$F$500,4,FALSE),0)</f>
        <v>0</v>
      </c>
      <c r="J177" s="109">
        <f t="shared" ref="J177" si="59">+I177</f>
        <v>0</v>
      </c>
      <c r="K177" s="109">
        <f>IFERROR(VLOOKUP(B177,[4]A!$B$2:$I$400,3,FALSE),0)</f>
        <v>0</v>
      </c>
      <c r="L177" s="109">
        <f t="shared" ref="L177" si="60">+K177</f>
        <v>0</v>
      </c>
      <c r="M177" s="109">
        <f>IFERROR(VLOOKUP(B177,[5]A!$B$2:$J$400,7,FALSE),0)</f>
        <v>0</v>
      </c>
      <c r="N177" s="109">
        <f t="shared" ref="N177" si="61">+M177</f>
        <v>0</v>
      </c>
      <c r="O177" s="109">
        <f>IFERROR(VLOOKUP(B177,[6]A!$A$4:$G$300,9,FALSE),0)</f>
        <v>0</v>
      </c>
      <c r="P177" s="109">
        <f t="shared" ref="P177" si="62">+O177</f>
        <v>0</v>
      </c>
      <c r="Q177" s="109">
        <f>IFERROR(VLOOKUP(B177,[7]A!$B$2:$K$2000,4,FALSE),0)/11</f>
        <v>0.18181818181818182</v>
      </c>
      <c r="R177" s="109">
        <f>IFERROR(VLOOKUP(B177,[8]A!$B$2:$J$2000,9,FALSE),0)/11</f>
        <v>3.6363636363636362</v>
      </c>
      <c r="S177" s="110">
        <v>1.8686</v>
      </c>
      <c r="T177" s="110">
        <f t="shared" ref="T177" si="63">+S177</f>
        <v>1.8686</v>
      </c>
      <c r="U177" s="110">
        <v>1.7668999999999999</v>
      </c>
      <c r="V177" s="110">
        <f t="shared" ref="V177" si="64">+U177</f>
        <v>1.7668999999999999</v>
      </c>
      <c r="W177" s="211">
        <f t="shared" ref="W177" si="65">S177*1.18</f>
        <v>2.2049479999999999</v>
      </c>
      <c r="X177" s="211">
        <f t="shared" ref="X177" si="66">+W177</f>
        <v>2.2049479999999999</v>
      </c>
      <c r="Y177" s="110">
        <f t="shared" ref="Y177" si="67">(S177*1.18)-(U177*1.18)</f>
        <v>0.12000600000000006</v>
      </c>
      <c r="Z177" s="110">
        <v>0.12000600000000006</v>
      </c>
      <c r="AA177" s="113">
        <f t="shared" ref="AA177" si="68">+Z177-Y177</f>
        <v>0</v>
      </c>
      <c r="AB177" s="110">
        <v>0.06</v>
      </c>
      <c r="AC177" s="110">
        <f t="shared" ref="AC177" si="69">+Z177-AB177</f>
        <v>6.0006000000000059E-2</v>
      </c>
      <c r="AD177" s="211">
        <f>IFERROR(VLOOKUP(B177,[9]A!$C$2:$I$2000,7,FALSE),0)</f>
        <v>2.2050000000000001</v>
      </c>
      <c r="AE177" s="211">
        <f t="shared" ref="AE177" si="70">+AD177</f>
        <v>2.2050000000000001</v>
      </c>
      <c r="AF177" s="211"/>
      <c r="AG177" s="3">
        <v>0.12000600000000006</v>
      </c>
    </row>
    <row r="178" spans="1:33" ht="18.75">
      <c r="A178" s="109">
        <v>130</v>
      </c>
      <c r="B178" s="107" t="s">
        <v>102</v>
      </c>
      <c r="C178" s="108"/>
      <c r="D178" s="109">
        <v>20</v>
      </c>
      <c r="E178" s="109">
        <f>IFERROR(VLOOKUP(B178,[1]A!$B$2:$D$2000,3,FALSE),0)</f>
        <v>0</v>
      </c>
      <c r="F178" s="109">
        <f t="shared" si="34"/>
        <v>0</v>
      </c>
      <c r="G178" s="109">
        <f>IFERROR(VLOOKUP(B178,[2]A!$B$2:$P$3000,9,FALSE),0)</f>
        <v>0</v>
      </c>
      <c r="H178" s="109">
        <f t="shared" si="35"/>
        <v>0</v>
      </c>
      <c r="I178" s="109">
        <f>IFERROR(VLOOKUP(B178,[3]A!$C$2:$F$500,4,FALSE),0)</f>
        <v>0</v>
      </c>
      <c r="J178" s="109">
        <f t="shared" si="36"/>
        <v>0</v>
      </c>
      <c r="K178" s="109">
        <f>IFERROR(VLOOKUP(B178,[4]A!$B$2:$I$400,3,FALSE),0)</f>
        <v>180</v>
      </c>
      <c r="L178" s="109">
        <f t="shared" si="37"/>
        <v>180</v>
      </c>
      <c r="M178" s="109">
        <f>IFERROR(VLOOKUP(B178,[5]A!$B$2:$J$400,7,FALSE),0)</f>
        <v>0</v>
      </c>
      <c r="N178" s="109">
        <f t="shared" si="38"/>
        <v>0</v>
      </c>
      <c r="O178" s="109">
        <f>IFERROR(VLOOKUP(B178,[6]A!$A$4:$G$300,9,FALSE),0)</f>
        <v>0</v>
      </c>
      <c r="P178" s="109">
        <f t="shared" si="39"/>
        <v>0</v>
      </c>
      <c r="Q178" s="109">
        <f>IFERROR(VLOOKUP(B178,[7]A!$B$2:$K$2000,4,FALSE),0)/11</f>
        <v>0</v>
      </c>
      <c r="R178" s="109">
        <f>IFERROR(VLOOKUP(B178,[8]A!$B$2:$J$2000,9,FALSE),0)/11</f>
        <v>0</v>
      </c>
      <c r="S178" s="110">
        <v>1.3347</v>
      </c>
      <c r="T178" s="110">
        <f t="shared" si="26"/>
        <v>1.3347</v>
      </c>
      <c r="U178" s="110">
        <v>1.25</v>
      </c>
      <c r="V178" s="110">
        <f t="shared" si="27"/>
        <v>1.25</v>
      </c>
      <c r="W178" s="211">
        <f t="shared" si="33"/>
        <v>1.574946</v>
      </c>
      <c r="X178" s="211">
        <f t="shared" si="28"/>
        <v>1.574946</v>
      </c>
      <c r="Y178" s="110">
        <f t="shared" si="40"/>
        <v>9.994600000000009E-2</v>
      </c>
      <c r="Z178" s="110">
        <v>9.994600000000009E-2</v>
      </c>
      <c r="AA178" s="113">
        <f t="shared" si="56"/>
        <v>0</v>
      </c>
      <c r="AB178" s="110">
        <v>0.05</v>
      </c>
      <c r="AC178" s="110">
        <f t="shared" si="30"/>
        <v>4.9946000000000088E-2</v>
      </c>
      <c r="AD178" s="211">
        <f>IFERROR(VLOOKUP(B178,[9]A!$C$2:$I$2000,7,FALSE),0)</f>
        <v>1.575</v>
      </c>
      <c r="AE178" s="211">
        <f t="shared" si="31"/>
        <v>1.575</v>
      </c>
      <c r="AF178" s="211"/>
      <c r="AG178" s="3">
        <v>9.994600000000009E-2</v>
      </c>
    </row>
    <row r="179" spans="1:33" ht="18.75">
      <c r="A179" s="109">
        <v>131</v>
      </c>
      <c r="B179" s="107" t="s">
        <v>103</v>
      </c>
      <c r="C179" s="108"/>
      <c r="D179" s="109">
        <v>8</v>
      </c>
      <c r="E179" s="109">
        <f>IFERROR(VLOOKUP(B179,[1]A!$B$2:$D$2000,3,FALSE),0)</f>
        <v>80</v>
      </c>
      <c r="F179" s="109">
        <f t="shared" si="34"/>
        <v>80</v>
      </c>
      <c r="G179" s="109">
        <f>IFERROR(VLOOKUP(B179,[2]A!$B$2:$P$3000,9,FALSE),0)</f>
        <v>96</v>
      </c>
      <c r="H179" s="109">
        <f t="shared" si="35"/>
        <v>96</v>
      </c>
      <c r="I179" s="109">
        <f>IFERROR(VLOOKUP(B179,[3]A!$C$2:$F$500,4,FALSE),0)</f>
        <v>11</v>
      </c>
      <c r="J179" s="109">
        <f t="shared" si="36"/>
        <v>11</v>
      </c>
      <c r="K179" s="109">
        <f>IFERROR(VLOOKUP(B179,[4]A!$B$2:$I$400,3,FALSE),0)</f>
        <v>64</v>
      </c>
      <c r="L179" s="109">
        <f t="shared" si="37"/>
        <v>64</v>
      </c>
      <c r="M179" s="109">
        <f>IFERROR(VLOOKUP(B179,[5]A!$B$2:$J$400,7,FALSE),0)</f>
        <v>0</v>
      </c>
      <c r="N179" s="109">
        <f t="shared" si="38"/>
        <v>0</v>
      </c>
      <c r="O179" s="109">
        <f>IFERROR(VLOOKUP(B179,[6]A!$A$4:$G$300,9,FALSE),0)</f>
        <v>0</v>
      </c>
      <c r="P179" s="109">
        <f t="shared" si="39"/>
        <v>0</v>
      </c>
      <c r="Q179" s="109">
        <f>IFERROR(VLOOKUP(B179,[7]A!$B$2:$K$2000,4,FALSE),0)/11</f>
        <v>0</v>
      </c>
      <c r="R179" s="109">
        <f>IFERROR(VLOOKUP(B179,[8]A!$B$2:$J$2000,9,FALSE),0)/11</f>
        <v>0</v>
      </c>
      <c r="S179" s="110">
        <v>6.9492000000000003</v>
      </c>
      <c r="T179" s="110">
        <f t="shared" si="26"/>
        <v>6.9492000000000003</v>
      </c>
      <c r="U179" s="110">
        <v>6.5255000000000001</v>
      </c>
      <c r="V179" s="110">
        <f t="shared" si="27"/>
        <v>6.5255000000000001</v>
      </c>
      <c r="W179" s="211">
        <f t="shared" si="33"/>
        <v>8.200056</v>
      </c>
      <c r="X179" s="211">
        <f t="shared" si="28"/>
        <v>8.200056</v>
      </c>
      <c r="Y179" s="110">
        <f t="shared" si="40"/>
        <v>0.49996600000000058</v>
      </c>
      <c r="Z179" s="110">
        <v>0.49996600000000058</v>
      </c>
      <c r="AA179" s="113">
        <f t="shared" si="56"/>
        <v>0</v>
      </c>
      <c r="AB179" s="110">
        <v>0.25</v>
      </c>
      <c r="AC179" s="110">
        <f t="shared" si="30"/>
        <v>0.24996600000000058</v>
      </c>
      <c r="AD179" s="211">
        <f>IFERROR(VLOOKUP(B179,[9]A!$C$2:$I$2000,7,FALSE),0)</f>
        <v>8.1999999999999993</v>
      </c>
      <c r="AE179" s="211">
        <f t="shared" si="31"/>
        <v>8.1999999999999993</v>
      </c>
      <c r="AF179" s="211"/>
      <c r="AG179" s="3">
        <v>0.49996600000000058</v>
      </c>
    </row>
    <row r="180" spans="1:33" ht="18.75">
      <c r="A180" s="109">
        <v>201</v>
      </c>
      <c r="B180" s="107" t="s">
        <v>308</v>
      </c>
      <c r="C180" s="108"/>
      <c r="D180" s="109">
        <v>20</v>
      </c>
      <c r="E180" s="109">
        <f>IFERROR(VLOOKUP(B180,[1]A!$B$2:$D$2000,3,FALSE),0)</f>
        <v>0</v>
      </c>
      <c r="F180" s="109">
        <f t="shared" ref="F180" si="71">+E180</f>
        <v>0</v>
      </c>
      <c r="G180" s="109">
        <f>IFERROR(VLOOKUP(B180,[2]A!$B$2:$P$3000,9,FALSE),0)</f>
        <v>20</v>
      </c>
      <c r="H180" s="109">
        <f t="shared" ref="H180" si="72">+G180</f>
        <v>20</v>
      </c>
      <c r="I180" s="109">
        <f>IFERROR(VLOOKUP(B180,[3]A!$C$2:$F$500,4,FALSE),0)</f>
        <v>0</v>
      </c>
      <c r="J180" s="109">
        <f t="shared" ref="J180" si="73">+I180</f>
        <v>0</v>
      </c>
      <c r="K180" s="109">
        <f>IFERROR(VLOOKUP(B180,[4]A!$B$2:$I$400,3,FALSE),0)</f>
        <v>0</v>
      </c>
      <c r="L180" s="109">
        <f t="shared" ref="L180" si="74">+K180</f>
        <v>0</v>
      </c>
      <c r="M180" s="109">
        <f>IFERROR(VLOOKUP(B180,[5]A!$B$2:$J$400,7,FALSE),0)</f>
        <v>0</v>
      </c>
      <c r="N180" s="109">
        <f t="shared" ref="N180" si="75">+M180</f>
        <v>0</v>
      </c>
      <c r="O180" s="109">
        <f>IFERROR(VLOOKUP(B180,[6]A!$A$4:$G$300,9,FALSE),0)</f>
        <v>0</v>
      </c>
      <c r="P180" s="109">
        <f t="shared" ref="P180" si="76">+O180</f>
        <v>0</v>
      </c>
      <c r="Q180" s="109">
        <f>IFERROR(VLOOKUP(B180,[7]A!$B$2:$K$2000,4,FALSE),0)/11</f>
        <v>0.36363636363636365</v>
      </c>
      <c r="R180" s="109">
        <f>IFERROR(VLOOKUP(B180,[8]A!$B$2:$J$2000,9,FALSE),0)/11</f>
        <v>7.2727272727272725</v>
      </c>
      <c r="S180" s="110">
        <v>1.3347</v>
      </c>
      <c r="T180" s="110">
        <f t="shared" ref="T180" si="77">+S180</f>
        <v>1.3347</v>
      </c>
      <c r="U180" s="110">
        <v>1.25</v>
      </c>
      <c r="V180" s="110">
        <f t="shared" ref="V180" si="78">+U180</f>
        <v>1.25</v>
      </c>
      <c r="W180" s="211">
        <f t="shared" ref="W180" si="79">S180*1.18</f>
        <v>1.574946</v>
      </c>
      <c r="X180" s="211">
        <f t="shared" ref="X180" si="80">+W180</f>
        <v>1.574946</v>
      </c>
      <c r="Y180" s="110">
        <f t="shared" ref="Y180" si="81">(S180*1.18)-(U180*1.18)</f>
        <v>9.994600000000009E-2</v>
      </c>
      <c r="Z180" s="110">
        <v>9.994600000000009E-2</v>
      </c>
      <c r="AA180" s="113">
        <f t="shared" ref="AA180" si="82">+Z180-Y180</f>
        <v>0</v>
      </c>
      <c r="AB180" s="110">
        <v>0.05</v>
      </c>
      <c r="AC180" s="110">
        <f t="shared" ref="AC180" si="83">+Z180-AB180</f>
        <v>4.9946000000000088E-2</v>
      </c>
      <c r="AD180" s="211">
        <f>IFERROR(VLOOKUP(B180,[9]A!$C$2:$I$2000,7,FALSE),0)</f>
        <v>1.575</v>
      </c>
      <c r="AE180" s="211">
        <f t="shared" ref="AE180" si="84">+AD180</f>
        <v>1.575</v>
      </c>
      <c r="AF180" s="211"/>
      <c r="AG180" s="3">
        <v>9.994600000000009E-2</v>
      </c>
    </row>
    <row r="181" spans="1:33" ht="18.75">
      <c r="A181" s="109">
        <v>159</v>
      </c>
      <c r="B181" s="107" t="s">
        <v>219</v>
      </c>
      <c r="C181" s="108"/>
      <c r="D181" s="109">
        <v>10</v>
      </c>
      <c r="E181" s="109">
        <f>IFERROR(VLOOKUP(B181,[1]A!$B$2:$D$2000,3,FALSE),0)</f>
        <v>0</v>
      </c>
      <c r="F181" s="109">
        <f t="shared" si="34"/>
        <v>0</v>
      </c>
      <c r="G181" s="109">
        <f>IFERROR(VLOOKUP(B181,[2]A!$B$2:$P$3000,9,FALSE),0)</f>
        <v>0</v>
      </c>
      <c r="H181" s="109">
        <f t="shared" si="35"/>
        <v>0</v>
      </c>
      <c r="I181" s="109">
        <f>IFERROR(VLOOKUP(B181,[3]A!$C$2:$F$500,4,FALSE),0)</f>
        <v>0</v>
      </c>
      <c r="J181" s="109">
        <f t="shared" si="36"/>
        <v>0</v>
      </c>
      <c r="K181" s="109">
        <f>IFERROR(VLOOKUP(B181,[4]A!$B$2:$I$400,3,FALSE),0)</f>
        <v>0</v>
      </c>
      <c r="L181" s="109">
        <f t="shared" si="37"/>
        <v>0</v>
      </c>
      <c r="M181" s="109">
        <f>IFERROR(VLOOKUP(B181,[5]A!$B$2:$J$400,7,FALSE),0)</f>
        <v>0</v>
      </c>
      <c r="N181" s="109">
        <f t="shared" si="38"/>
        <v>0</v>
      </c>
      <c r="O181" s="109">
        <f>IFERROR(VLOOKUP(B181,[6]A!$A$4:$G$300,9,FALSE),0)</f>
        <v>0</v>
      </c>
      <c r="P181" s="109">
        <f t="shared" si="39"/>
        <v>0</v>
      </c>
      <c r="Q181" s="109">
        <f>IFERROR(VLOOKUP(B181,[7]A!$B$2:$K$2000,4,FALSE),0)/11</f>
        <v>0</v>
      </c>
      <c r="R181" s="109">
        <f>IFERROR(VLOOKUP(B181,[8]A!$B$2:$J$2000,9,FALSE),0)/11</f>
        <v>0</v>
      </c>
      <c r="S181" s="110">
        <v>3.3475000000000001</v>
      </c>
      <c r="T181" s="110">
        <f t="shared" si="26"/>
        <v>3.3475000000000001</v>
      </c>
      <c r="U181" s="110">
        <v>3.1779999999999999</v>
      </c>
      <c r="V181" s="110">
        <f t="shared" si="27"/>
        <v>3.1779999999999999</v>
      </c>
      <c r="W181" s="211">
        <f t="shared" si="33"/>
        <v>3.9500500000000001</v>
      </c>
      <c r="X181" s="211">
        <f t="shared" si="28"/>
        <v>3.9500500000000001</v>
      </c>
      <c r="Y181" s="110">
        <f t="shared" si="40"/>
        <v>0.20001000000000024</v>
      </c>
      <c r="Z181" s="110">
        <v>0.20001000000000024</v>
      </c>
      <c r="AA181" s="113">
        <f t="shared" si="56"/>
        <v>0</v>
      </c>
      <c r="AB181" s="110">
        <v>0.10000500000000012</v>
      </c>
      <c r="AC181" s="110">
        <f t="shared" si="30"/>
        <v>0.10000500000000012</v>
      </c>
      <c r="AD181" s="211">
        <f>IFERROR(VLOOKUP(B181,[9]A!$C$2:$I$2000,7,FALSE),0)</f>
        <v>3.95</v>
      </c>
      <c r="AE181" s="211">
        <f t="shared" si="31"/>
        <v>3.95</v>
      </c>
      <c r="AF181" s="211"/>
      <c r="AG181" s="3">
        <v>0.20001000000000024</v>
      </c>
    </row>
    <row r="182" spans="1:33" ht="18.75">
      <c r="A182" s="109">
        <v>160</v>
      </c>
      <c r="B182" s="107" t="s">
        <v>218</v>
      </c>
      <c r="C182" s="108"/>
      <c r="D182" s="109">
        <v>10</v>
      </c>
      <c r="E182" s="109">
        <f>IFERROR(VLOOKUP(B182,[1]A!$B$2:$D$2000,3,FALSE),0)</f>
        <v>0</v>
      </c>
      <c r="F182" s="109">
        <f t="shared" si="34"/>
        <v>0</v>
      </c>
      <c r="G182" s="109">
        <f>IFERROR(VLOOKUP(B182,[2]A!$B$2:$P$3000,9,FALSE),0)</f>
        <v>0</v>
      </c>
      <c r="H182" s="109">
        <f t="shared" si="35"/>
        <v>0</v>
      </c>
      <c r="I182" s="109">
        <f>IFERROR(VLOOKUP(B182,[3]A!$C$2:$F$500,4,FALSE),0)</f>
        <v>0</v>
      </c>
      <c r="J182" s="109">
        <f t="shared" si="36"/>
        <v>0</v>
      </c>
      <c r="K182" s="109">
        <f>IFERROR(VLOOKUP(B182,[4]A!$B$2:$I$400,3,FALSE),0)</f>
        <v>0</v>
      </c>
      <c r="L182" s="109">
        <f t="shared" si="37"/>
        <v>0</v>
      </c>
      <c r="M182" s="109">
        <f>IFERROR(VLOOKUP(B182,[5]A!$B$2:$J$400,7,FALSE),0)</f>
        <v>0</v>
      </c>
      <c r="N182" s="109">
        <f t="shared" si="38"/>
        <v>0</v>
      </c>
      <c r="O182" s="109">
        <f>IFERROR(VLOOKUP(B182,[6]A!$A$4:$G$300,9,FALSE),0)</f>
        <v>0</v>
      </c>
      <c r="P182" s="109">
        <f t="shared" si="39"/>
        <v>0</v>
      </c>
      <c r="Q182" s="109">
        <f>IFERROR(VLOOKUP(B182,[7]A!$B$2:$K$2000,4,FALSE),0)/11</f>
        <v>0</v>
      </c>
      <c r="R182" s="109">
        <f>IFERROR(VLOOKUP(B182,[8]A!$B$2:$J$2000,9,FALSE),0)/11</f>
        <v>0</v>
      </c>
      <c r="S182" s="110">
        <v>2.4024999999999999</v>
      </c>
      <c r="T182" s="110">
        <f t="shared" si="26"/>
        <v>2.4024999999999999</v>
      </c>
      <c r="U182" s="110">
        <v>2.2414999999999998</v>
      </c>
      <c r="V182" s="110">
        <f t="shared" si="27"/>
        <v>2.2414999999999998</v>
      </c>
      <c r="W182" s="211">
        <f t="shared" si="33"/>
        <v>2.8349499999999996</v>
      </c>
      <c r="X182" s="211">
        <f t="shared" si="28"/>
        <v>2.8349499999999996</v>
      </c>
      <c r="Y182" s="110">
        <f t="shared" si="40"/>
        <v>0.18997999999999982</v>
      </c>
      <c r="Z182" s="110">
        <v>0.18997999999999982</v>
      </c>
      <c r="AA182" s="113">
        <f t="shared" si="56"/>
        <v>0</v>
      </c>
      <c r="AB182" s="110">
        <v>9.4989999999999908E-2</v>
      </c>
      <c r="AC182" s="110">
        <f t="shared" si="30"/>
        <v>9.4989999999999908E-2</v>
      </c>
      <c r="AD182" s="211">
        <f>IFERROR(VLOOKUP(B182,[9]A!$C$2:$I$2000,7,FALSE),0)</f>
        <v>2.835</v>
      </c>
      <c r="AE182" s="211">
        <f t="shared" si="31"/>
        <v>2.835</v>
      </c>
      <c r="AF182" s="211"/>
      <c r="AG182" s="3">
        <v>0.18997999999999982</v>
      </c>
    </row>
    <row r="183" spans="1:33" ht="18.75">
      <c r="A183" s="432">
        <v>196</v>
      </c>
      <c r="B183" s="112" t="s">
        <v>296</v>
      </c>
      <c r="C183" s="108"/>
      <c r="D183" s="111">
        <v>8</v>
      </c>
      <c r="E183" s="111">
        <f>IFERROR(VLOOKUP(B183,[1]A!$B$2:$D$2000,3,FALSE),0)</f>
        <v>0</v>
      </c>
      <c r="F183" s="111">
        <f t="shared" si="34"/>
        <v>0</v>
      </c>
      <c r="G183" s="111">
        <f>IFERROR(VLOOKUP(B183,[2]A!$B$2:$P$3000,9,FALSE),0)</f>
        <v>0</v>
      </c>
      <c r="H183" s="111">
        <f t="shared" si="35"/>
        <v>0</v>
      </c>
      <c r="I183" s="111">
        <f>IFERROR(VLOOKUP(B183,[3]A!$C$2:$F$500,4,FALSE),0)</f>
        <v>0</v>
      </c>
      <c r="J183" s="111">
        <f t="shared" si="36"/>
        <v>0</v>
      </c>
      <c r="K183" s="111">
        <f>IFERROR(VLOOKUP(B183,[4]A!$B$2:$I$400,3,FALSE),0)</f>
        <v>0</v>
      </c>
      <c r="L183" s="111">
        <f t="shared" si="37"/>
        <v>0</v>
      </c>
      <c r="M183" s="111">
        <f>IFERROR(VLOOKUP(B183,[5]A!$B$2:$J$400,7,FALSE),0)</f>
        <v>0</v>
      </c>
      <c r="N183" s="111">
        <f t="shared" si="38"/>
        <v>0</v>
      </c>
      <c r="O183" s="111">
        <f>IFERROR(VLOOKUP(B183,[6]A!$A$4:$G$300,9,FALSE),0)</f>
        <v>0</v>
      </c>
      <c r="P183" s="111">
        <f t="shared" si="39"/>
        <v>0</v>
      </c>
      <c r="Q183" s="111">
        <f>IFERROR(VLOOKUP(B183,[7]A!$B$2:$K$2000,4,FALSE),0)/11</f>
        <v>0</v>
      </c>
      <c r="R183" s="111">
        <f>IFERROR(VLOOKUP(B183,[8]A!$B$2:$J$2000,9,FALSE),0)/11</f>
        <v>0</v>
      </c>
      <c r="S183" s="113">
        <v>6.9492000000000003</v>
      </c>
      <c r="T183" s="113">
        <f t="shared" si="26"/>
        <v>6.9492000000000003</v>
      </c>
      <c r="U183" s="113">
        <v>6.5255000000000001</v>
      </c>
      <c r="V183" s="113">
        <f t="shared" si="27"/>
        <v>6.5255000000000001</v>
      </c>
      <c r="W183" s="212">
        <f t="shared" si="33"/>
        <v>8.200056</v>
      </c>
      <c r="X183" s="212">
        <f t="shared" si="28"/>
        <v>8.200056</v>
      </c>
      <c r="Y183" s="113">
        <f t="shared" si="40"/>
        <v>0.49996600000000058</v>
      </c>
      <c r="Z183" s="113">
        <v>0.5</v>
      </c>
      <c r="AA183" s="113">
        <f t="shared" si="56"/>
        <v>3.399999999942338E-5</v>
      </c>
      <c r="AB183" s="113">
        <v>0.25</v>
      </c>
      <c r="AC183" s="113">
        <f t="shared" si="30"/>
        <v>0.25</v>
      </c>
      <c r="AD183" s="212">
        <f>IFERROR(VLOOKUP(B183,[9]A!$C$2:$I$2000,7,FALSE),0)</f>
        <v>8.1999999999999993</v>
      </c>
      <c r="AE183" s="212">
        <f t="shared" si="31"/>
        <v>8.1999999999999993</v>
      </c>
      <c r="AF183" s="212"/>
    </row>
    <row r="184" spans="1:33" ht="18.75">
      <c r="A184" s="434"/>
      <c r="B184" s="112" t="s">
        <v>297</v>
      </c>
      <c r="C184" s="108"/>
      <c r="D184" s="111">
        <v>8</v>
      </c>
      <c r="E184" s="111">
        <f>IFERROR(VLOOKUP(B184,[1]A!$B$2:$D$2000,3,FALSE),0)</f>
        <v>0</v>
      </c>
      <c r="F184" s="111">
        <f t="shared" si="34"/>
        <v>0</v>
      </c>
      <c r="G184" s="111">
        <f>IFERROR(VLOOKUP(B184,[2]A!$B$2:$P$3000,9,FALSE),0)</f>
        <v>0</v>
      </c>
      <c r="H184" s="111">
        <f t="shared" si="35"/>
        <v>0</v>
      </c>
      <c r="I184" s="111">
        <f>IFERROR(VLOOKUP(B184,[3]A!$C$2:$F$500,4,FALSE),0)</f>
        <v>0</v>
      </c>
      <c r="J184" s="111">
        <f t="shared" si="36"/>
        <v>0</v>
      </c>
      <c r="K184" s="111">
        <f>IFERROR(VLOOKUP(B184,[4]A!$B$2:$I$400,3,FALSE),0)</f>
        <v>0</v>
      </c>
      <c r="L184" s="111">
        <f t="shared" si="37"/>
        <v>0</v>
      </c>
      <c r="M184" s="111">
        <f>IFERROR(VLOOKUP(B184,[5]A!$B$2:$J$400,7,FALSE),0)</f>
        <v>0</v>
      </c>
      <c r="N184" s="111">
        <f t="shared" si="38"/>
        <v>0</v>
      </c>
      <c r="O184" s="111">
        <f>IFERROR(VLOOKUP(B184,[6]A!$A$4:$G$300,9,FALSE),0)</f>
        <v>0</v>
      </c>
      <c r="P184" s="111">
        <f t="shared" si="39"/>
        <v>0</v>
      </c>
      <c r="Q184" s="111">
        <f>IFERROR(VLOOKUP(B184,[7]A!$B$2:$K$2000,4,FALSE),0)/11</f>
        <v>0</v>
      </c>
      <c r="R184" s="111">
        <f>IFERROR(VLOOKUP(B184,[8]A!$B$2:$J$2000,9,FALSE),0)/11</f>
        <v>-0.90909090909090906</v>
      </c>
      <c r="S184" s="113">
        <v>6.9492000000000003</v>
      </c>
      <c r="T184" s="113">
        <f t="shared" si="26"/>
        <v>6.9492000000000003</v>
      </c>
      <c r="U184" s="113">
        <v>6.5255000000000001</v>
      </c>
      <c r="V184" s="113">
        <f t="shared" si="27"/>
        <v>6.5255000000000001</v>
      </c>
      <c r="W184" s="212">
        <f t="shared" si="33"/>
        <v>8.200056</v>
      </c>
      <c r="X184" s="212">
        <f t="shared" si="28"/>
        <v>8.200056</v>
      </c>
      <c r="Y184" s="113">
        <f t="shared" si="40"/>
        <v>0.49996600000000058</v>
      </c>
      <c r="Z184" s="113">
        <v>0.5</v>
      </c>
      <c r="AA184" s="113">
        <f t="shared" si="56"/>
        <v>3.399999999942338E-5</v>
      </c>
      <c r="AB184" s="113">
        <v>0.25</v>
      </c>
      <c r="AC184" s="113">
        <f t="shared" si="30"/>
        <v>0.25</v>
      </c>
      <c r="AD184" s="212">
        <f>IFERROR(VLOOKUP(B184,[9]A!$C$2:$I$2000,7,FALSE),0)</f>
        <v>8.1999999999999993</v>
      </c>
      <c r="AE184" s="212">
        <f t="shared" si="31"/>
        <v>8.1999999999999993</v>
      </c>
      <c r="AF184" s="212"/>
    </row>
    <row r="185" spans="1:33" ht="18.75">
      <c r="A185" s="323">
        <v>168</v>
      </c>
      <c r="B185" s="107" t="s">
        <v>243</v>
      </c>
      <c r="C185" s="108"/>
      <c r="D185" s="109">
        <v>8</v>
      </c>
      <c r="E185" s="109">
        <f>IFERROR(VLOOKUP(B185,[1]A!$B$2:$D$2000,3,FALSE),0)</f>
        <v>0</v>
      </c>
      <c r="F185" s="109">
        <f t="shared" si="34"/>
        <v>0</v>
      </c>
      <c r="G185" s="109">
        <f>IFERROR(VLOOKUP(B185,[2]A!$B$2:$P$3000,9,FALSE),0)</f>
        <v>0</v>
      </c>
      <c r="H185" s="109">
        <f t="shared" si="35"/>
        <v>0</v>
      </c>
      <c r="I185" s="109">
        <f>IFERROR(VLOOKUP(B185,[3]A!$C$2:$F$500,4,FALSE),0)</f>
        <v>0</v>
      </c>
      <c r="J185" s="109">
        <f t="shared" si="36"/>
        <v>0</v>
      </c>
      <c r="K185" s="109">
        <f>IFERROR(VLOOKUP(B185,[4]A!$B$2:$I$400,3,FALSE),0)</f>
        <v>0</v>
      </c>
      <c r="L185" s="109">
        <f t="shared" si="37"/>
        <v>0</v>
      </c>
      <c r="M185" s="109">
        <f>IFERROR(VLOOKUP(B185,[5]A!$B$2:$J$400,7,FALSE),0)</f>
        <v>0</v>
      </c>
      <c r="N185" s="109">
        <f t="shared" si="38"/>
        <v>0</v>
      </c>
      <c r="O185" s="109">
        <f>IFERROR(VLOOKUP(B185,[6]A!$A$4:$G$300,9,FALSE),0)</f>
        <v>0</v>
      </c>
      <c r="P185" s="109">
        <f t="shared" si="39"/>
        <v>0</v>
      </c>
      <c r="Q185" s="109">
        <f>IFERROR(VLOOKUP(B185,[7]A!$B$2:$K$2000,4,FALSE),0)/11</f>
        <v>7.3636363636363633</v>
      </c>
      <c r="R185" s="109">
        <f>IFERROR(VLOOKUP(B185,[8]A!$B$2:$J$2000,9,FALSE),0)/11</f>
        <v>24.454545454545453</v>
      </c>
      <c r="S185" s="110">
        <v>6.9492000000000003</v>
      </c>
      <c r="T185" s="110">
        <f t="shared" si="26"/>
        <v>6.9492000000000003</v>
      </c>
      <c r="U185" s="110">
        <v>6.5255000000000001</v>
      </c>
      <c r="V185" s="110">
        <f t="shared" si="27"/>
        <v>6.5255000000000001</v>
      </c>
      <c r="W185" s="211">
        <f>S185*1.18</f>
        <v>8.200056</v>
      </c>
      <c r="X185" s="211">
        <f t="shared" si="28"/>
        <v>8.200056</v>
      </c>
      <c r="Y185" s="110">
        <f>(S185*1.18)-(U185*1.18)</f>
        <v>0.49996600000000058</v>
      </c>
      <c r="Z185" s="110">
        <v>0.5</v>
      </c>
      <c r="AA185" s="113">
        <f t="shared" si="56"/>
        <v>3.399999999942338E-5</v>
      </c>
      <c r="AB185" s="110">
        <v>0.25</v>
      </c>
      <c r="AC185" s="110">
        <f t="shared" ref="AC185:AC193" si="85">+Z185-AB185</f>
        <v>0.25</v>
      </c>
      <c r="AD185" s="211">
        <f>IFERROR(VLOOKUP(B185,[9]A!$C$2:$I$2000,7,FALSE),0)</f>
        <v>8.1999999999999993</v>
      </c>
      <c r="AE185" s="211">
        <f t="shared" si="31"/>
        <v>8.1999999999999993</v>
      </c>
      <c r="AF185" s="211"/>
      <c r="AG185" s="3">
        <v>0.5</v>
      </c>
    </row>
    <row r="186" spans="1:33" ht="18.75">
      <c r="A186" s="569">
        <v>205</v>
      </c>
      <c r="B186" s="107" t="s">
        <v>287</v>
      </c>
      <c r="C186" s="108"/>
      <c r="D186" s="109">
        <v>8</v>
      </c>
      <c r="E186" s="109">
        <f>IFERROR(VLOOKUP(B186,[1]A!$B$2:$D$2000,3,FALSE),0)</f>
        <v>0</v>
      </c>
      <c r="F186" s="109">
        <f t="shared" si="34"/>
        <v>0</v>
      </c>
      <c r="G186" s="109">
        <f>IFERROR(VLOOKUP(B186,[2]A!$B$2:$P$3000,9,FALSE),0)</f>
        <v>136</v>
      </c>
      <c r="H186" s="109">
        <f t="shared" si="35"/>
        <v>136</v>
      </c>
      <c r="I186" s="109">
        <f>IFERROR(VLOOKUP(B186,[3]A!$C$2:$F$500,4,FALSE),0)</f>
        <v>0</v>
      </c>
      <c r="J186" s="109">
        <f t="shared" si="36"/>
        <v>0</v>
      </c>
      <c r="K186" s="109">
        <f>IFERROR(VLOOKUP(B186,[4]A!$B$2:$I$400,3,FALSE),0)</f>
        <v>0</v>
      </c>
      <c r="L186" s="109">
        <f t="shared" si="37"/>
        <v>0</v>
      </c>
      <c r="M186" s="109">
        <f>IFERROR(VLOOKUP(B186,[5]A!$B$2:$J$400,7,FALSE),0)</f>
        <v>0</v>
      </c>
      <c r="N186" s="109">
        <f t="shared" si="38"/>
        <v>0</v>
      </c>
      <c r="O186" s="109">
        <f>IFERROR(VLOOKUP(B186,[6]A!$A$4:$G$300,9,FALSE),0)</f>
        <v>0</v>
      </c>
      <c r="P186" s="109">
        <f t="shared" si="39"/>
        <v>0</v>
      </c>
      <c r="Q186" s="109">
        <f>IFERROR(VLOOKUP(B186,[7]A!$B$2:$K$2000,4,FALSE),0)/11</f>
        <v>3.3636363636363638</v>
      </c>
      <c r="R186" s="109">
        <f>IFERROR(VLOOKUP(B186,[8]A!$B$2:$J$2000,9,FALSE),0)/11</f>
        <v>8.7272727272727266</v>
      </c>
      <c r="S186" s="110">
        <v>6.9492000000000003</v>
      </c>
      <c r="T186" s="110">
        <f t="shared" si="26"/>
        <v>6.9492000000000003</v>
      </c>
      <c r="U186" s="110">
        <v>6.5255000000000001</v>
      </c>
      <c r="V186" s="110">
        <f t="shared" si="27"/>
        <v>6.5255000000000001</v>
      </c>
      <c r="W186" s="211">
        <f>S186*1.18</f>
        <v>8.200056</v>
      </c>
      <c r="X186" s="211">
        <f t="shared" si="28"/>
        <v>8.200056</v>
      </c>
      <c r="Y186" s="110">
        <f>(S186*1.18)-(U186*1.18)</f>
        <v>0.49996600000000058</v>
      </c>
      <c r="Z186" s="110">
        <v>0.5</v>
      </c>
      <c r="AA186" s="113">
        <f t="shared" si="56"/>
        <v>3.399999999942338E-5</v>
      </c>
      <c r="AB186" s="110">
        <v>0.25</v>
      </c>
      <c r="AC186" s="110">
        <f t="shared" si="85"/>
        <v>0.25</v>
      </c>
      <c r="AD186" s="211">
        <f>IFERROR(VLOOKUP(B186,[9]A!$C$2:$I$2000,7,FALSE),0)</f>
        <v>8.1999999999999993</v>
      </c>
      <c r="AE186" s="211">
        <f>+AD186</f>
        <v>8.1999999999999993</v>
      </c>
      <c r="AF186" s="211"/>
    </row>
    <row r="187" spans="1:33" ht="18.75">
      <c r="A187" s="520"/>
      <c r="B187" s="107" t="s">
        <v>286</v>
      </c>
      <c r="C187" s="108"/>
      <c r="D187" s="109">
        <v>8</v>
      </c>
      <c r="E187" s="109">
        <f>IFERROR(VLOOKUP(B187,[1]A!$B$2:$D$2000,3,FALSE),0)</f>
        <v>0</v>
      </c>
      <c r="F187" s="109">
        <f t="shared" si="34"/>
        <v>0</v>
      </c>
      <c r="G187" s="109">
        <f>IFERROR(VLOOKUP(B187,[2]A!$B$2:$P$3000,9,FALSE),0)</f>
        <v>504</v>
      </c>
      <c r="H187" s="109">
        <f t="shared" si="35"/>
        <v>504</v>
      </c>
      <c r="I187" s="109">
        <f>IFERROR(VLOOKUP(B187,[3]A!$C$2:$F$500,4,FALSE),0)</f>
        <v>0</v>
      </c>
      <c r="J187" s="109">
        <f t="shared" si="36"/>
        <v>0</v>
      </c>
      <c r="K187" s="109">
        <f>IFERROR(VLOOKUP(B187,[4]A!$B$2:$I$400,3,FALSE),0)</f>
        <v>0</v>
      </c>
      <c r="L187" s="109">
        <f t="shared" si="37"/>
        <v>0</v>
      </c>
      <c r="M187" s="109">
        <f>IFERROR(VLOOKUP(B187,[5]A!$B$2:$J$400,7,FALSE),0)</f>
        <v>0</v>
      </c>
      <c r="N187" s="109">
        <f t="shared" si="38"/>
        <v>0</v>
      </c>
      <c r="O187" s="109">
        <f>IFERROR(VLOOKUP(B187,[6]A!$A$4:$G$300,9,FALSE),0)</f>
        <v>0</v>
      </c>
      <c r="P187" s="109">
        <f t="shared" si="39"/>
        <v>0</v>
      </c>
      <c r="Q187" s="109">
        <f>IFERROR(VLOOKUP(B187,[7]A!$B$2:$K$2000,4,FALSE),0)/11</f>
        <v>3.0909090909090908</v>
      </c>
      <c r="R187" s="109">
        <f>IFERROR(VLOOKUP(B187,[8]A!$B$2:$J$2000,9,FALSE),0)/11</f>
        <v>9.454545454545455</v>
      </c>
      <c r="S187" s="110">
        <v>6.9492000000000003</v>
      </c>
      <c r="T187" s="110">
        <f t="shared" si="26"/>
        <v>6.9492000000000003</v>
      </c>
      <c r="U187" s="110">
        <v>6.5255000000000001</v>
      </c>
      <c r="V187" s="110">
        <f t="shared" si="27"/>
        <v>6.5255000000000001</v>
      </c>
      <c r="W187" s="211">
        <f>S187*1.18</f>
        <v>8.200056</v>
      </c>
      <c r="X187" s="211">
        <f t="shared" si="28"/>
        <v>8.200056</v>
      </c>
      <c r="Y187" s="110">
        <f>(S187*1.18)-(U187*1.18)</f>
        <v>0.49996600000000058</v>
      </c>
      <c r="Z187" s="110">
        <v>0.5</v>
      </c>
      <c r="AA187" s="113">
        <f t="shared" si="56"/>
        <v>3.399999999942338E-5</v>
      </c>
      <c r="AB187" s="110">
        <v>0.25</v>
      </c>
      <c r="AC187" s="110">
        <f t="shared" si="85"/>
        <v>0.25</v>
      </c>
      <c r="AD187" s="211">
        <f>IFERROR(VLOOKUP(B187,[9]A!$C$2:$I$2000,7,FALSE),0)</f>
        <v>8.1999999999999993</v>
      </c>
      <c r="AE187" s="211">
        <f>+AD187</f>
        <v>8.1999999999999993</v>
      </c>
      <c r="AF187" s="211"/>
    </row>
    <row r="188" spans="1:33" ht="18.75">
      <c r="A188" s="136">
        <v>158</v>
      </c>
      <c r="B188" s="135" t="s">
        <v>217</v>
      </c>
      <c r="C188" s="108"/>
      <c r="D188" s="136">
        <v>36</v>
      </c>
      <c r="E188" s="136">
        <f>IFERROR(VLOOKUP(B188,[1]A!$B$2:$D$2000,3,FALSE),0)</f>
        <v>0</v>
      </c>
      <c r="F188" s="136">
        <f t="shared" si="34"/>
        <v>0</v>
      </c>
      <c r="G188" s="136">
        <f>IFERROR(VLOOKUP(B188,[2]A!$B$2:$P$3000,9,FALSE),0)</f>
        <v>0</v>
      </c>
      <c r="H188" s="136">
        <f t="shared" si="35"/>
        <v>0</v>
      </c>
      <c r="I188" s="136">
        <f>IFERROR(VLOOKUP(B188,[3]A!$C$2:$F$500,4,FALSE),0)</f>
        <v>0</v>
      </c>
      <c r="J188" s="136">
        <f t="shared" si="36"/>
        <v>0</v>
      </c>
      <c r="K188" s="136">
        <f>IFERROR(VLOOKUP(B188,[4]A!$B$2:$I$400,3,FALSE),0)</f>
        <v>0</v>
      </c>
      <c r="L188" s="136">
        <f t="shared" si="37"/>
        <v>0</v>
      </c>
      <c r="M188" s="136">
        <f>IFERROR(VLOOKUP(B188,[5]A!$B$2:$J$400,7,FALSE),0)</f>
        <v>0</v>
      </c>
      <c r="N188" s="136">
        <f t="shared" si="38"/>
        <v>0</v>
      </c>
      <c r="O188" s="136">
        <f>IFERROR(VLOOKUP(B188,[6]A!$A$4:$G$300,9,FALSE),0)</f>
        <v>0</v>
      </c>
      <c r="P188" s="136">
        <f t="shared" si="39"/>
        <v>0</v>
      </c>
      <c r="Q188" s="136">
        <f>IFERROR(VLOOKUP(B188,[7]A!$B$2:$K$2000,4,FALSE),0)/11</f>
        <v>0</v>
      </c>
      <c r="R188" s="136">
        <f>IFERROR(VLOOKUP(B188,[8]A!$B$2:$J$2000,9,FALSE),0)/11</f>
        <v>0</v>
      </c>
      <c r="S188" s="137">
        <v>1.2728999999999999</v>
      </c>
      <c r="T188" s="137">
        <f t="shared" ref="T188:V189" si="86">+S188</f>
        <v>1.2728999999999999</v>
      </c>
      <c r="U188" s="137">
        <v>1.2042999999999999</v>
      </c>
      <c r="V188" s="137">
        <f t="shared" si="86"/>
        <v>1.2042999999999999</v>
      </c>
      <c r="W188" s="220">
        <f t="shared" si="33"/>
        <v>1.5020219999999997</v>
      </c>
      <c r="X188" s="220">
        <f t="shared" si="28"/>
        <v>1.5020219999999997</v>
      </c>
      <c r="Y188" s="137">
        <f t="shared" si="40"/>
        <v>8.0947999999999798E-2</v>
      </c>
      <c r="Z188" s="137">
        <v>8.0947999999999798E-2</v>
      </c>
      <c r="AA188" s="113">
        <f t="shared" si="56"/>
        <v>0</v>
      </c>
      <c r="AB188" s="137">
        <v>0.03</v>
      </c>
      <c r="AC188" s="137">
        <f t="shared" si="85"/>
        <v>5.0947999999999799E-2</v>
      </c>
      <c r="AD188" s="220">
        <f>IFERROR(VLOOKUP(B188,[9]A!$C$2:$I$2000,7,FALSE),0)</f>
        <v>1.3520000000000001</v>
      </c>
      <c r="AE188" s="220">
        <f t="shared" si="31"/>
        <v>1.3520000000000001</v>
      </c>
      <c r="AF188" s="324"/>
      <c r="AG188" s="3">
        <v>8.0947999999999798E-2</v>
      </c>
    </row>
    <row r="189" spans="1:33" ht="18.75">
      <c r="A189" s="136">
        <v>161</v>
      </c>
      <c r="B189" s="135" t="s">
        <v>220</v>
      </c>
      <c r="C189" s="108"/>
      <c r="D189" s="136">
        <v>10</v>
      </c>
      <c r="E189" s="136">
        <f>IFERROR(VLOOKUP(B189,[1]A!$B$2:$D$2000,3,FALSE),0)</f>
        <v>0</v>
      </c>
      <c r="F189" s="136">
        <f t="shared" si="34"/>
        <v>0</v>
      </c>
      <c r="G189" s="136">
        <f>IFERROR(VLOOKUP(B189,[2]A!$B$2:$P$3000,9,FALSE),0)</f>
        <v>36</v>
      </c>
      <c r="H189" s="136">
        <f t="shared" si="35"/>
        <v>36</v>
      </c>
      <c r="I189" s="136">
        <f>IFERROR(VLOOKUP(B189,[3]A!$C$2:$F$500,4,FALSE),0)</f>
        <v>0</v>
      </c>
      <c r="J189" s="136">
        <f t="shared" si="36"/>
        <v>0</v>
      </c>
      <c r="K189" s="136">
        <f>IFERROR(VLOOKUP(B189,[4]A!$B$2:$I$400,3,FALSE),0)</f>
        <v>0</v>
      </c>
      <c r="L189" s="136">
        <f t="shared" si="37"/>
        <v>0</v>
      </c>
      <c r="M189" s="136">
        <f>IFERROR(VLOOKUP(B189,[5]A!$B$2:$J$400,7,FALSE),0)</f>
        <v>0</v>
      </c>
      <c r="N189" s="136">
        <f t="shared" si="38"/>
        <v>0</v>
      </c>
      <c r="O189" s="136">
        <f>IFERROR(VLOOKUP(B189,[6]A!$A$4:$G$300,9,FALSE),0)</f>
        <v>0</v>
      </c>
      <c r="P189" s="136">
        <f t="shared" si="39"/>
        <v>0</v>
      </c>
      <c r="Q189" s="136">
        <f>IFERROR(VLOOKUP(B189,[7]A!$B$2:$K$2000,4,FALSE),0)/11</f>
        <v>0</v>
      </c>
      <c r="R189" s="136">
        <f>IFERROR(VLOOKUP(B189,[8]A!$B$2:$J$2000,9,FALSE),0)/11</f>
        <v>0</v>
      </c>
      <c r="S189" s="137">
        <v>4.8685999999999998</v>
      </c>
      <c r="T189" s="137">
        <f t="shared" si="86"/>
        <v>4.8685999999999998</v>
      </c>
      <c r="U189" s="137">
        <v>4.5651999999999999</v>
      </c>
      <c r="V189" s="137">
        <f t="shared" si="86"/>
        <v>4.5651999999999999</v>
      </c>
      <c r="W189" s="220">
        <f t="shared" si="33"/>
        <v>5.7449479999999991</v>
      </c>
      <c r="X189" s="220">
        <f t="shared" si="28"/>
        <v>5.7449479999999991</v>
      </c>
      <c r="Y189" s="137">
        <f t="shared" si="40"/>
        <v>0.35801199999999955</v>
      </c>
      <c r="Z189" s="137">
        <v>0.35801199999999955</v>
      </c>
      <c r="AA189" s="113">
        <f t="shared" si="56"/>
        <v>0</v>
      </c>
      <c r="AB189" s="137">
        <v>0.17900599999999978</v>
      </c>
      <c r="AC189" s="137">
        <f t="shared" si="85"/>
        <v>0.17900599999999978</v>
      </c>
      <c r="AD189" s="220">
        <f>IFERROR(VLOOKUP(B189,[9]A!$C$2:$I$2000,7,FALSE),0)</f>
        <v>5.7569999999999997</v>
      </c>
      <c r="AE189" s="220">
        <f t="shared" si="31"/>
        <v>5.7569999999999997</v>
      </c>
      <c r="AF189" s="324"/>
      <c r="AG189" s="3">
        <v>0.35801199999999955</v>
      </c>
    </row>
    <row r="190" spans="1:33" ht="18.75">
      <c r="A190" s="136">
        <v>162</v>
      </c>
      <c r="B190" s="135" t="s">
        <v>223</v>
      </c>
      <c r="C190" s="108"/>
      <c r="D190" s="136">
        <v>20</v>
      </c>
      <c r="E190" s="136">
        <f>IFERROR(VLOOKUP(B190,[1]A!$B$2:$D$2000,3,FALSE),0)</f>
        <v>0</v>
      </c>
      <c r="F190" s="136">
        <f t="shared" si="34"/>
        <v>0</v>
      </c>
      <c r="G190" s="136">
        <f>IFERROR(VLOOKUP(B190,[2]A!$B$2:$P$3000,9,FALSE),0)</f>
        <v>100</v>
      </c>
      <c r="H190" s="136">
        <f t="shared" si="35"/>
        <v>100</v>
      </c>
      <c r="I190" s="136">
        <f>IFERROR(VLOOKUP(B190,[3]A!$C$2:$F$500,4,FALSE),0)</f>
        <v>0</v>
      </c>
      <c r="J190" s="136">
        <f t="shared" si="36"/>
        <v>0</v>
      </c>
      <c r="K190" s="136">
        <f>IFERROR(VLOOKUP(B190,[4]A!$B$2:$I$400,3,FALSE),0)</f>
        <v>0</v>
      </c>
      <c r="L190" s="136">
        <f t="shared" si="37"/>
        <v>0</v>
      </c>
      <c r="M190" s="136">
        <f>IFERROR(VLOOKUP(B190,[5]A!$B$2:$J$400,7,FALSE),0)</f>
        <v>0</v>
      </c>
      <c r="N190" s="136">
        <f t="shared" si="38"/>
        <v>0</v>
      </c>
      <c r="O190" s="136">
        <f>IFERROR(VLOOKUP(B190,[6]A!$A$4:$G$300,9,FALSE),0)</f>
        <v>0</v>
      </c>
      <c r="P190" s="136">
        <f t="shared" si="39"/>
        <v>0</v>
      </c>
      <c r="Q190" s="136">
        <f>IFERROR(VLOOKUP(B190,[7]A!$B$2:$K$2000,4,FALSE),0)/11</f>
        <v>9.0909090909090912E-2</v>
      </c>
      <c r="R190" s="136">
        <f>IFERROR(VLOOKUP(B190,[8]A!$B$2:$J$2000,9,FALSE),0)/11</f>
        <v>1.8181818181818181</v>
      </c>
      <c r="S190" s="137">
        <v>1.8686</v>
      </c>
      <c r="T190" s="137">
        <f t="shared" ref="T190:V192" si="87">+S190</f>
        <v>1.8686</v>
      </c>
      <c r="U190" s="137">
        <v>1.7668999999999999</v>
      </c>
      <c r="V190" s="137">
        <f t="shared" si="87"/>
        <v>1.7668999999999999</v>
      </c>
      <c r="W190" s="220">
        <f t="shared" si="33"/>
        <v>2.2049479999999999</v>
      </c>
      <c r="X190" s="220">
        <f t="shared" si="28"/>
        <v>2.2049479999999999</v>
      </c>
      <c r="Y190" s="137">
        <f t="shared" si="40"/>
        <v>0.12000600000000006</v>
      </c>
      <c r="Z190" s="137">
        <v>0.12000600000000006</v>
      </c>
      <c r="AA190" s="113">
        <f t="shared" si="56"/>
        <v>0</v>
      </c>
      <c r="AB190" s="137">
        <v>6.0003000000000029E-2</v>
      </c>
      <c r="AC190" s="137">
        <f t="shared" si="85"/>
        <v>6.0003000000000029E-2</v>
      </c>
      <c r="AD190" s="220">
        <f>IFERROR(VLOOKUP(B190,[9]A!$C$2:$I$2000,7,FALSE),0)</f>
        <v>2.2050000000000001</v>
      </c>
      <c r="AE190" s="220">
        <f t="shared" si="31"/>
        <v>2.2050000000000001</v>
      </c>
      <c r="AF190" s="324"/>
      <c r="AG190" s="3">
        <v>0.12000600000000006</v>
      </c>
    </row>
    <row r="191" spans="1:33" ht="18.75">
      <c r="A191" s="136">
        <v>164</v>
      </c>
      <c r="B191" s="135" t="s">
        <v>230</v>
      </c>
      <c r="C191" s="108"/>
      <c r="D191" s="136">
        <v>5</v>
      </c>
      <c r="E191" s="136">
        <f>IFERROR(VLOOKUP(B191,[1]A!$B$2:$D$2000,3,FALSE),0)</f>
        <v>0</v>
      </c>
      <c r="F191" s="136">
        <f t="shared" si="34"/>
        <v>0</v>
      </c>
      <c r="G191" s="136">
        <f>IFERROR(VLOOKUP(B191,[2]A!$B$2:$P$3000,9,FALSE),0)</f>
        <v>0</v>
      </c>
      <c r="H191" s="136">
        <f t="shared" si="35"/>
        <v>0</v>
      </c>
      <c r="I191" s="136">
        <f>IFERROR(VLOOKUP(B191,[3]A!$C$2:$F$500,4,FALSE),0)</f>
        <v>0</v>
      </c>
      <c r="J191" s="136">
        <f t="shared" si="36"/>
        <v>0</v>
      </c>
      <c r="K191" s="136">
        <f>IFERROR(VLOOKUP(B191,[4]A!$B$2:$I$400,3,FALSE),0)</f>
        <v>0</v>
      </c>
      <c r="L191" s="136">
        <f t="shared" si="37"/>
        <v>0</v>
      </c>
      <c r="M191" s="136">
        <f>IFERROR(VLOOKUP(B191,[5]A!$B$2:$J$400,7,FALSE),0)</f>
        <v>0</v>
      </c>
      <c r="N191" s="136">
        <f t="shared" si="38"/>
        <v>0</v>
      </c>
      <c r="O191" s="136">
        <f>IFERROR(VLOOKUP(B191,[6]A!$A$4:$G$300,9,FALSE),0)</f>
        <v>0</v>
      </c>
      <c r="P191" s="136">
        <f t="shared" si="39"/>
        <v>0</v>
      </c>
      <c r="Q191" s="136">
        <f>IFERROR(VLOOKUP(B191,[7]A!$B$2:$K$2000,4,FALSE),0)/11</f>
        <v>0</v>
      </c>
      <c r="R191" s="136">
        <f>IFERROR(VLOOKUP(B191,[8]A!$B$2:$J$2000,9,FALSE),0)/11</f>
        <v>0</v>
      </c>
      <c r="S191" s="137">
        <v>8.6864000000000008</v>
      </c>
      <c r="T191" s="137">
        <f t="shared" si="87"/>
        <v>8.6864000000000008</v>
      </c>
      <c r="U191" s="137">
        <v>8.2627000000000006</v>
      </c>
      <c r="V191" s="137">
        <f t="shared" si="87"/>
        <v>8.2627000000000006</v>
      </c>
      <c r="W191" s="220">
        <f t="shared" si="33"/>
        <v>10.249952</v>
      </c>
      <c r="X191" s="220">
        <f t="shared" si="28"/>
        <v>10.249952</v>
      </c>
      <c r="Y191" s="137">
        <f t="shared" si="40"/>
        <v>0.49996600000000058</v>
      </c>
      <c r="Z191" s="137">
        <v>0.49996600000000058</v>
      </c>
      <c r="AA191" s="113">
        <f t="shared" si="56"/>
        <v>0</v>
      </c>
      <c r="AB191" s="137">
        <v>0.24998300000000029</v>
      </c>
      <c r="AC191" s="137">
        <f t="shared" si="85"/>
        <v>0.24998300000000029</v>
      </c>
      <c r="AD191" s="220">
        <f>IFERROR(VLOOKUP(B191,[9]A!$C$2:$I$2000,7,FALSE),0)</f>
        <v>10.25</v>
      </c>
      <c r="AE191" s="220">
        <f t="shared" si="31"/>
        <v>10.25</v>
      </c>
      <c r="AF191" s="324"/>
      <c r="AG191" s="3">
        <v>0.49996600000000058</v>
      </c>
    </row>
    <row r="192" spans="1:33" ht="18.75">
      <c r="A192" s="136">
        <v>163</v>
      </c>
      <c r="B192" s="135" t="s">
        <v>231</v>
      </c>
      <c r="C192" s="108"/>
      <c r="D192" s="136">
        <v>10</v>
      </c>
      <c r="E192" s="136">
        <f>IFERROR(VLOOKUP(B192,[1]A!$B$2:$D$2000,3,FALSE),0)</f>
        <v>0</v>
      </c>
      <c r="F192" s="136">
        <f t="shared" si="34"/>
        <v>0</v>
      </c>
      <c r="G192" s="136">
        <f>IFERROR(VLOOKUP(B192,[2]A!$B$2:$P$3000,9,FALSE),0)</f>
        <v>0</v>
      </c>
      <c r="H192" s="136">
        <f t="shared" si="35"/>
        <v>0</v>
      </c>
      <c r="I192" s="136">
        <f>IFERROR(VLOOKUP(B192,[3]A!$C$2:$F$500,4,FALSE),0)</f>
        <v>0</v>
      </c>
      <c r="J192" s="136">
        <f t="shared" si="36"/>
        <v>0</v>
      </c>
      <c r="K192" s="136">
        <f>IFERROR(VLOOKUP(B192,[4]A!$B$2:$I$400,3,FALSE),0)</f>
        <v>0</v>
      </c>
      <c r="L192" s="136">
        <f t="shared" si="37"/>
        <v>0</v>
      </c>
      <c r="M192" s="136">
        <f>IFERROR(VLOOKUP(B192,[5]A!$B$2:$J$400,7,FALSE),0)</f>
        <v>0</v>
      </c>
      <c r="N192" s="136">
        <f t="shared" si="38"/>
        <v>0</v>
      </c>
      <c r="O192" s="136">
        <f>IFERROR(VLOOKUP(B192,[6]A!$A$4:$G$300,9,FALSE),0)</f>
        <v>0</v>
      </c>
      <c r="P192" s="136">
        <f t="shared" si="39"/>
        <v>0</v>
      </c>
      <c r="Q192" s="136">
        <f>IFERROR(VLOOKUP(B192,[7]A!$B$2:$K$2000,4,FALSE),0)/11</f>
        <v>0</v>
      </c>
      <c r="R192" s="136">
        <f>IFERROR(VLOOKUP(B192,[8]A!$B$2:$J$2000,9,FALSE),0)/11</f>
        <v>0</v>
      </c>
      <c r="S192" s="137">
        <v>3.3475000000000001</v>
      </c>
      <c r="T192" s="137">
        <f t="shared" si="87"/>
        <v>3.3475000000000001</v>
      </c>
      <c r="U192" s="137">
        <v>3.1779999999999999</v>
      </c>
      <c r="V192" s="137">
        <f t="shared" si="87"/>
        <v>3.1779999999999999</v>
      </c>
      <c r="W192" s="220">
        <f t="shared" si="33"/>
        <v>3.9500500000000001</v>
      </c>
      <c r="X192" s="220">
        <f t="shared" si="28"/>
        <v>3.9500500000000001</v>
      </c>
      <c r="Y192" s="137">
        <f t="shared" si="40"/>
        <v>0.20001000000000024</v>
      </c>
      <c r="Z192" s="137">
        <v>0.20001000000000024</v>
      </c>
      <c r="AA192" s="113">
        <f t="shared" si="56"/>
        <v>0</v>
      </c>
      <c r="AB192" s="137">
        <v>0.10000500000000012</v>
      </c>
      <c r="AC192" s="137">
        <f t="shared" si="85"/>
        <v>0.10000500000000012</v>
      </c>
      <c r="AD192" s="220">
        <f>IFERROR(VLOOKUP(B192,[9]A!$C$2:$I$2000,7,FALSE),0)</f>
        <v>3.95</v>
      </c>
      <c r="AE192" s="220">
        <f t="shared" si="31"/>
        <v>3.95</v>
      </c>
      <c r="AF192" s="324"/>
      <c r="AG192" s="3">
        <v>0.20001000000000024</v>
      </c>
    </row>
    <row r="193" spans="1:33" ht="18.75">
      <c r="A193" s="111">
        <v>188</v>
      </c>
      <c r="B193" s="112" t="s">
        <v>285</v>
      </c>
      <c r="C193" s="108"/>
      <c r="D193" s="111">
        <v>20</v>
      </c>
      <c r="E193" s="111">
        <f>IFERROR(VLOOKUP(B193,[1]A!$B$2:$D$2000,3,FALSE),0)</f>
        <v>0</v>
      </c>
      <c r="F193" s="111">
        <f t="shared" si="34"/>
        <v>0</v>
      </c>
      <c r="G193" s="111">
        <f>IFERROR(VLOOKUP(B193,[2]A!$B$2:$P$3000,9,FALSE),0)</f>
        <v>0</v>
      </c>
      <c r="H193" s="111">
        <f t="shared" si="35"/>
        <v>0</v>
      </c>
      <c r="I193" s="111">
        <f>IFERROR(VLOOKUP(B193,[3]A!$C$2:$F$500,4,FALSE),0)</f>
        <v>0</v>
      </c>
      <c r="J193" s="111">
        <f t="shared" si="36"/>
        <v>0</v>
      </c>
      <c r="K193" s="111">
        <f>IFERROR(VLOOKUP(B193,[4]A!$B$2:$I$400,3,FALSE),0)</f>
        <v>0</v>
      </c>
      <c r="L193" s="111">
        <f t="shared" si="37"/>
        <v>0</v>
      </c>
      <c r="M193" s="111">
        <f>IFERROR(VLOOKUP(B193,[5]A!$B$2:$J$400,7,FALSE),0)</f>
        <v>0</v>
      </c>
      <c r="N193" s="111">
        <f t="shared" si="38"/>
        <v>0</v>
      </c>
      <c r="O193" s="111">
        <f>IFERROR(VLOOKUP(B193,[6]A!$A$4:$G$300,9,FALSE),0)</f>
        <v>0</v>
      </c>
      <c r="P193" s="111">
        <f t="shared" si="39"/>
        <v>0</v>
      </c>
      <c r="Q193" s="111">
        <f>IFERROR(VLOOKUP(B193,[7]A!$B$2:$K$2000,4,FALSE),0)/11</f>
        <v>0</v>
      </c>
      <c r="R193" s="111">
        <f>IFERROR(VLOOKUP(B193,[8]A!$B$2:$J$2000,9,FALSE),0)/11</f>
        <v>0</v>
      </c>
      <c r="S193" s="113">
        <v>1.8686</v>
      </c>
      <c r="T193" s="113">
        <f t="shared" ref="T193:T200" si="88">+S193</f>
        <v>1.8686</v>
      </c>
      <c r="U193" s="113">
        <v>1.7668999999999999</v>
      </c>
      <c r="V193" s="113">
        <f t="shared" ref="V193:V200" si="89">+U193</f>
        <v>1.7668999999999999</v>
      </c>
      <c r="W193" s="212">
        <f>S193*1.18</f>
        <v>2.2049479999999999</v>
      </c>
      <c r="X193" s="212">
        <f t="shared" si="28"/>
        <v>2.2049479999999999</v>
      </c>
      <c r="Y193" s="113">
        <f>(S193*1.18)-(U193*1.18)</f>
        <v>0.12000600000000006</v>
      </c>
      <c r="Z193" s="113">
        <v>0.12</v>
      </c>
      <c r="AA193" s="113">
        <f t="shared" si="56"/>
        <v>-6.0000000000615117E-6</v>
      </c>
      <c r="AB193" s="113">
        <v>0.05</v>
      </c>
      <c r="AC193" s="113">
        <f t="shared" si="85"/>
        <v>6.9999999999999993E-2</v>
      </c>
      <c r="AD193" s="212">
        <f>IFERROR(VLOOKUP(B193,[9]A!$C$2:$I$2000,7,FALSE),0)</f>
        <v>2.2049479999999999</v>
      </c>
      <c r="AE193" s="212">
        <f>+AD193</f>
        <v>2.2049479999999999</v>
      </c>
      <c r="AF193" s="212"/>
    </row>
    <row r="194" spans="1:33" ht="18.75">
      <c r="A194" s="185">
        <v>132</v>
      </c>
      <c r="B194" s="186" t="s">
        <v>153</v>
      </c>
      <c r="C194" s="108"/>
      <c r="D194" s="185">
        <v>36</v>
      </c>
      <c r="E194" s="185">
        <f>IFERROR(VLOOKUP(B194,[1]A!$B$2:$D$2000,3,FALSE),0)</f>
        <v>0</v>
      </c>
      <c r="F194" s="185">
        <f t="shared" si="34"/>
        <v>0</v>
      </c>
      <c r="G194" s="185">
        <f>IFERROR(VLOOKUP(B194,[2]A!$B$2:$P$3000,9,FALSE),0)</f>
        <v>0</v>
      </c>
      <c r="H194" s="185">
        <f t="shared" si="35"/>
        <v>0</v>
      </c>
      <c r="I194" s="185">
        <f>IFERROR(VLOOKUP(B194,[3]A!$C$2:$F$500,4,FALSE),0)</f>
        <v>41</v>
      </c>
      <c r="J194" s="185">
        <f t="shared" si="36"/>
        <v>41</v>
      </c>
      <c r="K194" s="185">
        <f>IFERROR(VLOOKUP(B194,[4]A!$B$2:$I$400,3,FALSE),0)</f>
        <v>324</v>
      </c>
      <c r="L194" s="185">
        <f t="shared" si="37"/>
        <v>324</v>
      </c>
      <c r="M194" s="185">
        <f>IFERROR(VLOOKUP(B194,[5]A!$B$2:$J$400,7,FALSE),0)</f>
        <v>0</v>
      </c>
      <c r="N194" s="185">
        <f t="shared" si="38"/>
        <v>0</v>
      </c>
      <c r="O194" s="185">
        <f>IFERROR(VLOOKUP(B194,[6]A!$A$4:$G$300,9,FALSE),0)</f>
        <v>0</v>
      </c>
      <c r="P194" s="185">
        <f t="shared" si="39"/>
        <v>0</v>
      </c>
      <c r="Q194" s="185">
        <f>IFERROR(VLOOKUP(B194,[7]A!$B$2:$K$2000,4,FALSE),0)/11</f>
        <v>0</v>
      </c>
      <c r="R194" s="185">
        <f>IFERROR(VLOOKUP(B194,[8]A!$B$2:$J$2000,9,FALSE),0)/11</f>
        <v>0</v>
      </c>
      <c r="S194" s="187">
        <v>0.84323728813559329</v>
      </c>
      <c r="T194" s="187">
        <f t="shared" si="88"/>
        <v>0.84323728813559329</v>
      </c>
      <c r="U194" s="187">
        <v>0.79400000000000004</v>
      </c>
      <c r="V194" s="187">
        <f t="shared" si="89"/>
        <v>0.79400000000000004</v>
      </c>
      <c r="W194" s="236">
        <f t="shared" si="33"/>
        <v>0.99502000000000002</v>
      </c>
      <c r="X194" s="236">
        <f t="shared" si="28"/>
        <v>0.99502000000000002</v>
      </c>
      <c r="Y194" s="187">
        <f t="shared" si="40"/>
        <v>5.8100000000000041E-2</v>
      </c>
      <c r="Z194" s="187">
        <v>5.8099999999999999E-2</v>
      </c>
      <c r="AA194" s="113">
        <f t="shared" si="56"/>
        <v>0</v>
      </c>
      <c r="AB194" s="187">
        <v>2.9000000000000001E-2</v>
      </c>
      <c r="AC194" s="187">
        <f t="shared" si="30"/>
        <v>2.9099999999999997E-2</v>
      </c>
      <c r="AD194" s="236">
        <f>IFERROR(VLOOKUP(B194,[9]A!$C$2:$I$2000,7,FALSE),0)</f>
        <v>0.995</v>
      </c>
      <c r="AE194" s="236">
        <f t="shared" si="31"/>
        <v>0.995</v>
      </c>
      <c r="AF194" s="236"/>
    </row>
    <row r="195" spans="1:33" ht="18.75">
      <c r="A195" s="185">
        <v>133</v>
      </c>
      <c r="B195" s="186" t="s">
        <v>154</v>
      </c>
      <c r="C195" s="108"/>
      <c r="D195" s="185">
        <v>18</v>
      </c>
      <c r="E195" s="185">
        <f>IFERROR(VLOOKUP(B195,[1]A!$B$2:$D$2000,3,FALSE),0)</f>
        <v>0</v>
      </c>
      <c r="F195" s="185">
        <f t="shared" si="34"/>
        <v>0</v>
      </c>
      <c r="G195" s="185">
        <f>IFERROR(VLOOKUP(B195,[2]A!$B$2:$P$3000,9,FALSE),0)</f>
        <v>0</v>
      </c>
      <c r="H195" s="185">
        <f t="shared" si="35"/>
        <v>0</v>
      </c>
      <c r="I195" s="185">
        <f>IFERROR(VLOOKUP(B195,[3]A!$C$2:$F$500,4,FALSE),0)</f>
        <v>0</v>
      </c>
      <c r="J195" s="185">
        <f t="shared" si="36"/>
        <v>0</v>
      </c>
      <c r="K195" s="185">
        <f>IFERROR(VLOOKUP(B195,[4]A!$B$2:$I$400,3,FALSE),0)</f>
        <v>162</v>
      </c>
      <c r="L195" s="185">
        <f t="shared" si="37"/>
        <v>162</v>
      </c>
      <c r="M195" s="185">
        <f>IFERROR(VLOOKUP(B195,[5]A!$B$2:$J$400,7,FALSE),0)</f>
        <v>0</v>
      </c>
      <c r="N195" s="185">
        <f t="shared" si="38"/>
        <v>0</v>
      </c>
      <c r="O195" s="185">
        <f>IFERROR(VLOOKUP(B195,[6]A!$A$4:$G$300,9,FALSE),0)</f>
        <v>0</v>
      </c>
      <c r="P195" s="185">
        <f t="shared" si="39"/>
        <v>0</v>
      </c>
      <c r="Q195" s="185">
        <f>IFERROR(VLOOKUP(B195,[7]A!$B$2:$K$2000,4,FALSE),0)/11</f>
        <v>0</v>
      </c>
      <c r="R195" s="185">
        <f>IFERROR(VLOOKUP(B195,[8]A!$B$2:$J$2000,9,FALSE),0)/11</f>
        <v>0</v>
      </c>
      <c r="S195" s="187">
        <v>1.5847457627118646</v>
      </c>
      <c r="T195" s="187">
        <f t="shared" si="88"/>
        <v>1.5847457627118646</v>
      </c>
      <c r="U195" s="187">
        <v>1.5</v>
      </c>
      <c r="V195" s="187">
        <f t="shared" si="89"/>
        <v>1.5</v>
      </c>
      <c r="W195" s="236">
        <f t="shared" si="33"/>
        <v>1.87</v>
      </c>
      <c r="X195" s="236">
        <f t="shared" si="28"/>
        <v>1.87</v>
      </c>
      <c r="Y195" s="187">
        <f t="shared" si="40"/>
        <v>0.10000000000000009</v>
      </c>
      <c r="Z195" s="187">
        <v>0.1</v>
      </c>
      <c r="AA195" s="113">
        <f t="shared" si="56"/>
        <v>0</v>
      </c>
      <c r="AB195" s="187">
        <v>0.05</v>
      </c>
      <c r="AC195" s="187">
        <f t="shared" si="30"/>
        <v>0.05</v>
      </c>
      <c r="AD195" s="236">
        <f>IFERROR(VLOOKUP(B195,[9]A!$C$2:$I$2000,7,FALSE),0)</f>
        <v>1.87</v>
      </c>
      <c r="AE195" s="236">
        <f t="shared" si="31"/>
        <v>1.87</v>
      </c>
      <c r="AF195" s="236"/>
    </row>
    <row r="196" spans="1:33" ht="18.75">
      <c r="A196" s="185">
        <v>134</v>
      </c>
      <c r="B196" s="186" t="s">
        <v>155</v>
      </c>
      <c r="C196" s="108"/>
      <c r="D196" s="185">
        <v>12</v>
      </c>
      <c r="E196" s="185">
        <f>IFERROR(VLOOKUP(B196,[1]A!$B$2:$D$2000,3,FALSE),0)</f>
        <v>0</v>
      </c>
      <c r="F196" s="185">
        <f t="shared" si="34"/>
        <v>0</v>
      </c>
      <c r="G196" s="185">
        <f>IFERROR(VLOOKUP(B196,[2]A!$B$2:$P$3000,9,FALSE),0)</f>
        <v>0</v>
      </c>
      <c r="H196" s="185">
        <f t="shared" si="35"/>
        <v>0</v>
      </c>
      <c r="I196" s="185">
        <f>IFERROR(VLOOKUP(B196,[3]A!$C$2:$F$500,4,FALSE),0)</f>
        <v>0</v>
      </c>
      <c r="J196" s="185">
        <f t="shared" si="36"/>
        <v>0</v>
      </c>
      <c r="K196" s="185">
        <f>IFERROR(VLOOKUP(B196,[4]A!$B$2:$I$400,3,FALSE),0)</f>
        <v>120</v>
      </c>
      <c r="L196" s="185">
        <f t="shared" si="37"/>
        <v>120</v>
      </c>
      <c r="M196" s="185">
        <f>IFERROR(VLOOKUP(B196,[5]A!$B$2:$J$400,7,FALSE),0)</f>
        <v>0</v>
      </c>
      <c r="N196" s="185">
        <f t="shared" si="38"/>
        <v>0</v>
      </c>
      <c r="O196" s="185">
        <f>IFERROR(VLOOKUP(B196,[6]A!$A$4:$G$300,9,FALSE),0)</f>
        <v>0</v>
      </c>
      <c r="P196" s="185">
        <f t="shared" si="39"/>
        <v>0</v>
      </c>
      <c r="Q196" s="185">
        <f>IFERROR(VLOOKUP(B196,[7]A!$B$2:$K$2000,4,FALSE),0)/11</f>
        <v>0</v>
      </c>
      <c r="R196" s="185">
        <f>IFERROR(VLOOKUP(B196,[8]A!$B$2:$J$2000,9,FALSE),0)/11</f>
        <v>0</v>
      </c>
      <c r="S196" s="187">
        <v>3.0050847457627117</v>
      </c>
      <c r="T196" s="187">
        <f t="shared" si="88"/>
        <v>3.0050847457627117</v>
      </c>
      <c r="U196" s="187">
        <v>2.8397999999999999</v>
      </c>
      <c r="V196" s="187">
        <f t="shared" si="89"/>
        <v>2.8397999999999999</v>
      </c>
      <c r="W196" s="236">
        <f t="shared" si="33"/>
        <v>3.5459999999999994</v>
      </c>
      <c r="X196" s="236">
        <f t="shared" si="28"/>
        <v>3.5459999999999994</v>
      </c>
      <c r="Y196" s="187">
        <f t="shared" si="40"/>
        <v>0.19503599999999954</v>
      </c>
      <c r="Z196" s="187">
        <v>0.19500000000000001</v>
      </c>
      <c r="AA196" s="113">
        <f t="shared" si="56"/>
        <v>-3.5999999999536403E-5</v>
      </c>
      <c r="AB196" s="187">
        <v>6.5000000000000002E-2</v>
      </c>
      <c r="AC196" s="187">
        <f t="shared" si="30"/>
        <v>0.13</v>
      </c>
      <c r="AD196" s="236">
        <f>IFERROR(VLOOKUP(B196,[9]A!$C$2:$I$2000,7,FALSE),0)</f>
        <v>3.0049999999999999</v>
      </c>
      <c r="AE196" s="236">
        <f t="shared" si="31"/>
        <v>3.0049999999999999</v>
      </c>
      <c r="AF196" s="236"/>
    </row>
    <row r="197" spans="1:33" ht="18.75">
      <c r="A197" s="185">
        <v>135</v>
      </c>
      <c r="B197" s="186" t="s">
        <v>156</v>
      </c>
      <c r="C197" s="108"/>
      <c r="D197" s="185">
        <v>6</v>
      </c>
      <c r="E197" s="185">
        <f>IFERROR(VLOOKUP(B197,[1]A!$B$2:$D$2000,3,FALSE),0)</f>
        <v>0</v>
      </c>
      <c r="F197" s="185">
        <f t="shared" si="34"/>
        <v>0</v>
      </c>
      <c r="G197" s="185">
        <f>IFERROR(VLOOKUP(B197,[2]A!$B$2:$P$3000,9,FALSE),0)</f>
        <v>0</v>
      </c>
      <c r="H197" s="185">
        <f t="shared" si="35"/>
        <v>0</v>
      </c>
      <c r="I197" s="185">
        <f>IFERROR(VLOOKUP(B197,[3]A!$C$2:$F$500,4,FALSE),0)</f>
        <v>6</v>
      </c>
      <c r="J197" s="185">
        <f t="shared" si="36"/>
        <v>6</v>
      </c>
      <c r="K197" s="185">
        <f>IFERROR(VLOOKUP(B197,[4]A!$B$2:$I$400,3,FALSE),0)</f>
        <v>72</v>
      </c>
      <c r="L197" s="185">
        <f t="shared" si="37"/>
        <v>72</v>
      </c>
      <c r="M197" s="185">
        <f>IFERROR(VLOOKUP(B197,[5]A!$B$2:$J$400,7,FALSE),0)</f>
        <v>0</v>
      </c>
      <c r="N197" s="185">
        <f t="shared" si="38"/>
        <v>0</v>
      </c>
      <c r="O197" s="185">
        <f>IFERROR(VLOOKUP(B197,[6]A!$A$4:$G$300,9,FALSE),0)</f>
        <v>0</v>
      </c>
      <c r="P197" s="185">
        <f t="shared" si="39"/>
        <v>0</v>
      </c>
      <c r="Q197" s="185">
        <f>IFERROR(VLOOKUP(B197,[7]A!$B$2:$K$2000,4,FALSE),0)/11</f>
        <v>0</v>
      </c>
      <c r="R197" s="185">
        <f>IFERROR(VLOOKUP(B197,[8]A!$B$2:$J$2000,9,FALSE),0)/11</f>
        <v>0</v>
      </c>
      <c r="S197" s="187">
        <v>4.1822033898305087</v>
      </c>
      <c r="T197" s="187">
        <f t="shared" si="88"/>
        <v>4.1822033898305087</v>
      </c>
      <c r="U197" s="187">
        <v>4.0126999999999997</v>
      </c>
      <c r="V197" s="187">
        <f t="shared" si="89"/>
        <v>4.0126999999999997</v>
      </c>
      <c r="W197" s="236">
        <f t="shared" si="33"/>
        <v>4.9349999999999996</v>
      </c>
      <c r="X197" s="236">
        <f t="shared" si="28"/>
        <v>4.9349999999999996</v>
      </c>
      <c r="Y197" s="187">
        <f t="shared" si="40"/>
        <v>0.20001400000000036</v>
      </c>
      <c r="Z197" s="187">
        <v>0.2</v>
      </c>
      <c r="AA197" s="113">
        <f t="shared" si="56"/>
        <v>-1.4000000000347068E-5</v>
      </c>
      <c r="AB197" s="187">
        <v>0.1</v>
      </c>
      <c r="AC197" s="187">
        <f t="shared" si="30"/>
        <v>0.1</v>
      </c>
      <c r="AD197" s="236">
        <f>IFERROR(VLOOKUP(B197,[9]A!$C$2:$I$2000,7,FALSE),0)</f>
        <v>4.9349999999999996</v>
      </c>
      <c r="AE197" s="236">
        <f t="shared" si="31"/>
        <v>4.9349999999999996</v>
      </c>
      <c r="AF197" s="236"/>
    </row>
    <row r="198" spans="1:33" ht="18.75">
      <c r="A198" s="185">
        <v>136</v>
      </c>
      <c r="B198" s="186" t="s">
        <v>157</v>
      </c>
      <c r="C198" s="108"/>
      <c r="D198" s="185">
        <v>6</v>
      </c>
      <c r="E198" s="185">
        <f>IFERROR(VLOOKUP(B198,[1]A!$B$2:$D$2000,3,FALSE),0)</f>
        <v>0</v>
      </c>
      <c r="F198" s="185">
        <f t="shared" si="34"/>
        <v>0</v>
      </c>
      <c r="G198" s="185">
        <f>IFERROR(VLOOKUP(B198,[2]A!$B$2:$P$3000,9,FALSE),0)</f>
        <v>0</v>
      </c>
      <c r="H198" s="185">
        <f t="shared" si="35"/>
        <v>0</v>
      </c>
      <c r="I198" s="185">
        <f>IFERROR(VLOOKUP(B198,[3]A!$C$2:$F$500,4,FALSE),0)</f>
        <v>0</v>
      </c>
      <c r="J198" s="185">
        <f t="shared" si="36"/>
        <v>0</v>
      </c>
      <c r="K198" s="185">
        <f>IFERROR(VLOOKUP(B198,[4]A!$B$2:$I$400,3,FALSE),0)</f>
        <v>72</v>
      </c>
      <c r="L198" s="185">
        <f t="shared" si="37"/>
        <v>72</v>
      </c>
      <c r="M198" s="185">
        <f>IFERROR(VLOOKUP(B198,[5]A!$B$2:$J$400,7,FALSE),0)</f>
        <v>0</v>
      </c>
      <c r="N198" s="185">
        <f t="shared" si="38"/>
        <v>0</v>
      </c>
      <c r="O198" s="185">
        <f>IFERROR(VLOOKUP(B198,[6]A!$A$4:$G$300,9,FALSE),0)</f>
        <v>0</v>
      </c>
      <c r="P198" s="185">
        <f t="shared" si="39"/>
        <v>0</v>
      </c>
      <c r="Q198" s="185">
        <f>IFERROR(VLOOKUP(B198,[7]A!$B$2:$K$2000,4,FALSE),0)/11</f>
        <v>0</v>
      </c>
      <c r="R198" s="185">
        <f>IFERROR(VLOOKUP(B198,[8]A!$B$2:$J$2000,9,FALSE),0)/11</f>
        <v>0</v>
      </c>
      <c r="S198" s="187">
        <v>6.3135593220338988</v>
      </c>
      <c r="T198" s="187">
        <f t="shared" si="88"/>
        <v>6.3135593220338988</v>
      </c>
      <c r="U198" s="187">
        <v>5.9916</v>
      </c>
      <c r="V198" s="187">
        <f t="shared" si="89"/>
        <v>5.9916</v>
      </c>
      <c r="W198" s="236">
        <f t="shared" si="33"/>
        <v>7.45</v>
      </c>
      <c r="X198" s="236">
        <f t="shared" si="28"/>
        <v>7.45</v>
      </c>
      <c r="Y198" s="187">
        <f t="shared" si="40"/>
        <v>0.37991200000000092</v>
      </c>
      <c r="Z198" s="187">
        <v>0.37990000000000002</v>
      </c>
      <c r="AA198" s="113">
        <f t="shared" si="56"/>
        <v>-1.2000000000900179E-5</v>
      </c>
      <c r="AB198" s="187">
        <v>0.19</v>
      </c>
      <c r="AC198" s="187">
        <f t="shared" si="30"/>
        <v>0.18990000000000001</v>
      </c>
      <c r="AD198" s="236">
        <f>IFERROR(VLOOKUP(B198,[9]A!$C$2:$I$2000,7,FALSE),0)</f>
        <v>7.45</v>
      </c>
      <c r="AE198" s="236">
        <f t="shared" si="31"/>
        <v>7.45</v>
      </c>
      <c r="AF198" s="236"/>
    </row>
    <row r="199" spans="1:33" ht="18.75">
      <c r="A199" s="265">
        <v>141</v>
      </c>
      <c r="B199" s="135" t="s">
        <v>176</v>
      </c>
      <c r="C199" s="108"/>
      <c r="D199" s="136">
        <v>24</v>
      </c>
      <c r="E199" s="136">
        <f>IFERROR(VLOOKUP(B199,[1]A!$B$2:$D$2000,3,FALSE),0)</f>
        <v>0</v>
      </c>
      <c r="F199" s="136">
        <f t="shared" si="34"/>
        <v>0</v>
      </c>
      <c r="G199" s="136">
        <f>IFERROR(VLOOKUP(B199,[2]A!$B$2:$P$3000,9,FALSE),0)</f>
        <v>0</v>
      </c>
      <c r="H199" s="136">
        <f t="shared" si="35"/>
        <v>0</v>
      </c>
      <c r="I199" s="136">
        <f>IFERROR(VLOOKUP(B199,[3]A!$C$2:$F$500,4,FALSE),0)</f>
        <v>4</v>
      </c>
      <c r="J199" s="136">
        <f t="shared" si="36"/>
        <v>4</v>
      </c>
      <c r="K199" s="136">
        <f>IFERROR(VLOOKUP(B199,[4]A!$B$2:$I$400,3,FALSE),0)</f>
        <v>0</v>
      </c>
      <c r="L199" s="136">
        <f t="shared" si="37"/>
        <v>0</v>
      </c>
      <c r="M199" s="136">
        <f>IFERROR(VLOOKUP(B199,[5]A!$B$2:$J$400,7,FALSE),0)</f>
        <v>0</v>
      </c>
      <c r="N199" s="136">
        <f t="shared" si="38"/>
        <v>0</v>
      </c>
      <c r="O199" s="136">
        <f>IFERROR(VLOOKUP(B199,[6]A!$A$4:$G$300,9,FALSE),0)</f>
        <v>0</v>
      </c>
      <c r="P199" s="136">
        <f t="shared" si="39"/>
        <v>0</v>
      </c>
      <c r="Q199" s="136">
        <f>IFERROR(VLOOKUP(B199,[7]A!$B$2:$K$2000,4,FALSE),0)/11</f>
        <v>3.4545454545454546</v>
      </c>
      <c r="R199" s="136">
        <f>IFERROR(VLOOKUP(B199,[8]A!$B$2:$J$2000,9,FALSE),0)/11</f>
        <v>82.909090909090907</v>
      </c>
      <c r="S199" s="137">
        <v>1.1102000000000001</v>
      </c>
      <c r="T199" s="137">
        <f t="shared" si="88"/>
        <v>1.1102000000000001</v>
      </c>
      <c r="U199" s="137">
        <v>1.0678000000000001</v>
      </c>
      <c r="V199" s="137">
        <f t="shared" si="89"/>
        <v>1.0678000000000001</v>
      </c>
      <c r="W199" s="220">
        <f t="shared" si="33"/>
        <v>1.310036</v>
      </c>
      <c r="X199" s="220">
        <f t="shared" si="28"/>
        <v>1.310036</v>
      </c>
      <c r="Y199" s="137">
        <f t="shared" si="40"/>
        <v>5.0031999999999854E-2</v>
      </c>
      <c r="Z199" s="137">
        <v>5.0031999999999854E-2</v>
      </c>
      <c r="AA199" s="113">
        <f t="shared" si="56"/>
        <v>0</v>
      </c>
      <c r="AB199" s="137">
        <v>2.9000000000000001E-2</v>
      </c>
      <c r="AC199" s="137">
        <f t="shared" si="30"/>
        <v>2.1031999999999853E-2</v>
      </c>
      <c r="AD199" s="220">
        <f>IFERROR(VLOOKUP(B199,[9]A!$C$2:$I$2000,7,FALSE),0)</f>
        <v>1.508</v>
      </c>
      <c r="AE199" s="220">
        <f t="shared" si="31"/>
        <v>1.508</v>
      </c>
      <c r="AF199" s="330" t="s">
        <v>317</v>
      </c>
      <c r="AG199" s="3">
        <v>5.0031999999999854E-2</v>
      </c>
    </row>
    <row r="200" spans="1:33" ht="18.75">
      <c r="A200" s="468">
        <v>22</v>
      </c>
      <c r="B200" s="117" t="s">
        <v>107</v>
      </c>
      <c r="C200" s="108"/>
      <c r="D200" s="118">
        <v>6</v>
      </c>
      <c r="E200" s="118">
        <f>IFERROR(VLOOKUP(B200,[12]A!$B$2:$D$2000,3,FALSE),0)</f>
        <v>0</v>
      </c>
      <c r="F200" s="468">
        <f>SUM(E200:E201)</f>
        <v>0</v>
      </c>
      <c r="G200" s="118">
        <f>IFERROR(VLOOKUP(B200,[2]A!$B$2:$P$3000,9,FALSE),0)</f>
        <v>23704</v>
      </c>
      <c r="H200" s="468">
        <f>SUM(G200:G201)</f>
        <v>23704</v>
      </c>
      <c r="I200" s="118">
        <f>IFERROR(VLOOKUP(B200,[3]A!$C$2:$F$500,4,FALSE),0)</f>
        <v>385</v>
      </c>
      <c r="J200" s="468">
        <f>SUM(I200:I201)</f>
        <v>385</v>
      </c>
      <c r="K200" s="118">
        <f>IFERROR(VLOOKUP(B200,[4]A!$B$2:$I$400,3,FALSE),0)</f>
        <v>29556</v>
      </c>
      <c r="L200" s="468">
        <f>SUM(K200:K201)</f>
        <v>29556</v>
      </c>
      <c r="M200" s="118">
        <f>IFERROR(VLOOKUP(B200,[5]A!$B$2:$J$400,7,FALSE),0)</f>
        <v>0</v>
      </c>
      <c r="N200" s="468">
        <f>SUM(M200:M201)</f>
        <v>0</v>
      </c>
      <c r="O200" s="118">
        <f>IFERROR(VLOOKUP(B200,[6]A!$A$4:$G$300,9,FALSE),0)</f>
        <v>0</v>
      </c>
      <c r="P200" s="468">
        <f>SUM(O200:O201)</f>
        <v>0</v>
      </c>
      <c r="Q200" s="118">
        <f>IFERROR(VLOOKUP(B200,[7]A!$B$2:$K$2000,4,FALSE),0)/11</f>
        <v>5278.636363636364</v>
      </c>
      <c r="R200" s="118">
        <f>IFERROR(VLOOKUP(B200,[8]A!$B$2:$J$2000,9,FALSE),0)/11</f>
        <v>30637.727272727272</v>
      </c>
      <c r="S200" s="119">
        <v>1.0960000000000001</v>
      </c>
      <c r="T200" s="364">
        <f t="shared" si="88"/>
        <v>1.0960000000000001</v>
      </c>
      <c r="U200" s="119">
        <v>1.0860000000000001</v>
      </c>
      <c r="V200" s="364">
        <f t="shared" si="89"/>
        <v>1.0860000000000001</v>
      </c>
      <c r="W200" s="119">
        <v>1.0960000000000001</v>
      </c>
      <c r="X200" s="378">
        <f t="shared" si="28"/>
        <v>1.0960000000000001</v>
      </c>
      <c r="Y200" s="364">
        <f>+W200-U200</f>
        <v>1.0000000000000009E-2</v>
      </c>
      <c r="Z200" s="364">
        <v>1.0000000000000009E-2</v>
      </c>
      <c r="AA200" s="428">
        <f t="shared" si="56"/>
        <v>0</v>
      </c>
      <c r="AB200" s="364">
        <v>5.0000000000000001E-3</v>
      </c>
      <c r="AC200" s="364">
        <f>+Z200-AB200</f>
        <v>5.0000000000000088E-3</v>
      </c>
      <c r="AD200" s="119">
        <f>IFERROR(VLOOKUP(B200,[9]A!$C$2:$I$2000,7,FALSE),0)</f>
        <v>1.0960000000000001</v>
      </c>
      <c r="AE200" s="378">
        <f t="shared" si="31"/>
        <v>1.0960000000000001</v>
      </c>
      <c r="AF200" s="378"/>
      <c r="AG200" s="3">
        <v>1.0000000000000009E-2</v>
      </c>
    </row>
    <row r="201" spans="1:33" ht="18.75">
      <c r="A201" s="469"/>
      <c r="B201" s="117" t="s">
        <v>152</v>
      </c>
      <c r="C201" s="108"/>
      <c r="D201" s="118">
        <v>6</v>
      </c>
      <c r="E201" s="118">
        <f>IFERROR(VLOOKUP(B201,[12]A!$B$2:$D$2000,3,FALSE),0)</f>
        <v>0</v>
      </c>
      <c r="F201" s="469"/>
      <c r="G201" s="118">
        <f>IFERROR(VLOOKUP(B201,[2]A!$B$2:$P$3000,9,FALSE),0)</f>
        <v>0</v>
      </c>
      <c r="H201" s="469"/>
      <c r="I201" s="118">
        <f>IFERROR(VLOOKUP(B201,[3]A!$C$2:$F$500,4,FALSE),0)</f>
        <v>0</v>
      </c>
      <c r="J201" s="469"/>
      <c r="K201" s="118">
        <f>IFERROR(VLOOKUP(B201,[4]A!$B$2:$I$400,3,FALSE),0)</f>
        <v>0</v>
      </c>
      <c r="L201" s="469"/>
      <c r="M201" s="118">
        <f>IFERROR(VLOOKUP(B201,[5]A!$B$2:$J$400,7,FALSE),0)</f>
        <v>0</v>
      </c>
      <c r="N201" s="469"/>
      <c r="O201" s="118">
        <f>IFERROR(VLOOKUP(B201,[6]A!$A$4:$G$300,9,FALSE),0)</f>
        <v>0</v>
      </c>
      <c r="P201" s="469"/>
      <c r="Q201" s="118">
        <f>IFERROR(VLOOKUP(B201,[7]A!$B$2:$K$2000,4,FALSE),0)/11</f>
        <v>0</v>
      </c>
      <c r="R201" s="118">
        <f>IFERROR(VLOOKUP(B201,[8]A!$B$2:$J$2000,9,FALSE),0)/11</f>
        <v>0</v>
      </c>
      <c r="S201" s="119">
        <v>1.0960000000000001</v>
      </c>
      <c r="T201" s="365"/>
      <c r="U201" s="119">
        <v>1.0860000000000001</v>
      </c>
      <c r="V201" s="365"/>
      <c r="W201" s="119">
        <v>1.0960000000000001</v>
      </c>
      <c r="X201" s="379"/>
      <c r="Y201" s="365"/>
      <c r="Z201" s="365">
        <v>1.0000000000000009E-2</v>
      </c>
      <c r="AA201" s="415"/>
      <c r="AB201" s="365"/>
      <c r="AC201" s="365">
        <v>1.036</v>
      </c>
      <c r="AD201" s="119">
        <f>IFERROR(VLOOKUP(B201,[9]A!$C$2:$I$2000,7,FALSE),0)</f>
        <v>1.0960000000000001</v>
      </c>
      <c r="AE201" s="379"/>
      <c r="AF201" s="379"/>
      <c r="AG201" s="3">
        <v>1.0000000000000009E-2</v>
      </c>
    </row>
    <row r="202" spans="1:33" ht="18.75">
      <c r="A202" s="118">
        <v>23</v>
      </c>
      <c r="B202" s="117" t="s">
        <v>108</v>
      </c>
      <c r="C202" s="108"/>
      <c r="D202" s="118">
        <v>6</v>
      </c>
      <c r="E202" s="118">
        <f>IFERROR(VLOOKUP(B202,[12]A!$B$2:$D$2000,3,FALSE),0)</f>
        <v>3000</v>
      </c>
      <c r="F202" s="118">
        <f>+E202</f>
        <v>3000</v>
      </c>
      <c r="G202" s="118">
        <f>IFERROR(VLOOKUP(B202,[2]A!$B$2:$P$3000,9,FALSE),0)</f>
        <v>3354</v>
      </c>
      <c r="H202" s="118">
        <f>+G202</f>
        <v>3354</v>
      </c>
      <c r="I202" s="118">
        <f>IFERROR(VLOOKUP(B202,[3]A!$C$2:$F$500,4,FALSE),0)</f>
        <v>11</v>
      </c>
      <c r="J202" s="118">
        <f>+I202</f>
        <v>11</v>
      </c>
      <c r="K202" s="118">
        <f>IFERROR(VLOOKUP(B202,[4]A!$B$2:$I$400,3,FALSE),0)</f>
        <v>1320</v>
      </c>
      <c r="L202" s="118">
        <f>+K202</f>
        <v>1320</v>
      </c>
      <c r="M202" s="118">
        <f>IFERROR(VLOOKUP(B202,[5]A!$B$2:$J$400,7,FALSE),0)</f>
        <v>0</v>
      </c>
      <c r="N202" s="118">
        <f>+M202</f>
        <v>0</v>
      </c>
      <c r="O202" s="118">
        <f>IFERROR(VLOOKUP(B202,[6]A!$A$4:$G$300,9,FALSE),0)</f>
        <v>0</v>
      </c>
      <c r="P202" s="118">
        <f>+O202</f>
        <v>0</v>
      </c>
      <c r="Q202" s="118">
        <f>IFERROR(VLOOKUP(B202,[7]A!$B$2:$K$2000,4,FALSE),0)/11</f>
        <v>103</v>
      </c>
      <c r="R202" s="118">
        <f>IFERROR(VLOOKUP(B202,[8]A!$B$2:$J$2000,9,FALSE),0)/11</f>
        <v>571.36363636363637</v>
      </c>
      <c r="S202" s="119">
        <v>1.4</v>
      </c>
      <c r="T202" s="119">
        <f>+S202</f>
        <v>1.4</v>
      </c>
      <c r="U202" s="119">
        <v>1.39</v>
      </c>
      <c r="V202" s="119">
        <f>+U202</f>
        <v>1.39</v>
      </c>
      <c r="W202" s="119">
        <v>1.4</v>
      </c>
      <c r="X202" s="214">
        <f>+W202</f>
        <v>1.4</v>
      </c>
      <c r="Y202" s="257">
        <f>+W202-U202</f>
        <v>1.0000000000000009E-2</v>
      </c>
      <c r="Z202" s="119">
        <v>1.0000000000000009E-2</v>
      </c>
      <c r="AA202" s="113">
        <f>+Z202-Y202</f>
        <v>0</v>
      </c>
      <c r="AB202" s="119">
        <v>5.0000000000000001E-3</v>
      </c>
      <c r="AC202" s="119">
        <f>+Z202-AB202</f>
        <v>5.0000000000000088E-3</v>
      </c>
      <c r="AD202" s="119">
        <f>IFERROR(VLOOKUP(B202,[9]A!$C$2:$I$2000,7,FALSE),0)</f>
        <v>1.45</v>
      </c>
      <c r="AE202" s="214">
        <f>+AD202</f>
        <v>1.45</v>
      </c>
      <c r="AF202" s="214"/>
      <c r="AG202" s="3">
        <v>1.0000000000000009E-2</v>
      </c>
    </row>
    <row r="203" spans="1:33" ht="18.75">
      <c r="A203" s="468">
        <v>24</v>
      </c>
      <c r="B203" s="117" t="s">
        <v>109</v>
      </c>
      <c r="C203" s="108"/>
      <c r="D203" s="118">
        <v>6</v>
      </c>
      <c r="E203" s="118">
        <f>IFERROR(VLOOKUP(B203,[12]A!$B$2:$D$2000,3,FALSE),0)</f>
        <v>1200</v>
      </c>
      <c r="F203" s="468">
        <f>SUM(E203:E204)</f>
        <v>1200</v>
      </c>
      <c r="G203" s="118">
        <f>IFERROR(VLOOKUP(B203,[2]A!$B$2:$P$3000,9,FALSE),0)</f>
        <v>431</v>
      </c>
      <c r="H203" s="468">
        <f>SUM(G203:G204)</f>
        <v>431</v>
      </c>
      <c r="I203" s="118">
        <f>IFERROR(VLOOKUP(B203,[3]A!$C$2:$F$500,4,FALSE),0)</f>
        <v>0</v>
      </c>
      <c r="J203" s="468">
        <f>SUM(I203:I204)</f>
        <v>0</v>
      </c>
      <c r="K203" s="118">
        <f>IFERROR(VLOOKUP(B203,[4]A!$B$2:$I$400,3,FALSE),0)</f>
        <v>0</v>
      </c>
      <c r="L203" s="468">
        <f>SUM(K203:K204)</f>
        <v>330</v>
      </c>
      <c r="M203" s="118">
        <f>IFERROR(VLOOKUP(B203,[5]A!$B$2:$J$400,7,FALSE),0)</f>
        <v>0</v>
      </c>
      <c r="N203" s="468">
        <f>SUM(M203:M204)</f>
        <v>0</v>
      </c>
      <c r="O203" s="118">
        <f>IFERROR(VLOOKUP(B203,[6]A!$A$4:$G$300,9,FALSE),0)</f>
        <v>0</v>
      </c>
      <c r="P203" s="468">
        <f>SUM(O203:O204)</f>
        <v>0</v>
      </c>
      <c r="Q203" s="118">
        <f>IFERROR(VLOOKUP(B203,[7]A!$B$2:$K$2000,4,FALSE),0)/11</f>
        <v>47.727272727272727</v>
      </c>
      <c r="R203" s="118">
        <f>IFERROR(VLOOKUP(B203,[8]A!$B$2:$J$2000,9,FALSE),0)/11</f>
        <v>266.90909090909093</v>
      </c>
      <c r="S203" s="119">
        <v>1.35</v>
      </c>
      <c r="T203" s="364">
        <f>+S203</f>
        <v>1.35</v>
      </c>
      <c r="U203" s="119">
        <v>1.34</v>
      </c>
      <c r="V203" s="364">
        <f>+U203</f>
        <v>1.34</v>
      </c>
      <c r="W203" s="119">
        <v>1.35</v>
      </c>
      <c r="X203" s="378">
        <f>+W203</f>
        <v>1.35</v>
      </c>
      <c r="Y203" s="364">
        <f>+W203-U203</f>
        <v>1.0000000000000009E-2</v>
      </c>
      <c r="Z203" s="364">
        <v>1.0000000000000009E-2</v>
      </c>
      <c r="AA203" s="428">
        <f>+Z203-Y203</f>
        <v>0</v>
      </c>
      <c r="AB203" s="364">
        <v>5.0000000000000001E-3</v>
      </c>
      <c r="AC203" s="364">
        <f>+Z203-AB203</f>
        <v>5.0000000000000088E-3</v>
      </c>
      <c r="AD203" s="119">
        <f>IFERROR(VLOOKUP(B203,[9]A!$C$2:$I$2000,7,FALSE),0)</f>
        <v>1.35</v>
      </c>
      <c r="AE203" s="378">
        <f>+AD203</f>
        <v>1.35</v>
      </c>
      <c r="AF203" s="378"/>
      <c r="AG203" s="3">
        <v>1.0000000000000009E-2</v>
      </c>
    </row>
    <row r="204" spans="1:33" ht="18.75">
      <c r="A204" s="469"/>
      <c r="B204" s="117" t="s">
        <v>173</v>
      </c>
      <c r="C204" s="108"/>
      <c r="D204" s="118">
        <v>6</v>
      </c>
      <c r="E204" s="118">
        <f>IFERROR(VLOOKUP(B204,[12]A!$B$2:$D$2000,3,FALSE),0)</f>
        <v>0</v>
      </c>
      <c r="F204" s="469"/>
      <c r="G204" s="118">
        <f>IFERROR(VLOOKUP(B204,[2]A!$B$2:$P$3000,9,FALSE),0)</f>
        <v>0</v>
      </c>
      <c r="H204" s="469"/>
      <c r="I204" s="118">
        <f>IFERROR(VLOOKUP(B204,[3]A!$C$2:$F$500,4,FALSE),0)</f>
        <v>0</v>
      </c>
      <c r="J204" s="469"/>
      <c r="K204" s="118">
        <f>IFERROR(VLOOKUP(B204,[4]A!$B$2:$I$400,3,FALSE),0)</f>
        <v>330</v>
      </c>
      <c r="L204" s="469"/>
      <c r="M204" s="118">
        <f>IFERROR(VLOOKUP(B204,[5]A!$B$2:$J$400,7,FALSE),0)</f>
        <v>0</v>
      </c>
      <c r="N204" s="469"/>
      <c r="O204" s="118">
        <f>IFERROR(VLOOKUP(B204,[6]A!$A$4:$G$300,9,FALSE),0)</f>
        <v>0</v>
      </c>
      <c r="P204" s="469"/>
      <c r="Q204" s="118">
        <f>IFERROR(VLOOKUP(B204,[7]A!$B$2:$K$2000,4,FALSE),0)/11</f>
        <v>0</v>
      </c>
      <c r="R204" s="118">
        <f>IFERROR(VLOOKUP(B204,[8]A!$B$2:$J$2000,9,FALSE),0)/11</f>
        <v>0</v>
      </c>
      <c r="S204" s="119">
        <v>1.35</v>
      </c>
      <c r="T204" s="365"/>
      <c r="U204" s="119">
        <v>1.34</v>
      </c>
      <c r="V204" s="365"/>
      <c r="W204" s="119">
        <v>1.35</v>
      </c>
      <c r="X204" s="379"/>
      <c r="Y204" s="365"/>
      <c r="Z204" s="365">
        <v>1.0000000000000009E-2</v>
      </c>
      <c r="AA204" s="415"/>
      <c r="AB204" s="365"/>
      <c r="AC204" s="365">
        <v>1.25</v>
      </c>
      <c r="AD204" s="119">
        <f>IFERROR(VLOOKUP(B204,[9]A!$C$2:$I$2000,7,FALSE),0)</f>
        <v>0</v>
      </c>
      <c r="AE204" s="379"/>
      <c r="AF204" s="379"/>
      <c r="AG204" s="3">
        <v>1.0000000000000009E-2</v>
      </c>
    </row>
    <row r="205" spans="1:33" ht="18.75">
      <c r="A205" s="118">
        <v>25</v>
      </c>
      <c r="B205" s="117" t="s">
        <v>110</v>
      </c>
      <c r="C205" s="108"/>
      <c r="D205" s="118">
        <v>6</v>
      </c>
      <c r="E205" s="118">
        <f>IFERROR(VLOOKUP(B205,[12]A!$B$2:$D$2000,3,FALSE),0)</f>
        <v>4800</v>
      </c>
      <c r="F205" s="118">
        <f>+E205</f>
        <v>4800</v>
      </c>
      <c r="G205" s="118">
        <f>IFERROR(VLOOKUP(B205,[2]A!$B$2:$P$3000,9,FALSE),0)</f>
        <v>4878</v>
      </c>
      <c r="H205" s="118">
        <f>+G205</f>
        <v>4878</v>
      </c>
      <c r="I205" s="118">
        <f>IFERROR(VLOOKUP(B205,[3]A!$C$2:$F$500,4,FALSE),0)</f>
        <v>37</v>
      </c>
      <c r="J205" s="118">
        <f>+I205</f>
        <v>37</v>
      </c>
      <c r="K205" s="118">
        <f>IFERROR(VLOOKUP(B205,[4]A!$B$2:$I$400,3,FALSE),0)</f>
        <v>1440</v>
      </c>
      <c r="L205" s="118">
        <f>+K205</f>
        <v>1440</v>
      </c>
      <c r="M205" s="118">
        <f>IFERROR(VLOOKUP(B205,[5]A!$B$2:$J$400,7,FALSE),0)</f>
        <v>0</v>
      </c>
      <c r="N205" s="118">
        <f>+M205</f>
        <v>0</v>
      </c>
      <c r="O205" s="118">
        <f>IFERROR(VLOOKUP(B205,[6]A!$A$4:$G$300,9,FALSE),0)</f>
        <v>0</v>
      </c>
      <c r="P205" s="118">
        <f>+O205</f>
        <v>0</v>
      </c>
      <c r="Q205" s="118">
        <f>IFERROR(VLOOKUP(B205,[7]A!$B$2:$K$2000,4,FALSE),0)/11</f>
        <v>167.36363636363637</v>
      </c>
      <c r="R205" s="118">
        <f>IFERROR(VLOOKUP(B205,[8]A!$B$2:$J$2000,9,FALSE),0)/11</f>
        <v>912</v>
      </c>
      <c r="S205" s="119">
        <v>1.5</v>
      </c>
      <c r="T205" s="119">
        <f>+S205</f>
        <v>1.5</v>
      </c>
      <c r="U205" s="119">
        <v>1.4850000000000001</v>
      </c>
      <c r="V205" s="119">
        <f>+U205</f>
        <v>1.4850000000000001</v>
      </c>
      <c r="W205" s="119">
        <v>1.5</v>
      </c>
      <c r="X205" s="214">
        <f>+W205</f>
        <v>1.5</v>
      </c>
      <c r="Y205" s="257">
        <f>+W205-U205</f>
        <v>1.4999999999999902E-2</v>
      </c>
      <c r="Z205" s="119">
        <v>1.4999999999999902E-2</v>
      </c>
      <c r="AA205" s="113">
        <f>+Z205-Y205</f>
        <v>0</v>
      </c>
      <c r="AB205" s="119">
        <v>7.0000000000000001E-3</v>
      </c>
      <c r="AC205" s="119">
        <f>+Z205-AB205</f>
        <v>7.999999999999903E-3</v>
      </c>
      <c r="AD205" s="119">
        <f>IFERROR(VLOOKUP(B205,[9]A!$C$2:$I$2000,7,FALSE),0)</f>
        <v>1.55</v>
      </c>
      <c r="AE205" s="214">
        <f>+AD205</f>
        <v>1.55</v>
      </c>
      <c r="AF205" s="214"/>
      <c r="AG205" s="3">
        <v>1.4999999999999902E-2</v>
      </c>
    </row>
    <row r="206" spans="1:33" ht="18.75">
      <c r="A206" s="118">
        <v>80</v>
      </c>
      <c r="B206" s="117" t="s">
        <v>111</v>
      </c>
      <c r="C206" s="108"/>
      <c r="D206" s="118">
        <v>6</v>
      </c>
      <c r="E206" s="118">
        <f>IFERROR(VLOOKUP(B206,[12]A!$B$2:$D$2000,3,FALSE),0)</f>
        <v>0</v>
      </c>
      <c r="F206" s="118">
        <f>+E206</f>
        <v>0</v>
      </c>
      <c r="G206" s="118">
        <f>IFERROR(VLOOKUP(B206,[2]A!$B$2:$P$3000,9,FALSE),0)</f>
        <v>0</v>
      </c>
      <c r="H206" s="118">
        <f>+G206</f>
        <v>0</v>
      </c>
      <c r="I206" s="118">
        <f>IFERROR(VLOOKUP(B206,[3]A!$C$2:$F$500,4,FALSE),0)</f>
        <v>0</v>
      </c>
      <c r="J206" s="118">
        <f>+I206</f>
        <v>0</v>
      </c>
      <c r="K206" s="118">
        <f>IFERROR(VLOOKUP(B206,[4]A!$B$2:$I$400,3,FALSE),0)</f>
        <v>0</v>
      </c>
      <c r="L206" s="118">
        <f>+K206</f>
        <v>0</v>
      </c>
      <c r="M206" s="118">
        <f>IFERROR(VLOOKUP(B206,[5]A!$B$2:$J$400,7,FALSE),0)</f>
        <v>0</v>
      </c>
      <c r="N206" s="118">
        <f>+M206</f>
        <v>0</v>
      </c>
      <c r="O206" s="118">
        <f>IFERROR(VLOOKUP(B206,[6]A!$A$4:$G$300,9,FALSE),0)</f>
        <v>0</v>
      </c>
      <c r="P206" s="118">
        <f>+O206</f>
        <v>0</v>
      </c>
      <c r="Q206" s="118">
        <f>IFERROR(VLOOKUP(B206,[7]A!$B$2:$K$2000,4,FALSE),0)/11</f>
        <v>0</v>
      </c>
      <c r="R206" s="118">
        <f>IFERROR(VLOOKUP(B206,[8]A!$B$2:$J$2000,9,FALSE),0)/11</f>
        <v>0</v>
      </c>
      <c r="S206" s="119">
        <v>1.3559000000000001</v>
      </c>
      <c r="T206" s="119">
        <f>+S206</f>
        <v>1.3559000000000001</v>
      </c>
      <c r="U206" s="119">
        <v>1.3431999999999999</v>
      </c>
      <c r="V206" s="119">
        <f>+U206</f>
        <v>1.3431999999999999</v>
      </c>
      <c r="W206" s="119">
        <f>S206*1.18</f>
        <v>1.5999620000000001</v>
      </c>
      <c r="X206" s="214">
        <f>+W206</f>
        <v>1.5999620000000001</v>
      </c>
      <c r="Y206" s="119">
        <f>+W206-(U206*1.18)</f>
        <v>1.4986000000000166E-2</v>
      </c>
      <c r="Z206" s="119">
        <v>1.4986000000000166E-2</v>
      </c>
      <c r="AA206" s="113">
        <f>+Z206-Y206</f>
        <v>0</v>
      </c>
      <c r="AB206" s="119">
        <v>6.9999999999998952E-3</v>
      </c>
      <c r="AC206" s="119">
        <f>+Z206-AB206</f>
        <v>7.9860000000002707E-3</v>
      </c>
      <c r="AD206" s="119">
        <f>IFERROR(VLOOKUP(B206,[9]A!$C$2:$I$2000,7,FALSE),0)</f>
        <v>0</v>
      </c>
      <c r="AE206" s="214">
        <f>+AD206</f>
        <v>0</v>
      </c>
      <c r="AF206" s="214"/>
      <c r="AG206" s="3">
        <v>1.4986000000000166E-2</v>
      </c>
    </row>
    <row r="207" spans="1:33" ht="18.75">
      <c r="A207" s="118">
        <v>123</v>
      </c>
      <c r="B207" s="117" t="s">
        <v>112</v>
      </c>
      <c r="C207" s="108"/>
      <c r="D207" s="118">
        <v>6</v>
      </c>
      <c r="E207" s="118">
        <f>IFERROR(VLOOKUP(B207,[12]A!$B$2:$D$2000,3,FALSE),0)</f>
        <v>1200</v>
      </c>
      <c r="F207" s="118">
        <f>+E207</f>
        <v>1200</v>
      </c>
      <c r="G207" s="118">
        <f>IFERROR(VLOOKUP(B207,[2]A!$B$2:$P$3000,9,FALSE),0)</f>
        <v>3318</v>
      </c>
      <c r="H207" s="118">
        <f>+G207</f>
        <v>3318</v>
      </c>
      <c r="I207" s="118">
        <f>IFERROR(VLOOKUP(B207,[3]A!$C$2:$F$500,4,FALSE),0)</f>
        <v>8</v>
      </c>
      <c r="J207" s="118">
        <f>+I207</f>
        <v>8</v>
      </c>
      <c r="K207" s="118">
        <f>IFERROR(VLOOKUP(B207,[4]A!$B$2:$I$400,3,FALSE),0)</f>
        <v>540</v>
      </c>
      <c r="L207" s="118">
        <f>+K207</f>
        <v>540</v>
      </c>
      <c r="M207" s="118">
        <f>IFERROR(VLOOKUP(B207,[5]A!$B$2:$J$400,7,FALSE),0)</f>
        <v>0</v>
      </c>
      <c r="N207" s="118">
        <f>+M207</f>
        <v>0</v>
      </c>
      <c r="O207" s="118">
        <f>IFERROR(VLOOKUP(B207,[6]A!$A$4:$G$300,9,FALSE),0)</f>
        <v>0</v>
      </c>
      <c r="P207" s="118">
        <f>+O207</f>
        <v>0</v>
      </c>
      <c r="Q207" s="118">
        <f>IFERROR(VLOOKUP(B207,[7]A!$B$2:$K$2000,4,FALSE),0)/11</f>
        <v>73.090909090909093</v>
      </c>
      <c r="R207" s="118">
        <f>IFERROR(VLOOKUP(B207,[8]A!$B$2:$J$2000,9,FALSE),0)/11</f>
        <v>408.54545454545456</v>
      </c>
      <c r="S207" s="119">
        <v>0.69</v>
      </c>
      <c r="T207" s="119">
        <f>+S207</f>
        <v>0.69</v>
      </c>
      <c r="U207" s="119">
        <v>0.68</v>
      </c>
      <c r="V207" s="119">
        <f>+U207</f>
        <v>0.68</v>
      </c>
      <c r="W207" s="119">
        <v>0.69</v>
      </c>
      <c r="X207" s="214">
        <f>+W207</f>
        <v>0.69</v>
      </c>
      <c r="Y207" s="257">
        <f>+W207-U207</f>
        <v>9.9999999999998979E-3</v>
      </c>
      <c r="Z207" s="119">
        <v>9.9999999999998979E-3</v>
      </c>
      <c r="AA207" s="113">
        <f>+Z207-Y207</f>
        <v>0</v>
      </c>
      <c r="AB207" s="119">
        <v>5.0000000000000044E-3</v>
      </c>
      <c r="AC207" s="119">
        <f>+Z207-AB207</f>
        <v>4.9999999999998934E-3</v>
      </c>
      <c r="AD207" s="119">
        <f>IFERROR(VLOOKUP(B207,[9]A!$C$2:$I$2000,7,FALSE),0)</f>
        <v>0.74</v>
      </c>
      <c r="AE207" s="214">
        <f>+AD207</f>
        <v>0.74</v>
      </c>
      <c r="AF207" s="214"/>
      <c r="AG207" s="3">
        <v>9.9999999999998979E-3</v>
      </c>
    </row>
    <row r="208" spans="1:33" ht="18.75">
      <c r="A208" s="482">
        <v>57</v>
      </c>
      <c r="B208" s="124" t="s">
        <v>113</v>
      </c>
      <c r="C208" s="108"/>
      <c r="D208" s="123">
        <v>24</v>
      </c>
      <c r="E208" s="123">
        <f>IFERROR(VLOOKUP(B208,[13]A!$B$2:$D$2000,3,FALSE),0)+IFERROR(VLOOKUP(B208,[14]A!$B$2:$D$2000,3,FALSE),0)</f>
        <v>0</v>
      </c>
      <c r="F208" s="482">
        <f>SUM(E208:E212)</f>
        <v>2688</v>
      </c>
      <c r="G208" s="123">
        <f>IFERROR(VLOOKUP(B208,[2]A!$B$2:$P$3000,9,FALSE),0)</f>
        <v>2160</v>
      </c>
      <c r="H208" s="482">
        <f>SUM(G208:G212)</f>
        <v>3912</v>
      </c>
      <c r="I208" s="123">
        <f>IFERROR(VLOOKUP(B208,[3]A!$C$2:$F$500,4,FALSE),0)</f>
        <v>5</v>
      </c>
      <c r="J208" s="482">
        <f>SUM(I208:I212)</f>
        <v>5</v>
      </c>
      <c r="K208" s="123">
        <f>IFERROR(VLOOKUP(B208,[4]A!$B$2:$I$400,3,FALSE),0)</f>
        <v>504</v>
      </c>
      <c r="L208" s="482">
        <f>SUM(K208:K212)</f>
        <v>504</v>
      </c>
      <c r="M208" s="123">
        <f>IFERROR(VLOOKUP(B208,[5]A!$B$2:$J$400,7,FALSE),0)</f>
        <v>0</v>
      </c>
      <c r="N208" s="482">
        <f>SUM(M208:M212)</f>
        <v>0</v>
      </c>
      <c r="O208" s="123">
        <f>IFERROR(VLOOKUP(B208,[6]A!$A$4:$G$300,9,FALSE),0)</f>
        <v>0</v>
      </c>
      <c r="P208" s="482">
        <f>SUM(O208:O212)</f>
        <v>0</v>
      </c>
      <c r="Q208" s="123">
        <f>IFERROR(VLOOKUP(B208,[7]A!$B$2:$K$2000,4,FALSE),0)/11</f>
        <v>13.454545454545455</v>
      </c>
      <c r="R208" s="123">
        <f>IFERROR(VLOOKUP(B208,[8]A!$B$2:$J$2000,9,FALSE),0)/11</f>
        <v>211.09090909090909</v>
      </c>
      <c r="S208" s="125">
        <v>0.44919999999999999</v>
      </c>
      <c r="T208" s="452">
        <f>+S208</f>
        <v>0.44919999999999999</v>
      </c>
      <c r="U208" s="125">
        <v>0.44080000000000003</v>
      </c>
      <c r="V208" s="452">
        <f>+U208</f>
        <v>0.44080000000000003</v>
      </c>
      <c r="W208" s="216">
        <f t="shared" ref="W208:W281" si="90">S208*1.18</f>
        <v>0.53005599999999997</v>
      </c>
      <c r="X208" s="380">
        <f>+W208</f>
        <v>0.53005599999999997</v>
      </c>
      <c r="Y208" s="452">
        <f>+W208-(U208*1.18)</f>
        <v>9.9119999999999209E-3</v>
      </c>
      <c r="Z208" s="452">
        <v>1.0033999999999987E-2</v>
      </c>
      <c r="AA208" s="428">
        <f>+Z208-Y208</f>
        <v>1.220000000000665E-4</v>
      </c>
      <c r="AB208" s="452">
        <v>4.9999999999999489E-3</v>
      </c>
      <c r="AC208" s="452">
        <f>+Z208-AB208</f>
        <v>5.0340000000000384E-3</v>
      </c>
      <c r="AD208" s="216">
        <f>IFERROR(VLOOKUP(B208,[9]A!$C$2:$I$2000,7,FALSE),0)</f>
        <v>0.57999999999999996</v>
      </c>
      <c r="AE208" s="380">
        <f>+AD208</f>
        <v>0.57999999999999996</v>
      </c>
      <c r="AF208" s="380"/>
      <c r="AG208" s="3">
        <v>1.0033999999999987E-2</v>
      </c>
    </row>
    <row r="209" spans="1:36" ht="18.75">
      <c r="A209" s="483"/>
      <c r="B209" s="124" t="s">
        <v>114</v>
      </c>
      <c r="C209" s="108"/>
      <c r="D209" s="123">
        <v>24</v>
      </c>
      <c r="E209" s="123">
        <f>IFERROR(VLOOKUP(B209,[13]A!$B$2:$D$2000,3,FALSE),0)+IFERROR(VLOOKUP(B209,[14]A!$B$2:$D$2000,3,FALSE),0)</f>
        <v>0</v>
      </c>
      <c r="F209" s="483"/>
      <c r="G209" s="123">
        <f>IFERROR(VLOOKUP(B209,[2]A!$B$2:$P$3000,9,FALSE),0)</f>
        <v>912</v>
      </c>
      <c r="H209" s="483"/>
      <c r="I209" s="123">
        <f>IFERROR(VLOOKUP(B209,[3]A!$C$2:$F$500,4,FALSE),0)</f>
        <v>0</v>
      </c>
      <c r="J209" s="483"/>
      <c r="K209" s="123">
        <f>IFERROR(VLOOKUP(B209,[4]A!$B$2:$I$400,3,FALSE),0)</f>
        <v>0</v>
      </c>
      <c r="L209" s="483"/>
      <c r="M209" s="123">
        <f>IFERROR(VLOOKUP(B209,[5]A!$B$2:$J$400,7,FALSE),0)</f>
        <v>0</v>
      </c>
      <c r="N209" s="483"/>
      <c r="O209" s="123">
        <f>IFERROR(VLOOKUP(B209,[6]A!$A$4:$G$300,9,FALSE),0)</f>
        <v>0</v>
      </c>
      <c r="P209" s="483"/>
      <c r="Q209" s="123">
        <f>IFERROR(VLOOKUP(B209,[7]A!$B$2:$K$2000,4,FALSE),0)/11</f>
        <v>10.636363636363637</v>
      </c>
      <c r="R209" s="123">
        <f>IFERROR(VLOOKUP(B209,[8]A!$B$2:$J$2000,9,FALSE),0)/11</f>
        <v>170.18181818181819</v>
      </c>
      <c r="S209" s="125">
        <v>0.44919999999999999</v>
      </c>
      <c r="T209" s="453"/>
      <c r="U209" s="125">
        <v>0.44080000000000003</v>
      </c>
      <c r="V209" s="453"/>
      <c r="W209" s="216">
        <f t="shared" si="90"/>
        <v>0.53005599999999997</v>
      </c>
      <c r="X209" s="381"/>
      <c r="Y209" s="453"/>
      <c r="Z209" s="453">
        <v>1.0033999999999987E-2</v>
      </c>
      <c r="AA209" s="419"/>
      <c r="AB209" s="453"/>
      <c r="AC209" s="453">
        <v>0.46</v>
      </c>
      <c r="AD209" s="216">
        <f>IFERROR(VLOOKUP(B209,[9]A!$C$2:$I$2000,7,FALSE),0)</f>
        <v>0.57999999999999996</v>
      </c>
      <c r="AE209" s="381"/>
      <c r="AF209" s="381"/>
      <c r="AG209" s="3">
        <v>1.0033999999999987E-2</v>
      </c>
    </row>
    <row r="210" spans="1:36" ht="18.75">
      <c r="A210" s="483"/>
      <c r="B210" s="124" t="s">
        <v>115</v>
      </c>
      <c r="C210" s="108"/>
      <c r="D210" s="123">
        <v>24</v>
      </c>
      <c r="E210" s="123">
        <f>IFERROR(VLOOKUP(B210,[13]A!$B$2:$D$2000,3,FALSE),0)+IFERROR(VLOOKUP(B210,[14]A!$B$2:$D$2000,3,FALSE),0)</f>
        <v>0</v>
      </c>
      <c r="F210" s="483"/>
      <c r="G210" s="123">
        <f>IFERROR(VLOOKUP(B210,[2]A!$B$2:$P$3000,9,FALSE),0)</f>
        <v>0</v>
      </c>
      <c r="H210" s="483"/>
      <c r="I210" s="123">
        <f>IFERROR(VLOOKUP(B210,[3]A!$C$2:$F$500,4,FALSE),0)</f>
        <v>0</v>
      </c>
      <c r="J210" s="483"/>
      <c r="K210" s="123">
        <f>IFERROR(VLOOKUP(B210,[4]A!$B$2:$I$400,3,FALSE),0)</f>
        <v>0</v>
      </c>
      <c r="L210" s="483"/>
      <c r="M210" s="123">
        <f>IFERROR(VLOOKUP(B210,[5]A!$B$2:$J$400,7,FALSE),0)</f>
        <v>0</v>
      </c>
      <c r="N210" s="483"/>
      <c r="O210" s="123">
        <f>IFERROR(VLOOKUP(B210,[6]A!$A$4:$G$300,9,FALSE),0)</f>
        <v>0</v>
      </c>
      <c r="P210" s="483"/>
      <c r="Q210" s="123">
        <f>IFERROR(VLOOKUP(B210,[7]A!$B$2:$K$2000,4,FALSE),0)/11</f>
        <v>0</v>
      </c>
      <c r="R210" s="123">
        <f>IFERROR(VLOOKUP(B210,[8]A!$B$2:$J$2000,9,FALSE),0)/11</f>
        <v>0</v>
      </c>
      <c r="S210" s="125">
        <v>0.44919999999999999</v>
      </c>
      <c r="T210" s="453"/>
      <c r="U210" s="125">
        <v>0.44080000000000003</v>
      </c>
      <c r="V210" s="453"/>
      <c r="W210" s="216">
        <f>S210*1.18</f>
        <v>0.53005599999999997</v>
      </c>
      <c r="X210" s="381"/>
      <c r="Y210" s="453"/>
      <c r="Z210" s="453">
        <v>1.0033999999999987E-2</v>
      </c>
      <c r="AA210" s="419"/>
      <c r="AB210" s="453"/>
      <c r="AC210" s="453">
        <v>0.46</v>
      </c>
      <c r="AD210" s="216">
        <f>IFERROR(VLOOKUP(B210,[9]A!$C$2:$I$2000,7,FALSE),0)</f>
        <v>0</v>
      </c>
      <c r="AE210" s="381"/>
      <c r="AF210" s="381"/>
      <c r="AG210" s="3">
        <v>1.0033999999999987E-2</v>
      </c>
    </row>
    <row r="211" spans="1:36" ht="18.75">
      <c r="A211" s="483"/>
      <c r="B211" s="124" t="s">
        <v>246</v>
      </c>
      <c r="C211" s="108"/>
      <c r="D211" s="123">
        <v>24</v>
      </c>
      <c r="E211" s="123">
        <f>IFERROR(VLOOKUP(B211,[13]A!$B$2:$D$2000,3,FALSE),0)+IFERROR(VLOOKUP(B211,[14]A!$B$2:$D$2000,3,FALSE),0)</f>
        <v>0</v>
      </c>
      <c r="F211" s="483"/>
      <c r="G211" s="123">
        <f>IFERROR(VLOOKUP(B211,[2]A!$B$2:$P$3000,9,FALSE),0)</f>
        <v>0</v>
      </c>
      <c r="H211" s="483"/>
      <c r="I211" s="123">
        <f>IFERROR(VLOOKUP(B211,[3]A!$C$2:$F$500,4,FALSE),0)</f>
        <v>0</v>
      </c>
      <c r="J211" s="483"/>
      <c r="K211" s="123">
        <f>IFERROR(VLOOKUP(B211,[4]A!$B$2:$I$400,3,FALSE),0)</f>
        <v>0</v>
      </c>
      <c r="L211" s="483"/>
      <c r="M211" s="123">
        <f>IFERROR(VLOOKUP(B211,[5]A!$B$2:$J$400,7,FALSE),0)</f>
        <v>0</v>
      </c>
      <c r="N211" s="483"/>
      <c r="O211" s="123">
        <f>IFERROR(VLOOKUP(B211,[6]A!$A$4:$G$300,9,FALSE),0)</f>
        <v>0</v>
      </c>
      <c r="P211" s="483"/>
      <c r="Q211" s="123">
        <f>IFERROR(VLOOKUP(B211,[7]A!$B$2:$K$2000,4,FALSE),0)/11</f>
        <v>0</v>
      </c>
      <c r="R211" s="123">
        <f>IFERROR(VLOOKUP(B211,[8]A!$B$2:$J$2000,9,FALSE),0)/11</f>
        <v>0</v>
      </c>
      <c r="S211" s="125">
        <v>0.44919999999999999</v>
      </c>
      <c r="T211" s="453"/>
      <c r="U211" s="125">
        <v>0.44080000000000003</v>
      </c>
      <c r="V211" s="453"/>
      <c r="W211" s="216">
        <f>S211*1.18</f>
        <v>0.53005599999999997</v>
      </c>
      <c r="X211" s="381"/>
      <c r="Y211" s="453"/>
      <c r="Z211" s="453"/>
      <c r="AA211" s="419"/>
      <c r="AB211" s="453"/>
      <c r="AC211" s="453"/>
      <c r="AD211" s="216">
        <f>IFERROR(VLOOKUP(B211,[9]A!$C$2:$I$2000,7,FALSE),0)</f>
        <v>0.57999999999999996</v>
      </c>
      <c r="AE211" s="381"/>
      <c r="AF211" s="381"/>
    </row>
    <row r="212" spans="1:36" ht="18.75">
      <c r="A212" s="484"/>
      <c r="B212" s="124" t="s">
        <v>309</v>
      </c>
      <c r="C212" s="108"/>
      <c r="D212" s="123">
        <v>24</v>
      </c>
      <c r="E212" s="123">
        <f>IFERROR(VLOOKUP(B212,[13]A!$B$2:$D$2000,3,FALSE),0)+IFERROR(VLOOKUP(B212,[14]A!$B$2:$D$2000,3,FALSE),0)</f>
        <v>2688</v>
      </c>
      <c r="F212" s="484"/>
      <c r="G212" s="123">
        <f>IFERROR(VLOOKUP(B212,[2]A!$B$2:$P$3000,9,FALSE),0)</f>
        <v>840</v>
      </c>
      <c r="H212" s="484"/>
      <c r="I212" s="123">
        <f>IFERROR(VLOOKUP(B212,[3]A!$C$2:$F$500,4,FALSE),0)</f>
        <v>0</v>
      </c>
      <c r="J212" s="484"/>
      <c r="K212" s="123">
        <f>IFERROR(VLOOKUP(B212,[4]A!$B$2:$I$400,3,FALSE),0)</f>
        <v>0</v>
      </c>
      <c r="L212" s="484"/>
      <c r="M212" s="123">
        <f>IFERROR(VLOOKUP(B212,[5]A!$B$2:$J$400,7,FALSE),0)</f>
        <v>0</v>
      </c>
      <c r="N212" s="484"/>
      <c r="O212" s="123">
        <f>IFERROR(VLOOKUP(B212,[6]A!$A$4:$G$300,9,FALSE),0)</f>
        <v>0</v>
      </c>
      <c r="P212" s="484"/>
      <c r="Q212" s="123">
        <f>IFERROR(VLOOKUP(B212,[7]A!$B$2:$K$2000,4,FALSE),0)/11</f>
        <v>8.9090909090909083</v>
      </c>
      <c r="R212" s="123">
        <f>IFERROR(VLOOKUP(B212,[8]A!$B$2:$J$2000,9,FALSE),0)/11</f>
        <v>161.45454545454547</v>
      </c>
      <c r="S212" s="125">
        <v>0.44919999999999999</v>
      </c>
      <c r="T212" s="454"/>
      <c r="U212" s="125">
        <v>0.44080000000000003</v>
      </c>
      <c r="V212" s="454"/>
      <c r="W212" s="216">
        <f t="shared" si="90"/>
        <v>0.53005599999999997</v>
      </c>
      <c r="X212" s="382"/>
      <c r="Y212" s="454"/>
      <c r="Z212" s="454">
        <v>1.0033999999999987E-2</v>
      </c>
      <c r="AA212" s="415"/>
      <c r="AB212" s="454"/>
      <c r="AC212" s="454">
        <v>0.46</v>
      </c>
      <c r="AD212" s="216">
        <f>IFERROR(VLOOKUP(B212,[9]A!$C$2:$I$2000,7,FALSE),0)</f>
        <v>0.57999999999999996</v>
      </c>
      <c r="AE212" s="382"/>
      <c r="AF212" s="382"/>
      <c r="AG212" s="3">
        <v>1.0033999999999987E-2</v>
      </c>
    </row>
    <row r="213" spans="1:36" ht="18.75">
      <c r="A213" s="274">
        <v>173</v>
      </c>
      <c r="B213" s="112" t="s">
        <v>258</v>
      </c>
      <c r="C213" s="108"/>
      <c r="D213" s="111">
        <v>6</v>
      </c>
      <c r="E213" s="111">
        <f>IFERROR(VLOOKUP(B213,[13]A!$B$2:$D$2000,3,FALSE),0)+IFERROR(VLOOKUP(B213,[14]A!$B$2:$D$2000,3,FALSE),0)</f>
        <v>1200</v>
      </c>
      <c r="F213" s="274">
        <f>+E213</f>
        <v>1200</v>
      </c>
      <c r="G213" s="111">
        <f>IFERROR(VLOOKUP(B213,[2]A!$B$2:$P$3000,9,FALSE),0)</f>
        <v>648</v>
      </c>
      <c r="H213" s="274">
        <f>+G213</f>
        <v>648</v>
      </c>
      <c r="I213" s="111">
        <f>IFERROR(VLOOKUP(B213,[3]A!$C$2:$F$500,4,FALSE),0)</f>
        <v>0</v>
      </c>
      <c r="J213" s="274">
        <f>+I213</f>
        <v>0</v>
      </c>
      <c r="K213" s="111">
        <f>IFERROR(VLOOKUP(B213,[4]A!$B$2:$I$400,3,FALSE),0)</f>
        <v>0</v>
      </c>
      <c r="L213" s="274">
        <f>+K213</f>
        <v>0</v>
      </c>
      <c r="M213" s="111">
        <f>IFERROR(VLOOKUP(B213,[5]A!$B$2:$J$400,7,FALSE),0)</f>
        <v>0</v>
      </c>
      <c r="N213" s="274">
        <f>+M213</f>
        <v>0</v>
      </c>
      <c r="O213" s="111">
        <f>IFERROR(VLOOKUP(B213,[6]A!$A$4:$G$300,9,FALSE),0)</f>
        <v>0</v>
      </c>
      <c r="P213" s="274">
        <f>+O213</f>
        <v>0</v>
      </c>
      <c r="Q213" s="111">
        <f>IFERROR(VLOOKUP(B213,[7]A!$B$2:$K$2000,4,FALSE),0)/11</f>
        <v>41.363636363636367</v>
      </c>
      <c r="R213" s="111">
        <f>IFERROR(VLOOKUP(B213,[8]A!$B$2:$J$2000,9,FALSE),0)/11</f>
        <v>199.54545454545453</v>
      </c>
      <c r="S213" s="113">
        <v>0.875</v>
      </c>
      <c r="T213" s="273">
        <f>+S213</f>
        <v>0.875</v>
      </c>
      <c r="U213" s="113">
        <v>0.84960000000000002</v>
      </c>
      <c r="V213" s="273">
        <f>+U213</f>
        <v>0.84960000000000002</v>
      </c>
      <c r="W213" s="212">
        <f t="shared" si="90"/>
        <v>1.0325</v>
      </c>
      <c r="X213" s="272">
        <f>+W213</f>
        <v>1.0325</v>
      </c>
      <c r="Y213" s="273">
        <f>(S213*1.18)-(U213*1.18)</f>
        <v>2.997200000000011E-2</v>
      </c>
      <c r="Z213" s="273">
        <v>0.03</v>
      </c>
      <c r="AA213" s="273">
        <f>+Z213-Y213</f>
        <v>2.7999999999889225E-5</v>
      </c>
      <c r="AB213" s="273">
        <v>5.0000000000000001E-3</v>
      </c>
      <c r="AC213" s="273">
        <f>+Z213-AB213</f>
        <v>2.4999999999999998E-2</v>
      </c>
      <c r="AD213" s="212">
        <f>IFERROR(VLOOKUP(B213,[9]A!$C$2:$I$2000,7,FALSE),0)</f>
        <v>1.0329999999999999</v>
      </c>
      <c r="AE213" s="272">
        <f>+AD213</f>
        <v>1.0329999999999999</v>
      </c>
      <c r="AF213" s="326"/>
    </row>
    <row r="214" spans="1:36" ht="18.75">
      <c r="A214" s="465">
        <v>35</v>
      </c>
      <c r="B214" s="188" t="s">
        <v>116</v>
      </c>
      <c r="C214" s="108"/>
      <c r="D214" s="189">
        <v>6</v>
      </c>
      <c r="E214" s="189">
        <f>IFERROR(VLOOKUP(B214,[13]A!$B$2:$D$2000,3,FALSE),0)+IFERROR(VLOOKUP(B214,[14]A!$B$2:$D$2000,3,FALSE),0)</f>
        <v>0</v>
      </c>
      <c r="F214" s="465">
        <f>SUM(E214:E225)</f>
        <v>3000</v>
      </c>
      <c r="G214" s="189">
        <f>IFERROR(VLOOKUP(B214,[2]A!$B$2:$P$3000,9,FALSE),0)</f>
        <v>1596</v>
      </c>
      <c r="H214" s="465">
        <f>SUM(G214:G225)</f>
        <v>8246</v>
      </c>
      <c r="I214" s="189">
        <f>IFERROR(VLOOKUP(B214,[3]A!$C$2:$F$500,4,FALSE),0)</f>
        <v>0</v>
      </c>
      <c r="J214" s="465">
        <f>SUM(I214:I225)</f>
        <v>75</v>
      </c>
      <c r="K214" s="189">
        <f>IFERROR(VLOOKUP(B214,[4]A!$B$2:$I$400,3,FALSE),0)</f>
        <v>360</v>
      </c>
      <c r="L214" s="465">
        <f>SUM(K214:K225)</f>
        <v>1470</v>
      </c>
      <c r="M214" s="189">
        <f>IFERROR(VLOOKUP(B214,[5]A!$B$2:$J$400,7,FALSE),0)</f>
        <v>0</v>
      </c>
      <c r="N214" s="465">
        <f>SUM(M214:M225)</f>
        <v>0</v>
      </c>
      <c r="O214" s="189">
        <f>IFERROR(VLOOKUP(B214,[6]A!$A$4:$G$300,9,FALSE),0)</f>
        <v>0</v>
      </c>
      <c r="P214" s="465">
        <f>SUM(O214:O225)</f>
        <v>0</v>
      </c>
      <c r="Q214" s="189">
        <f>IFERROR(VLOOKUP(B214,[7]A!$B$2:$K$2000,4,FALSE),0)/11</f>
        <v>40.545454545454547</v>
      </c>
      <c r="R214" s="189">
        <f>IFERROR(VLOOKUP(B214,[8]A!$B$2:$J$2000,9,FALSE),0)/11</f>
        <v>164.72727272727272</v>
      </c>
      <c r="S214" s="190">
        <v>1.8763000000000001</v>
      </c>
      <c r="T214" s="455">
        <f>+S214</f>
        <v>1.8763000000000001</v>
      </c>
      <c r="U214" s="190">
        <v>1.7915000000000001</v>
      </c>
      <c r="V214" s="455">
        <f>+U214</f>
        <v>1.7915000000000001</v>
      </c>
      <c r="W214" s="237">
        <f t="shared" si="90"/>
        <v>2.2140339999999998</v>
      </c>
      <c r="X214" s="383">
        <f>+W214</f>
        <v>2.2140339999999998</v>
      </c>
      <c r="Y214" s="455">
        <f>+W214-(U214*1.18)</f>
        <v>0.10006399999999971</v>
      </c>
      <c r="Z214" s="455">
        <v>0.10006400000000015</v>
      </c>
      <c r="AA214" s="428">
        <f>+Z214-Y214</f>
        <v>4.4408920985006262E-16</v>
      </c>
      <c r="AB214" s="455">
        <v>0.05</v>
      </c>
      <c r="AC214" s="455">
        <f>+Z214-AB214</f>
        <v>5.006400000000015E-2</v>
      </c>
      <c r="AD214" s="237">
        <f>IFERROR(VLOOKUP(B214,[9]A!$C$2:$I$2000,7,FALSE),0)</f>
        <v>2.2650000000000001</v>
      </c>
      <c r="AE214" s="383">
        <f>+AD214</f>
        <v>2.2650000000000001</v>
      </c>
      <c r="AF214" s="383"/>
      <c r="AG214" s="3">
        <v>0.10006400000000015</v>
      </c>
    </row>
    <row r="215" spans="1:36" ht="18.75">
      <c r="A215" s="466"/>
      <c r="B215" s="188" t="s">
        <v>117</v>
      </c>
      <c r="C215" s="108"/>
      <c r="D215" s="189">
        <v>6</v>
      </c>
      <c r="E215" s="189">
        <f>IFERROR(VLOOKUP(B215,[13]A!$B$2:$D$2000,3,FALSE),0)+IFERROR(VLOOKUP(B215,[14]A!$B$2:$D$2000,3,FALSE),0)</f>
        <v>600</v>
      </c>
      <c r="F215" s="466"/>
      <c r="G215" s="189">
        <f>IFERROR(VLOOKUP(B215,[2]A!$B$2:$P$3000,9,FALSE),0)</f>
        <v>1416</v>
      </c>
      <c r="H215" s="466"/>
      <c r="I215" s="189">
        <f>IFERROR(VLOOKUP(B215,[3]A!$C$2:$F$500,4,FALSE),0)</f>
        <v>75</v>
      </c>
      <c r="J215" s="466"/>
      <c r="K215" s="189">
        <f>IFERROR(VLOOKUP(B215,[4]A!$B$2:$I$400,3,FALSE),0)</f>
        <v>120</v>
      </c>
      <c r="L215" s="466"/>
      <c r="M215" s="189">
        <f>IFERROR(VLOOKUP(B215,[5]A!$B$2:$J$400,7,FALSE),0)</f>
        <v>0</v>
      </c>
      <c r="N215" s="466"/>
      <c r="O215" s="189">
        <f>IFERROR(VLOOKUP(B215,[6]A!$A$4:$G$300,9,FALSE),0)</f>
        <v>0</v>
      </c>
      <c r="P215" s="466"/>
      <c r="Q215" s="189">
        <f>IFERROR(VLOOKUP(B215,[7]A!$B$2:$K$2000,4,FALSE),0)/11</f>
        <v>52.727272727272727</v>
      </c>
      <c r="R215" s="189">
        <f>IFERROR(VLOOKUP(B215,[8]A!$B$2:$J$2000,9,FALSE),0)/11</f>
        <v>190.09090909090909</v>
      </c>
      <c r="S215" s="190">
        <v>1.8763000000000001</v>
      </c>
      <c r="T215" s="456"/>
      <c r="U215" s="190">
        <v>1.7915000000000001</v>
      </c>
      <c r="V215" s="456"/>
      <c r="W215" s="237">
        <f t="shared" si="90"/>
        <v>2.2140339999999998</v>
      </c>
      <c r="X215" s="384"/>
      <c r="Y215" s="456"/>
      <c r="Z215" s="456"/>
      <c r="AA215" s="419"/>
      <c r="AB215" s="456"/>
      <c r="AC215" s="456"/>
      <c r="AD215" s="237">
        <f>IFERROR(VLOOKUP(B215,[9]A!$C$2:$I$2000,7,FALSE),0)</f>
        <v>2.2650000000000001</v>
      </c>
      <c r="AE215" s="384"/>
      <c r="AF215" s="384"/>
      <c r="AG215" s="3">
        <v>0.10006400000000015</v>
      </c>
    </row>
    <row r="216" spans="1:36" ht="18.75">
      <c r="A216" s="466"/>
      <c r="B216" s="188" t="s">
        <v>118</v>
      </c>
      <c r="C216" s="108"/>
      <c r="D216" s="189">
        <v>6</v>
      </c>
      <c r="E216" s="189">
        <f>IFERROR(VLOOKUP(B216,[13]A!$B$2:$D$2000,3,FALSE),0)+IFERROR(VLOOKUP(B216,[14]A!$B$2:$D$2000,3,FALSE),0)</f>
        <v>600</v>
      </c>
      <c r="F216" s="466"/>
      <c r="G216" s="189">
        <f>IFERROR(VLOOKUP(B216,[2]A!$B$2:$P$3000,9,FALSE),0)</f>
        <v>960</v>
      </c>
      <c r="H216" s="466"/>
      <c r="I216" s="189">
        <f>IFERROR(VLOOKUP(B216,[3]A!$C$2:$F$500,4,FALSE),0)</f>
        <v>0</v>
      </c>
      <c r="J216" s="466"/>
      <c r="K216" s="189">
        <f>IFERROR(VLOOKUP(B216,[4]A!$B$2:$I$400,3,FALSE),0)</f>
        <v>0</v>
      </c>
      <c r="L216" s="466"/>
      <c r="M216" s="189">
        <f>IFERROR(VLOOKUP(B216,[5]A!$B$2:$J$400,7,FALSE),0)</f>
        <v>0</v>
      </c>
      <c r="N216" s="466"/>
      <c r="O216" s="189">
        <f>IFERROR(VLOOKUP(B216,[6]A!$A$4:$G$300,9,FALSE),0)</f>
        <v>0</v>
      </c>
      <c r="P216" s="466"/>
      <c r="Q216" s="189">
        <f>IFERROR(VLOOKUP(B216,[7]A!$B$2:$K$2000,4,FALSE),0)/11</f>
        <v>35.090909090909093</v>
      </c>
      <c r="R216" s="189">
        <f>IFERROR(VLOOKUP(B216,[8]A!$B$2:$J$2000,9,FALSE),0)/11</f>
        <v>143.45454545454547</v>
      </c>
      <c r="S216" s="190">
        <v>1.8763000000000001</v>
      </c>
      <c r="T216" s="456"/>
      <c r="U216" s="190">
        <v>1.7915000000000001</v>
      </c>
      <c r="V216" s="456"/>
      <c r="W216" s="237">
        <f t="shared" si="90"/>
        <v>2.2140339999999998</v>
      </c>
      <c r="X216" s="384"/>
      <c r="Y216" s="456"/>
      <c r="Z216" s="456"/>
      <c r="AA216" s="419"/>
      <c r="AB216" s="456"/>
      <c r="AC216" s="456"/>
      <c r="AD216" s="237">
        <f>IFERROR(VLOOKUP(B216,[9]A!$C$2:$I$2000,7,FALSE),0)</f>
        <v>2.2650000000000001</v>
      </c>
      <c r="AE216" s="384"/>
      <c r="AF216" s="384"/>
      <c r="AG216" s="3">
        <v>0.10006400000000015</v>
      </c>
    </row>
    <row r="217" spans="1:36" ht="18.75">
      <c r="A217" s="466"/>
      <c r="B217" s="188" t="s">
        <v>119</v>
      </c>
      <c r="C217" s="108"/>
      <c r="D217" s="189">
        <v>6</v>
      </c>
      <c r="E217" s="189">
        <f>IFERROR(VLOOKUP(B217,[13]A!$B$2:$D$2000,3,FALSE),0)+IFERROR(VLOOKUP(B217,[14]A!$B$2:$D$2000,3,FALSE),0)</f>
        <v>0</v>
      </c>
      <c r="F217" s="466"/>
      <c r="G217" s="189">
        <f>IFERROR(VLOOKUP(B217,[2]A!$B$2:$P$3000,9,FALSE),0)</f>
        <v>1452</v>
      </c>
      <c r="H217" s="466"/>
      <c r="I217" s="189">
        <f>IFERROR(VLOOKUP(B217,[3]A!$C$2:$F$500,4,FALSE),0)</f>
        <v>0</v>
      </c>
      <c r="J217" s="466"/>
      <c r="K217" s="189">
        <f>IFERROR(VLOOKUP(B217,[4]A!$B$2:$I$400,3,FALSE),0)</f>
        <v>240</v>
      </c>
      <c r="L217" s="466"/>
      <c r="M217" s="189">
        <f>IFERROR(VLOOKUP(B217,[5]A!$B$2:$J$400,7,FALSE),0)</f>
        <v>0</v>
      </c>
      <c r="N217" s="466"/>
      <c r="O217" s="189">
        <f>IFERROR(VLOOKUP(B217,[6]A!$A$4:$G$300,9,FALSE),0)</f>
        <v>0</v>
      </c>
      <c r="P217" s="466"/>
      <c r="Q217" s="189">
        <f>IFERROR(VLOOKUP(B217,[7]A!$B$2:$K$2000,4,FALSE),0)/11</f>
        <v>35.090909090909093</v>
      </c>
      <c r="R217" s="189">
        <f>IFERROR(VLOOKUP(B217,[8]A!$B$2:$J$2000,9,FALSE),0)/11</f>
        <v>163.63636363636363</v>
      </c>
      <c r="S217" s="190">
        <v>1.8763000000000001</v>
      </c>
      <c r="T217" s="456"/>
      <c r="U217" s="190">
        <v>1.7915000000000001</v>
      </c>
      <c r="V217" s="456"/>
      <c r="W217" s="237">
        <f t="shared" si="90"/>
        <v>2.2140339999999998</v>
      </c>
      <c r="X217" s="384"/>
      <c r="Y217" s="456"/>
      <c r="Z217" s="456"/>
      <c r="AA217" s="419"/>
      <c r="AB217" s="456"/>
      <c r="AC217" s="456"/>
      <c r="AD217" s="237">
        <f>IFERROR(VLOOKUP(B217,[9]A!$C$2:$I$2000,7,FALSE),0)</f>
        <v>2.2650000000000001</v>
      </c>
      <c r="AE217" s="384"/>
      <c r="AF217" s="384"/>
      <c r="AG217" s="3">
        <v>0.10006400000000015</v>
      </c>
    </row>
    <row r="218" spans="1:36" ht="18.75">
      <c r="A218" s="466"/>
      <c r="B218" s="188" t="s">
        <v>120</v>
      </c>
      <c r="C218" s="108"/>
      <c r="D218" s="189">
        <v>6</v>
      </c>
      <c r="E218" s="189">
        <f>IFERROR(VLOOKUP(B218,[13]A!$B$2:$D$2000,3,FALSE),0)+IFERROR(VLOOKUP(B218,[14]A!$B$2:$D$2000,3,FALSE),0)</f>
        <v>1200</v>
      </c>
      <c r="F218" s="466"/>
      <c r="G218" s="189">
        <f>IFERROR(VLOOKUP(B218,[2]A!$B$2:$P$3000,9,FALSE),0)</f>
        <v>768</v>
      </c>
      <c r="H218" s="466"/>
      <c r="I218" s="189">
        <f>IFERROR(VLOOKUP(B218,[3]A!$C$2:$F$500,4,FALSE),0)</f>
        <v>0</v>
      </c>
      <c r="J218" s="466"/>
      <c r="K218" s="189">
        <f>IFERROR(VLOOKUP(B218,[4]A!$B$2:$I$400,3,FALSE),0)</f>
        <v>270</v>
      </c>
      <c r="L218" s="466"/>
      <c r="M218" s="189">
        <f>IFERROR(VLOOKUP(B218,[5]A!$B$2:$J$400,7,FALSE),0)</f>
        <v>0</v>
      </c>
      <c r="N218" s="466"/>
      <c r="O218" s="189">
        <f>IFERROR(VLOOKUP(B218,[6]A!$A$4:$G$300,9,FALSE),0)</f>
        <v>0</v>
      </c>
      <c r="P218" s="466"/>
      <c r="Q218" s="189">
        <f>IFERROR(VLOOKUP(B218,[7]A!$B$2:$K$2000,4,FALSE),0)/11</f>
        <v>10</v>
      </c>
      <c r="R218" s="189">
        <f>IFERROR(VLOOKUP(B218,[8]A!$B$2:$J$2000,9,FALSE),0)/11</f>
        <v>49.090909090909093</v>
      </c>
      <c r="S218" s="190">
        <v>1.8763000000000001</v>
      </c>
      <c r="T218" s="456"/>
      <c r="U218" s="190">
        <v>1.7915000000000001</v>
      </c>
      <c r="V218" s="456"/>
      <c r="W218" s="237">
        <f t="shared" si="90"/>
        <v>2.2140339999999998</v>
      </c>
      <c r="X218" s="384"/>
      <c r="Y218" s="456"/>
      <c r="Z218" s="456"/>
      <c r="AA218" s="419"/>
      <c r="AB218" s="456"/>
      <c r="AC218" s="456"/>
      <c r="AD218" s="237">
        <f>IFERROR(VLOOKUP(B218,[9]A!$C$2:$I$2000,7,FALSE),0)</f>
        <v>2.2650000000000001</v>
      </c>
      <c r="AE218" s="384"/>
      <c r="AF218" s="384"/>
      <c r="AG218" s="3">
        <v>0.10006400000000015</v>
      </c>
    </row>
    <row r="219" spans="1:36" ht="18.75">
      <c r="A219" s="466"/>
      <c r="B219" s="188" t="s">
        <v>121</v>
      </c>
      <c r="C219" s="108"/>
      <c r="D219" s="189">
        <v>6</v>
      </c>
      <c r="E219" s="189">
        <f>IFERROR(VLOOKUP(B219,[13]A!$B$2:$D$2000,3,FALSE),0)+IFERROR(VLOOKUP(B219,[14]A!$B$2:$D$2000,3,FALSE),0)</f>
        <v>600</v>
      </c>
      <c r="F219" s="466"/>
      <c r="G219" s="189">
        <f>IFERROR(VLOOKUP(B219,[2]A!$B$2:$P$3000,9,FALSE),0)</f>
        <v>1208</v>
      </c>
      <c r="H219" s="466"/>
      <c r="I219" s="189">
        <f>IFERROR(VLOOKUP(B219,[3]A!$C$2:$F$500,4,FALSE),0)</f>
        <v>0</v>
      </c>
      <c r="J219" s="466"/>
      <c r="K219" s="189">
        <f>IFERROR(VLOOKUP(B219,[4]A!$B$2:$I$400,3,FALSE),0)</f>
        <v>252</v>
      </c>
      <c r="L219" s="466"/>
      <c r="M219" s="189">
        <f>IFERROR(VLOOKUP(B219,[5]A!$B$2:$J$400,7,FALSE),0)</f>
        <v>0</v>
      </c>
      <c r="N219" s="466"/>
      <c r="O219" s="189">
        <f>IFERROR(VLOOKUP(B219,[6]A!$A$4:$G$300,9,FALSE),0)</f>
        <v>0</v>
      </c>
      <c r="P219" s="466"/>
      <c r="Q219" s="189">
        <f>IFERROR(VLOOKUP(B219,[7]A!$B$2:$K$2000,4,FALSE),0)/11</f>
        <v>38.81818181818182</v>
      </c>
      <c r="R219" s="189">
        <f>IFERROR(VLOOKUP(B219,[8]A!$B$2:$J$2000,9,FALSE),0)/11</f>
        <v>213.27272727272728</v>
      </c>
      <c r="S219" s="190">
        <v>1.8763000000000001</v>
      </c>
      <c r="T219" s="456"/>
      <c r="U219" s="190">
        <v>1.7915000000000001</v>
      </c>
      <c r="V219" s="456"/>
      <c r="W219" s="237">
        <f t="shared" si="90"/>
        <v>2.2140339999999998</v>
      </c>
      <c r="X219" s="384"/>
      <c r="Y219" s="456"/>
      <c r="Z219" s="456"/>
      <c r="AA219" s="419"/>
      <c r="AB219" s="456"/>
      <c r="AC219" s="456"/>
      <c r="AD219" s="237">
        <f>IFERROR(VLOOKUP(B219,[9]A!$C$2:$I$2000,7,FALSE),0)</f>
        <v>2.2650000000000001</v>
      </c>
      <c r="AE219" s="384"/>
      <c r="AF219" s="384"/>
      <c r="AG219" s="3">
        <v>0.10006400000000015</v>
      </c>
    </row>
    <row r="220" spans="1:36" ht="18.75">
      <c r="A220" s="466"/>
      <c r="B220" s="188" t="s">
        <v>122</v>
      </c>
      <c r="C220" s="108"/>
      <c r="D220" s="189">
        <v>6</v>
      </c>
      <c r="E220" s="189">
        <f>IFERROR(VLOOKUP(B220,[13]A!$B$2:$D$2000,3,FALSE),0)+IFERROR(VLOOKUP(B220,[14]A!$B$2:$D$2000,3,FALSE),0)</f>
        <v>0</v>
      </c>
      <c r="F220" s="466"/>
      <c r="G220" s="189">
        <f>IFERROR(VLOOKUP(B220,[2]A!$B$2:$P$3000,9,FALSE),0)</f>
        <v>846</v>
      </c>
      <c r="H220" s="466"/>
      <c r="I220" s="189">
        <f>IFERROR(VLOOKUP(B220,[3]A!$C$2:$F$500,4,FALSE),0)</f>
        <v>0</v>
      </c>
      <c r="J220" s="466"/>
      <c r="K220" s="189">
        <f>IFERROR(VLOOKUP(B220,[4]A!$B$2:$I$400,3,FALSE),0)</f>
        <v>228</v>
      </c>
      <c r="L220" s="466"/>
      <c r="M220" s="189">
        <f>IFERROR(VLOOKUP(B220,[5]A!$B$2:$J$400,7,FALSE),0)</f>
        <v>0</v>
      </c>
      <c r="N220" s="466"/>
      <c r="O220" s="189">
        <f>IFERROR(VLOOKUP(B220,[6]A!$A$4:$G$300,9,FALSE),0)</f>
        <v>0</v>
      </c>
      <c r="P220" s="466"/>
      <c r="Q220" s="189">
        <f>IFERROR(VLOOKUP(B220,[7]A!$B$2:$K$2000,4,FALSE),0)/11</f>
        <v>0</v>
      </c>
      <c r="R220" s="189">
        <f>IFERROR(VLOOKUP(B220,[8]A!$B$2:$J$2000,9,FALSE),0)/11</f>
        <v>-2.1818181818181817</v>
      </c>
      <c r="S220" s="190">
        <v>1.8763000000000001</v>
      </c>
      <c r="T220" s="456"/>
      <c r="U220" s="190">
        <v>1.7915000000000001</v>
      </c>
      <c r="V220" s="456"/>
      <c r="W220" s="237">
        <f t="shared" si="90"/>
        <v>2.2140339999999998</v>
      </c>
      <c r="X220" s="384"/>
      <c r="Y220" s="456"/>
      <c r="Z220" s="456"/>
      <c r="AA220" s="419"/>
      <c r="AB220" s="456"/>
      <c r="AC220" s="456"/>
      <c r="AD220" s="237">
        <f>IFERROR(VLOOKUP(B220,[9]A!$C$2:$I$2000,7,FALSE),0)</f>
        <v>2.2650000000000001</v>
      </c>
      <c r="AE220" s="384"/>
      <c r="AF220" s="384"/>
      <c r="AG220" s="3">
        <v>0.10006400000000015</v>
      </c>
      <c r="AJ220" s="288"/>
    </row>
    <row r="221" spans="1:36" ht="18.75">
      <c r="A221" s="466"/>
      <c r="B221" s="188" t="s">
        <v>123</v>
      </c>
      <c r="C221" s="108"/>
      <c r="D221" s="189">
        <v>6</v>
      </c>
      <c r="E221" s="189">
        <f>IFERROR(VLOOKUP(B221,[13]A!$B$2:$D$2000,3,FALSE),0)+IFERROR(VLOOKUP(B221,[14]A!$B$2:$D$2000,3,FALSE),0)</f>
        <v>0</v>
      </c>
      <c r="F221" s="466"/>
      <c r="G221" s="189">
        <f>IFERROR(VLOOKUP(B221,[2]A!$B$2:$P$3000,9,FALSE),0)</f>
        <v>0</v>
      </c>
      <c r="H221" s="466"/>
      <c r="I221" s="189">
        <f>IFERROR(VLOOKUP(B221,[3]A!$C$2:$F$500,4,FALSE),0)</f>
        <v>0</v>
      </c>
      <c r="J221" s="466"/>
      <c r="K221" s="189">
        <f>IFERROR(VLOOKUP(B221,[4]A!$B$2:$I$400,3,FALSE),0)</f>
        <v>0</v>
      </c>
      <c r="L221" s="466"/>
      <c r="M221" s="189">
        <f>IFERROR(VLOOKUP(B221,[5]A!$B$2:$J$400,7,FALSE),0)</f>
        <v>0</v>
      </c>
      <c r="N221" s="466"/>
      <c r="O221" s="189">
        <f>IFERROR(VLOOKUP(B221,[6]A!$A$4:$G$300,9,FALSE),0)</f>
        <v>0</v>
      </c>
      <c r="P221" s="466"/>
      <c r="Q221" s="189">
        <f>IFERROR(VLOOKUP(B221,[7]A!$B$2:$K$2000,4,FALSE),0)/11</f>
        <v>0</v>
      </c>
      <c r="R221" s="189">
        <f>IFERROR(VLOOKUP(B221,[8]A!$B$2:$J$2000,9,FALSE),0)/11</f>
        <v>0</v>
      </c>
      <c r="S221" s="190">
        <v>1.8763000000000001</v>
      </c>
      <c r="T221" s="456"/>
      <c r="U221" s="190">
        <v>1.7915000000000001</v>
      </c>
      <c r="V221" s="456"/>
      <c r="W221" s="237">
        <f t="shared" si="90"/>
        <v>2.2140339999999998</v>
      </c>
      <c r="X221" s="384"/>
      <c r="Y221" s="456"/>
      <c r="Z221" s="456"/>
      <c r="AA221" s="419"/>
      <c r="AB221" s="456"/>
      <c r="AC221" s="456"/>
      <c r="AD221" s="237">
        <f>IFERROR(VLOOKUP(B221,[9]A!$C$2:$I$2000,7,FALSE),0)</f>
        <v>0</v>
      </c>
      <c r="AE221" s="384"/>
      <c r="AF221" s="384"/>
      <c r="AG221" s="3">
        <v>0.10006400000000015</v>
      </c>
    </row>
    <row r="222" spans="1:36" ht="18.75">
      <c r="A222" s="466"/>
      <c r="B222" s="188" t="s">
        <v>151</v>
      </c>
      <c r="C222" s="108"/>
      <c r="D222" s="189">
        <v>6</v>
      </c>
      <c r="E222" s="189">
        <f>IFERROR(VLOOKUP(B222,[13]A!$B$2:$D$2000,3,FALSE),0)+IFERROR(VLOOKUP(B222,[14]A!$B$2:$D$2000,3,FALSE),0)</f>
        <v>0</v>
      </c>
      <c r="F222" s="466"/>
      <c r="G222" s="189">
        <f>IFERROR(VLOOKUP(B222,[2]A!$B$2:$P$3000,9,FALSE),0)</f>
        <v>0</v>
      </c>
      <c r="H222" s="466"/>
      <c r="I222" s="189">
        <f>IFERROR(VLOOKUP(B222,[3]A!$C$2:$F$500,4,FALSE),0)</f>
        <v>0</v>
      </c>
      <c r="J222" s="466"/>
      <c r="K222" s="189">
        <f>IFERROR(VLOOKUP(B222,[4]A!$B$2:$I$400,3,FALSE),0)</f>
        <v>0</v>
      </c>
      <c r="L222" s="466"/>
      <c r="M222" s="189">
        <f>IFERROR(VLOOKUP(B222,[5]A!$B$2:$J$400,7,FALSE),0)</f>
        <v>0</v>
      </c>
      <c r="N222" s="466"/>
      <c r="O222" s="189">
        <f>IFERROR(VLOOKUP(B222,[6]A!$A$4:$G$300,9,FALSE),0)</f>
        <v>0</v>
      </c>
      <c r="P222" s="466"/>
      <c r="Q222" s="189">
        <f>IFERROR(VLOOKUP(B222,[7]A!$B$2:$K$2000,4,FALSE),0)/11</f>
        <v>0</v>
      </c>
      <c r="R222" s="189">
        <f>IFERROR(VLOOKUP(B222,[8]A!$B$2:$J$2000,9,FALSE),0)/11</f>
        <v>0</v>
      </c>
      <c r="S222" s="190">
        <v>1.8763000000000001</v>
      </c>
      <c r="T222" s="456"/>
      <c r="U222" s="190">
        <v>1.7915000000000001</v>
      </c>
      <c r="V222" s="456"/>
      <c r="W222" s="237">
        <f t="shared" si="90"/>
        <v>2.2140339999999998</v>
      </c>
      <c r="X222" s="384"/>
      <c r="Y222" s="456"/>
      <c r="Z222" s="456"/>
      <c r="AA222" s="419"/>
      <c r="AB222" s="456"/>
      <c r="AC222" s="456"/>
      <c r="AD222" s="237">
        <f>IFERROR(VLOOKUP(B222,[9]A!$C$2:$I$2000,7,FALSE),0)</f>
        <v>2.2650000000000001</v>
      </c>
      <c r="AE222" s="384"/>
      <c r="AF222" s="384"/>
      <c r="AG222" s="3">
        <v>0.10006400000000015</v>
      </c>
    </row>
    <row r="223" spans="1:36" ht="18.75">
      <c r="A223" s="466"/>
      <c r="B223" s="188" t="s">
        <v>235</v>
      </c>
      <c r="C223" s="108"/>
      <c r="D223" s="189">
        <v>6</v>
      </c>
      <c r="E223" s="189">
        <f>IFERROR(VLOOKUP(B223,[13]A!$B$2:$D$2000,3,FALSE),0)+IFERROR(VLOOKUP(B223,[14]A!$B$2:$D$2000,3,FALSE),0)</f>
        <v>0</v>
      </c>
      <c r="F223" s="466"/>
      <c r="G223" s="189">
        <f>IFERROR(VLOOKUP(B223,[2]A!$B$2:$P$3000,9,FALSE),0)</f>
        <v>0</v>
      </c>
      <c r="H223" s="466"/>
      <c r="I223" s="189">
        <f>IFERROR(VLOOKUP(B223,[3]A!$C$2:$F$500,4,FALSE),0)</f>
        <v>0</v>
      </c>
      <c r="J223" s="466"/>
      <c r="K223" s="189">
        <f>IFERROR(VLOOKUP(B223,[4]A!$B$2:$I$400,3,FALSE),0)</f>
        <v>0</v>
      </c>
      <c r="L223" s="466"/>
      <c r="M223" s="189">
        <f>IFERROR(VLOOKUP(B223,[5]A!$B$2:$J$400,7,FALSE),0)</f>
        <v>0</v>
      </c>
      <c r="N223" s="466"/>
      <c r="O223" s="189">
        <f>IFERROR(VLOOKUP(B223,[6]A!$A$4:$G$300,9,FALSE),0)</f>
        <v>0</v>
      </c>
      <c r="P223" s="466"/>
      <c r="Q223" s="189">
        <f>IFERROR(VLOOKUP(B223,[7]A!$B$2:$K$2000,4,FALSE),0)/11</f>
        <v>0</v>
      </c>
      <c r="R223" s="189">
        <f>IFERROR(VLOOKUP(B223,[8]A!$B$2:$J$2000,9,FALSE),0)/11</f>
        <v>0</v>
      </c>
      <c r="S223" s="190">
        <v>1.8763000000000001</v>
      </c>
      <c r="T223" s="456"/>
      <c r="U223" s="190">
        <v>1.7915000000000001</v>
      </c>
      <c r="V223" s="456"/>
      <c r="W223" s="237">
        <f t="shared" si="90"/>
        <v>2.2140339999999998</v>
      </c>
      <c r="X223" s="384"/>
      <c r="Y223" s="456"/>
      <c r="Z223" s="456"/>
      <c r="AA223" s="419"/>
      <c r="AB223" s="456"/>
      <c r="AC223" s="456"/>
      <c r="AD223" s="237">
        <f>IFERROR(VLOOKUP(B223,[9]A!$C$2:$I$2000,7,FALSE),0)</f>
        <v>2.2650000000000001</v>
      </c>
      <c r="AE223" s="384"/>
      <c r="AF223" s="384"/>
      <c r="AG223" s="3">
        <v>0.10006400000000015</v>
      </c>
    </row>
    <row r="224" spans="1:36" ht="18.75">
      <c r="A224" s="466"/>
      <c r="B224" s="188" t="s">
        <v>237</v>
      </c>
      <c r="C224" s="108"/>
      <c r="D224" s="189">
        <v>6</v>
      </c>
      <c r="E224" s="189">
        <f>IFERROR(VLOOKUP(B224,[13]A!$B$2:$D$2000,3,FALSE),0)+IFERROR(VLOOKUP(B224,[14]A!$B$2:$D$2000,3,FALSE),0)</f>
        <v>0</v>
      </c>
      <c r="F224" s="466"/>
      <c r="G224" s="189">
        <f>IFERROR(VLOOKUP(B224,[2]A!$B$2:$P$3000,9,FALSE),0)</f>
        <v>0</v>
      </c>
      <c r="H224" s="466"/>
      <c r="I224" s="189">
        <f>IFERROR(VLOOKUP(B224,[3]A!$C$2:$F$500,4,FALSE),0)</f>
        <v>0</v>
      </c>
      <c r="J224" s="466"/>
      <c r="K224" s="189">
        <f>IFERROR(VLOOKUP(B224,[4]A!$B$2:$I$400,3,FALSE),0)</f>
        <v>0</v>
      </c>
      <c r="L224" s="466"/>
      <c r="M224" s="189">
        <f>IFERROR(VLOOKUP(B224,[5]A!$B$2:$J$400,7,FALSE),0)</f>
        <v>0</v>
      </c>
      <c r="N224" s="466"/>
      <c r="O224" s="189">
        <f>IFERROR(VLOOKUP(B224,[6]A!$A$4:$G$300,9,FALSE),0)</f>
        <v>0</v>
      </c>
      <c r="P224" s="466"/>
      <c r="Q224" s="189">
        <f>IFERROR(VLOOKUP(B224,[7]A!$B$2:$K$2000,4,FALSE),0)/11</f>
        <v>0</v>
      </c>
      <c r="R224" s="189">
        <f>IFERROR(VLOOKUP(B224,[8]A!$B$2:$J$2000,9,FALSE),0)/11</f>
        <v>0</v>
      </c>
      <c r="S224" s="190">
        <v>1.8763000000000001</v>
      </c>
      <c r="T224" s="456"/>
      <c r="U224" s="190">
        <v>1.7915000000000001</v>
      </c>
      <c r="V224" s="456"/>
      <c r="W224" s="237">
        <f t="shared" si="90"/>
        <v>2.2140339999999998</v>
      </c>
      <c r="X224" s="384"/>
      <c r="Y224" s="456"/>
      <c r="Z224" s="456"/>
      <c r="AA224" s="419"/>
      <c r="AB224" s="456"/>
      <c r="AC224" s="456"/>
      <c r="AD224" s="237">
        <f>IFERROR(VLOOKUP(B224,[9]A!$C$2:$I$2000,7,FALSE),0)</f>
        <v>2.2650000000000001</v>
      </c>
      <c r="AE224" s="384"/>
      <c r="AF224" s="384"/>
      <c r="AG224" s="3">
        <v>0.10006400000000015</v>
      </c>
    </row>
    <row r="225" spans="1:33" ht="18.75">
      <c r="A225" s="467"/>
      <c r="B225" s="188" t="s">
        <v>245</v>
      </c>
      <c r="C225" s="108"/>
      <c r="D225" s="189">
        <v>6</v>
      </c>
      <c r="E225" s="189">
        <f>IFERROR(VLOOKUP(B225,[13]A!$B$2:$D$2000,3,FALSE),0)+IFERROR(VLOOKUP(B225,[14]A!$B$2:$D$2000,3,FALSE),0)</f>
        <v>0</v>
      </c>
      <c r="F225" s="467"/>
      <c r="G225" s="189">
        <f>IFERROR(VLOOKUP(B225,[2]A!$B$2:$P$3000,9,FALSE),0)</f>
        <v>0</v>
      </c>
      <c r="H225" s="467"/>
      <c r="I225" s="189">
        <f>IFERROR(VLOOKUP(B225,[3]A!$C$2:$F$500,4,FALSE),0)</f>
        <v>0</v>
      </c>
      <c r="J225" s="467"/>
      <c r="K225" s="189">
        <f>IFERROR(VLOOKUP(B225,[4]A!$B$2:$I$400,3,FALSE),0)</f>
        <v>0</v>
      </c>
      <c r="L225" s="467"/>
      <c r="M225" s="189">
        <f>IFERROR(VLOOKUP(B225,[5]A!$B$2:$J$400,7,FALSE),0)</f>
        <v>0</v>
      </c>
      <c r="N225" s="467"/>
      <c r="O225" s="189">
        <f>IFERROR(VLOOKUP(B225,[6]A!$A$4:$G$300,9,FALSE),0)</f>
        <v>0</v>
      </c>
      <c r="P225" s="467"/>
      <c r="Q225" s="189">
        <f>IFERROR(VLOOKUP(B225,[7]A!$B$2:$K$2000,4,FALSE),0)/11</f>
        <v>0</v>
      </c>
      <c r="R225" s="189">
        <f>IFERROR(VLOOKUP(B225,[8]A!$B$2:$J$2000,9,FALSE),0)/11</f>
        <v>0</v>
      </c>
      <c r="S225" s="190">
        <v>1.8763000000000001</v>
      </c>
      <c r="T225" s="457"/>
      <c r="U225" s="190">
        <v>1.7915000000000001</v>
      </c>
      <c r="V225" s="457"/>
      <c r="W225" s="237">
        <f t="shared" si="90"/>
        <v>2.2140339999999998</v>
      </c>
      <c r="X225" s="385"/>
      <c r="Y225" s="457"/>
      <c r="Z225" s="457"/>
      <c r="AA225" s="415"/>
      <c r="AB225" s="457"/>
      <c r="AC225" s="457"/>
      <c r="AD225" s="237">
        <f>IFERROR(VLOOKUP(B225,[9]A!$C$2:$I$2000,7,FALSE),0)</f>
        <v>2.2650000000000001</v>
      </c>
      <c r="AE225" s="385"/>
      <c r="AF225" s="385"/>
      <c r="AG225" s="3">
        <v>0.10006400000000015</v>
      </c>
    </row>
    <row r="226" spans="1:33" ht="18.75">
      <c r="A226" s="450">
        <v>116</v>
      </c>
      <c r="B226" s="191" t="s">
        <v>124</v>
      </c>
      <c r="C226" s="108"/>
      <c r="D226" s="192">
        <v>6</v>
      </c>
      <c r="E226" s="192">
        <f>IFERROR(VLOOKUP(B226,[13]A!$B$2:$D$2000,3,FALSE),0)+IFERROR(VLOOKUP(B226,[14]A!$B$2:$D$2000,3,FALSE),0)</f>
        <v>0</v>
      </c>
      <c r="F226" s="450">
        <f>SUM(E226:E227)</f>
        <v>0</v>
      </c>
      <c r="G226" s="192">
        <f>IFERROR(VLOOKUP(B226,[2]A!$B$2:$P$3000,9,FALSE),0)</f>
        <v>0</v>
      </c>
      <c r="H226" s="450">
        <f>SUM(G226:G227)</f>
        <v>0</v>
      </c>
      <c r="I226" s="192">
        <f>IFERROR(VLOOKUP(B226,[3]A!$C$2:$F$500,4,FALSE),0)</f>
        <v>0</v>
      </c>
      <c r="J226" s="450">
        <f>SUM(I226:I227)</f>
        <v>0</v>
      </c>
      <c r="K226" s="192">
        <f>IFERROR(VLOOKUP(B226,[4]A!$B$2:$I$400,3,FALSE),0)</f>
        <v>36</v>
      </c>
      <c r="L226" s="450">
        <f>SUM(K226:K227)</f>
        <v>36</v>
      </c>
      <c r="M226" s="192">
        <f>IFERROR(VLOOKUP(B226,[5]A!$B$2:$J$400,7,FALSE),0)</f>
        <v>0</v>
      </c>
      <c r="N226" s="450">
        <f>SUM(M226:M227)</f>
        <v>0</v>
      </c>
      <c r="O226" s="192">
        <f>IFERROR(VLOOKUP(B226,[6]A!$A$4:$G$300,9,FALSE),0)</f>
        <v>0</v>
      </c>
      <c r="P226" s="450">
        <f>SUM(O226:O227)</f>
        <v>0</v>
      </c>
      <c r="Q226" s="192">
        <f>IFERROR(VLOOKUP(B226,[7]A!$B$2:$K$2000,4,FALSE),0)/11</f>
        <v>0</v>
      </c>
      <c r="R226" s="192">
        <f>IFERROR(VLOOKUP(B226,[8]A!$B$2:$J$2000,9,FALSE),0)/11</f>
        <v>0</v>
      </c>
      <c r="S226" s="193">
        <v>2.7542</v>
      </c>
      <c r="T226" s="458">
        <f>+S226</f>
        <v>2.7542</v>
      </c>
      <c r="U226" s="193">
        <v>2.6695000000000002</v>
      </c>
      <c r="V226" s="458">
        <f>+U226</f>
        <v>2.6695000000000002</v>
      </c>
      <c r="W226" s="238">
        <f t="shared" si="90"/>
        <v>3.2499559999999996</v>
      </c>
      <c r="X226" s="386">
        <f>+W226</f>
        <v>3.2499559999999996</v>
      </c>
      <c r="Y226" s="458">
        <f>+W226-(U226*1.18)</f>
        <v>9.9945999999999646E-2</v>
      </c>
      <c r="Z226" s="458">
        <v>9.9945999999999646E-2</v>
      </c>
      <c r="AA226" s="428">
        <f>+Z226-Y226</f>
        <v>0</v>
      </c>
      <c r="AB226" s="458">
        <v>4.9999999999999822E-2</v>
      </c>
      <c r="AC226" s="458">
        <f>+Z226-AB226</f>
        <v>4.9945999999999824E-2</v>
      </c>
      <c r="AD226" s="238">
        <f>IFERROR(VLOOKUP(B226,[9]A!$C$2:$I$2000,7,FALSE),0)</f>
        <v>3.25</v>
      </c>
      <c r="AE226" s="386">
        <f>+AD226</f>
        <v>3.25</v>
      </c>
      <c r="AF226" s="386"/>
      <c r="AG226" s="3">
        <v>9.9945999999999646E-2</v>
      </c>
    </row>
    <row r="227" spans="1:33" ht="18.75">
      <c r="A227" s="451"/>
      <c r="B227" s="191" t="s">
        <v>171</v>
      </c>
      <c r="C227" s="108"/>
      <c r="D227" s="192">
        <v>6</v>
      </c>
      <c r="E227" s="192">
        <f>IFERROR(VLOOKUP(B227,[13]A!$B$2:$D$2000,3,FALSE),0)+IFERROR(VLOOKUP(B227,[14]A!$B$2:$D$2000,3,FALSE),0)</f>
        <v>0</v>
      </c>
      <c r="F227" s="451"/>
      <c r="G227" s="192">
        <f>IFERROR(VLOOKUP(B227,[2]A!$B$2:$P$3000,9,FALSE),0)</f>
        <v>0</v>
      </c>
      <c r="H227" s="451"/>
      <c r="I227" s="192">
        <f>IFERROR(VLOOKUP(B227,[3]A!$C$2:$F$500,4,FALSE),0)</f>
        <v>0</v>
      </c>
      <c r="J227" s="451"/>
      <c r="K227" s="192">
        <f>IFERROR(VLOOKUP(B227,[4]A!$B$2:$I$400,3,FALSE),0)</f>
        <v>0</v>
      </c>
      <c r="L227" s="451"/>
      <c r="M227" s="192">
        <f>IFERROR(VLOOKUP(B227,[5]A!$B$2:$J$400,7,FALSE),0)</f>
        <v>0</v>
      </c>
      <c r="N227" s="451"/>
      <c r="O227" s="192">
        <f>IFERROR(VLOOKUP(B227,[6]A!$A$4:$G$300,9,FALSE),0)</f>
        <v>0</v>
      </c>
      <c r="P227" s="451"/>
      <c r="Q227" s="192">
        <f>IFERROR(VLOOKUP(B227,[7]A!$B$2:$K$2000,4,FALSE),0)/11</f>
        <v>0</v>
      </c>
      <c r="R227" s="192">
        <f>IFERROR(VLOOKUP(B227,[8]A!$B$2:$J$2000,9,FALSE),0)/11</f>
        <v>0</v>
      </c>
      <c r="S227" s="193">
        <v>2.7542</v>
      </c>
      <c r="T227" s="459"/>
      <c r="U227" s="193">
        <v>2.6695000000000002</v>
      </c>
      <c r="V227" s="459"/>
      <c r="W227" s="238">
        <f t="shared" si="90"/>
        <v>3.2499559999999996</v>
      </c>
      <c r="X227" s="387"/>
      <c r="Y227" s="459"/>
      <c r="Z227" s="459">
        <v>9.9945999999999646E-2</v>
      </c>
      <c r="AA227" s="415"/>
      <c r="AB227" s="459"/>
      <c r="AC227" s="459">
        <v>2.7</v>
      </c>
      <c r="AD227" s="238">
        <f>IFERROR(VLOOKUP(B227,[9]A!$C$2:$I$2000,7,FALSE),0)</f>
        <v>0</v>
      </c>
      <c r="AE227" s="387"/>
      <c r="AF227" s="387"/>
      <c r="AG227" s="3">
        <v>9.9945999999999646E-2</v>
      </c>
    </row>
    <row r="228" spans="1:33" ht="18.75">
      <c r="A228" s="485">
        <v>92</v>
      </c>
      <c r="B228" s="176" t="s">
        <v>125</v>
      </c>
      <c r="C228" s="108"/>
      <c r="D228" s="177">
        <v>6</v>
      </c>
      <c r="E228" s="177">
        <f>IFERROR(VLOOKUP(B228,[13]A!$B$2:$D$2000,3,FALSE),0)+IFERROR(VLOOKUP(B228,[14]A!$B$2:$D$2000,3,FALSE),0)</f>
        <v>0</v>
      </c>
      <c r="F228" s="485">
        <f>SUM(E228:E229)</f>
        <v>0</v>
      </c>
      <c r="G228" s="177">
        <f>IFERROR(VLOOKUP(B228,[2]A!$B$2:$P$3000,9,FALSE),0)</f>
        <v>0</v>
      </c>
      <c r="H228" s="485">
        <f>SUM(G228:G229)</f>
        <v>0</v>
      </c>
      <c r="I228" s="177">
        <f>IFERROR(VLOOKUP(B228,[3]A!$C$2:$F$500,4,FALSE),0)</f>
        <v>0</v>
      </c>
      <c r="J228" s="485">
        <f>SUM(I228:I229)</f>
        <v>0</v>
      </c>
      <c r="K228" s="177">
        <f>IFERROR(VLOOKUP(B228,[4]A!$B$2:$I$400,3,FALSE),0)</f>
        <v>0</v>
      </c>
      <c r="L228" s="485">
        <f>SUM(K228:K229)</f>
        <v>0</v>
      </c>
      <c r="M228" s="177">
        <f>IFERROR(VLOOKUP(B228,[5]A!$B$2:$J$400,7,FALSE),0)</f>
        <v>0</v>
      </c>
      <c r="N228" s="485">
        <f>SUM(M228:M229)</f>
        <v>0</v>
      </c>
      <c r="O228" s="177">
        <f>IFERROR(VLOOKUP(B228,[6]A!$A$4:$G$300,9,FALSE),0)</f>
        <v>0</v>
      </c>
      <c r="P228" s="485">
        <f>SUM(O228:O229)</f>
        <v>0</v>
      </c>
      <c r="Q228" s="177">
        <f>IFERROR(VLOOKUP(B228,[7]A!$B$2:$K$2000,4,FALSE),0)/11</f>
        <v>0</v>
      </c>
      <c r="R228" s="177">
        <f>IFERROR(VLOOKUP(B228,[8]A!$B$2:$J$2000,9,FALSE),0)/11</f>
        <v>0</v>
      </c>
      <c r="S228" s="178">
        <v>1.0339220338983053</v>
      </c>
      <c r="T228" s="460">
        <f>+S228</f>
        <v>1.0339220338983053</v>
      </c>
      <c r="U228" s="178">
        <v>0.97460000000000002</v>
      </c>
      <c r="V228" s="460">
        <f>+U228</f>
        <v>0.97460000000000002</v>
      </c>
      <c r="W228" s="233">
        <f t="shared" si="90"/>
        <v>1.2200280000000001</v>
      </c>
      <c r="X228" s="359">
        <f>+W228</f>
        <v>1.2200280000000001</v>
      </c>
      <c r="Y228" s="460">
        <f>+W228-(U228*1.18)</f>
        <v>7.0000000000000062E-2</v>
      </c>
      <c r="Z228" s="460">
        <v>7.0000000000000007E-2</v>
      </c>
      <c r="AA228" s="428">
        <f>+Z228-Y228</f>
        <v>0</v>
      </c>
      <c r="AB228" s="460">
        <v>3.499999999999992E-2</v>
      </c>
      <c r="AC228" s="460">
        <f>+Z228-AB228</f>
        <v>3.5000000000000087E-2</v>
      </c>
      <c r="AD228" s="233">
        <f>IFERROR(VLOOKUP(B228,[9]A!$C$2:$I$2000,7,FALSE),0)</f>
        <v>0</v>
      </c>
      <c r="AE228" s="359">
        <f>+AD228</f>
        <v>0</v>
      </c>
      <c r="AF228" s="359"/>
    </row>
    <row r="229" spans="1:33" ht="18.75">
      <c r="A229" s="486"/>
      <c r="B229" s="176" t="s">
        <v>126</v>
      </c>
      <c r="C229" s="108"/>
      <c r="D229" s="177">
        <v>6</v>
      </c>
      <c r="E229" s="177">
        <f>IFERROR(VLOOKUP(B229,[13]A!$B$2:$D$2000,3,FALSE),0)+IFERROR(VLOOKUP(B229,[14]A!$B$2:$D$2000,3,FALSE),0)</f>
        <v>0</v>
      </c>
      <c r="F229" s="486"/>
      <c r="G229" s="177">
        <f>IFERROR(VLOOKUP(B229,[2]A!$B$2:$P$3000,9,FALSE),0)</f>
        <v>0</v>
      </c>
      <c r="H229" s="486"/>
      <c r="I229" s="177">
        <f>IFERROR(VLOOKUP(B229,[3]A!$C$2:$F$500,4,FALSE),0)</f>
        <v>0</v>
      </c>
      <c r="J229" s="486"/>
      <c r="K229" s="177">
        <f>IFERROR(VLOOKUP(B229,[4]A!$B$2:$I$400,3,FALSE),0)</f>
        <v>0</v>
      </c>
      <c r="L229" s="486"/>
      <c r="M229" s="177">
        <f>IFERROR(VLOOKUP(B229,[5]A!$B$2:$J$400,7,FALSE),0)</f>
        <v>0</v>
      </c>
      <c r="N229" s="486"/>
      <c r="O229" s="177">
        <f>IFERROR(VLOOKUP(B229,[6]A!$A$4:$G$300,9,FALSE),0)</f>
        <v>0</v>
      </c>
      <c r="P229" s="486"/>
      <c r="Q229" s="177">
        <f>IFERROR(VLOOKUP(B229,[7]A!$B$2:$K$2000,4,FALSE),0)/11</f>
        <v>0</v>
      </c>
      <c r="R229" s="177">
        <f>IFERROR(VLOOKUP(B229,[8]A!$B$2:$J$2000,9,FALSE),0)/11</f>
        <v>0</v>
      </c>
      <c r="S229" s="178">
        <v>1.0339220338983053</v>
      </c>
      <c r="T229" s="461"/>
      <c r="U229" s="178">
        <v>0.97460000000000002</v>
      </c>
      <c r="V229" s="461"/>
      <c r="W229" s="233">
        <f t="shared" si="90"/>
        <v>1.2200280000000001</v>
      </c>
      <c r="X229" s="360"/>
      <c r="Y229" s="461"/>
      <c r="Z229" s="461">
        <v>0</v>
      </c>
      <c r="AA229" s="415"/>
      <c r="AB229" s="461"/>
      <c r="AC229" s="461">
        <v>1.22</v>
      </c>
      <c r="AD229" s="233">
        <f>IFERROR(VLOOKUP(B229,[9]A!$C$2:$I$2000,7,FALSE),0)</f>
        <v>0</v>
      </c>
      <c r="AE229" s="360"/>
      <c r="AF229" s="360"/>
    </row>
    <row r="230" spans="1:33" ht="18.75">
      <c r="A230" s="429">
        <v>142</v>
      </c>
      <c r="B230" s="129" t="s">
        <v>184</v>
      </c>
      <c r="C230" s="108"/>
      <c r="D230" s="130">
        <v>8</v>
      </c>
      <c r="E230" s="130">
        <f>IFERROR(VLOOKUP(B230,[13]A!$B$2:$D$2000,3,FALSE),0)+IFERROR(VLOOKUP(B230,[14]A!$B$2:$D$2000,3,FALSE),0)</f>
        <v>0</v>
      </c>
      <c r="F230" s="429">
        <f>SUM(E230:E231)</f>
        <v>0</v>
      </c>
      <c r="G230" s="130">
        <f>IFERROR(VLOOKUP(B230,[2]A!$B$2:$P$3000,9,FALSE),0)</f>
        <v>0</v>
      </c>
      <c r="H230" s="429">
        <f>SUM(G230:G231)</f>
        <v>0</v>
      </c>
      <c r="I230" s="130">
        <f>IFERROR(VLOOKUP(B230,[3]A!$C$2:$F$500,4,FALSE),0)</f>
        <v>0</v>
      </c>
      <c r="J230" s="429">
        <f>SUM(I230:I231)</f>
        <v>0</v>
      </c>
      <c r="K230" s="130">
        <f>IFERROR(VLOOKUP(B230,[4]A!$B$2:$I$400,3,FALSE),0)</f>
        <v>0</v>
      </c>
      <c r="L230" s="429">
        <f>SUM(K230:K231)</f>
        <v>0</v>
      </c>
      <c r="M230" s="130">
        <f>IFERROR(VLOOKUP(B230,[5]A!$B$2:$J$400,7,FALSE),0)</f>
        <v>0</v>
      </c>
      <c r="N230" s="429">
        <f>SUM(M230:M231)</f>
        <v>0</v>
      </c>
      <c r="O230" s="130">
        <f>IFERROR(VLOOKUP(B230,[6]A!$A$4:$G$300,9,FALSE),0)</f>
        <v>0</v>
      </c>
      <c r="P230" s="429">
        <f>SUM(O230:O231)</f>
        <v>0</v>
      </c>
      <c r="Q230" s="130">
        <f>IFERROR(VLOOKUP(B230,[7]A!$B$2:$K$2000,4,FALSE),0)/11</f>
        <v>0</v>
      </c>
      <c r="R230" s="130">
        <f>IFERROR(VLOOKUP(B230,[8]A!$B$2:$J$2000,9,FALSE),0)/11</f>
        <v>0</v>
      </c>
      <c r="S230" s="131">
        <v>0.93222372881355942</v>
      </c>
      <c r="T230" s="425">
        <f>+S230</f>
        <v>0.93222372881355942</v>
      </c>
      <c r="U230" s="131">
        <v>0.90680000000000005</v>
      </c>
      <c r="V230" s="425">
        <f>+U230</f>
        <v>0.90680000000000005</v>
      </c>
      <c r="W230" s="218">
        <f t="shared" si="90"/>
        <v>1.1000240000000001</v>
      </c>
      <c r="X230" s="356">
        <f>+W230</f>
        <v>1.1000240000000001</v>
      </c>
      <c r="Y230" s="425">
        <f>+W230-(U230*1.18)</f>
        <v>3.0000000000000027E-2</v>
      </c>
      <c r="Z230" s="425">
        <v>0.03</v>
      </c>
      <c r="AA230" s="428">
        <f>+Z230-Y230</f>
        <v>-2.7755575615628914E-17</v>
      </c>
      <c r="AB230" s="425">
        <v>1.4999999999999999E-2</v>
      </c>
      <c r="AC230" s="425">
        <f>+Z230-AB230</f>
        <v>1.4999999999999999E-2</v>
      </c>
      <c r="AD230" s="218">
        <f>IFERROR(VLOOKUP(B230,[9]A!$C$2:$I$2000,7,FALSE),0)</f>
        <v>0</v>
      </c>
      <c r="AE230" s="356">
        <f>+AD230</f>
        <v>0</v>
      </c>
      <c r="AF230" s="356"/>
    </row>
    <row r="231" spans="1:33" ht="18.75">
      <c r="A231" s="431"/>
      <c r="B231" s="129" t="s">
        <v>185</v>
      </c>
      <c r="C231" s="108"/>
      <c r="D231" s="130">
        <v>8</v>
      </c>
      <c r="E231" s="130">
        <f>IFERROR(VLOOKUP(B231,[13]A!$B$2:$D$2000,3,FALSE),0)+IFERROR(VLOOKUP(B231,[14]A!$B$2:$D$2000,3,FALSE),0)</f>
        <v>0</v>
      </c>
      <c r="F231" s="431"/>
      <c r="G231" s="130">
        <f>IFERROR(VLOOKUP(B231,[2]A!$B$2:$P$3000,9,FALSE),0)</f>
        <v>0</v>
      </c>
      <c r="H231" s="431"/>
      <c r="I231" s="130">
        <f>IFERROR(VLOOKUP(B231,[3]A!$C$2:$F$500,4,FALSE),0)</f>
        <v>0</v>
      </c>
      <c r="J231" s="431"/>
      <c r="K231" s="130">
        <f>IFERROR(VLOOKUP(B231,[4]A!$B$2:$I$400,3,FALSE),0)</f>
        <v>0</v>
      </c>
      <c r="L231" s="431"/>
      <c r="M231" s="130">
        <f>IFERROR(VLOOKUP(B231,[5]A!$B$2:$J$400,7,FALSE),0)</f>
        <v>0</v>
      </c>
      <c r="N231" s="431"/>
      <c r="O231" s="130">
        <f>IFERROR(VLOOKUP(B231,[6]A!$A$4:$G$300,9,FALSE),0)</f>
        <v>0</v>
      </c>
      <c r="P231" s="431"/>
      <c r="Q231" s="130">
        <f>IFERROR(VLOOKUP(B231,[7]A!$B$2:$K$2000,4,FALSE),0)/11</f>
        <v>0</v>
      </c>
      <c r="R231" s="130">
        <f>IFERROR(VLOOKUP(B231,[8]A!$B$2:$J$2000,9,FALSE),0)/11</f>
        <v>0</v>
      </c>
      <c r="S231" s="131">
        <v>0.93222372881355942</v>
      </c>
      <c r="T231" s="427"/>
      <c r="U231" s="131">
        <v>0.90680000000000005</v>
      </c>
      <c r="V231" s="427"/>
      <c r="W231" s="218">
        <f t="shared" si="90"/>
        <v>1.1000240000000001</v>
      </c>
      <c r="X231" s="358"/>
      <c r="Y231" s="427"/>
      <c r="Z231" s="427">
        <v>0</v>
      </c>
      <c r="AA231" s="415"/>
      <c r="AB231" s="427"/>
      <c r="AC231" s="427">
        <v>2.2200000000000002</v>
      </c>
      <c r="AD231" s="218">
        <f>IFERROR(VLOOKUP(B231,[9]A!$C$2:$I$2000,7,FALSE),0)</f>
        <v>0</v>
      </c>
      <c r="AE231" s="358"/>
      <c r="AF231" s="358"/>
    </row>
    <row r="232" spans="1:33" ht="18.75">
      <c r="A232" s="573">
        <v>165</v>
      </c>
      <c r="B232" s="135" t="s">
        <v>232</v>
      </c>
      <c r="C232" s="108"/>
      <c r="D232" s="136">
        <v>8</v>
      </c>
      <c r="E232" s="136">
        <f>IFERROR(VLOOKUP(B232,[13]A!$B$2:$D$2000,3,FALSE),0)+IFERROR(VLOOKUP(B232,[14]A!$B$2:$D$2000,3,FALSE),0)</f>
        <v>0</v>
      </c>
      <c r="F232" s="573">
        <f>SUM(E232:E234)</f>
        <v>0</v>
      </c>
      <c r="G232" s="136">
        <f>IFERROR(VLOOKUP(B232,[2]A!$B$2:$P$3000,9,FALSE),0)</f>
        <v>0</v>
      </c>
      <c r="H232" s="573">
        <f>SUM(G232:G234)</f>
        <v>0</v>
      </c>
      <c r="I232" s="136">
        <f>IFERROR(VLOOKUP(B232,[3]A!$C$2:$F$500,4,FALSE),0)</f>
        <v>0</v>
      </c>
      <c r="J232" s="573">
        <f>SUM(I232:I234)</f>
        <v>0</v>
      </c>
      <c r="K232" s="136">
        <f>IFERROR(VLOOKUP(B232,[4]A!$B$2:$I$400,3,FALSE),0)</f>
        <v>0</v>
      </c>
      <c r="L232" s="573">
        <f>SUM(K232:K234)</f>
        <v>0</v>
      </c>
      <c r="M232" s="136">
        <f>IFERROR(VLOOKUP(B232,[5]A!$B$2:$J$400,7,FALSE),0)</f>
        <v>0</v>
      </c>
      <c r="N232" s="573">
        <f>SUM(M232:M234)</f>
        <v>0</v>
      </c>
      <c r="O232" s="136">
        <f>IFERROR(VLOOKUP(B232,[6]A!$A$4:$G$300,9,FALSE),0)</f>
        <v>0</v>
      </c>
      <c r="P232" s="573">
        <f>SUM(O232:O234)</f>
        <v>0</v>
      </c>
      <c r="Q232" s="136">
        <f>IFERROR(VLOOKUP(B232,[7]A!$B$2:$K$2000,4,FALSE),0)/11</f>
        <v>0</v>
      </c>
      <c r="R232" s="136">
        <f>IFERROR(VLOOKUP(B232,[8]A!$B$2:$J$2000,9,FALSE),0)/11</f>
        <v>0</v>
      </c>
      <c r="S232" s="137">
        <v>0.76270000000000004</v>
      </c>
      <c r="T232" s="462">
        <f>+S232</f>
        <v>0.76270000000000004</v>
      </c>
      <c r="U232" s="137">
        <v>0.73729999999999996</v>
      </c>
      <c r="V232" s="462">
        <f>+U232</f>
        <v>0.73729999999999996</v>
      </c>
      <c r="W232" s="220">
        <f t="shared" si="90"/>
        <v>0.89998599999999995</v>
      </c>
      <c r="X232" s="361">
        <f>+W232</f>
        <v>0.89998599999999995</v>
      </c>
      <c r="Y232" s="462">
        <f>+W232-(U232*1.18)</f>
        <v>2.9971999999999999E-2</v>
      </c>
      <c r="Z232" s="462">
        <v>0.03</v>
      </c>
      <c r="AA232" s="428">
        <f>+Z232-Y232</f>
        <v>2.8000000000000247E-5</v>
      </c>
      <c r="AB232" s="462">
        <v>1.4999999999999999E-2</v>
      </c>
      <c r="AC232" s="462">
        <f>+Z232-AB232</f>
        <v>1.4999999999999999E-2</v>
      </c>
      <c r="AD232" s="220">
        <f>IFERROR(VLOOKUP(B232,[9]A!$C$2:$I$2000,7,FALSE),0)</f>
        <v>0.9</v>
      </c>
      <c r="AE232" s="361">
        <f>+AD232</f>
        <v>0.9</v>
      </c>
      <c r="AF232" s="361"/>
      <c r="AG232" s="3">
        <v>2.9971999999999999E-2</v>
      </c>
    </row>
    <row r="233" spans="1:33" ht="18.75">
      <c r="A233" s="574"/>
      <c r="B233" s="135" t="s">
        <v>233</v>
      </c>
      <c r="C233" s="108"/>
      <c r="D233" s="294">
        <v>8</v>
      </c>
      <c r="E233" s="294">
        <f>IFERROR(VLOOKUP(B233,[13]A!$B$2:$D$2000,3,FALSE),0)+IFERROR(VLOOKUP(B233,[14]A!$B$2:$D$2000,3,FALSE),0)</f>
        <v>0</v>
      </c>
      <c r="F233" s="574"/>
      <c r="G233" s="294">
        <f>IFERROR(VLOOKUP(B233,[2]A!$B$2:$P$3000,9,FALSE),0)</f>
        <v>0</v>
      </c>
      <c r="H233" s="574"/>
      <c r="I233" s="294">
        <f>IFERROR(VLOOKUP(B233,[3]A!$C$2:$F$500,4,FALSE),0)</f>
        <v>0</v>
      </c>
      <c r="J233" s="574"/>
      <c r="K233" s="294">
        <f>IFERROR(VLOOKUP(B233,[4]A!$B$2:$I$400,3,FALSE),0)</f>
        <v>0</v>
      </c>
      <c r="L233" s="574"/>
      <c r="M233" s="294">
        <f>IFERROR(VLOOKUP(B233,[5]A!$B$2:$J$400,7,FALSE),0)</f>
        <v>0</v>
      </c>
      <c r="N233" s="574"/>
      <c r="O233" s="294">
        <f>IFERROR(VLOOKUP(B233,[6]A!$A$4:$G$300,9,FALSE),0)</f>
        <v>0</v>
      </c>
      <c r="P233" s="574"/>
      <c r="Q233" s="294">
        <f>IFERROR(VLOOKUP(B233,[7]A!$B$2:$K$2000,4,FALSE),0)/11</f>
        <v>0</v>
      </c>
      <c r="R233" s="294">
        <f>IFERROR(VLOOKUP(B233,[8]A!$B$2:$J$2000,9,FALSE),0)/11</f>
        <v>0</v>
      </c>
      <c r="S233" s="137">
        <v>0.76270000000000004</v>
      </c>
      <c r="T233" s="463"/>
      <c r="U233" s="137">
        <v>0.73729999999999996</v>
      </c>
      <c r="V233" s="463"/>
      <c r="W233" s="220">
        <f t="shared" si="90"/>
        <v>0.89998599999999995</v>
      </c>
      <c r="X233" s="362"/>
      <c r="Y233" s="463"/>
      <c r="Z233" s="463"/>
      <c r="AA233" s="419"/>
      <c r="AB233" s="463"/>
      <c r="AC233" s="463"/>
      <c r="AD233" s="220">
        <f>IFERROR(VLOOKUP(B233,[9]A!$C$2:$I$2000,7,FALSE),0)</f>
        <v>0.9</v>
      </c>
      <c r="AE233" s="362"/>
      <c r="AF233" s="362"/>
    </row>
    <row r="234" spans="1:33" ht="18.75">
      <c r="A234" s="575"/>
      <c r="B234" s="135" t="s">
        <v>268</v>
      </c>
      <c r="C234" s="108"/>
      <c r="D234" s="136">
        <v>8</v>
      </c>
      <c r="E234" s="136">
        <f>IFERROR(VLOOKUP(B234,[13]A!$B$2:$D$2000,3,FALSE),0)+IFERROR(VLOOKUP(B234,[14]A!$B$2:$D$2000,3,FALSE),0)</f>
        <v>0</v>
      </c>
      <c r="F234" s="575"/>
      <c r="G234" s="136">
        <f>IFERROR(VLOOKUP(B234,[2]A!$B$2:$P$3000,9,FALSE),0)</f>
        <v>0</v>
      </c>
      <c r="H234" s="575"/>
      <c r="I234" s="136">
        <f>IFERROR(VLOOKUP(B234,[3]A!$C$2:$F$500,4,FALSE),0)</f>
        <v>0</v>
      </c>
      <c r="J234" s="575"/>
      <c r="K234" s="136">
        <f>IFERROR(VLOOKUP(B234,[4]A!$B$2:$I$400,3,FALSE),0)</f>
        <v>0</v>
      </c>
      <c r="L234" s="575"/>
      <c r="M234" s="294">
        <f>IFERROR(VLOOKUP(B234,[5]A!$B$2:$J$400,7,FALSE),0)</f>
        <v>0</v>
      </c>
      <c r="N234" s="575"/>
      <c r="O234" s="136">
        <f>IFERROR(VLOOKUP(B234,[6]A!$A$4:$G$300,9,FALSE),0)</f>
        <v>0</v>
      </c>
      <c r="P234" s="575"/>
      <c r="Q234" s="136">
        <f>IFERROR(VLOOKUP(B234,[7]A!$B$2:$K$2000,4,FALSE),0)/11</f>
        <v>0</v>
      </c>
      <c r="R234" s="136">
        <f>IFERROR(VLOOKUP(B234,[8]A!$B$2:$J$2000,9,FALSE),0)/11</f>
        <v>0</v>
      </c>
      <c r="S234" s="137">
        <v>0.76270000000000004</v>
      </c>
      <c r="T234" s="464"/>
      <c r="U234" s="137">
        <v>0.73729999999999996</v>
      </c>
      <c r="V234" s="464"/>
      <c r="W234" s="220">
        <f t="shared" si="90"/>
        <v>0.89998599999999995</v>
      </c>
      <c r="X234" s="363"/>
      <c r="Y234" s="464"/>
      <c r="Z234" s="464">
        <v>2.9971999999999999E-2</v>
      </c>
      <c r="AA234" s="415"/>
      <c r="AB234" s="464"/>
      <c r="AC234" s="464">
        <v>2.2200000000000002</v>
      </c>
      <c r="AD234" s="220">
        <f>IFERROR(VLOOKUP(B234,[9]A!$C$2:$I$2000,7,FALSE),0)</f>
        <v>0.9</v>
      </c>
      <c r="AE234" s="363"/>
      <c r="AF234" s="363"/>
      <c r="AG234" s="3">
        <v>2.9971999999999999E-2</v>
      </c>
    </row>
    <row r="235" spans="1:33" ht="18.75">
      <c r="A235" s="429">
        <v>155</v>
      </c>
      <c r="B235" s="129" t="s">
        <v>209</v>
      </c>
      <c r="C235" s="108"/>
      <c r="D235" s="130">
        <v>24</v>
      </c>
      <c r="E235" s="130">
        <f>IFERROR(VLOOKUP(B235,[13]A!$B$2:$D$2000,3,FALSE),0)+IFERROR(VLOOKUP(B235,[14]A!$B$2:$D$2000,3,FALSE),0)</f>
        <v>4704</v>
      </c>
      <c r="F235" s="429">
        <f>SUM(E235:E237)</f>
        <v>9408</v>
      </c>
      <c r="G235" s="130">
        <f>IFERROR(VLOOKUP(B235,[2]A!$B$2:$P$3000,9,FALSE),0)</f>
        <v>3456</v>
      </c>
      <c r="H235" s="429">
        <f>SUM(G235:G237)</f>
        <v>8160</v>
      </c>
      <c r="I235" s="130">
        <f>IFERROR(VLOOKUP(B235,[3]A!$C$2:$F$500,4,FALSE),0)</f>
        <v>0</v>
      </c>
      <c r="J235" s="429">
        <f>SUM(I235:I237)</f>
        <v>0</v>
      </c>
      <c r="K235" s="130">
        <f>IFERROR(VLOOKUP(B235,[4]A!$B$2:$I$400,3,FALSE),0)</f>
        <v>0</v>
      </c>
      <c r="L235" s="429">
        <f>SUM(K235:K237)</f>
        <v>0</v>
      </c>
      <c r="M235" s="130">
        <f>IFERROR(VLOOKUP(B235,[5]A!$B$2:$J$400,7,FALSE),0)</f>
        <v>0</v>
      </c>
      <c r="N235" s="429">
        <f>SUM(M235:M237)</f>
        <v>0</v>
      </c>
      <c r="O235" s="130">
        <f>IFERROR(VLOOKUP(B235,[6]A!$A$4:$G$300,9,FALSE),0)</f>
        <v>0</v>
      </c>
      <c r="P235" s="429">
        <f>SUM(O235:O237)</f>
        <v>0</v>
      </c>
      <c r="Q235" s="130">
        <f>IFERROR(VLOOKUP(B235,[7]A!$B$2:$K$2000,4,FALSE),0)/11</f>
        <v>5.2727272727272725</v>
      </c>
      <c r="R235" s="130">
        <f>IFERROR(VLOOKUP(B235,[8]A!$B$2:$J$2000,9,FALSE),0)/11</f>
        <v>71</v>
      </c>
      <c r="S235" s="131">
        <v>0.31101694915254241</v>
      </c>
      <c r="T235" s="425">
        <f>+S235</f>
        <v>0.31101694915254241</v>
      </c>
      <c r="U235" s="131">
        <v>0.30249999999999999</v>
      </c>
      <c r="V235" s="425">
        <f>+U235</f>
        <v>0.30249999999999999</v>
      </c>
      <c r="W235" s="218">
        <f t="shared" si="90"/>
        <v>0.36700000000000005</v>
      </c>
      <c r="X235" s="356">
        <f>+W235</f>
        <v>0.36700000000000005</v>
      </c>
      <c r="Y235" s="425">
        <f>+W235-(U235*1.18)</f>
        <v>1.0050000000000059E-2</v>
      </c>
      <c r="Z235" s="425">
        <v>1.0050000000000059E-2</v>
      </c>
      <c r="AA235" s="428">
        <f>+Z235-Y235</f>
        <v>0</v>
      </c>
      <c r="AB235" s="425">
        <v>5.0000000000000001E-3</v>
      </c>
      <c r="AC235" s="425">
        <f>+Z235-AB235</f>
        <v>5.0500000000000588E-3</v>
      </c>
      <c r="AD235" s="218">
        <f>IFERROR(VLOOKUP(B235,[9]A!$C$2:$I$2000,7,FALSE),0)</f>
        <v>0.36899999999999999</v>
      </c>
      <c r="AE235" s="356">
        <f>+AD235</f>
        <v>0.36899999999999999</v>
      </c>
      <c r="AF235" s="356"/>
      <c r="AG235" s="3">
        <v>1.0050000000000059E-2</v>
      </c>
    </row>
    <row r="236" spans="1:33" ht="18.75">
      <c r="A236" s="430"/>
      <c r="B236" s="129" t="s">
        <v>210</v>
      </c>
      <c r="C236" s="108"/>
      <c r="D236" s="130">
        <v>24</v>
      </c>
      <c r="E236" s="130">
        <f>IFERROR(VLOOKUP(B236,[13]A!$B$2:$D$2000,3,FALSE),0)+IFERROR(VLOOKUP(B236,[14]A!$B$2:$D$2000,3,FALSE),0)</f>
        <v>4704</v>
      </c>
      <c r="F236" s="430"/>
      <c r="G236" s="130">
        <f>IFERROR(VLOOKUP(B236,[2]A!$B$2:$P$3000,9,FALSE),0)</f>
        <v>4752</v>
      </c>
      <c r="H236" s="430"/>
      <c r="I236" s="130">
        <f>IFERROR(VLOOKUP(B236,[3]A!$C$2:$F$500,4,FALSE),0)</f>
        <v>0</v>
      </c>
      <c r="J236" s="430"/>
      <c r="K236" s="130">
        <f>IFERROR(VLOOKUP(B236,[4]A!$B$2:$I$400,3,FALSE),0)</f>
        <v>0</v>
      </c>
      <c r="L236" s="430"/>
      <c r="M236" s="130">
        <f>IFERROR(VLOOKUP(B236,[5]A!$B$2:$J$400,7,FALSE),0)</f>
        <v>0</v>
      </c>
      <c r="N236" s="430"/>
      <c r="O236" s="130">
        <f>IFERROR(VLOOKUP(B236,[6]A!$A$4:$G$300,9,FALSE),0)</f>
        <v>0</v>
      </c>
      <c r="P236" s="430"/>
      <c r="Q236" s="130">
        <f>IFERROR(VLOOKUP(B236,[7]A!$B$2:$K$2000,4,FALSE),0)/11</f>
        <v>36.727272727272727</v>
      </c>
      <c r="R236" s="130">
        <f>IFERROR(VLOOKUP(B236,[8]A!$B$2:$J$2000,9,FALSE),0)/11</f>
        <v>486.54545454545456</v>
      </c>
      <c r="S236" s="131">
        <v>0.31101694915254241</v>
      </c>
      <c r="T236" s="426"/>
      <c r="U236" s="131">
        <v>0.30249999999999999</v>
      </c>
      <c r="V236" s="426"/>
      <c r="W236" s="218">
        <f t="shared" si="90"/>
        <v>0.36700000000000005</v>
      </c>
      <c r="X236" s="357"/>
      <c r="Y236" s="426"/>
      <c r="Z236" s="426">
        <v>1.0050000000000059E-2</v>
      </c>
      <c r="AA236" s="419"/>
      <c r="AB236" s="426"/>
      <c r="AC236" s="426">
        <v>2.2200000000000002</v>
      </c>
      <c r="AD236" s="218">
        <f>IFERROR(VLOOKUP(B236,[9]A!$C$2:$I$2000,7,FALSE),0)</f>
        <v>0.36899999999999999</v>
      </c>
      <c r="AE236" s="357"/>
      <c r="AF236" s="357"/>
      <c r="AG236" s="3">
        <v>1.0050000000000059E-2</v>
      </c>
    </row>
    <row r="237" spans="1:33" ht="18.75">
      <c r="A237" s="431"/>
      <c r="B237" s="129" t="s">
        <v>238</v>
      </c>
      <c r="C237" s="108"/>
      <c r="D237" s="130">
        <v>24</v>
      </c>
      <c r="E237" s="130">
        <f>IFERROR(VLOOKUP(B237,[13]A!$B$2:$D$2000,3,FALSE),0)+IFERROR(VLOOKUP(B237,[14]A!$B$2:$D$2000,3,FALSE),0)</f>
        <v>0</v>
      </c>
      <c r="F237" s="431"/>
      <c r="G237" s="130">
        <f>IFERROR(VLOOKUP(B237,[2]A!$B$2:$P$3000,9,FALSE),0)</f>
        <v>-48</v>
      </c>
      <c r="H237" s="431"/>
      <c r="I237" s="130">
        <f>IFERROR(VLOOKUP(B237,[3]A!$C$2:$F$500,4,FALSE),0)</f>
        <v>0</v>
      </c>
      <c r="J237" s="431"/>
      <c r="K237" s="130">
        <f>IFERROR(VLOOKUP(B237,[4]A!$B$2:$I$400,3,FALSE),0)</f>
        <v>0</v>
      </c>
      <c r="L237" s="431"/>
      <c r="M237" s="130">
        <f>IFERROR(VLOOKUP(B237,[5]A!$B$2:$J$400,7,FALSE),0)</f>
        <v>0</v>
      </c>
      <c r="N237" s="431"/>
      <c r="O237" s="130">
        <f>IFERROR(VLOOKUP(B237,[6]A!$A$4:$G$300,9,FALSE),0)</f>
        <v>0</v>
      </c>
      <c r="P237" s="431"/>
      <c r="Q237" s="130">
        <f>IFERROR(VLOOKUP(B237,[7]A!$B$2:$K$2000,4,FALSE),0)/11</f>
        <v>0</v>
      </c>
      <c r="R237" s="130">
        <f>IFERROR(VLOOKUP(B237,[8]A!$B$2:$J$2000,9,FALSE),0)/11</f>
        <v>-6.5454545454545459</v>
      </c>
      <c r="S237" s="131">
        <v>0.31101694915254241</v>
      </c>
      <c r="T237" s="427"/>
      <c r="U237" s="131">
        <v>0.30249999999999999</v>
      </c>
      <c r="V237" s="427"/>
      <c r="W237" s="218">
        <f t="shared" si="90"/>
        <v>0.36700000000000005</v>
      </c>
      <c r="X237" s="358"/>
      <c r="Y237" s="427"/>
      <c r="Z237" s="427"/>
      <c r="AA237" s="415"/>
      <c r="AB237" s="427"/>
      <c r="AC237" s="427"/>
      <c r="AD237" s="218">
        <f>IFERROR(VLOOKUP(B237,[9]A!$C$2:$I$2000,7,FALSE),0)</f>
        <v>0.36899999999999999</v>
      </c>
      <c r="AE237" s="358"/>
      <c r="AF237" s="358"/>
      <c r="AG237" s="3">
        <v>1.0050000000000059E-2</v>
      </c>
    </row>
    <row r="238" spans="1:33" ht="18.75">
      <c r="A238" s="468">
        <v>204</v>
      </c>
      <c r="B238" s="117" t="s">
        <v>313</v>
      </c>
      <c r="C238" s="108"/>
      <c r="D238" s="118">
        <v>24</v>
      </c>
      <c r="E238" s="118">
        <f>IFERROR(VLOOKUP(B238,[13]A!$B$2:$D$2000,3,FALSE),0)+IFERROR(VLOOKUP(B238,[14]A!$B$2:$D$2000,3,FALSE),0)</f>
        <v>4704</v>
      </c>
      <c r="F238" s="468">
        <f>SUM(E238:E239)</f>
        <v>9408</v>
      </c>
      <c r="G238" s="118">
        <f>IFERROR(VLOOKUP(B238,[2]A!$B$2:$P$3000,9,FALSE),0)</f>
        <v>0</v>
      </c>
      <c r="H238" s="468">
        <f>SUM(G238:G239)</f>
        <v>4320</v>
      </c>
      <c r="I238" s="118">
        <f>IFERROR(VLOOKUP(B238,[3]A!$C$2:$F$500,4,FALSE),0)</f>
        <v>0</v>
      </c>
      <c r="J238" s="468">
        <f>SUM(I238:I239)</f>
        <v>0</v>
      </c>
      <c r="K238" s="118">
        <f>IFERROR(VLOOKUP(B238,[4]A!$B$2:$I$400,3,FALSE),0)</f>
        <v>0</v>
      </c>
      <c r="L238" s="468">
        <f>SUM(K238:K239)</f>
        <v>0</v>
      </c>
      <c r="M238" s="118">
        <f>IFERROR(VLOOKUP(B238,[5]A!$B$2:$J$400,7,FALSE),0)</f>
        <v>0</v>
      </c>
      <c r="N238" s="468">
        <f>SUM(M238:M239)</f>
        <v>0</v>
      </c>
      <c r="O238" s="118">
        <f>IFERROR(VLOOKUP(B238,[6]A!$A$4:$G$300,9,FALSE),0)</f>
        <v>0</v>
      </c>
      <c r="P238" s="468">
        <f>SUM(O238:O239)</f>
        <v>0</v>
      </c>
      <c r="Q238" s="118">
        <f>IFERROR(VLOOKUP(B238,[7]A!$B$2:$K$2000,4,FALSE),0)/11</f>
        <v>41.363636363636367</v>
      </c>
      <c r="R238" s="118">
        <f>IFERROR(VLOOKUP(B238,[8]A!$B$2:$J$2000,9,FALSE),0)/11</f>
        <v>800.72727272727275</v>
      </c>
      <c r="S238" s="119">
        <v>0.32169999999999999</v>
      </c>
      <c r="T238" s="364">
        <f>+S238</f>
        <v>0.32169999999999999</v>
      </c>
      <c r="U238" s="119">
        <v>0.29580000000000001</v>
      </c>
      <c r="V238" s="364">
        <f>+U238</f>
        <v>0.29580000000000001</v>
      </c>
      <c r="W238" s="214">
        <f t="shared" ref="W238:W239" si="91">S238*1.18</f>
        <v>0.37960599999999994</v>
      </c>
      <c r="X238" s="378">
        <f>+W238</f>
        <v>0.37960599999999994</v>
      </c>
      <c r="Y238" s="364">
        <f>+W238-(U238*1.18)</f>
        <v>3.0561999999999978E-2</v>
      </c>
      <c r="Z238" s="364">
        <v>0.03</v>
      </c>
      <c r="AA238" s="364">
        <f>+Z238-Y238</f>
        <v>-5.6199999999997918E-4</v>
      </c>
      <c r="AB238" s="364">
        <v>5.0000000000000001E-3</v>
      </c>
      <c r="AC238" s="364">
        <f>+Z238-AB238</f>
        <v>2.4999999999999998E-2</v>
      </c>
      <c r="AD238" s="214">
        <f>IFERROR(VLOOKUP(B238,[9]A!$C$2:$I$2000,7,FALSE),0)</f>
        <v>0.36899999999999999</v>
      </c>
      <c r="AE238" s="364">
        <f>+AD238</f>
        <v>0.36899999999999999</v>
      </c>
      <c r="AF238" s="364"/>
    </row>
    <row r="239" spans="1:33" ht="18.75">
      <c r="A239" s="469"/>
      <c r="B239" s="117" t="s">
        <v>314</v>
      </c>
      <c r="C239" s="108"/>
      <c r="D239" s="118">
        <v>24</v>
      </c>
      <c r="E239" s="118">
        <f>IFERROR(VLOOKUP(B239,[13]A!$B$2:$D$2000,3,FALSE),0)+IFERROR(VLOOKUP(B239,[14]A!$B$2:$D$2000,3,FALSE),0)</f>
        <v>4704</v>
      </c>
      <c r="F239" s="469"/>
      <c r="G239" s="118">
        <f>IFERROR(VLOOKUP(B239,[2]A!$B$2:$P$3000,9,FALSE),0)</f>
        <v>4320</v>
      </c>
      <c r="H239" s="469"/>
      <c r="I239" s="118">
        <f>IFERROR(VLOOKUP(B239,[3]A!$C$2:$F$500,4,FALSE),0)</f>
        <v>0</v>
      </c>
      <c r="J239" s="469"/>
      <c r="K239" s="118">
        <f>IFERROR(VLOOKUP(B239,[4]A!$B$2:$I$400,3,FALSE),0)</f>
        <v>0</v>
      </c>
      <c r="L239" s="469"/>
      <c r="M239" s="118">
        <f>IFERROR(VLOOKUP(B239,[5]A!$B$2:$J$400,7,FALSE),0)</f>
        <v>0</v>
      </c>
      <c r="N239" s="469"/>
      <c r="O239" s="118">
        <f>IFERROR(VLOOKUP(B239,[6]A!$A$4:$G$300,9,FALSE),0)</f>
        <v>0</v>
      </c>
      <c r="P239" s="469"/>
      <c r="Q239" s="118">
        <f>IFERROR(VLOOKUP(B239,[7]A!$B$2:$K$2000,4,FALSE),0)/11</f>
        <v>0.90909090909090906</v>
      </c>
      <c r="R239" s="118">
        <f>IFERROR(VLOOKUP(B239,[8]A!$B$2:$J$2000,9,FALSE),0)/11</f>
        <v>21.818181818181817</v>
      </c>
      <c r="S239" s="119">
        <v>0.32169999999999999</v>
      </c>
      <c r="T239" s="365"/>
      <c r="U239" s="119">
        <v>0.29580000000000001</v>
      </c>
      <c r="V239" s="365"/>
      <c r="W239" s="214">
        <f t="shared" si="91"/>
        <v>0.37960599999999994</v>
      </c>
      <c r="X239" s="379"/>
      <c r="Y239" s="365"/>
      <c r="Z239" s="365">
        <v>0</v>
      </c>
      <c r="AA239" s="365"/>
      <c r="AB239" s="365"/>
      <c r="AC239" s="365">
        <v>2.2200000000000002</v>
      </c>
      <c r="AD239" s="214">
        <f>IFERROR(VLOOKUP(B239,[9]A!$C$2:$I$2000,7,FALSE),0)</f>
        <v>0.36899999999999999</v>
      </c>
      <c r="AE239" s="365"/>
      <c r="AF239" s="365"/>
    </row>
    <row r="240" spans="1:33" ht="18.75">
      <c r="A240" s="566">
        <v>39</v>
      </c>
      <c r="B240" s="194" t="s">
        <v>127</v>
      </c>
      <c r="C240" s="108"/>
      <c r="D240" s="195">
        <v>24</v>
      </c>
      <c r="E240" s="195">
        <f>IFERROR(VLOOKUP(B240,[13]A!$B$2:$D$2000,3,FALSE),0)+IFERROR(VLOOKUP(B240,[14]A!$B$2:$D$2000,3,FALSE),0)</f>
        <v>0</v>
      </c>
      <c r="F240" s="566">
        <f>SUM(E240:E244)</f>
        <v>6048</v>
      </c>
      <c r="G240" s="195">
        <f>IFERROR(VLOOKUP(B240,[2]A!$B$2:$P$3000,9,FALSE),0)</f>
        <v>0</v>
      </c>
      <c r="H240" s="566">
        <f>SUM(G240:G244)</f>
        <v>4152</v>
      </c>
      <c r="I240" s="195">
        <f>IFERROR(VLOOKUP(B240,[3]A!$C$2:$F$500,4,FALSE),0)</f>
        <v>0</v>
      </c>
      <c r="J240" s="566">
        <f>SUM(I240:I244)</f>
        <v>0</v>
      </c>
      <c r="K240" s="195">
        <f>IFERROR(VLOOKUP(B240,[4]A!$B$2:$I$400,3,FALSE),0)</f>
        <v>0</v>
      </c>
      <c r="L240" s="566">
        <f>SUM(K240:K244)</f>
        <v>0</v>
      </c>
      <c r="M240" s="195">
        <f>IFERROR(VLOOKUP(B240,[5]A!$B$2:$J$400,7,FALSE),0)</f>
        <v>0</v>
      </c>
      <c r="N240" s="566">
        <f>SUM(M240:M244)</f>
        <v>0</v>
      </c>
      <c r="O240" s="195">
        <f>IFERROR(VLOOKUP(B240,[6]A!$A$4:$G$300,9,FALSE),0)</f>
        <v>0</v>
      </c>
      <c r="P240" s="566">
        <f>SUM(O240:O244)</f>
        <v>0</v>
      </c>
      <c r="Q240" s="195">
        <f>IFERROR(VLOOKUP(B240,[7]A!$B$2:$K$2000,4,FALSE),0)/11</f>
        <v>0</v>
      </c>
      <c r="R240" s="195">
        <f>IFERROR(VLOOKUP(B240,[8]A!$B$2:$J$2000,9,FALSE),0)/11</f>
        <v>0</v>
      </c>
      <c r="S240" s="196">
        <v>0.42370000000000002</v>
      </c>
      <c r="T240" s="438">
        <f>+S240</f>
        <v>0.42370000000000002</v>
      </c>
      <c r="U240" s="196">
        <v>0.41520000000000001</v>
      </c>
      <c r="V240" s="438">
        <f>+U240</f>
        <v>0.41520000000000001</v>
      </c>
      <c r="W240" s="239">
        <f t="shared" si="90"/>
        <v>0.49996600000000002</v>
      </c>
      <c r="X240" s="366">
        <f>+W240</f>
        <v>0.49996600000000002</v>
      </c>
      <c r="Y240" s="438">
        <f>+W240-(U240*1.18)</f>
        <v>1.0030000000000039E-2</v>
      </c>
      <c r="Z240" s="438">
        <v>1.01E-2</v>
      </c>
      <c r="AA240" s="428">
        <f>+Z240-Y240</f>
        <v>6.9999999999960719E-5</v>
      </c>
      <c r="AB240" s="438">
        <v>5.0000000000000001E-3</v>
      </c>
      <c r="AC240" s="438">
        <f>+Z240-AB240</f>
        <v>5.0999999999999995E-3</v>
      </c>
      <c r="AD240" s="239">
        <f>IFERROR(VLOOKUP(B240,[9]A!$C$2:$I$2000,7,FALSE),0)</f>
        <v>0</v>
      </c>
      <c r="AE240" s="366">
        <f>+AD240</f>
        <v>0</v>
      </c>
      <c r="AF240" s="366"/>
    </row>
    <row r="241" spans="1:33" ht="18.75">
      <c r="A241" s="567"/>
      <c r="B241" s="194" t="s">
        <v>128</v>
      </c>
      <c r="C241" s="108"/>
      <c r="D241" s="195">
        <v>24</v>
      </c>
      <c r="E241" s="195">
        <f>IFERROR(VLOOKUP(B241,[13]A!$B$2:$D$2000,3,FALSE),0)+IFERROR(VLOOKUP(B241,[14]A!$B$2:$D$2000,3,FALSE),0)</f>
        <v>0</v>
      </c>
      <c r="F241" s="567"/>
      <c r="G241" s="195">
        <f>IFERROR(VLOOKUP(B241,[2]A!$B$2:$P$3000,9,FALSE),0)</f>
        <v>0</v>
      </c>
      <c r="H241" s="567"/>
      <c r="I241" s="195">
        <f>IFERROR(VLOOKUP(B241,[3]A!$C$2:$F$500,4,FALSE),0)</f>
        <v>0</v>
      </c>
      <c r="J241" s="567"/>
      <c r="K241" s="195">
        <f>IFERROR(VLOOKUP(B241,[4]A!$B$2:$I$400,3,FALSE),0)</f>
        <v>0</v>
      </c>
      <c r="L241" s="567"/>
      <c r="M241" s="195">
        <f>IFERROR(VLOOKUP(B241,[5]A!$B$2:$J$400,7,FALSE),0)</f>
        <v>0</v>
      </c>
      <c r="N241" s="567"/>
      <c r="O241" s="195">
        <f>IFERROR(VLOOKUP(B241,[6]A!$A$4:$G$300,9,FALSE),0)</f>
        <v>0</v>
      </c>
      <c r="P241" s="567"/>
      <c r="Q241" s="195">
        <f>IFERROR(VLOOKUP(B241,[7]A!$B$2:$K$2000,4,FALSE),0)/11</f>
        <v>0</v>
      </c>
      <c r="R241" s="195">
        <f>IFERROR(VLOOKUP(B241,[8]A!$B$2:$J$2000,9,FALSE),0)/11</f>
        <v>0</v>
      </c>
      <c r="S241" s="196">
        <v>0.42370000000000002</v>
      </c>
      <c r="T241" s="439"/>
      <c r="U241" s="196">
        <v>0.41520000000000001</v>
      </c>
      <c r="V241" s="439"/>
      <c r="W241" s="239">
        <f t="shared" si="90"/>
        <v>0.49996600000000002</v>
      </c>
      <c r="X241" s="367"/>
      <c r="Y241" s="439"/>
      <c r="Z241" s="439">
        <v>0</v>
      </c>
      <c r="AA241" s="419"/>
      <c r="AB241" s="439"/>
      <c r="AC241" s="439">
        <v>0.42</v>
      </c>
      <c r="AD241" s="239">
        <f>IFERROR(VLOOKUP(B241,[9]A!$C$2:$I$2000,7,FALSE),0)</f>
        <v>0</v>
      </c>
      <c r="AE241" s="367"/>
      <c r="AF241" s="367"/>
    </row>
    <row r="242" spans="1:33" ht="18.75">
      <c r="A242" s="567"/>
      <c r="B242" s="194" t="s">
        <v>129</v>
      </c>
      <c r="C242" s="108"/>
      <c r="D242" s="195">
        <v>24</v>
      </c>
      <c r="E242" s="195">
        <f>IFERROR(VLOOKUP(B242,[13]A!$B$2:$D$2000,3,FALSE),0)+IFERROR(VLOOKUP(B242,[14]A!$B$2:$D$2000,3,FALSE),0)</f>
        <v>0</v>
      </c>
      <c r="F242" s="567"/>
      <c r="G242" s="195">
        <f>IFERROR(VLOOKUP(B242,[2]A!$B$2:$P$3000,9,FALSE),0)</f>
        <v>0</v>
      </c>
      <c r="H242" s="567"/>
      <c r="I242" s="195">
        <f>IFERROR(VLOOKUP(B242,[3]A!$C$2:$F$500,4,FALSE),0)</f>
        <v>0</v>
      </c>
      <c r="J242" s="567"/>
      <c r="K242" s="195">
        <f>IFERROR(VLOOKUP(B242,[4]A!$B$2:$I$400,3,FALSE),0)</f>
        <v>0</v>
      </c>
      <c r="L242" s="567"/>
      <c r="M242" s="195">
        <f>IFERROR(VLOOKUP(B242,[5]A!$B$2:$J$400,7,FALSE),0)</f>
        <v>0</v>
      </c>
      <c r="N242" s="567"/>
      <c r="O242" s="195">
        <f>IFERROR(VLOOKUP(B242,[6]A!$A$4:$G$300,9,FALSE),0)</f>
        <v>0</v>
      </c>
      <c r="P242" s="567"/>
      <c r="Q242" s="195">
        <f>IFERROR(VLOOKUP(B242,[7]A!$B$2:$K$2000,4,FALSE),0)/11</f>
        <v>0</v>
      </c>
      <c r="R242" s="195">
        <f>IFERROR(VLOOKUP(B242,[8]A!$B$2:$J$2000,9,FALSE),0)/11</f>
        <v>0</v>
      </c>
      <c r="S242" s="196">
        <v>0.42370000000000002</v>
      </c>
      <c r="T242" s="439"/>
      <c r="U242" s="196">
        <v>0.41520000000000001</v>
      </c>
      <c r="V242" s="439"/>
      <c r="W242" s="239">
        <f t="shared" ref="W242:W243" si="92">S242*1.18</f>
        <v>0.49996600000000002</v>
      </c>
      <c r="X242" s="367"/>
      <c r="Y242" s="439"/>
      <c r="Z242" s="439">
        <v>0</v>
      </c>
      <c r="AA242" s="419"/>
      <c r="AB242" s="439"/>
      <c r="AC242" s="439">
        <v>0.42</v>
      </c>
      <c r="AD242" s="239">
        <f>IFERROR(VLOOKUP(B242,[9]A!$C$2:$I$2000,7,FALSE),0)</f>
        <v>0</v>
      </c>
      <c r="AE242" s="367"/>
      <c r="AF242" s="367"/>
    </row>
    <row r="243" spans="1:33" ht="18.75">
      <c r="A243" s="567"/>
      <c r="B243" s="117" t="s">
        <v>312</v>
      </c>
      <c r="C243" s="108"/>
      <c r="D243" s="118">
        <v>24</v>
      </c>
      <c r="E243" s="118">
        <f>IFERROR(VLOOKUP(B243,[13]A!$B$2:$D$2000,3,FALSE),0)+IFERROR(VLOOKUP(B243,[14]A!$B$2:$D$2000,3,FALSE),0)</f>
        <v>3024</v>
      </c>
      <c r="F243" s="567"/>
      <c r="G243" s="118">
        <f>IFERROR(VLOOKUP(B243,[2]A!$B$2:$P$3000,9,FALSE),0)</f>
        <v>96</v>
      </c>
      <c r="H243" s="567"/>
      <c r="I243" s="118">
        <f>IFERROR(VLOOKUP(B243,[3]A!$C$2:$F$500,4,FALSE),0)</f>
        <v>0</v>
      </c>
      <c r="J243" s="567"/>
      <c r="K243" s="118">
        <f>IFERROR(VLOOKUP(B243,[4]A!$B$2:$I$400,3,FALSE),0)</f>
        <v>0</v>
      </c>
      <c r="L243" s="567"/>
      <c r="M243" s="118">
        <f>IFERROR(VLOOKUP(B243,[5]A!$B$2:$J$400,7,FALSE),0)</f>
        <v>0</v>
      </c>
      <c r="N243" s="567"/>
      <c r="O243" s="118">
        <f>IFERROR(VLOOKUP(B243,[6]A!$A$4:$G$300,9,FALSE),0)</f>
        <v>0</v>
      </c>
      <c r="P243" s="567"/>
      <c r="Q243" s="118">
        <f>IFERROR(VLOOKUP(B243,[7]A!$B$2:$K$2000,4,FALSE),0)/11</f>
        <v>26.90909090909091</v>
      </c>
      <c r="R243" s="118">
        <f>IFERROR(VLOOKUP(B243,[8]A!$B$2:$J$2000,9,FALSE),0)/11</f>
        <v>490.90909090909093</v>
      </c>
      <c r="S243" s="119">
        <v>0.42370000000000002</v>
      </c>
      <c r="T243" s="439"/>
      <c r="U243" s="119">
        <v>0.44919999999999999</v>
      </c>
      <c r="V243" s="439"/>
      <c r="W243" s="214">
        <f t="shared" si="92"/>
        <v>0.49996600000000002</v>
      </c>
      <c r="X243" s="367"/>
      <c r="Y243" s="439"/>
      <c r="Z243" s="439"/>
      <c r="AA243" s="419"/>
      <c r="AB243" s="439"/>
      <c r="AC243" s="439"/>
      <c r="AD243" s="239">
        <f>IFERROR(VLOOKUP(B243,[9]A!$C$2:$I$2000,7,FALSE),0)</f>
        <v>0.55000000000000004</v>
      </c>
      <c r="AE243" s="367"/>
      <c r="AF243" s="367"/>
    </row>
    <row r="244" spans="1:33" ht="18.75">
      <c r="A244" s="568"/>
      <c r="B244" s="117" t="s">
        <v>315</v>
      </c>
      <c r="C244" s="108"/>
      <c r="D244" s="118">
        <v>24</v>
      </c>
      <c r="E244" s="118">
        <f>IFERROR(VLOOKUP(B244,[13]A!$B$2:$D$2000,3,FALSE),0)+IFERROR(VLOOKUP(B244,[14]A!$B$2:$D$2000,3,FALSE),0)</f>
        <v>3024</v>
      </c>
      <c r="F244" s="568"/>
      <c r="G244" s="118">
        <f>IFERROR(VLOOKUP(B244,[2]A!$B$2:$P$3000,9,FALSE),0)</f>
        <v>4056</v>
      </c>
      <c r="H244" s="568"/>
      <c r="I244" s="118">
        <f>IFERROR(VLOOKUP(B244,[3]A!$C$2:$F$500,4,FALSE),0)</f>
        <v>0</v>
      </c>
      <c r="J244" s="568"/>
      <c r="K244" s="118">
        <f>IFERROR(VLOOKUP(B244,[4]A!$B$2:$I$400,3,FALSE),0)</f>
        <v>0</v>
      </c>
      <c r="L244" s="568"/>
      <c r="M244" s="118">
        <f>IFERROR(VLOOKUP(B244,[5]A!$B$2:$J$400,7,FALSE),0)</f>
        <v>0</v>
      </c>
      <c r="N244" s="568"/>
      <c r="O244" s="118">
        <f>IFERROR(VLOOKUP(B244,[6]A!$A$4:$G$300,9,FALSE),0)</f>
        <v>0</v>
      </c>
      <c r="P244" s="568"/>
      <c r="Q244" s="118">
        <f>IFERROR(VLOOKUP(B244,[7]A!$B$2:$K$2000,4,FALSE),0)/11</f>
        <v>5.8181818181818183</v>
      </c>
      <c r="R244" s="118">
        <f>IFERROR(VLOOKUP(B244,[8]A!$B$2:$J$2000,9,FALSE),0)/11</f>
        <v>93.818181818181813</v>
      </c>
      <c r="S244" s="119">
        <v>0.42370000000000002</v>
      </c>
      <c r="T244" s="440"/>
      <c r="U244" s="119">
        <v>0.44919999999999999</v>
      </c>
      <c r="V244" s="440"/>
      <c r="W244" s="214">
        <f t="shared" si="90"/>
        <v>0.49996600000000002</v>
      </c>
      <c r="X244" s="368"/>
      <c r="Y244" s="440"/>
      <c r="Z244" s="440">
        <v>0</v>
      </c>
      <c r="AA244" s="415"/>
      <c r="AB244" s="440"/>
      <c r="AC244" s="440">
        <v>0.42</v>
      </c>
      <c r="AD244" s="239">
        <f>IFERROR(VLOOKUP(B244,[9]A!$C$2:$I$2000,7,FALSE),0)</f>
        <v>0.55000000000000004</v>
      </c>
      <c r="AE244" s="368"/>
      <c r="AF244" s="368"/>
    </row>
    <row r="245" spans="1:33" ht="18.75">
      <c r="A245" s="566">
        <v>154</v>
      </c>
      <c r="B245" s="194" t="s">
        <v>206</v>
      </c>
      <c r="C245" s="108"/>
      <c r="D245" s="195">
        <v>24</v>
      </c>
      <c r="E245" s="195">
        <f>IFERROR(VLOOKUP(B245,[13]A!$B$2:$D$2000,3,FALSE),0)+IFERROR(VLOOKUP(B245,[14]A!$B$2:$D$2000,3,FALSE),0)</f>
        <v>3024</v>
      </c>
      <c r="F245" s="566">
        <f>SUM(E245:E248)</f>
        <v>3024</v>
      </c>
      <c r="G245" s="195">
        <f>IFERROR(VLOOKUP(B245,[2]A!$B$2:$P$3000,9,FALSE),0)</f>
        <v>2760</v>
      </c>
      <c r="H245" s="566">
        <f>SUM(G245:G248)</f>
        <v>2856</v>
      </c>
      <c r="I245" s="195">
        <f>IFERROR(VLOOKUP(B245,[3]A!$C$2:$F$500,4,FALSE),0)</f>
        <v>0</v>
      </c>
      <c r="J245" s="566">
        <f>SUM(I245:I248)</f>
        <v>0</v>
      </c>
      <c r="K245" s="195">
        <f>IFERROR(VLOOKUP(B245,[4]A!$B$2:$I$400,3,FALSE),0)</f>
        <v>0</v>
      </c>
      <c r="L245" s="566">
        <f>SUM(K245:K248)</f>
        <v>0</v>
      </c>
      <c r="M245" s="195">
        <f>IFERROR(VLOOKUP(B245,[5]A!$B$2:$J$400,7,FALSE),0)</f>
        <v>0</v>
      </c>
      <c r="N245" s="566">
        <f>SUM(M245:M248)</f>
        <v>0</v>
      </c>
      <c r="O245" s="195">
        <f>IFERROR(VLOOKUP(B245,[6]A!$A$4:$G$300,9,FALSE),0)</f>
        <v>0</v>
      </c>
      <c r="P245" s="566">
        <f>SUM(O245:O248)</f>
        <v>0</v>
      </c>
      <c r="Q245" s="195">
        <f>IFERROR(VLOOKUP(B245,[7]A!$B$2:$K$2000,4,FALSE),0)/11</f>
        <v>0</v>
      </c>
      <c r="R245" s="195">
        <f>IFERROR(VLOOKUP(B245,[8]A!$B$2:$J$2000,9,FALSE),0)/11</f>
        <v>0</v>
      </c>
      <c r="S245" s="196">
        <v>0.42370000000000002</v>
      </c>
      <c r="T245" s="438">
        <f>+S245</f>
        <v>0.42370000000000002</v>
      </c>
      <c r="U245" s="196">
        <v>0.41520000000000001</v>
      </c>
      <c r="V245" s="438">
        <f>+U245</f>
        <v>0.41520000000000001</v>
      </c>
      <c r="W245" s="239">
        <f t="shared" si="90"/>
        <v>0.49996600000000002</v>
      </c>
      <c r="X245" s="366">
        <f>+W245</f>
        <v>0.49996600000000002</v>
      </c>
      <c r="Y245" s="438">
        <f>+W245-(U245*1.18)</f>
        <v>1.0030000000000039E-2</v>
      </c>
      <c r="Z245" s="438">
        <v>1.0030000000000039E-2</v>
      </c>
      <c r="AA245" s="428">
        <f>+Z245-Y245</f>
        <v>0</v>
      </c>
      <c r="AB245" s="438">
        <v>5.0000000000000001E-3</v>
      </c>
      <c r="AC245" s="438">
        <f>+Z245-AB245</f>
        <v>5.0300000000000388E-3</v>
      </c>
      <c r="AD245" s="239">
        <f>IFERROR(VLOOKUP(B245,[9]A!$C$2:$I$2000,7,FALSE),0)</f>
        <v>0.5</v>
      </c>
      <c r="AE245" s="366">
        <f>+AD245</f>
        <v>0.5</v>
      </c>
      <c r="AF245" s="366"/>
      <c r="AG245" s="3">
        <v>1.0030000000000039E-2</v>
      </c>
    </row>
    <row r="246" spans="1:33" ht="18.75">
      <c r="A246" s="567"/>
      <c r="B246" s="194" t="s">
        <v>207</v>
      </c>
      <c r="C246" s="108"/>
      <c r="D246" s="195">
        <v>24</v>
      </c>
      <c r="E246" s="195">
        <f>IFERROR(VLOOKUP(B246,[13]A!$B$2:$D$2000,3,FALSE),0)+IFERROR(VLOOKUP(B246,[14]A!$B$2:$D$2000,3,FALSE),0)</f>
        <v>0</v>
      </c>
      <c r="F246" s="567"/>
      <c r="G246" s="195">
        <f>IFERROR(VLOOKUP(B246,[2]A!$B$2:$P$3000,9,FALSE),0)</f>
        <v>96</v>
      </c>
      <c r="H246" s="567"/>
      <c r="I246" s="195">
        <f>IFERROR(VLOOKUP(B246,[3]A!$C$2:$F$500,4,FALSE),0)</f>
        <v>0</v>
      </c>
      <c r="J246" s="567"/>
      <c r="K246" s="195">
        <f>IFERROR(VLOOKUP(B246,[4]A!$B$2:$I$400,3,FALSE),0)</f>
        <v>0</v>
      </c>
      <c r="L246" s="567"/>
      <c r="M246" s="195">
        <f>IFERROR(VLOOKUP(B246,[5]A!$B$2:$J$400,7,FALSE),0)</f>
        <v>0</v>
      </c>
      <c r="N246" s="567"/>
      <c r="O246" s="195">
        <f>IFERROR(VLOOKUP(B246,[6]A!$A$4:$G$300,9,FALSE),0)</f>
        <v>0</v>
      </c>
      <c r="P246" s="567"/>
      <c r="Q246" s="195">
        <f>IFERROR(VLOOKUP(B246,[7]A!$B$2:$K$2000,4,FALSE),0)/11</f>
        <v>16.454545454545453</v>
      </c>
      <c r="R246" s="195">
        <f>IFERROR(VLOOKUP(B246,[8]A!$B$2:$J$2000,9,FALSE),0)/11</f>
        <v>176.72727272727272</v>
      </c>
      <c r="S246" s="196">
        <v>0.42370000000000002</v>
      </c>
      <c r="T246" s="439"/>
      <c r="U246" s="196">
        <v>0.41520000000000001</v>
      </c>
      <c r="V246" s="439"/>
      <c r="W246" s="239">
        <f t="shared" si="90"/>
        <v>0.49996600000000002</v>
      </c>
      <c r="X246" s="367"/>
      <c r="Y246" s="439"/>
      <c r="Z246" s="439">
        <v>1.0030000000000039E-2</v>
      </c>
      <c r="AA246" s="419"/>
      <c r="AB246" s="439"/>
      <c r="AC246" s="439">
        <v>0.42</v>
      </c>
      <c r="AD246" s="239">
        <f>IFERROR(VLOOKUP(B246,[9]A!$C$2:$I$2000,7,FALSE),0)</f>
        <v>0.5</v>
      </c>
      <c r="AE246" s="367"/>
      <c r="AF246" s="367"/>
      <c r="AG246" s="3">
        <v>1.0030000000000039E-2</v>
      </c>
    </row>
    <row r="247" spans="1:33" ht="18.75">
      <c r="A247" s="567"/>
      <c r="B247" s="194" t="s">
        <v>208</v>
      </c>
      <c r="C247" s="108"/>
      <c r="D247" s="195">
        <v>24</v>
      </c>
      <c r="E247" s="195">
        <f>IFERROR(VLOOKUP(B247,[13]A!$B$2:$D$2000,3,FALSE),0)+IFERROR(VLOOKUP(B247,[14]A!$B$2:$D$2000,3,FALSE),0)</f>
        <v>0</v>
      </c>
      <c r="F247" s="567"/>
      <c r="G247" s="195">
        <f>IFERROR(VLOOKUP(B247,[2]A!$B$2:$P$3000,9,FALSE),0)</f>
        <v>0</v>
      </c>
      <c r="H247" s="567"/>
      <c r="I247" s="195">
        <f>IFERROR(VLOOKUP(B247,[3]A!$C$2:$F$500,4,FALSE),0)</f>
        <v>0</v>
      </c>
      <c r="J247" s="567"/>
      <c r="K247" s="195">
        <f>IFERROR(VLOOKUP(B247,[4]A!$B$2:$I$400,3,FALSE),0)</f>
        <v>0</v>
      </c>
      <c r="L247" s="567"/>
      <c r="M247" s="195">
        <f>IFERROR(VLOOKUP(B247,[5]A!$B$2:$J$400,7,FALSE),0)</f>
        <v>0</v>
      </c>
      <c r="N247" s="567"/>
      <c r="O247" s="195">
        <f>IFERROR(VLOOKUP(B247,[6]A!$A$4:$G$300,9,FALSE),0)</f>
        <v>0</v>
      </c>
      <c r="P247" s="567"/>
      <c r="Q247" s="195">
        <f>IFERROR(VLOOKUP(B247,[7]A!$B$2:$K$2000,4,FALSE),0)/11</f>
        <v>0</v>
      </c>
      <c r="R247" s="195">
        <f>IFERROR(VLOOKUP(B247,[8]A!$B$2:$J$2000,9,FALSE),0)/11</f>
        <v>-2.1818181818181817</v>
      </c>
      <c r="S247" s="196">
        <v>0.42370000000000002</v>
      </c>
      <c r="T247" s="439"/>
      <c r="U247" s="196">
        <v>0.41520000000000001</v>
      </c>
      <c r="V247" s="439"/>
      <c r="W247" s="239">
        <f t="shared" si="90"/>
        <v>0.49996600000000002</v>
      </c>
      <c r="X247" s="367"/>
      <c r="Y247" s="439"/>
      <c r="Z247" s="439"/>
      <c r="AA247" s="419"/>
      <c r="AB247" s="439"/>
      <c r="AC247" s="439"/>
      <c r="AD247" s="239">
        <f>IFERROR(VLOOKUP(B247,[9]A!$C$2:$I$2000,7,FALSE),0)</f>
        <v>0.5</v>
      </c>
      <c r="AE247" s="367"/>
      <c r="AF247" s="367"/>
      <c r="AG247" s="3">
        <v>1.0030000000000039E-2</v>
      </c>
    </row>
    <row r="248" spans="1:33" ht="18.75">
      <c r="A248" s="568"/>
      <c r="B248" s="194" t="s">
        <v>234</v>
      </c>
      <c r="C248" s="108"/>
      <c r="D248" s="195">
        <v>24</v>
      </c>
      <c r="E248" s="195">
        <f>IFERROR(VLOOKUP(B248,[13]A!$B$2:$D$2000,3,FALSE),0)+IFERROR(VLOOKUP(B248,[14]A!$B$2:$D$2000,3,FALSE),0)</f>
        <v>0</v>
      </c>
      <c r="F248" s="568"/>
      <c r="G248" s="195">
        <f>IFERROR(VLOOKUP(B248,[2]A!$B$2:$P$3000,9,FALSE),0)</f>
        <v>0</v>
      </c>
      <c r="H248" s="568"/>
      <c r="I248" s="195">
        <f>IFERROR(VLOOKUP(B248,[3]A!$C$2:$F$500,4,FALSE),0)</f>
        <v>0</v>
      </c>
      <c r="J248" s="568"/>
      <c r="K248" s="195">
        <f>IFERROR(VLOOKUP(B248,[4]A!$B$2:$I$400,3,FALSE),0)</f>
        <v>0</v>
      </c>
      <c r="L248" s="568"/>
      <c r="M248" s="195">
        <f>IFERROR(VLOOKUP(B248,[5]A!$B$2:$J$400,7,FALSE),0)</f>
        <v>0</v>
      </c>
      <c r="N248" s="568"/>
      <c r="O248" s="195">
        <f>IFERROR(VLOOKUP(B248,[6]A!$A$4:$G$300,9,FALSE),0)</f>
        <v>0</v>
      </c>
      <c r="P248" s="568"/>
      <c r="Q248" s="195">
        <f>IFERROR(VLOOKUP(B248,[7]A!$B$2:$K$2000,4,FALSE),0)/11</f>
        <v>0</v>
      </c>
      <c r="R248" s="195">
        <f>IFERROR(VLOOKUP(B248,[8]A!$B$2:$J$2000,9,FALSE),0)/11</f>
        <v>0</v>
      </c>
      <c r="S248" s="196">
        <v>0.42370000000000002</v>
      </c>
      <c r="T248" s="440"/>
      <c r="U248" s="196">
        <v>0.41520000000000001</v>
      </c>
      <c r="V248" s="440"/>
      <c r="W248" s="239">
        <f t="shared" si="90"/>
        <v>0.49996600000000002</v>
      </c>
      <c r="X248" s="368"/>
      <c r="Y248" s="440"/>
      <c r="Z248" s="440">
        <v>1.0030000000000039E-2</v>
      </c>
      <c r="AA248" s="415"/>
      <c r="AB248" s="440"/>
      <c r="AC248" s="440">
        <v>0.42</v>
      </c>
      <c r="AD248" s="239">
        <f>IFERROR(VLOOKUP(B248,[9]A!$C$2:$I$2000,7,FALSE),0)</f>
        <v>0.5</v>
      </c>
      <c r="AE248" s="368"/>
      <c r="AF248" s="368"/>
      <c r="AG248" s="3">
        <v>1.0030000000000039E-2</v>
      </c>
    </row>
    <row r="249" spans="1:33" ht="18.75">
      <c r="A249" s="543">
        <v>117</v>
      </c>
      <c r="B249" s="152" t="s">
        <v>130</v>
      </c>
      <c r="C249" s="108"/>
      <c r="D249" s="153">
        <v>24</v>
      </c>
      <c r="E249" s="153">
        <f>IFERROR(VLOOKUP(B249,[13]A!$B$2:$D$2000,3,FALSE),0)+IFERROR(VLOOKUP(B249,[14]A!$B$2:$D$2000,3,FALSE),0)</f>
        <v>0</v>
      </c>
      <c r="F249" s="543">
        <f>SUM(E249:E253)</f>
        <v>0</v>
      </c>
      <c r="G249" s="153">
        <f>IFERROR(VLOOKUP(B249,[2]A!$B$2:$P$3000,9,FALSE),0)</f>
        <v>2904</v>
      </c>
      <c r="H249" s="543">
        <f>SUM(G249:G253)</f>
        <v>3714</v>
      </c>
      <c r="I249" s="153">
        <f>IFERROR(VLOOKUP(B249,[3]A!$C$2:$F$500,4,FALSE),0)</f>
        <v>0</v>
      </c>
      <c r="J249" s="543">
        <f>SUM(I249:I253)</f>
        <v>0</v>
      </c>
      <c r="K249" s="153">
        <f>IFERROR(VLOOKUP(B249,[4]A!$B$2:$I$400,3,FALSE),0)</f>
        <v>1344</v>
      </c>
      <c r="L249" s="543">
        <f>SUM(K249:K253)</f>
        <v>1344</v>
      </c>
      <c r="M249" s="153">
        <f>IFERROR(VLOOKUP(B249,[5]A!$B$2:$J$400,7,FALSE),0)</f>
        <v>0</v>
      </c>
      <c r="N249" s="543">
        <f>SUM(M249:M253)</f>
        <v>0</v>
      </c>
      <c r="O249" s="153">
        <f>IFERROR(VLOOKUP(B249,[6]A!$A$4:$G$300,9,FALSE),0)</f>
        <v>0</v>
      </c>
      <c r="P249" s="543">
        <f>SUM(O249:O253)</f>
        <v>0</v>
      </c>
      <c r="Q249" s="153">
        <f>IFERROR(VLOOKUP(B249,[7]A!$B$2:$K$2000,4,FALSE),0)/11</f>
        <v>0</v>
      </c>
      <c r="R249" s="153">
        <f>IFERROR(VLOOKUP(B249,[8]A!$B$2:$J$2000,9,FALSE),0)/11</f>
        <v>0</v>
      </c>
      <c r="S249" s="154">
        <v>0.53390000000000004</v>
      </c>
      <c r="T249" s="441">
        <f>+S249</f>
        <v>0.53390000000000004</v>
      </c>
      <c r="U249" s="154">
        <v>0.52539999999999998</v>
      </c>
      <c r="V249" s="441">
        <f>+U249</f>
        <v>0.52539999999999998</v>
      </c>
      <c r="W249" s="225">
        <f t="shared" si="90"/>
        <v>0.63000200000000006</v>
      </c>
      <c r="X249" s="369">
        <f>+W249</f>
        <v>0.63000200000000006</v>
      </c>
      <c r="Y249" s="441">
        <f>+W249-(U249*1.18)</f>
        <v>1.0030000000000094E-2</v>
      </c>
      <c r="Z249" s="441">
        <v>1.0030000000000094E-2</v>
      </c>
      <c r="AA249" s="428">
        <f>+Z249-Y249</f>
        <v>0</v>
      </c>
      <c r="AB249" s="441">
        <v>5.0000000000000044E-3</v>
      </c>
      <c r="AC249" s="441">
        <f>+Z249-AB249</f>
        <v>5.03000000000009E-3</v>
      </c>
      <c r="AD249" s="225">
        <f>IFERROR(VLOOKUP(B249,[9]A!$C$2:$I$2000,7,FALSE),0)</f>
        <v>0.63</v>
      </c>
      <c r="AE249" s="369">
        <f>+AD249</f>
        <v>0.63</v>
      </c>
      <c r="AF249" s="369"/>
      <c r="AG249" s="3">
        <v>1.0030000000000094E-2</v>
      </c>
    </row>
    <row r="250" spans="1:33" ht="18.75">
      <c r="A250" s="544"/>
      <c r="B250" s="152" t="s">
        <v>131</v>
      </c>
      <c r="C250" s="108"/>
      <c r="D250" s="153">
        <v>24</v>
      </c>
      <c r="E250" s="153">
        <f>IFERROR(VLOOKUP(B250,[13]A!$B$2:$D$2000,3,FALSE),0)+IFERROR(VLOOKUP(B250,[14]A!$B$2:$D$2000,3,FALSE),0)</f>
        <v>0</v>
      </c>
      <c r="F250" s="544"/>
      <c r="G250" s="153">
        <f>IFERROR(VLOOKUP(B250,[2]A!$B$2:$P$3000,9,FALSE),0)</f>
        <v>792</v>
      </c>
      <c r="H250" s="544"/>
      <c r="I250" s="153">
        <f>IFERROR(VLOOKUP(B250,[3]A!$C$2:$F$500,4,FALSE),0)</f>
        <v>0</v>
      </c>
      <c r="J250" s="544"/>
      <c r="K250" s="153">
        <f>IFERROR(VLOOKUP(B250,[4]A!$B$2:$I$400,3,FALSE),0)</f>
        <v>0</v>
      </c>
      <c r="L250" s="544"/>
      <c r="M250" s="153">
        <f>IFERROR(VLOOKUP(B250,[5]A!$B$2:$J$400,7,FALSE),0)</f>
        <v>0</v>
      </c>
      <c r="N250" s="544"/>
      <c r="O250" s="153">
        <f>IFERROR(VLOOKUP(B250,[6]A!$A$4:$G$300,9,FALSE),0)</f>
        <v>0</v>
      </c>
      <c r="P250" s="544"/>
      <c r="Q250" s="153">
        <f>IFERROR(VLOOKUP(B250,[7]A!$B$2:$K$2000,4,FALSE),0)/11</f>
        <v>21.09090909090909</v>
      </c>
      <c r="R250" s="153">
        <f>IFERROR(VLOOKUP(B250,[8]A!$B$2:$J$2000,9,FALSE),0)/11</f>
        <v>327.27272727272725</v>
      </c>
      <c r="S250" s="154">
        <v>0.53390000000000004</v>
      </c>
      <c r="T250" s="442"/>
      <c r="U250" s="154">
        <v>0.52539999999999998</v>
      </c>
      <c r="V250" s="442"/>
      <c r="W250" s="225">
        <f t="shared" si="90"/>
        <v>0.63000200000000006</v>
      </c>
      <c r="X250" s="370"/>
      <c r="Y250" s="442"/>
      <c r="Z250" s="442">
        <v>1.0030000000000094E-2</v>
      </c>
      <c r="AA250" s="419"/>
      <c r="AB250" s="442"/>
      <c r="AC250" s="442">
        <v>0.48</v>
      </c>
      <c r="AD250" s="225">
        <f>IFERROR(VLOOKUP(B250,[9]A!$C$2:$I$2000,7,FALSE),0)</f>
        <v>0.63</v>
      </c>
      <c r="AE250" s="370"/>
      <c r="AF250" s="370"/>
      <c r="AG250" s="3">
        <v>1.0030000000000094E-2</v>
      </c>
    </row>
    <row r="251" spans="1:33" ht="18.75">
      <c r="A251" s="544"/>
      <c r="B251" s="152" t="s">
        <v>132</v>
      </c>
      <c r="C251" s="108"/>
      <c r="D251" s="153">
        <v>24</v>
      </c>
      <c r="E251" s="153">
        <f>IFERROR(VLOOKUP(B251,[13]A!$B$2:$D$2000,3,FALSE),0)+IFERROR(VLOOKUP(B251,[14]A!$B$2:$D$2000,3,FALSE),0)</f>
        <v>0</v>
      </c>
      <c r="F251" s="544"/>
      <c r="G251" s="153">
        <f>IFERROR(VLOOKUP(B251,[2]A!$B$2:$P$3000,9,FALSE),0)</f>
        <v>18</v>
      </c>
      <c r="H251" s="544"/>
      <c r="I251" s="153">
        <f>IFERROR(VLOOKUP(B251,[3]A!$C$2:$F$500,4,FALSE),0)</f>
        <v>0</v>
      </c>
      <c r="J251" s="544"/>
      <c r="K251" s="153">
        <f>IFERROR(VLOOKUP(B251,[4]A!$B$2:$I$400,3,FALSE),0)</f>
        <v>0</v>
      </c>
      <c r="L251" s="544"/>
      <c r="M251" s="153">
        <f>IFERROR(VLOOKUP(B251,[5]A!$B$2:$J$400,7,FALSE),0)</f>
        <v>0</v>
      </c>
      <c r="N251" s="544"/>
      <c r="O251" s="153">
        <f>IFERROR(VLOOKUP(B251,[6]A!$A$4:$G$300,9,FALSE),0)</f>
        <v>0</v>
      </c>
      <c r="P251" s="544"/>
      <c r="Q251" s="153">
        <f>IFERROR(VLOOKUP(B251,[7]A!$B$2:$K$2000,4,FALSE),0)/11</f>
        <v>0</v>
      </c>
      <c r="R251" s="153">
        <f>IFERROR(VLOOKUP(B251,[8]A!$B$2:$J$2000,9,FALSE),0)/11</f>
        <v>0</v>
      </c>
      <c r="S251" s="154">
        <v>0.53390000000000004</v>
      </c>
      <c r="T251" s="442"/>
      <c r="U251" s="154">
        <v>0.52539999999999998</v>
      </c>
      <c r="V251" s="442"/>
      <c r="W251" s="225">
        <f t="shared" si="90"/>
        <v>0.63000200000000006</v>
      </c>
      <c r="X251" s="370"/>
      <c r="Y251" s="442"/>
      <c r="Z251" s="442">
        <v>1.0030000000000094E-2</v>
      </c>
      <c r="AA251" s="419"/>
      <c r="AB251" s="442"/>
      <c r="AC251" s="442">
        <v>0.48</v>
      </c>
      <c r="AD251" s="225">
        <f>IFERROR(VLOOKUP(B251,[9]A!$C$2:$I$2000,7,FALSE),0)</f>
        <v>0.63</v>
      </c>
      <c r="AE251" s="370"/>
      <c r="AF251" s="370"/>
      <c r="AG251" s="3">
        <v>1.0030000000000094E-2</v>
      </c>
    </row>
    <row r="252" spans="1:33" ht="18.75">
      <c r="A252" s="544"/>
      <c r="B252" s="152" t="s">
        <v>133</v>
      </c>
      <c r="C252" s="108"/>
      <c r="D252" s="153">
        <v>24</v>
      </c>
      <c r="E252" s="153">
        <f>IFERROR(VLOOKUP(B252,[13]A!$B$2:$D$2000,3,FALSE),0)+IFERROR(VLOOKUP(B252,[14]A!$B$2:$D$2000,3,FALSE),0)</f>
        <v>0</v>
      </c>
      <c r="F252" s="544"/>
      <c r="G252" s="153">
        <f>IFERROR(VLOOKUP(B252,[2]A!$B$2:$P$3000,9,FALSE),0)</f>
        <v>0</v>
      </c>
      <c r="H252" s="544"/>
      <c r="I252" s="153">
        <f>IFERROR(VLOOKUP(B252,[3]A!$C$2:$F$500,4,FALSE),0)</f>
        <v>0</v>
      </c>
      <c r="J252" s="544"/>
      <c r="K252" s="153">
        <f>IFERROR(VLOOKUP(B252,[4]A!$B$2:$I$400,3,FALSE),0)</f>
        <v>0</v>
      </c>
      <c r="L252" s="544"/>
      <c r="M252" s="153">
        <f>IFERROR(VLOOKUP(B252,[5]A!$B$2:$J$400,7,FALSE),0)</f>
        <v>0</v>
      </c>
      <c r="N252" s="544"/>
      <c r="O252" s="153">
        <f>IFERROR(VLOOKUP(B252,[6]A!$A$4:$G$300,9,FALSE),0)</f>
        <v>0</v>
      </c>
      <c r="P252" s="544"/>
      <c r="Q252" s="153">
        <f>IFERROR(VLOOKUP(B252,[7]A!$B$2:$K$2000,4,FALSE),0)/11</f>
        <v>0</v>
      </c>
      <c r="R252" s="153">
        <f>IFERROR(VLOOKUP(B252,[8]A!$B$2:$J$2000,9,FALSE),0)/11</f>
        <v>0</v>
      </c>
      <c r="S252" s="154">
        <v>0.53390000000000004</v>
      </c>
      <c r="T252" s="442"/>
      <c r="U252" s="154">
        <v>0.52539999999999998</v>
      </c>
      <c r="V252" s="442"/>
      <c r="W252" s="225">
        <f t="shared" si="90"/>
        <v>0.63000200000000006</v>
      </c>
      <c r="X252" s="370"/>
      <c r="Y252" s="442"/>
      <c r="Z252" s="442">
        <v>1.0030000000000094E-2</v>
      </c>
      <c r="AA252" s="419"/>
      <c r="AB252" s="442"/>
      <c r="AC252" s="442">
        <v>0.48</v>
      </c>
      <c r="AD252" s="225">
        <f>IFERROR(VLOOKUP(B252,[9]A!$C$2:$I$2000,7,FALSE),0)</f>
        <v>0.63</v>
      </c>
      <c r="AE252" s="370"/>
      <c r="AF252" s="370"/>
      <c r="AG252" s="3">
        <v>1.0030000000000094E-2</v>
      </c>
    </row>
    <row r="253" spans="1:33" ht="18.75">
      <c r="A253" s="545"/>
      <c r="B253" s="152" t="s">
        <v>134</v>
      </c>
      <c r="C253" s="108"/>
      <c r="D253" s="153">
        <v>24</v>
      </c>
      <c r="E253" s="153">
        <f>IFERROR(VLOOKUP(B253,[13]A!$B$2:$D$2000,3,FALSE),0)+IFERROR(VLOOKUP(B253,[14]A!$B$2:$D$2000,3,FALSE),0)</f>
        <v>0</v>
      </c>
      <c r="F253" s="545"/>
      <c r="G253" s="153">
        <f>IFERROR(VLOOKUP(B253,[2]A!$B$2:$P$3000,9,FALSE),0)</f>
        <v>0</v>
      </c>
      <c r="H253" s="545"/>
      <c r="I253" s="153">
        <f>IFERROR(VLOOKUP(B253,[3]A!$C$2:$F$500,4,FALSE),0)</f>
        <v>0</v>
      </c>
      <c r="J253" s="545"/>
      <c r="K253" s="153">
        <f>IFERROR(VLOOKUP(B253,[4]A!$B$2:$I$400,3,FALSE),0)</f>
        <v>0</v>
      </c>
      <c r="L253" s="545"/>
      <c r="M253" s="153">
        <f>IFERROR(VLOOKUP(B253,[5]A!$B$2:$J$400,7,FALSE),0)</f>
        <v>0</v>
      </c>
      <c r="N253" s="545"/>
      <c r="O253" s="153">
        <f>IFERROR(VLOOKUP(B253,[6]A!$A$4:$G$300,9,FALSE),0)</f>
        <v>0</v>
      </c>
      <c r="P253" s="545"/>
      <c r="Q253" s="153">
        <f>IFERROR(VLOOKUP(B253,[7]A!$B$2:$K$2000,4,FALSE),0)/11</f>
        <v>0</v>
      </c>
      <c r="R253" s="153">
        <f>IFERROR(VLOOKUP(B253,[8]A!$B$2:$J$2000,9,FALSE),0)/11</f>
        <v>0</v>
      </c>
      <c r="S253" s="154">
        <v>0.53390000000000004</v>
      </c>
      <c r="T253" s="443"/>
      <c r="U253" s="154">
        <v>0.52539999999999998</v>
      </c>
      <c r="V253" s="443"/>
      <c r="W253" s="225">
        <f t="shared" si="90"/>
        <v>0.63000200000000006</v>
      </c>
      <c r="X253" s="371"/>
      <c r="Y253" s="443"/>
      <c r="Z253" s="443">
        <v>1.0030000000000094E-2</v>
      </c>
      <c r="AA253" s="415"/>
      <c r="AB253" s="443"/>
      <c r="AC253" s="443">
        <v>0.48</v>
      </c>
      <c r="AD253" s="225">
        <f>IFERROR(VLOOKUP(B253,[9]A!$C$2:$I$2000,7,FALSE),0)</f>
        <v>0.63</v>
      </c>
      <c r="AE253" s="371"/>
      <c r="AF253" s="371"/>
      <c r="AG253" s="3">
        <v>1.0030000000000094E-2</v>
      </c>
    </row>
    <row r="254" spans="1:33" ht="18.75">
      <c r="A254" s="197">
        <v>144</v>
      </c>
      <c r="B254" s="198" t="s">
        <v>188</v>
      </c>
      <c r="C254" s="108"/>
      <c r="D254" s="199">
        <v>24</v>
      </c>
      <c r="E254" s="199">
        <f>IFERROR(VLOOKUP(B254,[13]A!$B$2:$D$2000,3,FALSE),0)+IFERROR(VLOOKUP(B254,[14]A!$B$2:$D$2000,3,FALSE),0)</f>
        <v>0</v>
      </c>
      <c r="F254" s="197">
        <f t="shared" ref="F254:F260" si="93">+E254</f>
        <v>0</v>
      </c>
      <c r="G254" s="199">
        <f>IFERROR(VLOOKUP(B254,[2]A!$B$2:$P$3000,9,FALSE),0)</f>
        <v>0</v>
      </c>
      <c r="H254" s="197">
        <f t="shared" ref="H254:H260" si="94">+G254</f>
        <v>0</v>
      </c>
      <c r="I254" s="199">
        <f>IFERROR(VLOOKUP(B254,[3]A!$C$2:$F$500,4,FALSE),0)</f>
        <v>0</v>
      </c>
      <c r="J254" s="197">
        <f t="shared" ref="J254:J260" si="95">+I254</f>
        <v>0</v>
      </c>
      <c r="K254" s="199">
        <f>IFERROR(VLOOKUP(B254,[4]A!$B$2:$I$400,3,FALSE),0)</f>
        <v>0</v>
      </c>
      <c r="L254" s="197">
        <f t="shared" ref="L254:L260" si="96">+K254</f>
        <v>0</v>
      </c>
      <c r="M254" s="199">
        <f>IFERROR(VLOOKUP(B254,[5]A!$B$2:$J$400,7,FALSE),0)</f>
        <v>0</v>
      </c>
      <c r="N254" s="197">
        <f t="shared" ref="N254:N260" si="97">+M254</f>
        <v>0</v>
      </c>
      <c r="O254" s="199">
        <f>IFERROR(VLOOKUP(B254,[6]A!$A$4:$G$300,9,FALSE),0)</f>
        <v>0</v>
      </c>
      <c r="P254" s="197">
        <f t="shared" ref="P254:P260" si="98">+O254</f>
        <v>0</v>
      </c>
      <c r="Q254" s="199">
        <f>IFERROR(VLOOKUP(B254,[7]A!$B$2:$K$2000,4,FALSE),0)/11</f>
        <v>0</v>
      </c>
      <c r="R254" s="199">
        <f>IFERROR(VLOOKUP(B254,[8]A!$B$2:$J$2000,9,FALSE),0)/11</f>
        <v>0</v>
      </c>
      <c r="S254" s="200">
        <v>0.69489999999999996</v>
      </c>
      <c r="T254" s="201">
        <f t="shared" ref="T254:T261" si="99">+S254</f>
        <v>0.69489999999999996</v>
      </c>
      <c r="U254" s="200">
        <v>0.68640000000000001</v>
      </c>
      <c r="V254" s="201">
        <f t="shared" ref="V254:V261" si="100">+U254</f>
        <v>0.68640000000000001</v>
      </c>
      <c r="W254" s="240">
        <f t="shared" si="90"/>
        <v>0.81998199999999988</v>
      </c>
      <c r="X254" s="243">
        <f t="shared" ref="X254:X261" si="101">+W254</f>
        <v>0.81998199999999988</v>
      </c>
      <c r="Y254" s="201">
        <f t="shared" ref="Y254:Y261" si="102">+W254-(U254*1.18)</f>
        <v>1.0029999999999872E-2</v>
      </c>
      <c r="Z254" s="201">
        <v>1.0029999999999872E-2</v>
      </c>
      <c r="AA254" s="252">
        <f t="shared" ref="AA254:AA261" si="103">+Z254-Y254</f>
        <v>0</v>
      </c>
      <c r="AB254" s="201">
        <v>5.0000000000000001E-3</v>
      </c>
      <c r="AC254" s="201">
        <f t="shared" ref="AC254:AC261" si="104">+Z254-AB254</f>
        <v>5.0299999999998722E-3</v>
      </c>
      <c r="AD254" s="240">
        <f>IFERROR(VLOOKUP(B254,[9]A!$C$2:$I$2000,7,FALSE),0)</f>
        <v>0.82</v>
      </c>
      <c r="AE254" s="243">
        <f t="shared" ref="AE254:AE261" si="105">+AD254</f>
        <v>0.82</v>
      </c>
      <c r="AF254" s="243"/>
      <c r="AG254" s="3">
        <v>1.0029999999999872E-2</v>
      </c>
    </row>
    <row r="255" spans="1:33" ht="18.75">
      <c r="A255" s="168">
        <v>42</v>
      </c>
      <c r="B255" s="167" t="s">
        <v>135</v>
      </c>
      <c r="C255" s="108"/>
      <c r="D255" s="168">
        <v>12</v>
      </c>
      <c r="E255" s="168">
        <f>IFERROR(VLOOKUP(B255,[13]A!$B$2:$D$2000,3,FALSE),0)+IFERROR(VLOOKUP(B255,[14]A!$B$2:$D$2000,3,FALSE),0)</f>
        <v>0</v>
      </c>
      <c r="F255" s="168">
        <f t="shared" si="93"/>
        <v>0</v>
      </c>
      <c r="G255" s="168">
        <f>IFERROR(VLOOKUP(B255,[2]A!$B$2:$P$3000,9,FALSE),0)</f>
        <v>0</v>
      </c>
      <c r="H255" s="168">
        <f t="shared" si="94"/>
        <v>0</v>
      </c>
      <c r="I255" s="168">
        <f>IFERROR(VLOOKUP(B255,[3]A!$C$2:$F$500,4,FALSE),0)</f>
        <v>0</v>
      </c>
      <c r="J255" s="168">
        <f t="shared" si="95"/>
        <v>0</v>
      </c>
      <c r="K255" s="168">
        <f>IFERROR(VLOOKUP(B255,[4]A!$B$2:$I$400,3,FALSE),0)</f>
        <v>0</v>
      </c>
      <c r="L255" s="168">
        <f t="shared" si="96"/>
        <v>0</v>
      </c>
      <c r="M255" s="168">
        <f>IFERROR(VLOOKUP(B255,[5]A!$B$2:$J$400,7,FALSE),0)</f>
        <v>0</v>
      </c>
      <c r="N255" s="168">
        <f t="shared" si="97"/>
        <v>0</v>
      </c>
      <c r="O255" s="168">
        <f>IFERROR(VLOOKUP(B255,[6]A!$A$4:$G$300,9,FALSE),0)</f>
        <v>0</v>
      </c>
      <c r="P255" s="168">
        <f t="shared" si="98"/>
        <v>0</v>
      </c>
      <c r="Q255" s="168">
        <f>IFERROR(VLOOKUP(B255,[7]A!$B$2:$K$2000,4,FALSE),0)/11</f>
        <v>0</v>
      </c>
      <c r="R255" s="168">
        <f>IFERROR(VLOOKUP(B255,[8]A!$B$2:$J$2000,9,FALSE),0)/11</f>
        <v>0</v>
      </c>
      <c r="S255" s="169">
        <v>0.67203389830508486</v>
      </c>
      <c r="T255" s="169">
        <f t="shared" si="99"/>
        <v>0.67203389830508486</v>
      </c>
      <c r="U255" s="169">
        <v>0.62966101694915255</v>
      </c>
      <c r="V255" s="169">
        <f t="shared" si="100"/>
        <v>0.62966101694915255</v>
      </c>
      <c r="W255" s="230">
        <f t="shared" si="90"/>
        <v>0.79300000000000015</v>
      </c>
      <c r="X255" s="230">
        <f t="shared" si="101"/>
        <v>0.79300000000000015</v>
      </c>
      <c r="Y255" s="169">
        <f t="shared" si="102"/>
        <v>5.0000000000000155E-2</v>
      </c>
      <c r="Z255" s="249">
        <v>5.0045999999999993E-2</v>
      </c>
      <c r="AA255" s="113">
        <f t="shared" si="103"/>
        <v>4.5999999999837837E-5</v>
      </c>
      <c r="AB255" s="169">
        <v>1.749999999999996E-2</v>
      </c>
      <c r="AC255" s="169">
        <f t="shared" si="104"/>
        <v>3.2546000000000033E-2</v>
      </c>
      <c r="AD255" s="230">
        <f>IFERROR(VLOOKUP(B255,[9]A!$C$2:$I$2000,7,FALSE),0)</f>
        <v>0.79300000000000004</v>
      </c>
      <c r="AE255" s="230">
        <f t="shared" si="105"/>
        <v>0.79300000000000004</v>
      </c>
      <c r="AF255" s="230"/>
      <c r="AG255" s="3">
        <v>3.5045999999999911E-2</v>
      </c>
    </row>
    <row r="256" spans="1:33" ht="18.75">
      <c r="A256" s="168">
        <v>40</v>
      </c>
      <c r="B256" s="167" t="s">
        <v>136</v>
      </c>
      <c r="C256" s="108"/>
      <c r="D256" s="168">
        <v>6</v>
      </c>
      <c r="E256" s="168">
        <f>IFERROR(VLOOKUP(B256,[13]A!$B$2:$D$2000,3,FALSE),0)+IFERROR(VLOOKUP(B256,[14]A!$B$2:$D$2000,3,FALSE),0)</f>
        <v>0</v>
      </c>
      <c r="F256" s="168">
        <f t="shared" si="93"/>
        <v>0</v>
      </c>
      <c r="G256" s="168">
        <f>IFERROR(VLOOKUP(B256,[2]A!$B$2:$P$3000,9,FALSE),0)</f>
        <v>0</v>
      </c>
      <c r="H256" s="168">
        <f t="shared" si="94"/>
        <v>0</v>
      </c>
      <c r="I256" s="168">
        <f>IFERROR(VLOOKUP(B256,[3]A!$C$2:$F$500,4,FALSE),0)</f>
        <v>0</v>
      </c>
      <c r="J256" s="168">
        <f t="shared" si="95"/>
        <v>0</v>
      </c>
      <c r="K256" s="168">
        <f>IFERROR(VLOOKUP(B256,[4]A!$B$2:$I$400,3,FALSE),0)</f>
        <v>0</v>
      </c>
      <c r="L256" s="168">
        <f t="shared" si="96"/>
        <v>0</v>
      </c>
      <c r="M256" s="168">
        <f>IFERROR(VLOOKUP(B256,[5]A!$B$2:$J$400,7,FALSE),0)</f>
        <v>0</v>
      </c>
      <c r="N256" s="168">
        <f t="shared" si="97"/>
        <v>0</v>
      </c>
      <c r="O256" s="168">
        <f>IFERROR(VLOOKUP(B256,[6]A!$A$4:$G$300,9,FALSE),0)</f>
        <v>0</v>
      </c>
      <c r="P256" s="168">
        <f t="shared" si="98"/>
        <v>0</v>
      </c>
      <c r="Q256" s="168">
        <f>IFERROR(VLOOKUP(B256,[7]A!$B$2:$K$2000,4,FALSE),0)/11</f>
        <v>0</v>
      </c>
      <c r="R256" s="168">
        <f>IFERROR(VLOOKUP(B256,[8]A!$B$2:$J$2000,9,FALSE),0)/11</f>
        <v>0</v>
      </c>
      <c r="S256" s="169">
        <v>1.1712</v>
      </c>
      <c r="T256" s="169">
        <f t="shared" si="99"/>
        <v>1.1712</v>
      </c>
      <c r="U256" s="169">
        <v>1.1033999999999999</v>
      </c>
      <c r="V256" s="169">
        <f t="shared" si="100"/>
        <v>1.1033999999999999</v>
      </c>
      <c r="W256" s="230">
        <f t="shared" si="90"/>
        <v>1.3820159999999999</v>
      </c>
      <c r="X256" s="230">
        <f t="shared" si="101"/>
        <v>1.3820159999999999</v>
      </c>
      <c r="Y256" s="169">
        <f t="shared" si="102"/>
        <v>8.0003999999999964E-2</v>
      </c>
      <c r="Z256" s="249">
        <v>7.9974000000000003E-2</v>
      </c>
      <c r="AA256" s="113">
        <f t="shared" si="103"/>
        <v>-2.9999999999960614E-5</v>
      </c>
      <c r="AB256" s="169">
        <v>3.5000000000000031E-2</v>
      </c>
      <c r="AC256" s="169">
        <f t="shared" si="104"/>
        <v>4.4973999999999972E-2</v>
      </c>
      <c r="AD256" s="230">
        <f>IFERROR(VLOOKUP(B256,[9]A!$C$2:$I$2000,7,FALSE),0)</f>
        <v>1.3819999999999999</v>
      </c>
      <c r="AE256" s="230">
        <f t="shared" si="105"/>
        <v>1.3819999999999999</v>
      </c>
      <c r="AF256" s="230"/>
      <c r="AG256" s="3">
        <v>6.9973999999999981E-2</v>
      </c>
    </row>
    <row r="257" spans="1:33" ht="18.75">
      <c r="A257" s="168">
        <v>41</v>
      </c>
      <c r="B257" s="167" t="s">
        <v>137</v>
      </c>
      <c r="C257" s="108"/>
      <c r="D257" s="168">
        <v>6</v>
      </c>
      <c r="E257" s="168">
        <f>IFERROR(VLOOKUP(B257,[13]A!$B$2:$D$2000,3,FALSE),0)+IFERROR(VLOOKUP(B257,[14]A!$B$2:$D$2000,3,FALSE),0)</f>
        <v>0</v>
      </c>
      <c r="F257" s="168">
        <f t="shared" si="93"/>
        <v>0</v>
      </c>
      <c r="G257" s="168">
        <f>IFERROR(VLOOKUP(B257,[2]A!$B$2:$P$3000,9,FALSE),0)</f>
        <v>0</v>
      </c>
      <c r="H257" s="168">
        <f t="shared" si="94"/>
        <v>0</v>
      </c>
      <c r="I257" s="168">
        <f>IFERROR(VLOOKUP(B257,[3]A!$C$2:$F$500,4,FALSE),0)</f>
        <v>0</v>
      </c>
      <c r="J257" s="168">
        <f t="shared" si="95"/>
        <v>0</v>
      </c>
      <c r="K257" s="168">
        <f>IFERROR(VLOOKUP(B257,[4]A!$B$2:$I$400,3,FALSE),0)</f>
        <v>210</v>
      </c>
      <c r="L257" s="168">
        <f t="shared" si="96"/>
        <v>210</v>
      </c>
      <c r="M257" s="168">
        <f>IFERROR(VLOOKUP(B257,[5]A!$B$2:$J$400,7,FALSE),0)</f>
        <v>0</v>
      </c>
      <c r="N257" s="168">
        <f t="shared" si="97"/>
        <v>0</v>
      </c>
      <c r="O257" s="168">
        <f>IFERROR(VLOOKUP(B257,[6]A!$A$4:$G$300,9,FALSE),0)</f>
        <v>0</v>
      </c>
      <c r="P257" s="168">
        <f t="shared" si="98"/>
        <v>0</v>
      </c>
      <c r="Q257" s="168">
        <f>IFERROR(VLOOKUP(B257,[7]A!$B$2:$K$2000,4,FALSE),0)/11</f>
        <v>0</v>
      </c>
      <c r="R257" s="168">
        <f>IFERROR(VLOOKUP(B257,[8]A!$B$2:$J$2000,9,FALSE),0)/11</f>
        <v>0</v>
      </c>
      <c r="S257" s="169">
        <v>1.5066999999999999</v>
      </c>
      <c r="T257" s="169">
        <f t="shared" si="99"/>
        <v>1.5066999999999999</v>
      </c>
      <c r="U257" s="169">
        <v>1.4218999999999999</v>
      </c>
      <c r="V257" s="169">
        <f t="shared" si="100"/>
        <v>1.4218999999999999</v>
      </c>
      <c r="W257" s="230">
        <f t="shared" si="90"/>
        <v>1.7779059999999998</v>
      </c>
      <c r="X257" s="230">
        <f t="shared" si="101"/>
        <v>1.7779059999999998</v>
      </c>
      <c r="Y257" s="169">
        <f t="shared" si="102"/>
        <v>0.10006399999999993</v>
      </c>
      <c r="Z257" s="249">
        <v>0.10009999999999999</v>
      </c>
      <c r="AA257" s="113">
        <f t="shared" si="103"/>
        <v>3.6000000000063759E-5</v>
      </c>
      <c r="AB257" s="169">
        <v>3.5000000000000003E-2</v>
      </c>
      <c r="AC257" s="169">
        <f t="shared" si="104"/>
        <v>6.5099999999999991E-2</v>
      </c>
      <c r="AD257" s="230">
        <f>IFERROR(VLOOKUP(B257,[9]A!$C$2:$I$2000,7,FALSE),0)</f>
        <v>1.778</v>
      </c>
      <c r="AE257" s="230">
        <f t="shared" si="105"/>
        <v>1.778</v>
      </c>
      <c r="AF257" s="230"/>
      <c r="AG257" s="3">
        <v>6.9973999999999759E-2</v>
      </c>
    </row>
    <row r="258" spans="1:33" ht="18.75">
      <c r="A258" s="168">
        <v>184</v>
      </c>
      <c r="B258" s="167" t="s">
        <v>275</v>
      </c>
      <c r="C258" s="108"/>
      <c r="D258" s="168">
        <v>12</v>
      </c>
      <c r="E258" s="168">
        <f>IFERROR(VLOOKUP(B258,[13]A!$B$2:$D$2000,3,FALSE),0)+IFERROR(VLOOKUP(B258,[14]A!$B$2:$D$2000,3,FALSE),0)</f>
        <v>0</v>
      </c>
      <c r="F258" s="168">
        <f t="shared" si="93"/>
        <v>0</v>
      </c>
      <c r="G258" s="168">
        <f>IFERROR(VLOOKUP(B258,[2]A!$B$2:$P$3000,9,FALSE),0)</f>
        <v>0</v>
      </c>
      <c r="H258" s="168">
        <f t="shared" si="94"/>
        <v>0</v>
      </c>
      <c r="I258" s="168">
        <f>IFERROR(VLOOKUP(B258,[3]A!$C$2:$F$500,4,FALSE),0)</f>
        <v>0</v>
      </c>
      <c r="J258" s="168">
        <f t="shared" si="95"/>
        <v>0</v>
      </c>
      <c r="K258" s="168">
        <f>IFERROR(VLOOKUP(B258,[4]A!$B$2:$I$400,3,FALSE),0)</f>
        <v>0</v>
      </c>
      <c r="L258" s="168">
        <f t="shared" si="96"/>
        <v>0</v>
      </c>
      <c r="M258" s="168">
        <f>IFERROR(VLOOKUP(B258,[5]A!$B$2:$J$400,7,FALSE),0)</f>
        <v>0</v>
      </c>
      <c r="N258" s="168">
        <f t="shared" si="97"/>
        <v>0</v>
      </c>
      <c r="O258" s="168">
        <f>IFERROR(VLOOKUP(B258,[6]A!$A$4:$G$300,9,FALSE),0)</f>
        <v>0</v>
      </c>
      <c r="P258" s="168">
        <f t="shared" si="98"/>
        <v>0</v>
      </c>
      <c r="Q258" s="168">
        <f>IFERROR(VLOOKUP(B258,[7]A!$B$2:$K$2000,4,FALSE),0)/11</f>
        <v>0</v>
      </c>
      <c r="R258" s="168">
        <f>IFERROR(VLOOKUP(B258,[8]A!$B$2:$J$2000,9,FALSE),0)/11</f>
        <v>0</v>
      </c>
      <c r="S258" s="169">
        <v>0.67203389830508486</v>
      </c>
      <c r="T258" s="169">
        <f t="shared" si="99"/>
        <v>0.67203389830508486</v>
      </c>
      <c r="U258" s="169">
        <v>0.62966101694915255</v>
      </c>
      <c r="V258" s="169">
        <f t="shared" si="100"/>
        <v>0.62966101694915255</v>
      </c>
      <c r="W258" s="230">
        <f>S258*1.18</f>
        <v>0.79300000000000015</v>
      </c>
      <c r="X258" s="230">
        <f t="shared" si="101"/>
        <v>0.79300000000000015</v>
      </c>
      <c r="Y258" s="169">
        <f t="shared" si="102"/>
        <v>5.0000000000000155E-2</v>
      </c>
      <c r="Z258" s="249">
        <v>5.0045999999999993E-2</v>
      </c>
      <c r="AA258" s="113">
        <f t="shared" si="103"/>
        <v>4.5999999999837837E-5</v>
      </c>
      <c r="AB258" s="169">
        <v>1.749999999999996E-2</v>
      </c>
      <c r="AC258" s="169">
        <f t="shared" si="104"/>
        <v>3.2546000000000033E-2</v>
      </c>
      <c r="AD258" s="230">
        <f>IFERROR(VLOOKUP(B258,[9]A!$C$2:$I$2000,7,FALSE),0)</f>
        <v>0.79300000000000004</v>
      </c>
      <c r="AE258" s="230">
        <f t="shared" si="105"/>
        <v>0.79300000000000004</v>
      </c>
      <c r="AF258" s="230"/>
    </row>
    <row r="259" spans="1:33" ht="18.75">
      <c r="A259" s="168">
        <v>185</v>
      </c>
      <c r="B259" s="167" t="s">
        <v>276</v>
      </c>
      <c r="C259" s="108"/>
      <c r="D259" s="168">
        <v>6</v>
      </c>
      <c r="E259" s="168">
        <f>IFERROR(VLOOKUP(B259,[13]A!$B$2:$D$2000,3,FALSE),0)+IFERROR(VLOOKUP(B259,[14]A!$B$2:$D$2000,3,FALSE),0)</f>
        <v>600</v>
      </c>
      <c r="F259" s="168">
        <f t="shared" si="93"/>
        <v>600</v>
      </c>
      <c r="G259" s="168">
        <f>IFERROR(VLOOKUP(B259,[2]A!$B$2:$P$3000,9,FALSE),0)</f>
        <v>474</v>
      </c>
      <c r="H259" s="168">
        <f t="shared" si="94"/>
        <v>474</v>
      </c>
      <c r="I259" s="168">
        <f>IFERROR(VLOOKUP(B259,[3]A!$C$2:$F$500,4,FALSE),0)</f>
        <v>0</v>
      </c>
      <c r="J259" s="168">
        <f t="shared" si="95"/>
        <v>0</v>
      </c>
      <c r="K259" s="168">
        <f>IFERROR(VLOOKUP(B259,[4]A!$B$2:$I$400,3,FALSE),0)</f>
        <v>0</v>
      </c>
      <c r="L259" s="168">
        <f t="shared" si="96"/>
        <v>0</v>
      </c>
      <c r="M259" s="168">
        <f>IFERROR(VLOOKUP(B259,[5]A!$B$2:$J$400,7,FALSE),0)</f>
        <v>0</v>
      </c>
      <c r="N259" s="168">
        <f t="shared" si="97"/>
        <v>0</v>
      </c>
      <c r="O259" s="168">
        <f>IFERROR(VLOOKUP(B259,[6]A!$A$4:$G$300,9,FALSE),0)</f>
        <v>0</v>
      </c>
      <c r="P259" s="168">
        <f t="shared" si="98"/>
        <v>0</v>
      </c>
      <c r="Q259" s="168">
        <f>IFERROR(VLOOKUP(B259,[7]A!$B$2:$K$2000,4,FALSE),0)/11</f>
        <v>0</v>
      </c>
      <c r="R259" s="168">
        <f>IFERROR(VLOOKUP(B259,[8]A!$B$2:$J$2000,9,FALSE),0)/11</f>
        <v>0</v>
      </c>
      <c r="S259" s="169">
        <v>1.1712</v>
      </c>
      <c r="T259" s="169">
        <f t="shared" si="99"/>
        <v>1.1712</v>
      </c>
      <c r="U259" s="169">
        <v>1.1033999999999999</v>
      </c>
      <c r="V259" s="169">
        <f t="shared" si="100"/>
        <v>1.1033999999999999</v>
      </c>
      <c r="W259" s="230">
        <f>S259*1.18</f>
        <v>1.3820159999999999</v>
      </c>
      <c r="X259" s="230">
        <f t="shared" si="101"/>
        <v>1.3820159999999999</v>
      </c>
      <c r="Y259" s="169">
        <f t="shared" si="102"/>
        <v>8.0003999999999964E-2</v>
      </c>
      <c r="Z259" s="249">
        <v>7.9974000000000003E-2</v>
      </c>
      <c r="AA259" s="113">
        <f t="shared" si="103"/>
        <v>-2.9999999999960614E-5</v>
      </c>
      <c r="AB259" s="169">
        <v>3.5000000000000031E-2</v>
      </c>
      <c r="AC259" s="169">
        <f t="shared" si="104"/>
        <v>4.4973999999999972E-2</v>
      </c>
      <c r="AD259" s="230">
        <f>IFERROR(VLOOKUP(B259,[9]A!$C$2:$I$2000,7,FALSE),0)</f>
        <v>1.3819999999999999</v>
      </c>
      <c r="AE259" s="230">
        <f t="shared" si="105"/>
        <v>1.3819999999999999</v>
      </c>
      <c r="AF259" s="230"/>
    </row>
    <row r="260" spans="1:33" ht="18.75">
      <c r="A260" s="168">
        <v>181</v>
      </c>
      <c r="B260" s="167" t="s">
        <v>274</v>
      </c>
      <c r="C260" s="108"/>
      <c r="D260" s="168">
        <v>6</v>
      </c>
      <c r="E260" s="168">
        <f>IFERROR(VLOOKUP(B260,[13]A!$B$2:$D$2000,3,FALSE),0)+IFERROR(VLOOKUP(B260,[14]A!$B$2:$D$2000,3,FALSE),0)</f>
        <v>432</v>
      </c>
      <c r="F260" s="168">
        <f t="shared" si="93"/>
        <v>432</v>
      </c>
      <c r="G260" s="168">
        <f>IFERROR(VLOOKUP(B260,[2]A!$B$2:$P$3000,9,FALSE),0)</f>
        <v>426</v>
      </c>
      <c r="H260" s="168">
        <f t="shared" si="94"/>
        <v>426</v>
      </c>
      <c r="I260" s="168">
        <f>IFERROR(VLOOKUP(B260,[3]A!$C$2:$F$500,4,FALSE),0)</f>
        <v>0</v>
      </c>
      <c r="J260" s="168">
        <f t="shared" si="95"/>
        <v>0</v>
      </c>
      <c r="K260" s="168">
        <f>IFERROR(VLOOKUP(B260,[4]A!$B$2:$I$400,3,FALSE),0)</f>
        <v>0</v>
      </c>
      <c r="L260" s="168">
        <f t="shared" si="96"/>
        <v>0</v>
      </c>
      <c r="M260" s="168">
        <f>IFERROR(VLOOKUP(B260,[5]A!$B$2:$J$400,7,FALSE),0)</f>
        <v>0</v>
      </c>
      <c r="N260" s="168">
        <f t="shared" si="97"/>
        <v>0</v>
      </c>
      <c r="O260" s="168">
        <f>IFERROR(VLOOKUP(B260,[6]A!$A$4:$G$300,9,FALSE),0)</f>
        <v>0</v>
      </c>
      <c r="P260" s="168">
        <f t="shared" si="98"/>
        <v>0</v>
      </c>
      <c r="Q260" s="168">
        <f>IFERROR(VLOOKUP(B260,[7]A!$B$2:$K$2000,4,FALSE),0)/11</f>
        <v>7.5454545454545459</v>
      </c>
      <c r="R260" s="168">
        <f>IFERROR(VLOOKUP(B260,[8]A!$B$2:$J$2000,9,FALSE),0)/11</f>
        <v>20.181818181818183</v>
      </c>
      <c r="S260" s="169">
        <v>1.5066999999999999</v>
      </c>
      <c r="T260" s="169">
        <f t="shared" si="99"/>
        <v>1.5066999999999999</v>
      </c>
      <c r="U260" s="169">
        <v>1.4218999999999999</v>
      </c>
      <c r="V260" s="169">
        <f t="shared" si="100"/>
        <v>1.4218999999999999</v>
      </c>
      <c r="W260" s="230">
        <f>S260*1.18</f>
        <v>1.7779059999999998</v>
      </c>
      <c r="X260" s="230">
        <f t="shared" si="101"/>
        <v>1.7779059999999998</v>
      </c>
      <c r="Y260" s="169">
        <f t="shared" si="102"/>
        <v>0.10006399999999993</v>
      </c>
      <c r="Z260" s="249">
        <v>0.10009999999999999</v>
      </c>
      <c r="AA260" s="113">
        <f t="shared" si="103"/>
        <v>3.6000000000063759E-5</v>
      </c>
      <c r="AB260" s="169">
        <v>3.5000000000000003E-2</v>
      </c>
      <c r="AC260" s="169">
        <f t="shared" si="104"/>
        <v>6.5099999999999991E-2</v>
      </c>
      <c r="AD260" s="230">
        <f>IFERROR(VLOOKUP(B260,[9]A!$C$2:$I$2000,7,FALSE),0)</f>
        <v>1.778</v>
      </c>
      <c r="AE260" s="230">
        <f t="shared" si="105"/>
        <v>1.778</v>
      </c>
      <c r="AF260" s="230"/>
      <c r="AG260" s="3">
        <v>6.9973999999999759E-2</v>
      </c>
    </row>
    <row r="261" spans="1:33" ht="18.75">
      <c r="A261" s="570">
        <v>101</v>
      </c>
      <c r="B261" s="171" t="s">
        <v>138</v>
      </c>
      <c r="C261" s="108"/>
      <c r="D261" s="170">
        <v>12</v>
      </c>
      <c r="E261" s="170">
        <f>IFERROR(VLOOKUP(B261,[13]A!$B$2:$D$2000,3,FALSE),0)+IFERROR(VLOOKUP(B261,[14]A!$B$2:$D$2000,3,FALSE),0)</f>
        <v>0</v>
      </c>
      <c r="F261" s="570">
        <f>SUM(E261:E263)</f>
        <v>0</v>
      </c>
      <c r="G261" s="170">
        <f>IFERROR(VLOOKUP(B261,[2]A!$B$2:$P$3000,9,FALSE),0)</f>
        <v>0</v>
      </c>
      <c r="H261" s="570">
        <f>SUM(G261:G263)</f>
        <v>0</v>
      </c>
      <c r="I261" s="170">
        <f>IFERROR(VLOOKUP(B261,[3]A!$C$2:$F$500,4,FALSE),0)</f>
        <v>0</v>
      </c>
      <c r="J261" s="570">
        <f>SUM(I261:I263)</f>
        <v>0</v>
      </c>
      <c r="K261" s="170">
        <f>IFERROR(VLOOKUP(B261,[4]A!$B$2:$I$400,3,FALSE),0)</f>
        <v>168</v>
      </c>
      <c r="L261" s="570">
        <f>SUM(K261:K263)</f>
        <v>168</v>
      </c>
      <c r="M261" s="170">
        <f>IFERROR(VLOOKUP(B261,[5]A!$B$2:$J$400,7,FALSE),0)</f>
        <v>0</v>
      </c>
      <c r="N261" s="570">
        <f>SUM(M261:M263)</f>
        <v>0</v>
      </c>
      <c r="O261" s="170">
        <f>IFERROR(VLOOKUP(B261,[6]A!$A$4:$G$300,9,FALSE),0)</f>
        <v>0</v>
      </c>
      <c r="P261" s="570">
        <f>SUM(O261:O263)</f>
        <v>0</v>
      </c>
      <c r="Q261" s="170">
        <f>IFERROR(VLOOKUP(B261,[7]A!$B$2:$K$2000,4,FALSE),0)/11</f>
        <v>0</v>
      </c>
      <c r="R261" s="170">
        <f>IFERROR(VLOOKUP(B261,[8]A!$B$2:$J$2000,9,FALSE),0)/11</f>
        <v>0</v>
      </c>
      <c r="S261" s="172">
        <v>0.67203389830508486</v>
      </c>
      <c r="T261" s="444">
        <f t="shared" si="99"/>
        <v>0.67203389830508486</v>
      </c>
      <c r="U261" s="172">
        <v>0.62966101694915255</v>
      </c>
      <c r="V261" s="444">
        <f t="shared" si="100"/>
        <v>0.62966101694915255</v>
      </c>
      <c r="W261" s="231">
        <f t="shared" si="90"/>
        <v>0.79300000000000015</v>
      </c>
      <c r="X261" s="347">
        <f t="shared" si="101"/>
        <v>0.79300000000000015</v>
      </c>
      <c r="Y261" s="444">
        <f t="shared" si="102"/>
        <v>5.0000000000000155E-2</v>
      </c>
      <c r="Z261" s="551">
        <v>5.0045999999999993E-2</v>
      </c>
      <c r="AA261" s="428">
        <f t="shared" si="103"/>
        <v>4.5999999999837837E-5</v>
      </c>
      <c r="AB261" s="444">
        <v>1.749999999999996E-2</v>
      </c>
      <c r="AC261" s="444">
        <f t="shared" si="104"/>
        <v>3.2546000000000033E-2</v>
      </c>
      <c r="AD261" s="231">
        <f>IFERROR(VLOOKUP(B261,[9]A!$C$2:$I$2000,7,FALSE),0)</f>
        <v>0.79300000000000004</v>
      </c>
      <c r="AE261" s="347">
        <f t="shared" si="105"/>
        <v>0.79300000000000004</v>
      </c>
      <c r="AF261" s="347"/>
      <c r="AG261" s="3">
        <v>3.5045999999999911E-2</v>
      </c>
    </row>
    <row r="262" spans="1:33" ht="18.75">
      <c r="A262" s="571"/>
      <c r="B262" s="171" t="s">
        <v>139</v>
      </c>
      <c r="C262" s="108"/>
      <c r="D262" s="170">
        <v>12</v>
      </c>
      <c r="E262" s="170">
        <f>IFERROR(VLOOKUP(B262,[13]A!$B$2:$D$2000,3,FALSE),0)+IFERROR(VLOOKUP(B262,[14]A!$B$2:$D$2000,3,FALSE),0)</f>
        <v>0</v>
      </c>
      <c r="F262" s="571"/>
      <c r="G262" s="170">
        <f>IFERROR(VLOOKUP(B262,[2]A!$B$2:$P$3000,9,FALSE),0)</f>
        <v>0</v>
      </c>
      <c r="H262" s="571"/>
      <c r="I262" s="170">
        <f>IFERROR(VLOOKUP(B262,[3]A!$C$2:$F$500,4,FALSE),0)</f>
        <v>0</v>
      </c>
      <c r="J262" s="571"/>
      <c r="K262" s="170">
        <f>IFERROR(VLOOKUP(B262,[4]A!$B$2:$I$400,3,FALSE),0)</f>
        <v>0</v>
      </c>
      <c r="L262" s="571"/>
      <c r="M262" s="170">
        <f>IFERROR(VLOOKUP(B262,[5]A!$B$2:$J$400,7,FALSE),0)</f>
        <v>0</v>
      </c>
      <c r="N262" s="571"/>
      <c r="O262" s="170">
        <f>IFERROR(VLOOKUP(B262,[6]A!$A$4:$G$300,9,FALSE),0)</f>
        <v>0</v>
      </c>
      <c r="P262" s="571"/>
      <c r="Q262" s="170">
        <f>IFERROR(VLOOKUP(B262,[7]A!$B$2:$K$2000,4,FALSE),0)/11</f>
        <v>0</v>
      </c>
      <c r="R262" s="170">
        <f>IFERROR(VLOOKUP(B262,[8]A!$B$2:$J$2000,9,FALSE),0)/11</f>
        <v>0</v>
      </c>
      <c r="S262" s="172">
        <v>0.67203389830508486</v>
      </c>
      <c r="T262" s="445"/>
      <c r="U262" s="172">
        <v>0.62966101694915255</v>
      </c>
      <c r="V262" s="445"/>
      <c r="W262" s="231">
        <f t="shared" si="90"/>
        <v>0.79300000000000015</v>
      </c>
      <c r="X262" s="348"/>
      <c r="Y262" s="445"/>
      <c r="Z262" s="552">
        <v>5.0045999999999993E-2</v>
      </c>
      <c r="AA262" s="419"/>
      <c r="AB262" s="445"/>
      <c r="AC262" s="445">
        <v>0.65</v>
      </c>
      <c r="AD262" s="231">
        <f>IFERROR(VLOOKUP(B262,[9]A!$C$2:$I$2000,7,FALSE),0)</f>
        <v>0.79300000000000004</v>
      </c>
      <c r="AE262" s="348"/>
      <c r="AF262" s="348"/>
      <c r="AG262" s="3">
        <v>3.5045999999999911E-2</v>
      </c>
    </row>
    <row r="263" spans="1:33" ht="18.75">
      <c r="A263" s="572"/>
      <c r="B263" s="171" t="s">
        <v>140</v>
      </c>
      <c r="C263" s="108"/>
      <c r="D263" s="170">
        <v>12</v>
      </c>
      <c r="E263" s="170">
        <f>IFERROR(VLOOKUP(B263,[13]A!$B$2:$D$2000,3,FALSE),0)+IFERROR(VLOOKUP(B263,[14]A!$B$2:$D$2000,3,FALSE),0)</f>
        <v>0</v>
      </c>
      <c r="F263" s="572"/>
      <c r="G263" s="170">
        <f>IFERROR(VLOOKUP(B263,[2]A!$B$2:$P$3000,9,FALSE),0)</f>
        <v>0</v>
      </c>
      <c r="H263" s="572"/>
      <c r="I263" s="170">
        <f>IFERROR(VLOOKUP(B263,[3]A!$C$2:$F$500,4,FALSE),0)</f>
        <v>0</v>
      </c>
      <c r="J263" s="572"/>
      <c r="K263" s="170">
        <f>IFERROR(VLOOKUP(B263,[4]A!$B$2:$I$400,3,FALSE),0)</f>
        <v>0</v>
      </c>
      <c r="L263" s="572"/>
      <c r="M263" s="170">
        <f>IFERROR(VLOOKUP(B263,[5]A!$B$2:$J$400,7,FALSE),0)</f>
        <v>0</v>
      </c>
      <c r="N263" s="572"/>
      <c r="O263" s="170">
        <f>IFERROR(VLOOKUP(B263,[6]A!$A$4:$G$300,9,FALSE),0)</f>
        <v>0</v>
      </c>
      <c r="P263" s="572"/>
      <c r="Q263" s="170">
        <f>IFERROR(VLOOKUP(B263,[7]A!$B$2:$K$2000,4,FALSE),0)/11</f>
        <v>0</v>
      </c>
      <c r="R263" s="170">
        <f>IFERROR(VLOOKUP(B263,[8]A!$B$2:$J$2000,9,FALSE),0)/11</f>
        <v>0</v>
      </c>
      <c r="S263" s="172">
        <v>0.67203389830508486</v>
      </c>
      <c r="T263" s="446"/>
      <c r="U263" s="172">
        <v>0.62966101694915255</v>
      </c>
      <c r="V263" s="446"/>
      <c r="W263" s="231">
        <f t="shared" si="90"/>
        <v>0.79300000000000015</v>
      </c>
      <c r="X263" s="349"/>
      <c r="Y263" s="446"/>
      <c r="Z263" s="553">
        <v>5.0045999999999993E-2</v>
      </c>
      <c r="AA263" s="415"/>
      <c r="AB263" s="446"/>
      <c r="AC263" s="446">
        <v>0.65</v>
      </c>
      <c r="AD263" s="231">
        <f>IFERROR(VLOOKUP(B263,[9]A!$C$2:$I$2000,7,FALSE),0)</f>
        <v>0.79300000000000004</v>
      </c>
      <c r="AE263" s="349"/>
      <c r="AF263" s="349"/>
      <c r="AG263" s="3">
        <v>3.5045999999999911E-2</v>
      </c>
    </row>
    <row r="264" spans="1:33" ht="18.75">
      <c r="A264" s="570">
        <v>183</v>
      </c>
      <c r="B264" s="171" t="s">
        <v>280</v>
      </c>
      <c r="C264" s="108"/>
      <c r="D264" s="170">
        <v>12</v>
      </c>
      <c r="E264" s="170">
        <f>IFERROR(VLOOKUP(B264,[13]A!$B$2:$D$2000,3,FALSE),0)+IFERROR(VLOOKUP(B264,[14]A!$B$2:$D$2000,3,FALSE),0)</f>
        <v>0</v>
      </c>
      <c r="F264" s="570">
        <f>SUM(E264:E266)</f>
        <v>0</v>
      </c>
      <c r="G264" s="170">
        <f>IFERROR(VLOOKUP(B264,[2]A!$B$2:$P$3000,9,FALSE),0)</f>
        <v>60</v>
      </c>
      <c r="H264" s="570">
        <f>SUM(G264:G266)</f>
        <v>192</v>
      </c>
      <c r="I264" s="170">
        <f>IFERROR(VLOOKUP(B264,[3]A!$C$2:$F$500,4,FALSE),0)</f>
        <v>0</v>
      </c>
      <c r="J264" s="570">
        <f>SUM(I264:I266)</f>
        <v>0</v>
      </c>
      <c r="K264" s="170">
        <f>IFERROR(VLOOKUP(B264,[4]A!$B$2:$I$400,3,FALSE),0)</f>
        <v>0</v>
      </c>
      <c r="L264" s="570">
        <f>SUM(K264:K266)</f>
        <v>0</v>
      </c>
      <c r="M264" s="170">
        <f>IFERROR(VLOOKUP(B264,[5]A!$B$2:$J$400,7,FALSE),0)</f>
        <v>0</v>
      </c>
      <c r="N264" s="570">
        <f>SUM(M264:M266)</f>
        <v>0</v>
      </c>
      <c r="O264" s="170">
        <f>IFERROR(VLOOKUP(B264,[6]A!$A$4:$G$300,9,FALSE),0)</f>
        <v>0</v>
      </c>
      <c r="P264" s="570">
        <f>SUM(O264:O266)</f>
        <v>0</v>
      </c>
      <c r="Q264" s="170">
        <f>IFERROR(VLOOKUP(B264,[7]A!$B$2:$K$2000,4,FALSE),0)/11</f>
        <v>6.0909090909090908</v>
      </c>
      <c r="R264" s="170">
        <f>IFERROR(VLOOKUP(B264,[8]A!$B$2:$J$2000,9,FALSE),0)/11</f>
        <v>43.636363636363633</v>
      </c>
      <c r="S264" s="172">
        <v>0.67203389830508486</v>
      </c>
      <c r="T264" s="444">
        <f>+S264</f>
        <v>0.67203389830508486</v>
      </c>
      <c r="U264" s="172">
        <v>0.62966101694915255</v>
      </c>
      <c r="V264" s="444">
        <f>+U264</f>
        <v>0.62966101694915255</v>
      </c>
      <c r="W264" s="231">
        <f>S264*1.18</f>
        <v>0.79300000000000015</v>
      </c>
      <c r="X264" s="347">
        <f>+W264</f>
        <v>0.79300000000000015</v>
      </c>
      <c r="Y264" s="444">
        <f>+W264-(U264*1.18)</f>
        <v>5.0000000000000155E-2</v>
      </c>
      <c r="Z264" s="551">
        <v>5.0045999999999993E-2</v>
      </c>
      <c r="AA264" s="428">
        <f>+Z264-Y264</f>
        <v>4.5999999999837837E-5</v>
      </c>
      <c r="AB264" s="444">
        <v>1.749999999999996E-2</v>
      </c>
      <c r="AC264" s="444">
        <f>+Z264-AB264</f>
        <v>3.2546000000000033E-2</v>
      </c>
      <c r="AD264" s="231">
        <f>IFERROR(VLOOKUP(B264,[9]A!$C$2:$I$2000,7,FALSE),0)</f>
        <v>0.79300000000000004</v>
      </c>
      <c r="AE264" s="347">
        <f>+AD264</f>
        <v>0.79300000000000004</v>
      </c>
      <c r="AF264" s="347"/>
    </row>
    <row r="265" spans="1:33" ht="18.75">
      <c r="A265" s="571"/>
      <c r="B265" s="171" t="s">
        <v>281</v>
      </c>
      <c r="C265" s="108"/>
      <c r="D265" s="170">
        <v>12</v>
      </c>
      <c r="E265" s="170">
        <f>IFERROR(VLOOKUP(B265,[13]A!$B$2:$D$2000,3,FALSE),0)+IFERROR(VLOOKUP(B265,[14]A!$B$2:$D$2000,3,FALSE),0)</f>
        <v>0</v>
      </c>
      <c r="F265" s="571"/>
      <c r="G265" s="170">
        <f>IFERROR(VLOOKUP(B265,[2]A!$B$2:$P$3000,9,FALSE),0)</f>
        <v>0</v>
      </c>
      <c r="H265" s="571"/>
      <c r="I265" s="170">
        <f>IFERROR(VLOOKUP(B265,[3]A!$C$2:$F$500,4,FALSE),0)</f>
        <v>0</v>
      </c>
      <c r="J265" s="571"/>
      <c r="K265" s="170">
        <f>IFERROR(VLOOKUP(B265,[4]A!$B$2:$I$400,3,FALSE),0)</f>
        <v>0</v>
      </c>
      <c r="L265" s="571"/>
      <c r="M265" s="170">
        <f>IFERROR(VLOOKUP(B265,[5]A!$B$2:$J$400,7,FALSE),0)</f>
        <v>0</v>
      </c>
      <c r="N265" s="571"/>
      <c r="O265" s="170">
        <f>IFERROR(VLOOKUP(B265,[6]A!$A$4:$G$300,9,FALSE),0)</f>
        <v>0</v>
      </c>
      <c r="P265" s="571"/>
      <c r="Q265" s="170">
        <f>IFERROR(VLOOKUP(B265,[7]A!$B$2:$K$2000,4,FALSE),0)/11</f>
        <v>0</v>
      </c>
      <c r="R265" s="170">
        <f>IFERROR(VLOOKUP(B265,[8]A!$B$2:$J$2000,9,FALSE),0)/11</f>
        <v>0</v>
      </c>
      <c r="S265" s="172">
        <v>0.67203389830508486</v>
      </c>
      <c r="T265" s="445"/>
      <c r="U265" s="172">
        <v>0.62966101694915255</v>
      </c>
      <c r="V265" s="445"/>
      <c r="W265" s="231">
        <f>S265*1.18</f>
        <v>0.79300000000000015</v>
      </c>
      <c r="X265" s="348"/>
      <c r="Y265" s="445"/>
      <c r="Z265" s="552">
        <v>5.0045999999999993E-2</v>
      </c>
      <c r="AA265" s="419"/>
      <c r="AB265" s="445"/>
      <c r="AC265" s="445">
        <v>0.65</v>
      </c>
      <c r="AD265" s="231">
        <f>IFERROR(VLOOKUP(B265,[9]A!$C$2:$I$2000,7,FALSE),0)</f>
        <v>0.79300000000000004</v>
      </c>
      <c r="AE265" s="348"/>
      <c r="AF265" s="348"/>
    </row>
    <row r="266" spans="1:33" ht="18.75">
      <c r="A266" s="572"/>
      <c r="B266" s="171" t="s">
        <v>282</v>
      </c>
      <c r="C266" s="108"/>
      <c r="D266" s="170">
        <v>12</v>
      </c>
      <c r="E266" s="170">
        <f>IFERROR(VLOOKUP(B266,[13]A!$B$2:$D$2000,3,FALSE),0)+IFERROR(VLOOKUP(B266,[14]A!$B$2:$D$2000,3,FALSE),0)</f>
        <v>0</v>
      </c>
      <c r="F266" s="572"/>
      <c r="G266" s="170">
        <f>IFERROR(VLOOKUP(B266,[2]A!$B$2:$P$3000,9,FALSE),0)</f>
        <v>132</v>
      </c>
      <c r="H266" s="572"/>
      <c r="I266" s="170">
        <f>IFERROR(VLOOKUP(B266,[3]A!$C$2:$F$500,4,FALSE),0)</f>
        <v>0</v>
      </c>
      <c r="J266" s="572"/>
      <c r="K266" s="170">
        <f>IFERROR(VLOOKUP(B266,[4]A!$B$2:$I$400,3,FALSE),0)</f>
        <v>0</v>
      </c>
      <c r="L266" s="572"/>
      <c r="M266" s="170">
        <f>IFERROR(VLOOKUP(B266,[5]A!$B$2:$J$400,7,FALSE),0)</f>
        <v>0</v>
      </c>
      <c r="N266" s="572"/>
      <c r="O266" s="170">
        <f>IFERROR(VLOOKUP(B266,[6]A!$A$4:$G$300,9,FALSE),0)</f>
        <v>0</v>
      </c>
      <c r="P266" s="572"/>
      <c r="Q266" s="170">
        <f>IFERROR(VLOOKUP(B266,[7]A!$B$2:$K$2000,4,FALSE),0)/11</f>
        <v>4.1818181818181817</v>
      </c>
      <c r="R266" s="170">
        <f>IFERROR(VLOOKUP(B266,[8]A!$B$2:$J$2000,9,FALSE),0)/11</f>
        <v>30.545454545454547</v>
      </c>
      <c r="S266" s="172">
        <v>0.67203389830508486</v>
      </c>
      <c r="T266" s="446"/>
      <c r="U266" s="172">
        <v>0.62966101694915255</v>
      </c>
      <c r="V266" s="446"/>
      <c r="W266" s="231">
        <f>S266*1.18</f>
        <v>0.79300000000000015</v>
      </c>
      <c r="X266" s="349"/>
      <c r="Y266" s="446"/>
      <c r="Z266" s="553">
        <v>5.0045999999999993E-2</v>
      </c>
      <c r="AA266" s="415"/>
      <c r="AB266" s="446"/>
      <c r="AC266" s="446">
        <v>0.65</v>
      </c>
      <c r="AD266" s="231">
        <f>IFERROR(VLOOKUP(B266,[9]A!$C$2:$I$2000,7,FALSE),0)</f>
        <v>0.79300000000000004</v>
      </c>
      <c r="AE266" s="349"/>
      <c r="AF266" s="349"/>
    </row>
    <row r="267" spans="1:33" ht="18.75">
      <c r="A267" s="548">
        <v>102</v>
      </c>
      <c r="B267" s="138" t="s">
        <v>141</v>
      </c>
      <c r="C267" s="108"/>
      <c r="D267" s="139">
        <v>6</v>
      </c>
      <c r="E267" s="139">
        <f>IFERROR(VLOOKUP(B267,[13]A!$B$2:$D$2000,3,FALSE),0)+IFERROR(VLOOKUP(B267,[14]A!$B$2:$D$2000,3,FALSE),0)</f>
        <v>0</v>
      </c>
      <c r="F267" s="548">
        <f>SUM(E267:E269)</f>
        <v>0</v>
      </c>
      <c r="G267" s="139">
        <f>IFERROR(VLOOKUP(B267,[2]A!$B$2:$P$3000,9,FALSE),0)</f>
        <v>0</v>
      </c>
      <c r="H267" s="548">
        <f>SUM(G267:G269)</f>
        <v>0</v>
      </c>
      <c r="I267" s="139">
        <f>IFERROR(VLOOKUP(B267,[3]A!$C$2:$F$500,4,FALSE),0)</f>
        <v>0</v>
      </c>
      <c r="J267" s="548">
        <f>SUM(I267:I269)</f>
        <v>0</v>
      </c>
      <c r="K267" s="139">
        <f>IFERROR(VLOOKUP(B267,[4]A!$B$2:$I$400,3,FALSE),0)</f>
        <v>24</v>
      </c>
      <c r="L267" s="548">
        <f>SUM(K267:K269)</f>
        <v>24</v>
      </c>
      <c r="M267" s="139">
        <f>IFERROR(VLOOKUP(B267,[5]A!$B$2:$J$400,7,FALSE),0)</f>
        <v>0</v>
      </c>
      <c r="N267" s="548">
        <f>SUM(M267:M269)</f>
        <v>0</v>
      </c>
      <c r="O267" s="139">
        <f>IFERROR(VLOOKUP(B267,[6]A!$A$4:$G$300,9,FALSE),0)</f>
        <v>0</v>
      </c>
      <c r="P267" s="548">
        <f>SUM(O267:O269)</f>
        <v>0</v>
      </c>
      <c r="Q267" s="139">
        <f>IFERROR(VLOOKUP(B267,[7]A!$B$2:$K$2000,4,FALSE),0)/11</f>
        <v>0</v>
      </c>
      <c r="R267" s="139">
        <f>IFERROR(VLOOKUP(B267,[8]A!$B$2:$J$2000,9,FALSE),0)/11</f>
        <v>0</v>
      </c>
      <c r="S267" s="140">
        <v>1.1712</v>
      </c>
      <c r="T267" s="447">
        <f>+S267</f>
        <v>1.1712</v>
      </c>
      <c r="U267" s="140">
        <v>1.1033999999999999</v>
      </c>
      <c r="V267" s="447">
        <f>+U267</f>
        <v>1.1033999999999999</v>
      </c>
      <c r="W267" s="221">
        <f t="shared" si="90"/>
        <v>1.3820159999999999</v>
      </c>
      <c r="X267" s="350">
        <f>+W267</f>
        <v>1.3820159999999999</v>
      </c>
      <c r="Y267" s="447">
        <f>+W267-(U267*1.18)</f>
        <v>8.0003999999999964E-2</v>
      </c>
      <c r="Z267" s="576">
        <v>7.9974000000000003E-2</v>
      </c>
      <c r="AA267" s="428">
        <f>+Z267-Y267</f>
        <v>-2.9999999999960614E-5</v>
      </c>
      <c r="AB267" s="447">
        <v>3.5000000000000142E-2</v>
      </c>
      <c r="AC267" s="447">
        <f>+Z267-AB267</f>
        <v>4.4973999999999861E-2</v>
      </c>
      <c r="AD267" s="221">
        <f>IFERROR(VLOOKUP(B267,[9]A!$C$2:$I$2000,7,FALSE),0)</f>
        <v>1.3819999999999999</v>
      </c>
      <c r="AE267" s="350">
        <f>+AD267</f>
        <v>1.3819999999999999</v>
      </c>
      <c r="AF267" s="350"/>
      <c r="AG267" s="3">
        <v>6.9973999999999981E-2</v>
      </c>
    </row>
    <row r="268" spans="1:33" ht="18.75">
      <c r="A268" s="549"/>
      <c r="B268" s="138" t="s">
        <v>142</v>
      </c>
      <c r="C268" s="108"/>
      <c r="D268" s="139">
        <v>6</v>
      </c>
      <c r="E268" s="139">
        <f>IFERROR(VLOOKUP(B268,[13]A!$B$2:$D$2000,3,FALSE),0)+IFERROR(VLOOKUP(B268,[14]A!$B$2:$D$2000,3,FALSE),0)</f>
        <v>0</v>
      </c>
      <c r="F268" s="549"/>
      <c r="G268" s="139">
        <f>IFERROR(VLOOKUP(B268,[2]A!$B$2:$P$3000,9,FALSE),0)</f>
        <v>0</v>
      </c>
      <c r="H268" s="549"/>
      <c r="I268" s="139">
        <f>IFERROR(VLOOKUP(B268,[3]A!$C$2:$F$500,4,FALSE),0)</f>
        <v>0</v>
      </c>
      <c r="J268" s="549"/>
      <c r="K268" s="139">
        <f>IFERROR(VLOOKUP(B268,[4]A!$B$2:$I$400,3,FALSE),0)</f>
        <v>0</v>
      </c>
      <c r="L268" s="549"/>
      <c r="M268" s="139">
        <f>IFERROR(VLOOKUP(B268,[5]A!$B$2:$J$400,7,FALSE),0)</f>
        <v>0</v>
      </c>
      <c r="N268" s="549"/>
      <c r="O268" s="139">
        <f>IFERROR(VLOOKUP(B268,[6]A!$A$4:$G$300,9,FALSE),0)</f>
        <v>0</v>
      </c>
      <c r="P268" s="549"/>
      <c r="Q268" s="139">
        <f>IFERROR(VLOOKUP(B268,[7]A!$B$2:$K$2000,4,FALSE),0)/11</f>
        <v>0</v>
      </c>
      <c r="R268" s="139">
        <f>IFERROR(VLOOKUP(B268,[8]A!$B$2:$J$2000,9,FALSE),0)/11</f>
        <v>0</v>
      </c>
      <c r="S268" s="140">
        <v>1.1712</v>
      </c>
      <c r="T268" s="448"/>
      <c r="U268" s="140">
        <v>1.1033999999999999</v>
      </c>
      <c r="V268" s="448"/>
      <c r="W268" s="221">
        <f t="shared" si="90"/>
        <v>1.3820159999999999</v>
      </c>
      <c r="X268" s="351"/>
      <c r="Y268" s="448"/>
      <c r="Z268" s="577">
        <v>7.9974000000000003E-2</v>
      </c>
      <c r="AA268" s="419"/>
      <c r="AB268" s="448"/>
      <c r="AC268" s="448">
        <v>1.1299999999999999</v>
      </c>
      <c r="AD268" s="221">
        <f>IFERROR(VLOOKUP(B268,[9]A!$C$2:$I$2000,7,FALSE),0)</f>
        <v>1.3819999999999999</v>
      </c>
      <c r="AE268" s="351"/>
      <c r="AF268" s="351"/>
      <c r="AG268" s="3">
        <v>6.9973999999999981E-2</v>
      </c>
    </row>
    <row r="269" spans="1:33" ht="18.75">
      <c r="A269" s="550"/>
      <c r="B269" s="138" t="s">
        <v>143</v>
      </c>
      <c r="C269" s="108"/>
      <c r="D269" s="139">
        <v>6</v>
      </c>
      <c r="E269" s="139">
        <f>IFERROR(VLOOKUP(B269,[13]A!$B$2:$D$2000,3,FALSE),0)+IFERROR(VLOOKUP(B269,[14]A!$B$2:$D$2000,3,FALSE),0)</f>
        <v>0</v>
      </c>
      <c r="F269" s="550"/>
      <c r="G269" s="139">
        <f>IFERROR(VLOOKUP(B269,[2]A!$B$2:$P$3000,9,FALSE),0)</f>
        <v>0</v>
      </c>
      <c r="H269" s="550"/>
      <c r="I269" s="139">
        <f>IFERROR(VLOOKUP(B269,[3]A!$C$2:$F$500,4,FALSE),0)</f>
        <v>0</v>
      </c>
      <c r="J269" s="550"/>
      <c r="K269" s="139">
        <f>IFERROR(VLOOKUP(B269,[4]A!$B$2:$I$400,3,FALSE),0)</f>
        <v>0</v>
      </c>
      <c r="L269" s="550"/>
      <c r="M269" s="139">
        <f>IFERROR(VLOOKUP(B269,[5]A!$B$2:$J$400,7,FALSE),0)</f>
        <v>0</v>
      </c>
      <c r="N269" s="550"/>
      <c r="O269" s="139">
        <f>IFERROR(VLOOKUP(B269,[6]A!$A$4:$G$300,9,FALSE),0)</f>
        <v>0</v>
      </c>
      <c r="P269" s="550"/>
      <c r="Q269" s="139">
        <f>IFERROR(VLOOKUP(B269,[7]A!$B$2:$K$2000,4,FALSE),0)/11</f>
        <v>0</v>
      </c>
      <c r="R269" s="139">
        <f>IFERROR(VLOOKUP(B269,[8]A!$B$2:$J$2000,9,FALSE),0)/11</f>
        <v>0</v>
      </c>
      <c r="S269" s="140">
        <v>1.1712</v>
      </c>
      <c r="T269" s="449"/>
      <c r="U269" s="140">
        <v>1.1033999999999999</v>
      </c>
      <c r="V269" s="449"/>
      <c r="W269" s="221">
        <f t="shared" si="90"/>
        <v>1.3820159999999999</v>
      </c>
      <c r="X269" s="352"/>
      <c r="Y269" s="449"/>
      <c r="Z269" s="578">
        <v>7.9974000000000003E-2</v>
      </c>
      <c r="AA269" s="415"/>
      <c r="AB269" s="449"/>
      <c r="AC269" s="449">
        <v>1.1299999999999999</v>
      </c>
      <c r="AD269" s="221">
        <f>IFERROR(VLOOKUP(B269,[9]A!$C$2:$I$2000,7,FALSE),0)</f>
        <v>1.3819999999999999</v>
      </c>
      <c r="AE269" s="352"/>
      <c r="AF269" s="352"/>
      <c r="AG269" s="3">
        <v>6.9973999999999981E-2</v>
      </c>
    </row>
    <row r="270" spans="1:33" ht="18.75">
      <c r="A270" s="548">
        <v>182</v>
      </c>
      <c r="B270" s="138" t="s">
        <v>277</v>
      </c>
      <c r="C270" s="108"/>
      <c r="D270" s="139">
        <v>6</v>
      </c>
      <c r="E270" s="139">
        <f>IFERROR(VLOOKUP(B270,[13]A!$B$2:$D$2000,3,FALSE),0)+IFERROR(VLOOKUP(B270,[14]A!$B$2:$D$2000,3,FALSE),0)</f>
        <v>600</v>
      </c>
      <c r="F270" s="548">
        <f>SUM(E270:E272)</f>
        <v>1200</v>
      </c>
      <c r="G270" s="139">
        <f>IFERROR(VLOOKUP(B270,[2]A!$B$2:$P$3000,9,FALSE),0)</f>
        <v>540</v>
      </c>
      <c r="H270" s="548">
        <f>SUM(G270:G272)</f>
        <v>1092</v>
      </c>
      <c r="I270" s="139">
        <f>IFERROR(VLOOKUP(B270,[3]A!$C$2:$F$500,4,FALSE),0)</f>
        <v>0</v>
      </c>
      <c r="J270" s="548">
        <f>SUM(I270:I272)</f>
        <v>0</v>
      </c>
      <c r="K270" s="139">
        <f>IFERROR(VLOOKUP(B270,[4]A!$B$2:$I$400,3,FALSE),0)</f>
        <v>0</v>
      </c>
      <c r="L270" s="548">
        <f>SUM(K270:K272)</f>
        <v>0</v>
      </c>
      <c r="M270" s="139">
        <f>IFERROR(VLOOKUP(B270,[5]A!$B$2:$J$400,7,FALSE),0)</f>
        <v>0</v>
      </c>
      <c r="N270" s="548">
        <f>SUM(M270:M272)</f>
        <v>0</v>
      </c>
      <c r="O270" s="139">
        <f>IFERROR(VLOOKUP(B270,[6]A!$A$4:$G$300,9,FALSE),0)</f>
        <v>0</v>
      </c>
      <c r="P270" s="548">
        <f>SUM(O270:O272)</f>
        <v>0</v>
      </c>
      <c r="Q270" s="139">
        <f>IFERROR(VLOOKUP(B270,[7]A!$B$2:$K$2000,4,FALSE),0)/11</f>
        <v>2.1818181818181817</v>
      </c>
      <c r="R270" s="139">
        <f>IFERROR(VLOOKUP(B270,[8]A!$B$2:$J$2000,9,FALSE),0)/11</f>
        <v>7.0909090909090908</v>
      </c>
      <c r="S270" s="140">
        <v>1.1712</v>
      </c>
      <c r="T270" s="447">
        <f>+S270</f>
        <v>1.1712</v>
      </c>
      <c r="U270" s="140">
        <v>1.1033999999999999</v>
      </c>
      <c r="V270" s="447">
        <f>+U270</f>
        <v>1.1033999999999999</v>
      </c>
      <c r="W270" s="221">
        <f>S270*1.18</f>
        <v>1.3820159999999999</v>
      </c>
      <c r="X270" s="350">
        <f>+W270</f>
        <v>1.3820159999999999</v>
      </c>
      <c r="Y270" s="447">
        <f>+W270-(U270*1.18)</f>
        <v>8.0003999999999964E-2</v>
      </c>
      <c r="Z270" s="576">
        <v>7.9974000000000003E-2</v>
      </c>
      <c r="AA270" s="428">
        <f>+Z270-Y270</f>
        <v>-2.9999999999960614E-5</v>
      </c>
      <c r="AB270" s="447">
        <v>3.5000000000000142E-2</v>
      </c>
      <c r="AC270" s="447">
        <f>+Z270-AB270</f>
        <v>4.4973999999999861E-2</v>
      </c>
      <c r="AD270" s="221">
        <f>IFERROR(VLOOKUP(B270,[9]A!$C$2:$I$2000,7,FALSE),0)</f>
        <v>1.3819999999999999</v>
      </c>
      <c r="AE270" s="350">
        <f>+AD270</f>
        <v>1.3819999999999999</v>
      </c>
      <c r="AF270" s="350"/>
      <c r="AG270" s="3">
        <v>6.9973999999999981E-2</v>
      </c>
    </row>
    <row r="271" spans="1:33" ht="18.75">
      <c r="A271" s="549"/>
      <c r="B271" s="138" t="s">
        <v>278</v>
      </c>
      <c r="C271" s="108"/>
      <c r="D271" s="139">
        <v>6</v>
      </c>
      <c r="E271" s="139">
        <f>IFERROR(VLOOKUP(B271,[13]A!$B$2:$D$2000,3,FALSE),0)+IFERROR(VLOOKUP(B271,[14]A!$B$2:$D$2000,3,FALSE),0)</f>
        <v>0</v>
      </c>
      <c r="F271" s="549"/>
      <c r="G271" s="139">
        <f>IFERROR(VLOOKUP(B271,[2]A!$B$2:$P$3000,9,FALSE),0)</f>
        <v>0</v>
      </c>
      <c r="H271" s="549"/>
      <c r="I271" s="139">
        <f>IFERROR(VLOOKUP(B271,[3]A!$C$2:$F$500,4,FALSE),0)</f>
        <v>0</v>
      </c>
      <c r="J271" s="549"/>
      <c r="K271" s="139">
        <f>IFERROR(VLOOKUP(B271,[4]A!$B$2:$I$400,3,FALSE),0)</f>
        <v>0</v>
      </c>
      <c r="L271" s="549"/>
      <c r="M271" s="139">
        <f>IFERROR(VLOOKUP(B271,[5]A!$B$2:$J$400,7,FALSE),0)</f>
        <v>0</v>
      </c>
      <c r="N271" s="549"/>
      <c r="O271" s="139">
        <f>IFERROR(VLOOKUP(B271,[6]A!$A$4:$G$300,9,FALSE),0)</f>
        <v>0</v>
      </c>
      <c r="P271" s="549"/>
      <c r="Q271" s="139">
        <f>IFERROR(VLOOKUP(B271,[7]A!$B$2:$K$2000,4,FALSE),0)/11</f>
        <v>0</v>
      </c>
      <c r="R271" s="139">
        <f>IFERROR(VLOOKUP(B271,[8]A!$B$2:$J$2000,9,FALSE),0)/11</f>
        <v>0</v>
      </c>
      <c r="S271" s="140">
        <v>1.1712</v>
      </c>
      <c r="T271" s="448"/>
      <c r="U271" s="140">
        <v>1.1033999999999999</v>
      </c>
      <c r="V271" s="448"/>
      <c r="W271" s="221">
        <f>S271*1.18</f>
        <v>1.3820159999999999</v>
      </c>
      <c r="X271" s="351"/>
      <c r="Y271" s="448"/>
      <c r="Z271" s="577">
        <v>7.9974000000000003E-2</v>
      </c>
      <c r="AA271" s="419"/>
      <c r="AB271" s="448"/>
      <c r="AC271" s="448">
        <v>1.1299999999999999</v>
      </c>
      <c r="AD271" s="221">
        <f>IFERROR(VLOOKUP(B271,[9]A!$C$2:$I$2000,7,FALSE),0)</f>
        <v>1.3819999999999999</v>
      </c>
      <c r="AE271" s="351"/>
      <c r="AF271" s="351"/>
      <c r="AG271" s="3">
        <v>6.9973999999999981E-2</v>
      </c>
    </row>
    <row r="272" spans="1:33" ht="18.75">
      <c r="A272" s="550"/>
      <c r="B272" s="138" t="s">
        <v>273</v>
      </c>
      <c r="C272" s="108"/>
      <c r="D272" s="139">
        <v>6</v>
      </c>
      <c r="E272" s="139">
        <f>IFERROR(VLOOKUP(B272,[13]A!$B$2:$D$2000,3,FALSE),0)+IFERROR(VLOOKUP(B272,[14]A!$B$2:$D$2000,3,FALSE),0)</f>
        <v>600</v>
      </c>
      <c r="F272" s="550"/>
      <c r="G272" s="139">
        <f>IFERROR(VLOOKUP(B272,[2]A!$B$2:$P$3000,9,FALSE),0)</f>
        <v>552</v>
      </c>
      <c r="H272" s="550"/>
      <c r="I272" s="139">
        <f>IFERROR(VLOOKUP(B272,[3]A!$C$2:$F$500,4,FALSE),0)</f>
        <v>0</v>
      </c>
      <c r="J272" s="550"/>
      <c r="K272" s="139">
        <f>IFERROR(VLOOKUP(B272,[4]A!$B$2:$I$400,3,FALSE),0)</f>
        <v>0</v>
      </c>
      <c r="L272" s="550"/>
      <c r="M272" s="139">
        <f>IFERROR(VLOOKUP(B272,[5]A!$B$2:$J$400,7,FALSE),0)</f>
        <v>0</v>
      </c>
      <c r="N272" s="550"/>
      <c r="O272" s="139">
        <f>IFERROR(VLOOKUP(B272,[6]A!$A$4:$G$300,9,FALSE),0)</f>
        <v>0</v>
      </c>
      <c r="P272" s="550"/>
      <c r="Q272" s="139">
        <f>IFERROR(VLOOKUP(B272,[7]A!$B$2:$K$2000,4,FALSE),0)/11</f>
        <v>6.8181818181818183</v>
      </c>
      <c r="R272" s="139">
        <f>IFERROR(VLOOKUP(B272,[8]A!$B$2:$J$2000,9,FALSE),0)/11</f>
        <v>26.181818181818183</v>
      </c>
      <c r="S272" s="140">
        <v>1.1712</v>
      </c>
      <c r="T272" s="449"/>
      <c r="U272" s="140">
        <v>1.1033999999999999</v>
      </c>
      <c r="V272" s="449"/>
      <c r="W272" s="221">
        <f>S272*1.18</f>
        <v>1.3820159999999999</v>
      </c>
      <c r="X272" s="352"/>
      <c r="Y272" s="449"/>
      <c r="Z272" s="578">
        <v>7.9974000000000003E-2</v>
      </c>
      <c r="AA272" s="415"/>
      <c r="AB272" s="449"/>
      <c r="AC272" s="449">
        <v>1.1299999999999999</v>
      </c>
      <c r="AD272" s="221">
        <f>IFERROR(VLOOKUP(B272,[9]A!$C$2:$I$2000,7,FALSE),0)</f>
        <v>1.3819999999999999</v>
      </c>
      <c r="AE272" s="352"/>
      <c r="AF272" s="352"/>
      <c r="AG272" s="3">
        <v>6.9973999999999981E-2</v>
      </c>
    </row>
    <row r="273" spans="1:33" ht="18.75">
      <c r="A273" s="479">
        <v>98</v>
      </c>
      <c r="B273" s="162" t="s">
        <v>144</v>
      </c>
      <c r="C273" s="108"/>
      <c r="D273" s="161">
        <v>6</v>
      </c>
      <c r="E273" s="161">
        <f>IFERROR(VLOOKUP(B273,[13]A!$B$2:$D$2000,3,FALSE),0)+IFERROR(VLOOKUP(B273,[14]A!$B$2:$D$2000,3,FALSE),0)</f>
        <v>0</v>
      </c>
      <c r="F273" s="479">
        <f>SUM(E273:E275)</f>
        <v>0</v>
      </c>
      <c r="G273" s="161">
        <f>IFERROR(VLOOKUP(B273,[2]A!$B$2:$P$3000,9,FALSE),0)</f>
        <v>0</v>
      </c>
      <c r="H273" s="479">
        <f>SUM(G273:G275)</f>
        <v>0</v>
      </c>
      <c r="I273" s="161">
        <f>IFERROR(VLOOKUP(B273,[3]A!$C$2:$F$500,4,FALSE),0)</f>
        <v>0</v>
      </c>
      <c r="J273" s="479">
        <f>SUM(I273:I275)</f>
        <v>0</v>
      </c>
      <c r="K273" s="161">
        <f>IFERROR(VLOOKUP(B273,[4]A!$B$2:$I$400,3,FALSE),0)</f>
        <v>0</v>
      </c>
      <c r="L273" s="479">
        <f>SUM(K273:K275)</f>
        <v>0</v>
      </c>
      <c r="M273" s="161">
        <f>IFERROR(VLOOKUP(B273,[5]A!$B$2:$J$400,7,FALSE),0)</f>
        <v>0</v>
      </c>
      <c r="N273" s="479">
        <f>SUM(M273:M275)</f>
        <v>0</v>
      </c>
      <c r="O273" s="161">
        <f>IFERROR(VLOOKUP(B273,[6]A!$A$4:$G$300,9,FALSE),0)</f>
        <v>0</v>
      </c>
      <c r="P273" s="479">
        <f>SUM(O273:O275)</f>
        <v>0</v>
      </c>
      <c r="Q273" s="161">
        <f>IFERROR(VLOOKUP(B273,[7]A!$B$2:$K$2000,4,FALSE),0)/11</f>
        <v>0</v>
      </c>
      <c r="R273" s="161">
        <f>IFERROR(VLOOKUP(B273,[8]A!$B$2:$J$2000,9,FALSE),0)/11</f>
        <v>0</v>
      </c>
      <c r="S273" s="163">
        <v>1.5066999999999999</v>
      </c>
      <c r="T273" s="435">
        <f>+S273</f>
        <v>1.5066999999999999</v>
      </c>
      <c r="U273" s="163">
        <v>1.4218999999999999</v>
      </c>
      <c r="V273" s="435">
        <f>+U273</f>
        <v>1.4218999999999999</v>
      </c>
      <c r="W273" s="228">
        <f t="shared" si="90"/>
        <v>1.7779059999999998</v>
      </c>
      <c r="X273" s="353">
        <f>+W273</f>
        <v>1.7779059999999998</v>
      </c>
      <c r="Y273" s="435">
        <f>+W273-(U273*1.18)</f>
        <v>0.10006399999999993</v>
      </c>
      <c r="Z273" s="476">
        <v>0.10009999999999999</v>
      </c>
      <c r="AA273" s="428">
        <f>+Z273-Y273</f>
        <v>3.6000000000063759E-5</v>
      </c>
      <c r="AB273" s="435">
        <v>3.499999999999992E-2</v>
      </c>
      <c r="AC273" s="435">
        <f>+Z273-AB273</f>
        <v>6.5100000000000074E-2</v>
      </c>
      <c r="AD273" s="228">
        <f>IFERROR(VLOOKUP(B273,[9]A!$C$2:$I$2000,7,FALSE),0)</f>
        <v>1.778</v>
      </c>
      <c r="AE273" s="353">
        <f>+AD273</f>
        <v>1.778</v>
      </c>
      <c r="AF273" s="353"/>
      <c r="AG273" s="3">
        <v>6.9973999999999759E-2</v>
      </c>
    </row>
    <row r="274" spans="1:33" ht="18.75">
      <c r="A274" s="480"/>
      <c r="B274" s="162" t="s">
        <v>145</v>
      </c>
      <c r="C274" s="108"/>
      <c r="D274" s="161">
        <v>6</v>
      </c>
      <c r="E274" s="161">
        <f>IFERROR(VLOOKUP(B274,[13]A!$B$2:$D$2000,3,FALSE),0)+IFERROR(VLOOKUP(B274,[14]A!$B$2:$D$2000,3,FALSE),0)</f>
        <v>0</v>
      </c>
      <c r="F274" s="480"/>
      <c r="G274" s="161">
        <f>IFERROR(VLOOKUP(B274,[2]A!$B$2:$P$3000,9,FALSE),0)</f>
        <v>0</v>
      </c>
      <c r="H274" s="480"/>
      <c r="I274" s="161">
        <f>IFERROR(VLOOKUP(B274,[3]A!$C$2:$F$500,4,FALSE),0)</f>
        <v>0</v>
      </c>
      <c r="J274" s="480"/>
      <c r="K274" s="161">
        <f>IFERROR(VLOOKUP(B274,[4]A!$B$2:$I$400,3,FALSE),0)</f>
        <v>0</v>
      </c>
      <c r="L274" s="480"/>
      <c r="M274" s="161">
        <f>IFERROR(VLOOKUP(B274,[5]A!$B$2:$J$400,7,FALSE),0)</f>
        <v>0</v>
      </c>
      <c r="N274" s="480"/>
      <c r="O274" s="161">
        <f>IFERROR(VLOOKUP(B274,[6]A!$A$4:$G$300,9,FALSE),0)</f>
        <v>0</v>
      </c>
      <c r="P274" s="480"/>
      <c r="Q274" s="161">
        <f>IFERROR(VLOOKUP(B274,[7]A!$B$2:$K$2000,4,FALSE),0)/11</f>
        <v>0</v>
      </c>
      <c r="R274" s="161">
        <f>IFERROR(VLOOKUP(B274,[8]A!$B$2:$J$2000,9,FALSE),0)/11</f>
        <v>-0.54545454545454541</v>
      </c>
      <c r="S274" s="163">
        <v>1.5066999999999999</v>
      </c>
      <c r="T274" s="436"/>
      <c r="U274" s="163">
        <v>1.4218999999999999</v>
      </c>
      <c r="V274" s="436"/>
      <c r="W274" s="228">
        <f t="shared" si="90"/>
        <v>1.7779059999999998</v>
      </c>
      <c r="X274" s="354"/>
      <c r="Y274" s="436"/>
      <c r="Z274" s="477">
        <v>7.9960000000000003E-2</v>
      </c>
      <c r="AA274" s="419"/>
      <c r="AB274" s="436"/>
      <c r="AC274" s="436">
        <v>1.41</v>
      </c>
      <c r="AD274" s="228">
        <f>IFERROR(VLOOKUP(B274,[9]A!$C$2:$I$2000,7,FALSE),0)</f>
        <v>1.778</v>
      </c>
      <c r="AE274" s="354"/>
      <c r="AF274" s="354"/>
      <c r="AG274" s="3">
        <v>6.9973999999999759E-2</v>
      </c>
    </row>
    <row r="275" spans="1:33" ht="18.75">
      <c r="A275" s="481"/>
      <c r="B275" s="162" t="s">
        <v>146</v>
      </c>
      <c r="C275" s="108"/>
      <c r="D275" s="161">
        <v>6</v>
      </c>
      <c r="E275" s="161">
        <f>IFERROR(VLOOKUP(B275,[13]A!$B$2:$D$2000,3,FALSE),0)+IFERROR(VLOOKUP(B275,[14]A!$B$2:$D$2000,3,FALSE),0)</f>
        <v>0</v>
      </c>
      <c r="F275" s="481"/>
      <c r="G275" s="161">
        <f>IFERROR(VLOOKUP(B275,[2]A!$B$2:$P$3000,9,FALSE),0)</f>
        <v>0</v>
      </c>
      <c r="H275" s="481"/>
      <c r="I275" s="161">
        <f>IFERROR(VLOOKUP(B275,[3]A!$C$2:$F$500,4,FALSE),0)</f>
        <v>0</v>
      </c>
      <c r="J275" s="481"/>
      <c r="K275" s="161">
        <f>IFERROR(VLOOKUP(B275,[4]A!$B$2:$I$400,3,FALSE),0)</f>
        <v>0</v>
      </c>
      <c r="L275" s="481"/>
      <c r="M275" s="161">
        <f>IFERROR(VLOOKUP(B275,[5]A!$B$2:$J$400,7,FALSE),0)</f>
        <v>0</v>
      </c>
      <c r="N275" s="481"/>
      <c r="O275" s="161">
        <f>IFERROR(VLOOKUP(B275,[6]A!$A$4:$G$300,9,FALSE),0)</f>
        <v>0</v>
      </c>
      <c r="P275" s="481"/>
      <c r="Q275" s="161">
        <f>IFERROR(VLOOKUP(B275,[7]A!$B$2:$K$2000,4,FALSE),0)/11</f>
        <v>0</v>
      </c>
      <c r="R275" s="161">
        <f>IFERROR(VLOOKUP(B275,[8]A!$B$2:$J$2000,9,FALSE),0)/11</f>
        <v>0</v>
      </c>
      <c r="S275" s="163">
        <v>1.5066999999999999</v>
      </c>
      <c r="T275" s="437"/>
      <c r="U275" s="163">
        <v>1.4218999999999999</v>
      </c>
      <c r="V275" s="437"/>
      <c r="W275" s="228">
        <f t="shared" si="90"/>
        <v>1.7779059999999998</v>
      </c>
      <c r="X275" s="355"/>
      <c r="Y275" s="437"/>
      <c r="Z275" s="478">
        <v>7.9960000000000003E-2</v>
      </c>
      <c r="AA275" s="415"/>
      <c r="AB275" s="437"/>
      <c r="AC275" s="437">
        <v>1.41</v>
      </c>
      <c r="AD275" s="228">
        <f>IFERROR(VLOOKUP(B275,[9]A!$C$2:$I$2000,7,FALSE),0)</f>
        <v>1.778</v>
      </c>
      <c r="AE275" s="355"/>
      <c r="AF275" s="355"/>
      <c r="AG275" s="3">
        <v>6.9973999999999759E-2</v>
      </c>
    </row>
    <row r="276" spans="1:33" ht="18.75">
      <c r="A276" s="479">
        <v>176</v>
      </c>
      <c r="B276" s="162" t="s">
        <v>263</v>
      </c>
      <c r="C276" s="108"/>
      <c r="D276" s="161">
        <v>6</v>
      </c>
      <c r="E276" s="161">
        <f>IFERROR(VLOOKUP(B276,[13]A!$B$2:$D$2000,3,FALSE),0)+IFERROR(VLOOKUP(B276,[14]A!$B$2:$D$2000,3,FALSE),0)</f>
        <v>864</v>
      </c>
      <c r="F276" s="479">
        <f>SUM(E276:E278)</f>
        <v>1296</v>
      </c>
      <c r="G276" s="161">
        <f>IFERROR(VLOOKUP(B276,[2]A!$B$2:$P$3000,9,FALSE),0)</f>
        <v>798</v>
      </c>
      <c r="H276" s="479">
        <f>SUM(G276:G278)</f>
        <v>1116</v>
      </c>
      <c r="I276" s="161">
        <f>IFERROR(VLOOKUP(B276,[3]A!$C$2:$F$500,4,FALSE),0)</f>
        <v>0</v>
      </c>
      <c r="J276" s="479">
        <f>SUM(I276:I278)</f>
        <v>0</v>
      </c>
      <c r="K276" s="161">
        <f>IFERROR(VLOOKUP(B276,[4]A!$B$2:$I$400,3,FALSE),0)</f>
        <v>0</v>
      </c>
      <c r="L276" s="479">
        <f>SUM(K276:K278)</f>
        <v>0</v>
      </c>
      <c r="M276" s="161">
        <f>IFERROR(VLOOKUP(B276,[5]A!$B$2:$J$400,7,FALSE),0)</f>
        <v>0</v>
      </c>
      <c r="N276" s="479">
        <f>SUM(M276:M278)</f>
        <v>0</v>
      </c>
      <c r="O276" s="161">
        <f>IFERROR(VLOOKUP(B276,[6]A!$A$4:$G$300,9,FALSE),0)</f>
        <v>0</v>
      </c>
      <c r="P276" s="479">
        <f>SUM(O276:O278)</f>
        <v>0</v>
      </c>
      <c r="Q276" s="161">
        <f>IFERROR(VLOOKUP(B276,[7]A!$B$2:$K$2000,4,FALSE),0)/11</f>
        <v>6.9090909090909092</v>
      </c>
      <c r="R276" s="161">
        <f>IFERROR(VLOOKUP(B276,[8]A!$B$2:$J$2000,9,FALSE),0)/11</f>
        <v>21.09090909090909</v>
      </c>
      <c r="S276" s="163">
        <v>1.5066999999999999</v>
      </c>
      <c r="T276" s="435">
        <f>+S276</f>
        <v>1.5066999999999999</v>
      </c>
      <c r="U276" s="163">
        <v>1.4218999999999999</v>
      </c>
      <c r="V276" s="435">
        <f>+U276</f>
        <v>1.4218999999999999</v>
      </c>
      <c r="W276" s="228">
        <f>S276*1.18</f>
        <v>1.7779059999999998</v>
      </c>
      <c r="X276" s="353">
        <f>+W276</f>
        <v>1.7779059999999998</v>
      </c>
      <c r="Y276" s="435">
        <f>+W276-(U276*1.18)</f>
        <v>0.10006399999999993</v>
      </c>
      <c r="Z276" s="476">
        <v>0.10009999999999999</v>
      </c>
      <c r="AA276" s="428">
        <f>+Z276-Y276</f>
        <v>3.6000000000063759E-5</v>
      </c>
      <c r="AB276" s="435">
        <v>3.499999999999992E-2</v>
      </c>
      <c r="AC276" s="435">
        <f>+Z276-AB276</f>
        <v>6.5100000000000074E-2</v>
      </c>
      <c r="AD276" s="228">
        <f>IFERROR(VLOOKUP(B276,[9]A!$C$2:$I$2000,7,FALSE),0)</f>
        <v>1.778</v>
      </c>
      <c r="AE276" s="353">
        <f>+AD276</f>
        <v>1.778</v>
      </c>
      <c r="AF276" s="353"/>
    </row>
    <row r="277" spans="1:33" ht="18.75">
      <c r="A277" s="480"/>
      <c r="B277" s="162" t="s">
        <v>279</v>
      </c>
      <c r="C277" s="108"/>
      <c r="D277" s="161">
        <v>6</v>
      </c>
      <c r="E277" s="161">
        <f>IFERROR(VLOOKUP(B277,[13]A!$B$2:$D$2000,3,FALSE),0)+IFERROR(VLOOKUP(B277,[14]A!$B$2:$D$2000,3,FALSE),0)</f>
        <v>0</v>
      </c>
      <c r="F277" s="480"/>
      <c r="G277" s="161">
        <f>IFERROR(VLOOKUP(B277,[2]A!$B$2:$P$3000,9,FALSE),0)</f>
        <v>0</v>
      </c>
      <c r="H277" s="480"/>
      <c r="I277" s="161">
        <f>IFERROR(VLOOKUP(B277,[3]A!$C$2:$F$500,4,FALSE),0)</f>
        <v>0</v>
      </c>
      <c r="J277" s="480"/>
      <c r="K277" s="161">
        <f>IFERROR(VLOOKUP(B277,[4]A!$B$2:$I$400,3,FALSE),0)</f>
        <v>0</v>
      </c>
      <c r="L277" s="480"/>
      <c r="M277" s="161">
        <f>IFERROR(VLOOKUP(B277,[5]A!$B$2:$J$400,7,FALSE),0)</f>
        <v>0</v>
      </c>
      <c r="N277" s="480"/>
      <c r="O277" s="161">
        <f>IFERROR(VLOOKUP(B277,[6]A!$A$4:$G$300,9,FALSE),0)</f>
        <v>0</v>
      </c>
      <c r="P277" s="480"/>
      <c r="Q277" s="161">
        <f>IFERROR(VLOOKUP(B277,[7]A!$B$2:$K$2000,4,FALSE),0)/11</f>
        <v>0</v>
      </c>
      <c r="R277" s="161">
        <f>IFERROR(VLOOKUP(B277,[8]A!$B$2:$J$2000,9,FALSE),0)/11</f>
        <v>0</v>
      </c>
      <c r="S277" s="163">
        <v>1.5066999999999999</v>
      </c>
      <c r="T277" s="436"/>
      <c r="U277" s="163">
        <v>1.4218999999999999</v>
      </c>
      <c r="V277" s="436"/>
      <c r="W277" s="228">
        <f>S277*1.18</f>
        <v>1.7779059999999998</v>
      </c>
      <c r="X277" s="354"/>
      <c r="Y277" s="436"/>
      <c r="Z277" s="477">
        <v>7.9960000000000003E-2</v>
      </c>
      <c r="AA277" s="419"/>
      <c r="AB277" s="436"/>
      <c r="AC277" s="436">
        <v>1.41</v>
      </c>
      <c r="AD277" s="228">
        <f>IFERROR(VLOOKUP(B277,[9]A!$C$2:$I$2000,7,FALSE),0)</f>
        <v>0</v>
      </c>
      <c r="AE277" s="354"/>
      <c r="AF277" s="354"/>
    </row>
    <row r="278" spans="1:33" ht="18.75">
      <c r="A278" s="481"/>
      <c r="B278" s="162" t="s">
        <v>264</v>
      </c>
      <c r="C278" s="108"/>
      <c r="D278" s="161">
        <v>6</v>
      </c>
      <c r="E278" s="161">
        <f>IFERROR(VLOOKUP(B278,[13]A!$B$2:$D$2000,3,FALSE),0)+IFERROR(VLOOKUP(B278,[14]A!$B$2:$D$2000,3,FALSE),0)</f>
        <v>432</v>
      </c>
      <c r="F278" s="481"/>
      <c r="G278" s="161">
        <f>IFERROR(VLOOKUP(B278,[2]A!$B$2:$P$3000,9,FALSE),0)</f>
        <v>318</v>
      </c>
      <c r="H278" s="481"/>
      <c r="I278" s="161">
        <f>IFERROR(VLOOKUP(B278,[3]A!$C$2:$F$500,4,FALSE),0)</f>
        <v>0</v>
      </c>
      <c r="J278" s="481"/>
      <c r="K278" s="161">
        <f>IFERROR(VLOOKUP(B278,[4]A!$B$2:$I$400,3,FALSE),0)</f>
        <v>0</v>
      </c>
      <c r="L278" s="481"/>
      <c r="M278" s="161">
        <f>IFERROR(VLOOKUP(B278,[5]A!$B$2:$J$400,7,FALSE),0)</f>
        <v>0</v>
      </c>
      <c r="N278" s="481"/>
      <c r="O278" s="161">
        <f>IFERROR(VLOOKUP(B278,[6]A!$A$4:$G$300,9,FALSE),0)</f>
        <v>0</v>
      </c>
      <c r="P278" s="481"/>
      <c r="Q278" s="161">
        <f>IFERROR(VLOOKUP(B278,[7]A!$B$2:$K$2000,4,FALSE),0)/11</f>
        <v>7.8181818181818183</v>
      </c>
      <c r="R278" s="161">
        <f>IFERROR(VLOOKUP(B278,[8]A!$B$2:$J$2000,9,FALSE),0)/11</f>
        <v>30.545454545454547</v>
      </c>
      <c r="S278" s="163">
        <v>1.5066999999999999</v>
      </c>
      <c r="T278" s="437"/>
      <c r="U278" s="163">
        <v>1.4218999999999999</v>
      </c>
      <c r="V278" s="437"/>
      <c r="W278" s="228">
        <f>S278*1.18</f>
        <v>1.7779059999999998</v>
      </c>
      <c r="X278" s="355"/>
      <c r="Y278" s="437"/>
      <c r="Z278" s="478">
        <v>7.9960000000000003E-2</v>
      </c>
      <c r="AA278" s="415"/>
      <c r="AB278" s="437"/>
      <c r="AC278" s="437">
        <v>1.41</v>
      </c>
      <c r="AD278" s="228">
        <f>IFERROR(VLOOKUP(B278,[9]A!$C$2:$I$2000,7,FALSE),0)</f>
        <v>1.778</v>
      </c>
      <c r="AE278" s="355"/>
      <c r="AF278" s="355"/>
    </row>
    <row r="279" spans="1:33" ht="18.75">
      <c r="A279" s="202">
        <v>108</v>
      </c>
      <c r="B279" s="203" t="s">
        <v>147</v>
      </c>
      <c r="C279" s="108"/>
      <c r="D279" s="202">
        <v>12</v>
      </c>
      <c r="E279" s="202">
        <f>IFERROR(VLOOKUP(B279,[13]A!$B$2:$D$2000,3,FALSE),0)+IFERROR(VLOOKUP(B279,[14]A!$B$2:$D$2000,3,FALSE),0)</f>
        <v>0</v>
      </c>
      <c r="F279" s="202">
        <f t="shared" ref="F279:F284" si="106">+E279</f>
        <v>0</v>
      </c>
      <c r="G279" s="202">
        <f>IFERROR(VLOOKUP(B279,[2]A!$B$2:$P$3000,9,FALSE),0)</f>
        <v>0</v>
      </c>
      <c r="H279" s="202">
        <f t="shared" ref="H279:H284" si="107">+G279</f>
        <v>0</v>
      </c>
      <c r="I279" s="202">
        <f>IFERROR(VLOOKUP(B279,[3]A!$C$2:$F$500,4,FALSE),0)</f>
        <v>0</v>
      </c>
      <c r="J279" s="202">
        <f t="shared" ref="J279:J284" si="108">+I279</f>
        <v>0</v>
      </c>
      <c r="K279" s="202">
        <f>IFERROR(VLOOKUP(B279,[4]A!$B$2:$I$400,3,FALSE),0)</f>
        <v>0</v>
      </c>
      <c r="L279" s="202">
        <f t="shared" ref="L279:L284" si="109">+K279</f>
        <v>0</v>
      </c>
      <c r="M279" s="202">
        <f>IFERROR(VLOOKUP(B279,[5]A!$B$2:$J$400,7,FALSE),0)</f>
        <v>0</v>
      </c>
      <c r="N279" s="202">
        <f t="shared" ref="N279:N284" si="110">+M279</f>
        <v>0</v>
      </c>
      <c r="O279" s="202">
        <f>IFERROR(VLOOKUP(B279,[6]A!$A$4:$G$300,9,FALSE),0)</f>
        <v>0</v>
      </c>
      <c r="P279" s="202">
        <f t="shared" ref="P279:P284" si="111">+O279</f>
        <v>0</v>
      </c>
      <c r="Q279" s="202">
        <f>IFERROR(VLOOKUP(B279,[7]A!$B$2:$K$2000,4,FALSE),0)/11</f>
        <v>0</v>
      </c>
      <c r="R279" s="202">
        <f>IFERROR(VLOOKUP(B279,[8]A!$B$2:$J$2000,9,FALSE),0)/11</f>
        <v>0</v>
      </c>
      <c r="S279" s="204">
        <v>0.80789999999999995</v>
      </c>
      <c r="T279" s="204">
        <f t="shared" ref="T279:T284" si="112">+S279</f>
        <v>0.80789999999999995</v>
      </c>
      <c r="U279" s="204">
        <v>0.76549999999999996</v>
      </c>
      <c r="V279" s="204">
        <f t="shared" ref="V279:V284" si="113">+U279</f>
        <v>0.76549999999999996</v>
      </c>
      <c r="W279" s="241">
        <f t="shared" si="90"/>
        <v>0.95332199999999989</v>
      </c>
      <c r="X279" s="241">
        <f t="shared" ref="X279:X284" si="114">+W279</f>
        <v>0.95332199999999989</v>
      </c>
      <c r="Y279" s="204">
        <f t="shared" ref="Y279:Y284" si="115">+W279-(U279*1.18)</f>
        <v>5.0031999999999965E-2</v>
      </c>
      <c r="Z279" s="250">
        <v>0.05</v>
      </c>
      <c r="AA279" s="113">
        <f t="shared" ref="AA279:AA285" si="116">+Z279-Y279</f>
        <v>-3.1999999999962614E-5</v>
      </c>
      <c r="AB279" s="204">
        <v>1.7500000000000002E-2</v>
      </c>
      <c r="AC279" s="204">
        <f t="shared" ref="AC279:AC285" si="117">+Z279-AB279</f>
        <v>3.2500000000000001E-2</v>
      </c>
      <c r="AD279" s="241">
        <f>IFERROR(VLOOKUP(B279,[9]A!$C$2:$I$2000,7,FALSE),0)</f>
        <v>0.95299999999999996</v>
      </c>
      <c r="AE279" s="241">
        <f t="shared" ref="AE279:AE284" si="118">+AD279</f>
        <v>0.95299999999999996</v>
      </c>
      <c r="AF279" s="241"/>
      <c r="AG279" s="3">
        <v>3.5002000000000089E-2</v>
      </c>
    </row>
    <row r="280" spans="1:33" ht="18.75">
      <c r="A280" s="202">
        <v>109</v>
      </c>
      <c r="B280" s="203" t="s">
        <v>148</v>
      </c>
      <c r="C280" s="108"/>
      <c r="D280" s="202">
        <v>6</v>
      </c>
      <c r="E280" s="202">
        <f>IFERROR(VLOOKUP(B280,[13]A!$B$2:$D$2000,3,FALSE),0)+IFERROR(VLOOKUP(B280,[14]A!$B$2:$D$2000,3,FALSE),0)</f>
        <v>0</v>
      </c>
      <c r="F280" s="202">
        <f t="shared" si="106"/>
        <v>0</v>
      </c>
      <c r="G280" s="202">
        <f>IFERROR(VLOOKUP(B280,[2]A!$B$2:$P$3000,9,FALSE),0)</f>
        <v>0</v>
      </c>
      <c r="H280" s="202">
        <f t="shared" si="107"/>
        <v>0</v>
      </c>
      <c r="I280" s="202">
        <f>IFERROR(VLOOKUP(B280,[3]A!$C$2:$F$500,4,FALSE),0)</f>
        <v>0</v>
      </c>
      <c r="J280" s="202">
        <f t="shared" si="108"/>
        <v>0</v>
      </c>
      <c r="K280" s="202">
        <f>IFERROR(VLOOKUP(B280,[4]A!$B$2:$I$400,3,FALSE),0)</f>
        <v>0</v>
      </c>
      <c r="L280" s="202">
        <f t="shared" si="109"/>
        <v>0</v>
      </c>
      <c r="M280" s="202">
        <f>IFERROR(VLOOKUP(B280,[5]A!$B$2:$J$400,7,FALSE),0)</f>
        <v>0</v>
      </c>
      <c r="N280" s="202">
        <f t="shared" si="110"/>
        <v>0</v>
      </c>
      <c r="O280" s="202">
        <f>IFERROR(VLOOKUP(B280,[6]A!$A$4:$G$300,9,FALSE),0)</f>
        <v>0</v>
      </c>
      <c r="P280" s="202">
        <f t="shared" si="111"/>
        <v>0</v>
      </c>
      <c r="Q280" s="202">
        <f>IFERROR(VLOOKUP(B280,[7]A!$B$2:$K$2000,4,FALSE),0)/11</f>
        <v>0</v>
      </c>
      <c r="R280" s="202">
        <f>IFERROR(VLOOKUP(B280,[8]A!$B$2:$J$2000,9,FALSE),0)/11</f>
        <v>0</v>
      </c>
      <c r="S280" s="204">
        <v>1.3457627118644069</v>
      </c>
      <c r="T280" s="204">
        <f t="shared" si="112"/>
        <v>1.3457627118644069</v>
      </c>
      <c r="U280" s="204">
        <v>1.2779661016949153</v>
      </c>
      <c r="V280" s="204">
        <f t="shared" si="113"/>
        <v>1.2779661016949153</v>
      </c>
      <c r="W280" s="241">
        <f t="shared" si="90"/>
        <v>1.5880000000000001</v>
      </c>
      <c r="X280" s="241">
        <f t="shared" si="114"/>
        <v>1.5880000000000001</v>
      </c>
      <c r="Y280" s="204">
        <f t="shared" si="115"/>
        <v>8.0000000000000071E-2</v>
      </c>
      <c r="Z280" s="250">
        <v>8.0091999999999802E-2</v>
      </c>
      <c r="AA280" s="113">
        <f t="shared" si="116"/>
        <v>9.1999999999731186E-5</v>
      </c>
      <c r="AB280" s="204">
        <v>3.499999999999992E-2</v>
      </c>
      <c r="AC280" s="204">
        <f t="shared" si="117"/>
        <v>4.5091999999999882E-2</v>
      </c>
      <c r="AD280" s="241">
        <f>IFERROR(VLOOKUP(B280,[9]A!$C$2:$I$2000,7,FALSE),0)</f>
        <v>1.5880000000000001</v>
      </c>
      <c r="AE280" s="241">
        <f t="shared" si="118"/>
        <v>1.5880000000000001</v>
      </c>
      <c r="AF280" s="241"/>
      <c r="AG280" s="3">
        <v>6.9973999999999759E-2</v>
      </c>
    </row>
    <row r="281" spans="1:33" ht="18.75">
      <c r="A281" s="202">
        <v>107</v>
      </c>
      <c r="B281" s="203" t="s">
        <v>149</v>
      </c>
      <c r="C281" s="108"/>
      <c r="D281" s="202">
        <v>6</v>
      </c>
      <c r="E281" s="202">
        <f>IFERROR(VLOOKUP(B281,[13]A!$B$2:$D$2000,3,FALSE),0)+IFERROR(VLOOKUP(B281,[14]A!$B$2:$D$2000,3,FALSE),0)</f>
        <v>0</v>
      </c>
      <c r="F281" s="202">
        <f t="shared" si="106"/>
        <v>0</v>
      </c>
      <c r="G281" s="202">
        <f>IFERROR(VLOOKUP(B281,[2]A!$B$2:$P$3000,9,FALSE),0)</f>
        <v>0</v>
      </c>
      <c r="H281" s="202">
        <f t="shared" si="107"/>
        <v>0</v>
      </c>
      <c r="I281" s="202">
        <f>IFERROR(VLOOKUP(B281,[3]A!$C$2:$F$500,4,FALSE),0)</f>
        <v>0</v>
      </c>
      <c r="J281" s="202">
        <f t="shared" si="108"/>
        <v>0</v>
      </c>
      <c r="K281" s="202">
        <f>IFERROR(VLOOKUP(B281,[4]A!$B$2:$I$400,3,FALSE),0)</f>
        <v>210</v>
      </c>
      <c r="L281" s="202">
        <f t="shared" si="109"/>
        <v>210</v>
      </c>
      <c r="M281" s="202">
        <f>IFERROR(VLOOKUP(B281,[5]A!$B$2:$J$400,7,FALSE),0)</f>
        <v>0</v>
      </c>
      <c r="N281" s="202">
        <f t="shared" si="110"/>
        <v>0</v>
      </c>
      <c r="O281" s="202">
        <f>IFERROR(VLOOKUP(B281,[6]A!$A$4:$G$300,9,FALSE),0)</f>
        <v>0</v>
      </c>
      <c r="P281" s="202">
        <f t="shared" si="111"/>
        <v>0</v>
      </c>
      <c r="Q281" s="202">
        <f>IFERROR(VLOOKUP(B281,[7]A!$B$2:$K$2000,4,FALSE),0)/11</f>
        <v>0</v>
      </c>
      <c r="R281" s="202">
        <f>IFERROR(VLOOKUP(B281,[8]A!$B$2:$J$2000,9,FALSE),0)/11</f>
        <v>0</v>
      </c>
      <c r="S281" s="204">
        <v>1.6839</v>
      </c>
      <c r="T281" s="204">
        <f t="shared" si="112"/>
        <v>1.6839</v>
      </c>
      <c r="U281" s="204">
        <v>1.6161000000000001</v>
      </c>
      <c r="V281" s="204">
        <f t="shared" si="113"/>
        <v>1.6161000000000001</v>
      </c>
      <c r="W281" s="241">
        <f t="shared" si="90"/>
        <v>1.9870019999999999</v>
      </c>
      <c r="X281" s="241">
        <f t="shared" si="114"/>
        <v>1.9870019999999999</v>
      </c>
      <c r="Y281" s="204">
        <f t="shared" si="115"/>
        <v>8.0003999999999964E-2</v>
      </c>
      <c r="Z281" s="250">
        <v>7.9974000000000003E-2</v>
      </c>
      <c r="AA281" s="113">
        <f t="shared" si="116"/>
        <v>-2.9999999999960614E-5</v>
      </c>
      <c r="AB281" s="204">
        <v>3.49E-2</v>
      </c>
      <c r="AC281" s="204">
        <f t="shared" si="117"/>
        <v>4.5074000000000003E-2</v>
      </c>
      <c r="AD281" s="241">
        <f>IFERROR(VLOOKUP(B281,[9]A!$C$2:$I$2000,7,FALSE),0)</f>
        <v>1.9870000000000001</v>
      </c>
      <c r="AE281" s="241">
        <f t="shared" si="118"/>
        <v>1.9870000000000001</v>
      </c>
      <c r="AF281" s="241"/>
      <c r="AG281" s="3">
        <v>6.9974000000000203E-2</v>
      </c>
    </row>
    <row r="282" spans="1:33" ht="18.75">
      <c r="A282" s="115">
        <v>186</v>
      </c>
      <c r="B282" s="114" t="s">
        <v>283</v>
      </c>
      <c r="C282" s="108"/>
      <c r="D282" s="115">
        <v>12</v>
      </c>
      <c r="E282" s="115">
        <f>IFERROR(VLOOKUP(B282,[13]A!$B$2:$D$2000,3,FALSE),0)+IFERROR(VLOOKUP(B282,[14]A!$B$2:$D$2000,3,FALSE),0)</f>
        <v>0</v>
      </c>
      <c r="F282" s="115">
        <f t="shared" si="106"/>
        <v>0</v>
      </c>
      <c r="G282" s="115">
        <f>IFERROR(VLOOKUP(B282,[2]A!$B$2:$P$3000,9,FALSE),0)</f>
        <v>0</v>
      </c>
      <c r="H282" s="115">
        <f t="shared" si="107"/>
        <v>0</v>
      </c>
      <c r="I282" s="115">
        <f>IFERROR(VLOOKUP(B282,[3]A!$C$2:$F$500,4,FALSE),0)</f>
        <v>0</v>
      </c>
      <c r="J282" s="115">
        <f t="shared" si="108"/>
        <v>0</v>
      </c>
      <c r="K282" s="115">
        <f>IFERROR(VLOOKUP(B282,[4]A!$B$2:$I$400,3,FALSE),0)</f>
        <v>0</v>
      </c>
      <c r="L282" s="115">
        <f t="shared" si="109"/>
        <v>0</v>
      </c>
      <c r="M282" s="115">
        <f>IFERROR(VLOOKUP(B282,[5]A!$B$2:$J$400,7,FALSE),0)</f>
        <v>0</v>
      </c>
      <c r="N282" s="115">
        <f t="shared" si="110"/>
        <v>0</v>
      </c>
      <c r="O282" s="115">
        <f>IFERROR(VLOOKUP(B282,[6]A!$A$4:$G$300,9,FALSE),0)</f>
        <v>0</v>
      </c>
      <c r="P282" s="115">
        <f t="shared" si="111"/>
        <v>0</v>
      </c>
      <c r="Q282" s="115">
        <f>IFERROR(VLOOKUP(B282,[7]A!$B$2:$K$2000,4,FALSE),0)/11</f>
        <v>0</v>
      </c>
      <c r="R282" s="115">
        <f>IFERROR(VLOOKUP(B282,[8]A!$B$2:$J$2000,9,FALSE),0)/11</f>
        <v>0</v>
      </c>
      <c r="S282" s="116">
        <v>0.80789999999999995</v>
      </c>
      <c r="T282" s="116">
        <f t="shared" si="112"/>
        <v>0.80789999999999995</v>
      </c>
      <c r="U282" s="116">
        <v>0.76549999999999996</v>
      </c>
      <c r="V282" s="116">
        <f t="shared" si="113"/>
        <v>0.76549999999999996</v>
      </c>
      <c r="W282" s="213">
        <f t="shared" ref="W282:W288" si="119">S282*1.18</f>
        <v>0.95332199999999989</v>
      </c>
      <c r="X282" s="213">
        <f t="shared" si="114"/>
        <v>0.95332199999999989</v>
      </c>
      <c r="Y282" s="116">
        <f t="shared" si="115"/>
        <v>5.0031999999999965E-2</v>
      </c>
      <c r="Z282" s="297">
        <v>0.05</v>
      </c>
      <c r="AA282" s="113">
        <f t="shared" si="116"/>
        <v>-3.1999999999962614E-5</v>
      </c>
      <c r="AB282" s="187">
        <v>1.7500000000000002E-2</v>
      </c>
      <c r="AC282" s="187">
        <f t="shared" si="117"/>
        <v>3.2500000000000001E-2</v>
      </c>
      <c r="AD282" s="236">
        <f>IFERROR(VLOOKUP(B282,[9]A!$C$2:$I$2000,7,FALSE),0)</f>
        <v>0.95299999999999996</v>
      </c>
      <c r="AE282" s="236">
        <f t="shared" si="118"/>
        <v>0.95299999999999996</v>
      </c>
      <c r="AF282" s="236"/>
      <c r="AG282" s="3">
        <v>6.9974000000000203E-2</v>
      </c>
    </row>
    <row r="283" spans="1:33" ht="18.75">
      <c r="A283" s="115">
        <v>187</v>
      </c>
      <c r="B283" s="114" t="s">
        <v>284</v>
      </c>
      <c r="C283" s="108"/>
      <c r="D283" s="115">
        <v>6</v>
      </c>
      <c r="E283" s="115">
        <f>IFERROR(VLOOKUP(B283,[13]A!$B$2:$D$2000,3,FALSE),0)+IFERROR(VLOOKUP(B283,[14]A!$B$2:$D$2000,3,FALSE),0)</f>
        <v>0</v>
      </c>
      <c r="F283" s="115">
        <f t="shared" si="106"/>
        <v>0</v>
      </c>
      <c r="G283" s="115">
        <f>IFERROR(VLOOKUP(B283,[2]A!$B$2:$P$3000,9,FALSE),0)</f>
        <v>0</v>
      </c>
      <c r="H283" s="115">
        <f t="shared" si="107"/>
        <v>0</v>
      </c>
      <c r="I283" s="115">
        <f>IFERROR(VLOOKUP(B283,[3]A!$C$2:$F$500,4,FALSE),0)</f>
        <v>0</v>
      </c>
      <c r="J283" s="115">
        <f t="shared" si="108"/>
        <v>0</v>
      </c>
      <c r="K283" s="115">
        <f>IFERROR(VLOOKUP(B283,[4]A!$B$2:$I$400,3,FALSE),0)</f>
        <v>0</v>
      </c>
      <c r="L283" s="115">
        <f t="shared" si="109"/>
        <v>0</v>
      </c>
      <c r="M283" s="115">
        <f>IFERROR(VLOOKUP(B283,[5]A!$B$2:$J$400,7,FALSE),0)</f>
        <v>0</v>
      </c>
      <c r="N283" s="115">
        <f t="shared" si="110"/>
        <v>0</v>
      </c>
      <c r="O283" s="115">
        <f>IFERROR(VLOOKUP(B283,[6]A!$A$4:$G$300,9,FALSE),0)</f>
        <v>0</v>
      </c>
      <c r="P283" s="115">
        <f t="shared" si="111"/>
        <v>0</v>
      </c>
      <c r="Q283" s="115">
        <f>IFERROR(VLOOKUP(B283,[7]A!$B$2:$K$2000,4,FALSE),0)/11</f>
        <v>0</v>
      </c>
      <c r="R283" s="115">
        <f>IFERROR(VLOOKUP(B283,[8]A!$B$2:$J$2000,9,FALSE),0)/11</f>
        <v>0</v>
      </c>
      <c r="S283" s="116">
        <v>1.3457627118644069</v>
      </c>
      <c r="T283" s="116">
        <f t="shared" si="112"/>
        <v>1.3457627118644069</v>
      </c>
      <c r="U283" s="116">
        <v>1.2779661016949153</v>
      </c>
      <c r="V283" s="116">
        <f t="shared" si="113"/>
        <v>1.2779661016949153</v>
      </c>
      <c r="W283" s="213">
        <f t="shared" si="119"/>
        <v>1.5880000000000001</v>
      </c>
      <c r="X283" s="213">
        <f t="shared" si="114"/>
        <v>1.5880000000000001</v>
      </c>
      <c r="Y283" s="116">
        <f t="shared" si="115"/>
        <v>8.0000000000000071E-2</v>
      </c>
      <c r="Z283" s="297">
        <v>8.0091999999999802E-2</v>
      </c>
      <c r="AA283" s="113">
        <f t="shared" si="116"/>
        <v>9.1999999999731186E-5</v>
      </c>
      <c r="AB283" s="187">
        <v>3.499999999999992E-2</v>
      </c>
      <c r="AC283" s="187">
        <f t="shared" si="117"/>
        <v>4.5091999999999882E-2</v>
      </c>
      <c r="AD283" s="236">
        <f>IFERROR(VLOOKUP(B283,[9]A!$C$2:$I$2000,7,FALSE),0)</f>
        <v>1.5880000000000001</v>
      </c>
      <c r="AE283" s="236">
        <f t="shared" si="118"/>
        <v>1.5880000000000001</v>
      </c>
      <c r="AF283" s="236"/>
      <c r="AG283" s="3">
        <v>6.9974000000000203E-2</v>
      </c>
    </row>
    <row r="284" spans="1:33" ht="18.75">
      <c r="A284" s="115">
        <v>179</v>
      </c>
      <c r="B284" s="114" t="s">
        <v>269</v>
      </c>
      <c r="C284" s="108"/>
      <c r="D284" s="115">
        <v>6</v>
      </c>
      <c r="E284" s="115">
        <f>IFERROR(VLOOKUP(B284,[13]A!$B$2:$D$2000,3,FALSE),0)+IFERROR(VLOOKUP(B284,[14]A!$B$2:$D$2000,3,FALSE),0)</f>
        <v>432</v>
      </c>
      <c r="F284" s="115">
        <f t="shared" si="106"/>
        <v>432</v>
      </c>
      <c r="G284" s="115">
        <f>IFERROR(VLOOKUP(B284,[2]A!$B$2:$P$3000,9,FALSE),0)</f>
        <v>366</v>
      </c>
      <c r="H284" s="115">
        <f t="shared" si="107"/>
        <v>366</v>
      </c>
      <c r="I284" s="115">
        <f>IFERROR(VLOOKUP(B284,[3]A!$C$2:$F$500,4,FALSE),0)</f>
        <v>0</v>
      </c>
      <c r="J284" s="115">
        <f t="shared" si="108"/>
        <v>0</v>
      </c>
      <c r="K284" s="115">
        <f>IFERROR(VLOOKUP(B284,[4]A!$B$2:$I$400,3,FALSE),0)</f>
        <v>0</v>
      </c>
      <c r="L284" s="115">
        <f t="shared" si="109"/>
        <v>0</v>
      </c>
      <c r="M284" s="115">
        <f>IFERROR(VLOOKUP(B284,[5]A!$B$2:$J$400,7,FALSE),0)</f>
        <v>0</v>
      </c>
      <c r="N284" s="115">
        <f t="shared" si="110"/>
        <v>0</v>
      </c>
      <c r="O284" s="115">
        <f>IFERROR(VLOOKUP(B284,[6]A!$A$4:$G$300,9,FALSE),0)</f>
        <v>0</v>
      </c>
      <c r="P284" s="115">
        <f t="shared" si="111"/>
        <v>0</v>
      </c>
      <c r="Q284" s="115">
        <f>IFERROR(VLOOKUP(B284,[7]A!$B$2:$K$2000,4,FALSE),0)/11</f>
        <v>0</v>
      </c>
      <c r="R284" s="115">
        <f>IFERROR(VLOOKUP(B284,[8]A!$B$2:$J$2000,9,FALSE),0)/11</f>
        <v>0</v>
      </c>
      <c r="S284" s="116">
        <v>1.6839</v>
      </c>
      <c r="T284" s="116">
        <f t="shared" si="112"/>
        <v>1.6839</v>
      </c>
      <c r="U284" s="116">
        <v>1.6161000000000001</v>
      </c>
      <c r="V284" s="116">
        <f t="shared" si="113"/>
        <v>1.6161000000000001</v>
      </c>
      <c r="W284" s="213">
        <f t="shared" si="119"/>
        <v>1.9870019999999999</v>
      </c>
      <c r="X284" s="213">
        <f t="shared" si="114"/>
        <v>1.9870019999999999</v>
      </c>
      <c r="Y284" s="116">
        <f t="shared" si="115"/>
        <v>8.0003999999999964E-2</v>
      </c>
      <c r="Z284" s="297">
        <v>7.9974000000000003E-2</v>
      </c>
      <c r="AA284" s="113">
        <f t="shared" si="116"/>
        <v>-2.9999999999960614E-5</v>
      </c>
      <c r="AB284" s="187">
        <v>3.49E-2</v>
      </c>
      <c r="AC284" s="187">
        <f t="shared" si="117"/>
        <v>4.5074000000000003E-2</v>
      </c>
      <c r="AD284" s="236">
        <f>IFERROR(VLOOKUP(B284,[9]A!$C$2:$I$2000,7,FALSE),0)</f>
        <v>1.9870000000000001</v>
      </c>
      <c r="AE284" s="236">
        <f t="shared" si="118"/>
        <v>1.9870000000000001</v>
      </c>
      <c r="AF284" s="236"/>
      <c r="AG284" s="3">
        <v>6.9974000000000203E-2</v>
      </c>
    </row>
    <row r="285" spans="1:33" ht="18.75">
      <c r="A285" s="429">
        <v>195</v>
      </c>
      <c r="B285" s="129" t="s">
        <v>294</v>
      </c>
      <c r="C285" s="108"/>
      <c r="D285" s="130">
        <v>12</v>
      </c>
      <c r="E285" s="130">
        <f>IFERROR(VLOOKUP(B285,[13]A!$B$2:$D$2000,3,FALSE),0)+IFERROR(VLOOKUP(B285,[14]A!$B$2:$D$2000,3,FALSE),0)</f>
        <v>3600</v>
      </c>
      <c r="F285" s="429">
        <f>SUM(E285:E288)</f>
        <v>16200</v>
      </c>
      <c r="G285" s="130">
        <f>IFERROR(VLOOKUP(B285,[2]A!$B$2:$P$3000,9,FALSE),0)</f>
        <v>3912</v>
      </c>
      <c r="H285" s="429">
        <f>SUM(G285:G288)</f>
        <v>19656</v>
      </c>
      <c r="I285" s="130">
        <f>IFERROR(VLOOKUP(B285,[3]A!$C$2:$F$500,4,FALSE),0)</f>
        <v>0</v>
      </c>
      <c r="J285" s="429">
        <f>SUM(I285:I288)</f>
        <v>0</v>
      </c>
      <c r="K285" s="130">
        <f>IFERROR(VLOOKUP(B285,[4]A!$B$2:$I$400,3,FALSE),0)</f>
        <v>0</v>
      </c>
      <c r="L285" s="429">
        <f>SUM(K285:K288)</f>
        <v>0</v>
      </c>
      <c r="M285" s="130">
        <f>IFERROR(VLOOKUP(B285,[5]A!$B$2:$J$400,7,FALSE),0)</f>
        <v>0</v>
      </c>
      <c r="N285" s="429">
        <f>SUM(M285:M288)</f>
        <v>0</v>
      </c>
      <c r="O285" s="130">
        <f>IFERROR(VLOOKUP(B285,[6]A!$A$4:$G$300,9,FALSE),0)</f>
        <v>0</v>
      </c>
      <c r="P285" s="429">
        <f>SUM(O285:O288)</f>
        <v>0</v>
      </c>
      <c r="Q285" s="130">
        <f>IFERROR(VLOOKUP(B285,[7]A!$B$2:$K$2000,4,FALSE),0)/11</f>
        <v>109.90909090909091</v>
      </c>
      <c r="R285" s="130">
        <f>IFERROR(VLOOKUP(B285,[8]A!$B$2:$J$2000,9,FALSE),0)/11</f>
        <v>988.36363636363637</v>
      </c>
      <c r="S285" s="131">
        <v>0.40679999999999999</v>
      </c>
      <c r="T285" s="425">
        <f>+S285</f>
        <v>0.40679999999999999</v>
      </c>
      <c r="U285" s="131">
        <v>0.38990000000000002</v>
      </c>
      <c r="V285" s="425">
        <f>+U285</f>
        <v>0.38990000000000002</v>
      </c>
      <c r="W285" s="218">
        <f t="shared" si="119"/>
        <v>0.48002399999999995</v>
      </c>
      <c r="X285" s="356">
        <f>+W285</f>
        <v>0.48002399999999995</v>
      </c>
      <c r="Y285" s="425">
        <f>+W285-(U285*1.18)</f>
        <v>1.994199999999996E-2</v>
      </c>
      <c r="Z285" s="425">
        <v>0.02</v>
      </c>
      <c r="AA285" s="428">
        <f t="shared" si="116"/>
        <v>5.8000000000040658E-5</v>
      </c>
      <c r="AB285" s="425">
        <v>4.8999999999999998E-3</v>
      </c>
      <c r="AC285" s="425">
        <f t="shared" si="117"/>
        <v>1.5100000000000001E-2</v>
      </c>
      <c r="AD285" s="218">
        <f>IFERROR(VLOOKUP(B285,[9]A!$C$2:$I$2000,7,FALSE),0)</f>
        <v>0.48</v>
      </c>
      <c r="AE285" s="356">
        <f>+AD285</f>
        <v>0.48</v>
      </c>
      <c r="AF285" s="356"/>
    </row>
    <row r="286" spans="1:33" ht="18.75">
      <c r="A286" s="430"/>
      <c r="B286" s="129" t="s">
        <v>295</v>
      </c>
      <c r="C286" s="108"/>
      <c r="D286" s="130">
        <v>12</v>
      </c>
      <c r="E286" s="130">
        <f>IFERROR(VLOOKUP(B286,[13]A!$B$2:$D$2000,3,FALSE),0)+IFERROR(VLOOKUP(B286,[14]A!$B$2:$D$2000,3,FALSE),0)</f>
        <v>3600</v>
      </c>
      <c r="F286" s="430"/>
      <c r="G286" s="130">
        <f>IFERROR(VLOOKUP(B286,[2]A!$B$2:$P$3000,9,FALSE),0)</f>
        <v>4104</v>
      </c>
      <c r="H286" s="430"/>
      <c r="I286" s="130">
        <f>IFERROR(VLOOKUP(B286,[3]A!$C$2:$F$500,4,FALSE),0)</f>
        <v>0</v>
      </c>
      <c r="J286" s="430"/>
      <c r="K286" s="130">
        <f>IFERROR(VLOOKUP(B286,[4]A!$B$2:$I$400,3,FALSE),0)</f>
        <v>0</v>
      </c>
      <c r="L286" s="430"/>
      <c r="M286" s="130">
        <f>IFERROR(VLOOKUP(B286,[5]A!$B$2:$J$400,7,FALSE),0)</f>
        <v>0</v>
      </c>
      <c r="N286" s="430"/>
      <c r="O286" s="130">
        <f>IFERROR(VLOOKUP(B286,[6]A!$A$4:$G$300,9,FALSE),0)</f>
        <v>0</v>
      </c>
      <c r="P286" s="430"/>
      <c r="Q286" s="130">
        <f>IFERROR(VLOOKUP(B286,[7]A!$B$2:$K$2000,4,FALSE),0)/11</f>
        <v>111.63636363636364</v>
      </c>
      <c r="R286" s="130">
        <f>IFERROR(VLOOKUP(B286,[8]A!$B$2:$J$2000,9,FALSE),0)/11</f>
        <v>907.63636363636363</v>
      </c>
      <c r="S286" s="131">
        <v>0.40679999999999999</v>
      </c>
      <c r="T286" s="426"/>
      <c r="U286" s="131">
        <v>0.38990000000000002</v>
      </c>
      <c r="V286" s="426"/>
      <c r="W286" s="218">
        <f t="shared" si="119"/>
        <v>0.48002399999999995</v>
      </c>
      <c r="X286" s="357"/>
      <c r="Y286" s="426"/>
      <c r="Z286" s="426"/>
      <c r="AA286" s="419"/>
      <c r="AB286" s="426"/>
      <c r="AC286" s="426"/>
      <c r="AD286" s="218">
        <f>IFERROR(VLOOKUP(B286,[9]A!$C$2:$I$2000,7,FALSE),0)</f>
        <v>0.48</v>
      </c>
      <c r="AE286" s="357"/>
      <c r="AF286" s="357"/>
    </row>
    <row r="287" spans="1:33" ht="18.75">
      <c r="A287" s="430"/>
      <c r="B287" s="129" t="s">
        <v>300</v>
      </c>
      <c r="C287" s="108"/>
      <c r="D287" s="130">
        <v>12</v>
      </c>
      <c r="E287" s="130">
        <f>IFERROR(VLOOKUP(B287,[13]A!$B$2:$D$2000,3,FALSE),0)+IFERROR(VLOOKUP(B287,[14]A!$B$2:$D$2000,3,FALSE),0)</f>
        <v>7200</v>
      </c>
      <c r="F287" s="430"/>
      <c r="G287" s="130">
        <f>IFERROR(VLOOKUP(B287,[2]A!$B$2:$P$3000,9,FALSE),0)</f>
        <v>7404</v>
      </c>
      <c r="H287" s="430"/>
      <c r="I287" s="130">
        <f>IFERROR(VLOOKUP(B287,[3]A!$C$2:$F$500,4,FALSE),0)</f>
        <v>0</v>
      </c>
      <c r="J287" s="430"/>
      <c r="K287" s="130">
        <f>IFERROR(VLOOKUP(B287,[4]A!$B$2:$I$400,3,FALSE),0)</f>
        <v>0</v>
      </c>
      <c r="L287" s="430"/>
      <c r="M287" s="130">
        <f>IFERROR(VLOOKUP(B287,[5]A!$B$2:$J$400,7,FALSE),0)</f>
        <v>0</v>
      </c>
      <c r="N287" s="430"/>
      <c r="O287" s="130">
        <f>IFERROR(VLOOKUP(B287,[6]A!$A$4:$G$300,9,FALSE),0)</f>
        <v>0</v>
      </c>
      <c r="P287" s="430"/>
      <c r="Q287" s="130">
        <f>IFERROR(VLOOKUP(B287,[7]A!$B$2:$K$2000,4,FALSE),0)/11</f>
        <v>157.45454545454547</v>
      </c>
      <c r="R287" s="130">
        <f>IFERROR(VLOOKUP(B287,[8]A!$B$2:$J$2000,9,FALSE),0)/11</f>
        <v>1496.7272727272727</v>
      </c>
      <c r="S287" s="131">
        <v>0.40679999999999999</v>
      </c>
      <c r="T287" s="426"/>
      <c r="U287" s="131">
        <v>0.38990000000000002</v>
      </c>
      <c r="V287" s="426"/>
      <c r="W287" s="218">
        <f t="shared" si="119"/>
        <v>0.48002399999999995</v>
      </c>
      <c r="X287" s="357"/>
      <c r="Y287" s="426"/>
      <c r="Z287" s="426"/>
      <c r="AA287" s="419"/>
      <c r="AB287" s="426"/>
      <c r="AC287" s="426"/>
      <c r="AD287" s="218">
        <f>IFERROR(VLOOKUP(B287,[9]A!$C$2:$I$2000,7,FALSE),0)</f>
        <v>0.48</v>
      </c>
      <c r="AE287" s="357"/>
      <c r="AF287" s="357"/>
    </row>
    <row r="288" spans="1:33" ht="18.75">
      <c r="A288" s="431"/>
      <c r="B288" s="129" t="s">
        <v>301</v>
      </c>
      <c r="C288" s="108"/>
      <c r="D288" s="130">
        <v>12</v>
      </c>
      <c r="E288" s="130">
        <f>IFERROR(VLOOKUP(B288,[13]A!$B$2:$D$2000,3,FALSE),0)+IFERROR(VLOOKUP(B288,[14]A!$B$2:$D$2000,3,FALSE),0)</f>
        <v>1800</v>
      </c>
      <c r="F288" s="431"/>
      <c r="G288" s="130">
        <f>IFERROR(VLOOKUP(B288,[2]A!$B$2:$P$3000,9,FALSE),0)</f>
        <v>4236</v>
      </c>
      <c r="H288" s="431"/>
      <c r="I288" s="130">
        <f>IFERROR(VLOOKUP(B288,[3]A!$C$2:$F$500,4,FALSE),0)</f>
        <v>0</v>
      </c>
      <c r="J288" s="431"/>
      <c r="K288" s="130">
        <f>IFERROR(VLOOKUP(B288,[4]A!$B$2:$I$400,3,FALSE),0)</f>
        <v>0</v>
      </c>
      <c r="L288" s="431"/>
      <c r="M288" s="130">
        <f>IFERROR(VLOOKUP(B288,[5]A!$B$2:$J$400,7,FALSE),0)</f>
        <v>0</v>
      </c>
      <c r="N288" s="431"/>
      <c r="O288" s="130">
        <f>IFERROR(VLOOKUP(B288,[6]A!$A$4:$G$300,9,FALSE),0)</f>
        <v>0</v>
      </c>
      <c r="P288" s="431"/>
      <c r="Q288" s="130">
        <f>IFERROR(VLOOKUP(B288,[7]A!$B$2:$K$2000,4,FALSE),0)/11</f>
        <v>88.63636363636364</v>
      </c>
      <c r="R288" s="130">
        <f>IFERROR(VLOOKUP(B288,[8]A!$B$2:$J$2000,9,FALSE),0)/11</f>
        <v>1004.7272727272727</v>
      </c>
      <c r="S288" s="131">
        <v>0.40679999999999999</v>
      </c>
      <c r="T288" s="427"/>
      <c r="U288" s="131">
        <v>0.38990000000000002</v>
      </c>
      <c r="V288" s="427"/>
      <c r="W288" s="218">
        <f t="shared" si="119"/>
        <v>0.48002399999999995</v>
      </c>
      <c r="X288" s="358"/>
      <c r="Y288" s="427"/>
      <c r="Z288" s="427">
        <v>0</v>
      </c>
      <c r="AA288" s="415"/>
      <c r="AB288" s="427"/>
      <c r="AC288" s="427">
        <v>2.2200000000000002</v>
      </c>
      <c r="AD288" s="218">
        <f>IFERROR(VLOOKUP(B288,[9]A!$C$2:$I$2000,7,FALSE),0)</f>
        <v>0.48</v>
      </c>
      <c r="AE288" s="358"/>
      <c r="AF288" s="358"/>
    </row>
  </sheetData>
  <autoFilter ref="A1:AI288">
    <filterColumn colId="31"/>
  </autoFilter>
  <mergeCells count="873">
    <mergeCell ref="AA238:AA239"/>
    <mergeCell ref="AB238:AB239"/>
    <mergeCell ref="AC238:AC239"/>
    <mergeCell ref="AE238:AE239"/>
    <mergeCell ref="J238:J239"/>
    <mergeCell ref="L238:L239"/>
    <mergeCell ref="N238:N239"/>
    <mergeCell ref="P238:P239"/>
    <mergeCell ref="T238:T239"/>
    <mergeCell ref="V238:V239"/>
    <mergeCell ref="X238:X239"/>
    <mergeCell ref="Y238:Y239"/>
    <mergeCell ref="Z238:Z239"/>
    <mergeCell ref="P264:P266"/>
    <mergeCell ref="T264:T266"/>
    <mergeCell ref="V264:V266"/>
    <mergeCell ref="X264:X266"/>
    <mergeCell ref="Y264:Y266"/>
    <mergeCell ref="Z129:Z130"/>
    <mergeCell ref="Z270:Z272"/>
    <mergeCell ref="AA270:AA272"/>
    <mergeCell ref="AB270:AB272"/>
    <mergeCell ref="Z264:Z266"/>
    <mergeCell ref="AA264:AA266"/>
    <mergeCell ref="AB264:AB266"/>
    <mergeCell ref="AB261:AB263"/>
    <mergeCell ref="AB267:AB269"/>
    <mergeCell ref="AA267:AA269"/>
    <mergeCell ref="Y230:Y231"/>
    <mergeCell ref="X232:X234"/>
    <mergeCell ref="Y232:Y234"/>
    <mergeCell ref="V232:V234"/>
    <mergeCell ref="V240:V244"/>
    <mergeCell ref="P208:P212"/>
    <mergeCell ref="P150:P151"/>
    <mergeCell ref="AA261:AA263"/>
    <mergeCell ref="AB232:AB234"/>
    <mergeCell ref="AC270:AC272"/>
    <mergeCell ref="AE270:AE272"/>
    <mergeCell ref="A270:A272"/>
    <mergeCell ref="F270:F272"/>
    <mergeCell ref="H270:H272"/>
    <mergeCell ref="J270:J272"/>
    <mergeCell ref="L270:L272"/>
    <mergeCell ref="N270:N272"/>
    <mergeCell ref="P270:P272"/>
    <mergeCell ref="T270:T272"/>
    <mergeCell ref="V270:V272"/>
    <mergeCell ref="AC264:AC266"/>
    <mergeCell ref="AE264:AE266"/>
    <mergeCell ref="H264:H266"/>
    <mergeCell ref="J264:J266"/>
    <mergeCell ref="L264:L266"/>
    <mergeCell ref="N264:N266"/>
    <mergeCell ref="N96:N97"/>
    <mergeCell ref="X89:X95"/>
    <mergeCell ref="L123:L124"/>
    <mergeCell ref="L208:L212"/>
    <mergeCell ref="L203:L204"/>
    <mergeCell ref="Z200:Z201"/>
    <mergeCell ref="AA232:AA234"/>
    <mergeCell ref="AB147:AB148"/>
    <mergeCell ref="Z203:Z204"/>
    <mergeCell ref="AA208:AA212"/>
    <mergeCell ref="AA156:AA158"/>
    <mergeCell ref="Z228:Z229"/>
    <mergeCell ref="Z232:Z234"/>
    <mergeCell ref="AA230:AA231"/>
    <mergeCell ref="Z214:Z225"/>
    <mergeCell ref="AB230:AB231"/>
    <mergeCell ref="AA214:AA225"/>
    <mergeCell ref="P249:P253"/>
    <mergeCell ref="AE129:AE130"/>
    <mergeCell ref="AA129:AA130"/>
    <mergeCell ref="Y120:Y122"/>
    <mergeCell ref="AC89:AC95"/>
    <mergeCell ref="T89:T95"/>
    <mergeCell ref="AC98:AC99"/>
    <mergeCell ref="AC96:AC97"/>
    <mergeCell ref="J96:J97"/>
    <mergeCell ref="AE96:AE97"/>
    <mergeCell ref="AE98:AE99"/>
    <mergeCell ref="AE103:AE106"/>
    <mergeCell ref="AE107:AE108"/>
    <mergeCell ref="AE110:AE118"/>
    <mergeCell ref="AE123:AE124"/>
    <mergeCell ref="J129:J130"/>
    <mergeCell ref="L129:L130"/>
    <mergeCell ref="N129:N130"/>
    <mergeCell ref="P129:P130"/>
    <mergeCell ref="P103:P106"/>
    <mergeCell ref="AB120:AB122"/>
    <mergeCell ref="AA89:AA95"/>
    <mergeCell ref="N107:N108"/>
    <mergeCell ref="P110:P118"/>
    <mergeCell ref="N123:N124"/>
    <mergeCell ref="AA56:AA59"/>
    <mergeCell ref="J60:J70"/>
    <mergeCell ref="L60:L70"/>
    <mergeCell ref="N60:N70"/>
    <mergeCell ref="T60:T70"/>
    <mergeCell ref="V60:V70"/>
    <mergeCell ref="X60:X70"/>
    <mergeCell ref="F50:F51"/>
    <mergeCell ref="H50:H51"/>
    <mergeCell ref="J50:J51"/>
    <mergeCell ref="L50:L51"/>
    <mergeCell ref="N50:N51"/>
    <mergeCell ref="P50:P51"/>
    <mergeCell ref="Z56:Z59"/>
    <mergeCell ref="F56:F59"/>
    <mergeCell ref="L56:L59"/>
    <mergeCell ref="AA52:AA54"/>
    <mergeCell ref="L96:L97"/>
    <mergeCell ref="Y89:Y95"/>
    <mergeCell ref="T96:T97"/>
    <mergeCell ref="N98:N99"/>
    <mergeCell ref="Z98:Z99"/>
    <mergeCell ref="N77:N79"/>
    <mergeCell ref="N103:N106"/>
    <mergeCell ref="Y98:Y99"/>
    <mergeCell ref="Z31:Z34"/>
    <mergeCell ref="Y74:Y75"/>
    <mergeCell ref="Z46:Z48"/>
    <mergeCell ref="Z37:Z45"/>
    <mergeCell ref="Z77:Z79"/>
    <mergeCell ref="Z60:Z70"/>
    <mergeCell ref="Y81:Y88"/>
    <mergeCell ref="Z81:Z88"/>
    <mergeCell ref="Z52:Z54"/>
    <mergeCell ref="Z50:Z51"/>
    <mergeCell ref="A129:A130"/>
    <mergeCell ref="F129:F130"/>
    <mergeCell ref="AB29:AB30"/>
    <mergeCell ref="A29:A30"/>
    <mergeCell ref="F29:F30"/>
    <mergeCell ref="H29:H30"/>
    <mergeCell ref="J29:J30"/>
    <mergeCell ref="L29:L30"/>
    <mergeCell ref="N29:N30"/>
    <mergeCell ref="P29:P30"/>
    <mergeCell ref="T29:T30"/>
    <mergeCell ref="V29:V30"/>
    <mergeCell ref="A50:A51"/>
    <mergeCell ref="P31:P34"/>
    <mergeCell ref="L31:L34"/>
    <mergeCell ref="N31:N34"/>
    <mergeCell ref="AB46:AB48"/>
    <mergeCell ref="L37:L45"/>
    <mergeCell ref="N37:N45"/>
    <mergeCell ref="P37:P45"/>
    <mergeCell ref="V37:V45"/>
    <mergeCell ref="Z29:Z30"/>
    <mergeCell ref="J77:J79"/>
    <mergeCell ref="P107:P108"/>
    <mergeCell ref="A60:A70"/>
    <mergeCell ref="F139:F142"/>
    <mergeCell ref="F132:F133"/>
    <mergeCell ref="A132:A133"/>
    <mergeCell ref="A96:A97"/>
    <mergeCell ref="F96:F97"/>
    <mergeCell ref="H96:H97"/>
    <mergeCell ref="A107:A108"/>
    <mergeCell ref="A89:A95"/>
    <mergeCell ref="F89:F95"/>
    <mergeCell ref="H89:H95"/>
    <mergeCell ref="F77:F79"/>
    <mergeCell ref="H77:H79"/>
    <mergeCell ref="A98:A99"/>
    <mergeCell ref="F71:F73"/>
    <mergeCell ref="H71:H73"/>
    <mergeCell ref="F74:F75"/>
    <mergeCell ref="A120:A122"/>
    <mergeCell ref="F120:F122"/>
    <mergeCell ref="F103:F106"/>
    <mergeCell ref="F60:F70"/>
    <mergeCell ref="H60:H70"/>
    <mergeCell ref="F98:F99"/>
    <mergeCell ref="H98:H99"/>
    <mergeCell ref="V150:V151"/>
    <mergeCell ref="P96:P97"/>
    <mergeCell ref="N74:N75"/>
    <mergeCell ref="P74:P75"/>
    <mergeCell ref="T74:T75"/>
    <mergeCell ref="T77:T79"/>
    <mergeCell ref="X120:X122"/>
    <mergeCell ref="T150:T151"/>
    <mergeCell ref="X98:X99"/>
    <mergeCell ref="P77:P79"/>
    <mergeCell ref="V147:V148"/>
    <mergeCell ref="V81:V88"/>
    <mergeCell ref="T120:T122"/>
    <mergeCell ref="V120:V122"/>
    <mergeCell ref="P98:P99"/>
    <mergeCell ref="V98:V99"/>
    <mergeCell ref="V139:V142"/>
    <mergeCell ref="AC267:AC269"/>
    <mergeCell ref="AC74:AC75"/>
    <mergeCell ref="AC226:AC227"/>
    <mergeCell ref="AC228:AC229"/>
    <mergeCell ref="AC240:AC244"/>
    <mergeCell ref="AC249:AC253"/>
    <mergeCell ref="AC230:AC231"/>
    <mergeCell ref="AC232:AC234"/>
    <mergeCell ref="Z235:Z237"/>
    <mergeCell ref="AB208:AB212"/>
    <mergeCell ref="AB214:AB225"/>
    <mergeCell ref="AC214:AC225"/>
    <mergeCell ref="AC208:AC212"/>
    <mergeCell ref="Z245:Z248"/>
    <mergeCell ref="AA245:AA248"/>
    <mergeCell ref="Z230:Z231"/>
    <mergeCell ref="AC245:AC248"/>
    <mergeCell ref="AB240:AB244"/>
    <mergeCell ref="Z208:Z212"/>
    <mergeCell ref="Z226:Z227"/>
    <mergeCell ref="AA103:AA106"/>
    <mergeCell ref="AB129:AB130"/>
    <mergeCell ref="Z89:Z95"/>
    <mergeCell ref="AB89:AB95"/>
    <mergeCell ref="AC273:AC275"/>
    <mergeCell ref="Y3:Y4"/>
    <mergeCell ref="Y6:Y15"/>
    <mergeCell ref="Y22:Y26"/>
    <mergeCell ref="Y56:Y59"/>
    <mergeCell ref="Y77:Y79"/>
    <mergeCell ref="Y103:Y106"/>
    <mergeCell ref="Y107:Y108"/>
    <mergeCell ref="Y110:Y118"/>
    <mergeCell ref="Y123:Y124"/>
    <mergeCell ref="Y132:Y133"/>
    <mergeCell ref="Y139:Y142"/>
    <mergeCell ref="Y147:Y148"/>
    <mergeCell ref="Y150:Y151"/>
    <mergeCell ref="AA273:AA275"/>
    <mergeCell ref="AA150:AA151"/>
    <mergeCell ref="AA200:AA201"/>
    <mergeCell ref="Y261:Y263"/>
    <mergeCell ref="AC261:AC263"/>
    <mergeCell ref="AC3:AC4"/>
    <mergeCell ref="AC6:AC15"/>
    <mergeCell ref="Z267:Z269"/>
    <mergeCell ref="Z273:Z275"/>
    <mergeCell ref="AC19:AC21"/>
    <mergeCell ref="AC31:AC34"/>
    <mergeCell ref="AC37:AC45"/>
    <mergeCell ref="AC71:AC73"/>
    <mergeCell ref="AC16:AC17"/>
    <mergeCell ref="AC81:AC88"/>
    <mergeCell ref="AC46:AC48"/>
    <mergeCell ref="AC22:AC26"/>
    <mergeCell ref="AC56:AC59"/>
    <mergeCell ref="AC77:AC79"/>
    <mergeCell ref="AC29:AC30"/>
    <mergeCell ref="AC60:AC70"/>
    <mergeCell ref="N240:N244"/>
    <mergeCell ref="N249:N253"/>
    <mergeCell ref="P226:P227"/>
    <mergeCell ref="L245:L248"/>
    <mergeCell ref="N245:N248"/>
    <mergeCell ref="P245:P248"/>
    <mergeCell ref="L230:L231"/>
    <mergeCell ref="N230:N231"/>
    <mergeCell ref="P230:P231"/>
    <mergeCell ref="N232:N234"/>
    <mergeCell ref="P232:P234"/>
    <mergeCell ref="N226:N227"/>
    <mergeCell ref="H3:H4"/>
    <mergeCell ref="F3:F4"/>
    <mergeCell ref="P6:P15"/>
    <mergeCell ref="N6:N15"/>
    <mergeCell ref="J19:J21"/>
    <mergeCell ref="P19:P21"/>
    <mergeCell ref="J3:J4"/>
    <mergeCell ref="J6:J15"/>
    <mergeCell ref="J22:J26"/>
    <mergeCell ref="J16:J17"/>
    <mergeCell ref="L3:L4"/>
    <mergeCell ref="L6:L15"/>
    <mergeCell ref="L22:L26"/>
    <mergeCell ref="N3:N4"/>
    <mergeCell ref="L16:L17"/>
    <mergeCell ref="N16:N17"/>
    <mergeCell ref="P16:P17"/>
    <mergeCell ref="N22:N26"/>
    <mergeCell ref="H22:H26"/>
    <mergeCell ref="L19:L21"/>
    <mergeCell ref="H19:H21"/>
    <mergeCell ref="F22:F26"/>
    <mergeCell ref="H16:H17"/>
    <mergeCell ref="P273:P275"/>
    <mergeCell ref="P228:P229"/>
    <mergeCell ref="P240:P244"/>
    <mergeCell ref="P261:P263"/>
    <mergeCell ref="P267:P269"/>
    <mergeCell ref="P81:P88"/>
    <mergeCell ref="L267:L269"/>
    <mergeCell ref="L261:L263"/>
    <mergeCell ref="L139:L142"/>
    <mergeCell ref="L156:L158"/>
    <mergeCell ref="L147:L148"/>
    <mergeCell ref="L150:L151"/>
    <mergeCell ref="N147:N148"/>
    <mergeCell ref="N150:N151"/>
    <mergeCell ref="N132:N133"/>
    <mergeCell ref="N208:N212"/>
    <mergeCell ref="N267:N269"/>
    <mergeCell ref="N273:N275"/>
    <mergeCell ref="N228:N229"/>
    <mergeCell ref="L81:L88"/>
    <mergeCell ref="N81:N88"/>
    <mergeCell ref="N261:N263"/>
    <mergeCell ref="L228:L229"/>
    <mergeCell ref="P156:P158"/>
    <mergeCell ref="A273:A275"/>
    <mergeCell ref="L240:L244"/>
    <mergeCell ref="J230:J231"/>
    <mergeCell ref="L249:L253"/>
    <mergeCell ref="A261:A263"/>
    <mergeCell ref="F249:F253"/>
    <mergeCell ref="F261:F263"/>
    <mergeCell ref="H273:H275"/>
    <mergeCell ref="F232:F234"/>
    <mergeCell ref="F267:F269"/>
    <mergeCell ref="H249:H253"/>
    <mergeCell ref="H261:H263"/>
    <mergeCell ref="J267:J269"/>
    <mergeCell ref="A232:A234"/>
    <mergeCell ref="H232:H234"/>
    <mergeCell ref="J232:J234"/>
    <mergeCell ref="L232:L234"/>
    <mergeCell ref="J240:J244"/>
    <mergeCell ref="J245:J248"/>
    <mergeCell ref="F240:F244"/>
    <mergeCell ref="H230:H231"/>
    <mergeCell ref="F230:F231"/>
    <mergeCell ref="F273:F275"/>
    <mergeCell ref="J273:J275"/>
    <mergeCell ref="L273:L275"/>
    <mergeCell ref="J249:J253"/>
    <mergeCell ref="J261:J263"/>
    <mergeCell ref="H123:H124"/>
    <mergeCell ref="A123:A124"/>
    <mergeCell ref="H103:H106"/>
    <mergeCell ref="H107:H108"/>
    <mergeCell ref="F110:F118"/>
    <mergeCell ref="J226:J227"/>
    <mergeCell ref="A156:A158"/>
    <mergeCell ref="A110:A118"/>
    <mergeCell ref="F123:F124"/>
    <mergeCell ref="F150:F151"/>
    <mergeCell ref="J132:J133"/>
    <mergeCell ref="J139:J142"/>
    <mergeCell ref="J147:J148"/>
    <mergeCell ref="H132:H133"/>
    <mergeCell ref="H147:H148"/>
    <mergeCell ref="H208:H212"/>
    <mergeCell ref="H139:H142"/>
    <mergeCell ref="H203:H204"/>
    <mergeCell ref="J150:J151"/>
    <mergeCell ref="H267:H269"/>
    <mergeCell ref="A139:A142"/>
    <mergeCell ref="A267:A269"/>
    <mergeCell ref="A249:A253"/>
    <mergeCell ref="A245:A248"/>
    <mergeCell ref="A230:A231"/>
    <mergeCell ref="A240:A244"/>
    <mergeCell ref="A226:A227"/>
    <mergeCell ref="F203:F204"/>
    <mergeCell ref="F208:F212"/>
    <mergeCell ref="A208:A212"/>
    <mergeCell ref="F228:F229"/>
    <mergeCell ref="A228:A229"/>
    <mergeCell ref="F245:F248"/>
    <mergeCell ref="A264:A266"/>
    <mergeCell ref="F264:F266"/>
    <mergeCell ref="F226:F227"/>
    <mergeCell ref="A238:A239"/>
    <mergeCell ref="F238:F239"/>
    <mergeCell ref="H245:H248"/>
    <mergeCell ref="A203:A204"/>
    <mergeCell ref="A147:A148"/>
    <mergeCell ref="A150:A151"/>
    <mergeCell ref="A200:A201"/>
    <mergeCell ref="F200:F201"/>
    <mergeCell ref="F147:F148"/>
    <mergeCell ref="F156:F158"/>
    <mergeCell ref="A235:A237"/>
    <mergeCell ref="H226:H227"/>
    <mergeCell ref="H200:H201"/>
    <mergeCell ref="F214:F225"/>
    <mergeCell ref="H214:H225"/>
    <mergeCell ref="H156:H158"/>
    <mergeCell ref="H150:H151"/>
    <mergeCell ref="H228:H229"/>
    <mergeCell ref="A214:A225"/>
    <mergeCell ref="A183:A184"/>
    <mergeCell ref="H238:H239"/>
    <mergeCell ref="A186:A187"/>
    <mergeCell ref="A3:A4"/>
    <mergeCell ref="A22:A26"/>
    <mergeCell ref="A6:A15"/>
    <mergeCell ref="A16:A17"/>
    <mergeCell ref="A31:A34"/>
    <mergeCell ref="A56:A59"/>
    <mergeCell ref="A37:A45"/>
    <mergeCell ref="H240:H244"/>
    <mergeCell ref="F107:F108"/>
    <mergeCell ref="H110:H118"/>
    <mergeCell ref="F81:F88"/>
    <mergeCell ref="A81:A88"/>
    <mergeCell ref="H81:H88"/>
    <mergeCell ref="A103:A106"/>
    <mergeCell ref="A77:A79"/>
    <mergeCell ref="A74:A75"/>
    <mergeCell ref="A71:A73"/>
    <mergeCell ref="H56:H59"/>
    <mergeCell ref="A46:A48"/>
    <mergeCell ref="H6:H15"/>
    <mergeCell ref="F19:F21"/>
    <mergeCell ref="F6:F15"/>
    <mergeCell ref="F16:F17"/>
    <mergeCell ref="H74:H75"/>
    <mergeCell ref="AA3:AA4"/>
    <mergeCell ref="X156:X158"/>
    <mergeCell ref="AA6:AA15"/>
    <mergeCell ref="X19:X21"/>
    <mergeCell ref="Y19:Y21"/>
    <mergeCell ref="V3:V4"/>
    <mergeCell ref="V6:V15"/>
    <mergeCell ref="V71:V72"/>
    <mergeCell ref="V132:V133"/>
    <mergeCell ref="AA19:AA21"/>
    <mergeCell ref="AA22:AA26"/>
    <mergeCell ref="AA46:AA48"/>
    <mergeCell ref="Z132:Z133"/>
    <mergeCell ref="Z139:Z142"/>
    <mergeCell ref="X22:X26"/>
    <mergeCell ref="AA71:AA73"/>
    <mergeCell ref="V22:V26"/>
    <mergeCell ref="X77:X79"/>
    <mergeCell ref="X81:X88"/>
    <mergeCell ref="V74:V75"/>
    <mergeCell ref="V31:V34"/>
    <mergeCell ref="X37:X45"/>
    <mergeCell ref="X29:X30"/>
    <mergeCell ref="V46:V48"/>
    <mergeCell ref="F31:F34"/>
    <mergeCell ref="H31:H34"/>
    <mergeCell ref="F46:F48"/>
    <mergeCell ref="H46:H48"/>
    <mergeCell ref="H37:H45"/>
    <mergeCell ref="F37:F45"/>
    <mergeCell ref="J31:J34"/>
    <mergeCell ref="J37:J45"/>
    <mergeCell ref="J46:J48"/>
    <mergeCell ref="Y16:Y17"/>
    <mergeCell ref="X31:X34"/>
    <mergeCell ref="Y37:Y45"/>
    <mergeCell ref="Y31:Y34"/>
    <mergeCell ref="X46:X48"/>
    <mergeCell ref="T71:T72"/>
    <mergeCell ref="P46:P48"/>
    <mergeCell ref="N56:N59"/>
    <mergeCell ref="P56:P59"/>
    <mergeCell ref="P60:P70"/>
    <mergeCell ref="N19:N21"/>
    <mergeCell ref="P71:P73"/>
    <mergeCell ref="N71:N73"/>
    <mergeCell ref="T56:T59"/>
    <mergeCell ref="Y60:Y70"/>
    <mergeCell ref="Y46:Y48"/>
    <mergeCell ref="P22:P26"/>
    <mergeCell ref="N46:N48"/>
    <mergeCell ref="Y29:Y30"/>
    <mergeCell ref="Y52:Y54"/>
    <mergeCell ref="T50:T51"/>
    <mergeCell ref="V50:V51"/>
    <mergeCell ref="X50:X51"/>
    <mergeCell ref="Y50:Y51"/>
    <mergeCell ref="U2:V2"/>
    <mergeCell ref="W2:X2"/>
    <mergeCell ref="X103:X106"/>
    <mergeCell ref="X107:X108"/>
    <mergeCell ref="X110:X118"/>
    <mergeCell ref="X123:X124"/>
    <mergeCell ref="X132:X133"/>
    <mergeCell ref="X139:X142"/>
    <mergeCell ref="V16:V17"/>
    <mergeCell ref="X16:X17"/>
    <mergeCell ref="X71:X73"/>
    <mergeCell ref="V103:V106"/>
    <mergeCell ref="V107:V108"/>
    <mergeCell ref="V110:V118"/>
    <mergeCell ref="V123:V124"/>
    <mergeCell ref="V77:V79"/>
    <mergeCell ref="V19:V21"/>
    <mergeCell ref="V96:V97"/>
    <mergeCell ref="X56:X59"/>
    <mergeCell ref="X6:X15"/>
    <mergeCell ref="X3:X4"/>
    <mergeCell ref="V56:V59"/>
    <mergeCell ref="X129:X130"/>
    <mergeCell ref="X52:X54"/>
    <mergeCell ref="AB273:AB275"/>
    <mergeCell ref="X249:X253"/>
    <mergeCell ref="AB203:AB204"/>
    <mergeCell ref="AA203:AA204"/>
    <mergeCell ref="X245:X248"/>
    <mergeCell ref="X240:X244"/>
    <mergeCell ref="Y228:Y229"/>
    <mergeCell ref="Y273:Y275"/>
    <mergeCell ref="Z249:Z253"/>
    <mergeCell ref="Y240:Y244"/>
    <mergeCell ref="AA249:AA253"/>
    <mergeCell ref="AB249:AB253"/>
    <mergeCell ref="AA240:AA244"/>
    <mergeCell ref="AB235:AB237"/>
    <mergeCell ref="AA226:AA227"/>
    <mergeCell ref="AA228:AA229"/>
    <mergeCell ref="X226:X227"/>
    <mergeCell ref="X228:X229"/>
    <mergeCell ref="X230:X231"/>
    <mergeCell ref="X208:X212"/>
    <mergeCell ref="Y203:Y204"/>
    <mergeCell ref="Z261:Z263"/>
    <mergeCell ref="Z240:Z244"/>
    <mergeCell ref="Y214:Y225"/>
    <mergeCell ref="AB74:AB75"/>
    <mergeCell ref="AB71:AB73"/>
    <mergeCell ref="AA132:AA133"/>
    <mergeCell ref="AB150:AB151"/>
    <mergeCell ref="AB31:AB34"/>
    <mergeCell ref="AB103:AB106"/>
    <mergeCell ref="AB107:AB108"/>
    <mergeCell ref="AA74:AA75"/>
    <mergeCell ref="AA77:AA79"/>
    <mergeCell ref="AB81:AB88"/>
    <mergeCell ref="AA81:AA88"/>
    <mergeCell ref="AB37:AB45"/>
    <mergeCell ref="AA37:AA45"/>
    <mergeCell ref="AB96:AB97"/>
    <mergeCell ref="AB132:AB133"/>
    <mergeCell ref="AB139:AB142"/>
    <mergeCell ref="AA98:AA99"/>
    <mergeCell ref="AB123:AB124"/>
    <mergeCell ref="AA139:AA142"/>
    <mergeCell ref="AA123:AA124"/>
    <mergeCell ref="AA96:AA97"/>
    <mergeCell ref="AA107:AA108"/>
    <mergeCell ref="AA110:AA118"/>
    <mergeCell ref="AA31:AA34"/>
    <mergeCell ref="AB245:AB248"/>
    <mergeCell ref="AB228:AB229"/>
    <mergeCell ref="AB98:AB99"/>
    <mergeCell ref="AB56:AB59"/>
    <mergeCell ref="AB77:AB79"/>
    <mergeCell ref="AB60:AB70"/>
    <mergeCell ref="AA60:AA70"/>
    <mergeCell ref="J89:J95"/>
    <mergeCell ref="L89:L95"/>
    <mergeCell ref="N89:N95"/>
    <mergeCell ref="P89:P95"/>
    <mergeCell ref="V89:V95"/>
    <mergeCell ref="L77:L79"/>
    <mergeCell ref="J74:J75"/>
    <mergeCell ref="J56:J59"/>
    <mergeCell ref="J71:J73"/>
    <mergeCell ref="L71:L73"/>
    <mergeCell ref="L74:L75"/>
    <mergeCell ref="J81:J88"/>
    <mergeCell ref="T203:T204"/>
    <mergeCell ref="P203:P204"/>
    <mergeCell ref="L200:L201"/>
    <mergeCell ref="J98:J99"/>
    <mergeCell ref="L98:L99"/>
    <mergeCell ref="AB3:AB4"/>
    <mergeCell ref="AB6:AB15"/>
    <mergeCell ref="AB226:AB227"/>
    <mergeCell ref="AA147:AA148"/>
    <mergeCell ref="AB22:AB26"/>
    <mergeCell ref="Y71:Y73"/>
    <mergeCell ref="N110:N118"/>
    <mergeCell ref="AA16:AA17"/>
    <mergeCell ref="AB16:AB17"/>
    <mergeCell ref="Z3:Z4"/>
    <mergeCell ref="Z6:Z15"/>
    <mergeCell ref="Z22:Z26"/>
    <mergeCell ref="Z71:Z73"/>
    <mergeCell ref="Z19:Z21"/>
    <mergeCell ref="X74:X75"/>
    <mergeCell ref="X96:X97"/>
    <mergeCell ref="Z74:Z75"/>
    <mergeCell ref="Y96:Y97"/>
    <mergeCell ref="Z96:Z97"/>
    <mergeCell ref="V226:V227"/>
    <mergeCell ref="Y226:Y227"/>
    <mergeCell ref="AB19:AB21"/>
    <mergeCell ref="AA29:AA30"/>
    <mergeCell ref="Z16:Z17"/>
    <mergeCell ref="H129:H130"/>
    <mergeCell ref="T129:T130"/>
    <mergeCell ref="V129:V130"/>
    <mergeCell ref="T110:T118"/>
    <mergeCell ref="T123:T124"/>
    <mergeCell ref="T132:T133"/>
    <mergeCell ref="P132:P133"/>
    <mergeCell ref="Z107:Z108"/>
    <mergeCell ref="Z110:Z118"/>
    <mergeCell ref="Z123:Z124"/>
    <mergeCell ref="Z120:Z122"/>
    <mergeCell ref="L132:L133"/>
    <mergeCell ref="L110:L118"/>
    <mergeCell ref="L107:L108"/>
    <mergeCell ref="J107:J108"/>
    <mergeCell ref="J110:J118"/>
    <mergeCell ref="J123:J124"/>
    <mergeCell ref="P123:P124"/>
    <mergeCell ref="Y129:Y130"/>
    <mergeCell ref="T107:T108"/>
    <mergeCell ref="AA120:AA122"/>
    <mergeCell ref="V214:V225"/>
    <mergeCell ref="X214:X225"/>
    <mergeCell ref="AC103:AC106"/>
    <mergeCell ref="AC123:AC124"/>
    <mergeCell ref="AC132:AC133"/>
    <mergeCell ref="AC139:AC142"/>
    <mergeCell ref="AC147:AC148"/>
    <mergeCell ref="AC150:AC151"/>
    <mergeCell ref="AC110:AC118"/>
    <mergeCell ref="Y208:Y212"/>
    <mergeCell ref="Z156:Z158"/>
    <mergeCell ref="AC200:AC201"/>
    <mergeCell ref="AC203:AC204"/>
    <mergeCell ref="AB156:AB158"/>
    <mergeCell ref="AB200:AB201"/>
    <mergeCell ref="AC156:AC158"/>
    <mergeCell ref="AC120:AC122"/>
    <mergeCell ref="AC107:AC108"/>
    <mergeCell ref="AB110:AB118"/>
    <mergeCell ref="AC129:AC130"/>
    <mergeCell ref="Z147:Z148"/>
    <mergeCell ref="Z150:Z151"/>
    <mergeCell ref="Z103:Z106"/>
    <mergeCell ref="AC235:AC237"/>
    <mergeCell ref="AA235:AA237"/>
    <mergeCell ref="F235:F237"/>
    <mergeCell ref="H235:H237"/>
    <mergeCell ref="J235:J237"/>
    <mergeCell ref="L235:L237"/>
    <mergeCell ref="P235:P237"/>
    <mergeCell ref="N235:N237"/>
    <mergeCell ref="V235:V237"/>
    <mergeCell ref="X235:X237"/>
    <mergeCell ref="Y235:Y237"/>
    <mergeCell ref="J156:J158"/>
    <mergeCell ref="T139:T142"/>
    <mergeCell ref="T147:T148"/>
    <mergeCell ref="N203:N204"/>
    <mergeCell ref="N200:N201"/>
    <mergeCell ref="P139:P142"/>
    <mergeCell ref="P147:P148"/>
    <mergeCell ref="S2:T2"/>
    <mergeCell ref="T3:T4"/>
    <mergeCell ref="T6:T15"/>
    <mergeCell ref="T16:T17"/>
    <mergeCell ref="T19:T21"/>
    <mergeCell ref="T22:T26"/>
    <mergeCell ref="T31:T34"/>
    <mergeCell ref="T37:T45"/>
    <mergeCell ref="T46:T48"/>
    <mergeCell ref="L103:L106"/>
    <mergeCell ref="J103:J106"/>
    <mergeCell ref="P3:P4"/>
    <mergeCell ref="T103:T106"/>
    <mergeCell ref="T98:T99"/>
    <mergeCell ref="N139:N142"/>
    <mergeCell ref="T81:T88"/>
    <mergeCell ref="L46:L48"/>
    <mergeCell ref="V273:V275"/>
    <mergeCell ref="V249:V253"/>
    <mergeCell ref="V261:V263"/>
    <mergeCell ref="X273:X275"/>
    <mergeCell ref="Y245:Y248"/>
    <mergeCell ref="V267:V269"/>
    <mergeCell ref="V245:V248"/>
    <mergeCell ref="X261:X263"/>
    <mergeCell ref="X267:X269"/>
    <mergeCell ref="Y249:Y253"/>
    <mergeCell ref="Y267:Y269"/>
    <mergeCell ref="X270:X272"/>
    <mergeCell ref="Y270:Y272"/>
    <mergeCell ref="AE46:AE48"/>
    <mergeCell ref="AE56:AE59"/>
    <mergeCell ref="AE60:AE70"/>
    <mergeCell ref="AE71:AE73"/>
    <mergeCell ref="AE74:AE75"/>
    <mergeCell ref="AE77:AE79"/>
    <mergeCell ref="AE81:AE88"/>
    <mergeCell ref="AE89:AE95"/>
    <mergeCell ref="AD2:AE2"/>
    <mergeCell ref="AE3:AE4"/>
    <mergeCell ref="AE6:AE15"/>
    <mergeCell ref="AE16:AE17"/>
    <mergeCell ref="AE19:AE21"/>
    <mergeCell ref="AE22:AE26"/>
    <mergeCell ref="AE29:AE30"/>
    <mergeCell ref="AE31:AE34"/>
    <mergeCell ref="AE37:AE45"/>
    <mergeCell ref="AE261:AE263"/>
    <mergeCell ref="AE267:AE269"/>
    <mergeCell ref="AE273:AE275"/>
    <mergeCell ref="AE150:AE151"/>
    <mergeCell ref="AE156:AE158"/>
    <mergeCell ref="AE200:AE201"/>
    <mergeCell ref="AE203:AE204"/>
    <mergeCell ref="AE208:AE212"/>
    <mergeCell ref="AE214:AE225"/>
    <mergeCell ref="AE226:AE227"/>
    <mergeCell ref="AE228:AE229"/>
    <mergeCell ref="AE230:AE231"/>
    <mergeCell ref="AE232:AE234"/>
    <mergeCell ref="AE235:AE237"/>
    <mergeCell ref="AE240:AE244"/>
    <mergeCell ref="AE245:AE248"/>
    <mergeCell ref="AE249:AE253"/>
    <mergeCell ref="AE120:AE122"/>
    <mergeCell ref="H120:H122"/>
    <mergeCell ref="J120:J122"/>
    <mergeCell ref="L120:L122"/>
    <mergeCell ref="N120:N122"/>
    <mergeCell ref="P120:P122"/>
    <mergeCell ref="X203:X204"/>
    <mergeCell ref="V230:V231"/>
    <mergeCell ref="V200:V201"/>
    <mergeCell ref="V203:V204"/>
    <mergeCell ref="V228:V229"/>
    <mergeCell ref="Y156:Y158"/>
    <mergeCell ref="X147:X148"/>
    <mergeCell ref="V208:V212"/>
    <mergeCell ref="X150:X151"/>
    <mergeCell ref="V156:V158"/>
    <mergeCell ref="Y200:Y201"/>
    <mergeCell ref="X200:X201"/>
    <mergeCell ref="AE132:AE133"/>
    <mergeCell ref="AE139:AE142"/>
    <mergeCell ref="AE147:AE148"/>
    <mergeCell ref="J208:J212"/>
    <mergeCell ref="J228:J229"/>
    <mergeCell ref="L214:L225"/>
    <mergeCell ref="X276:X278"/>
    <mergeCell ref="Y276:Y278"/>
    <mergeCell ref="Z276:Z278"/>
    <mergeCell ref="AA276:AA278"/>
    <mergeCell ref="AB276:AB278"/>
    <mergeCell ref="AC276:AC278"/>
    <mergeCell ref="AE276:AE278"/>
    <mergeCell ref="A276:A278"/>
    <mergeCell ref="F276:F278"/>
    <mergeCell ref="H276:H278"/>
    <mergeCell ref="J276:J278"/>
    <mergeCell ref="L276:L278"/>
    <mergeCell ref="N276:N278"/>
    <mergeCell ref="P276:P278"/>
    <mergeCell ref="T276:T278"/>
    <mergeCell ref="V276:V278"/>
    <mergeCell ref="A19:A21"/>
    <mergeCell ref="T273:T275"/>
    <mergeCell ref="T235:T237"/>
    <mergeCell ref="T240:T244"/>
    <mergeCell ref="T245:T248"/>
    <mergeCell ref="T249:T253"/>
    <mergeCell ref="T261:T263"/>
    <mergeCell ref="T267:T269"/>
    <mergeCell ref="L226:L227"/>
    <mergeCell ref="T208:T212"/>
    <mergeCell ref="T214:T225"/>
    <mergeCell ref="T226:T227"/>
    <mergeCell ref="T228:T229"/>
    <mergeCell ref="T230:T231"/>
    <mergeCell ref="T232:T234"/>
    <mergeCell ref="J214:J225"/>
    <mergeCell ref="N214:N225"/>
    <mergeCell ref="P214:P225"/>
    <mergeCell ref="P200:P201"/>
    <mergeCell ref="N156:N158"/>
    <mergeCell ref="J203:J204"/>
    <mergeCell ref="J200:J201"/>
    <mergeCell ref="T156:T158"/>
    <mergeCell ref="T200:T201"/>
    <mergeCell ref="X285:X288"/>
    <mergeCell ref="Y285:Y288"/>
    <mergeCell ref="Z285:Z288"/>
    <mergeCell ref="AA285:AA288"/>
    <mergeCell ref="AB285:AB288"/>
    <mergeCell ref="AC285:AC288"/>
    <mergeCell ref="AE285:AE288"/>
    <mergeCell ref="A285:A288"/>
    <mergeCell ref="F285:F288"/>
    <mergeCell ref="H285:H288"/>
    <mergeCell ref="J285:J288"/>
    <mergeCell ref="L285:L288"/>
    <mergeCell ref="N285:N288"/>
    <mergeCell ref="P285:P288"/>
    <mergeCell ref="T285:T288"/>
    <mergeCell ref="V285:V288"/>
    <mergeCell ref="AB50:AB51"/>
    <mergeCell ref="AC50:AC51"/>
    <mergeCell ref="AE50:AE51"/>
    <mergeCell ref="AA50:AA51"/>
    <mergeCell ref="AB52:AB54"/>
    <mergeCell ref="AC52:AC54"/>
    <mergeCell ref="AE52:AE54"/>
    <mergeCell ref="A52:A54"/>
    <mergeCell ref="F52:F54"/>
    <mergeCell ref="H52:H54"/>
    <mergeCell ref="J52:J54"/>
    <mergeCell ref="L52:L54"/>
    <mergeCell ref="N52:N54"/>
    <mergeCell ref="P52:P54"/>
    <mergeCell ref="T52:T54"/>
    <mergeCell ref="V52:V54"/>
    <mergeCell ref="AF3:AF4"/>
    <mergeCell ref="AF6:AF15"/>
    <mergeCell ref="AF16:AF17"/>
    <mergeCell ref="AF19:AF21"/>
    <mergeCell ref="AF22:AF26"/>
    <mergeCell ref="AF29:AF30"/>
    <mergeCell ref="AF31:AF34"/>
    <mergeCell ref="AF37:AF45"/>
    <mergeCell ref="AF46:AF48"/>
    <mergeCell ref="AF50:AF51"/>
    <mergeCell ref="AF52:AF54"/>
    <mergeCell ref="AF56:AF59"/>
    <mergeCell ref="AF60:AF70"/>
    <mergeCell ref="AF71:AF73"/>
    <mergeCell ref="AF74:AF75"/>
    <mergeCell ref="AF77:AF79"/>
    <mergeCell ref="AF81:AF88"/>
    <mergeCell ref="AF89:AF95"/>
    <mergeCell ref="AF96:AF97"/>
    <mergeCell ref="AF98:AF99"/>
    <mergeCell ref="AF103:AF106"/>
    <mergeCell ref="AF107:AF108"/>
    <mergeCell ref="AF110:AF118"/>
    <mergeCell ref="AF120:AF122"/>
    <mergeCell ref="AF123:AF124"/>
    <mergeCell ref="AF129:AF130"/>
    <mergeCell ref="AF132:AF133"/>
    <mergeCell ref="AF139:AF142"/>
    <mergeCell ref="AF147:AF148"/>
    <mergeCell ref="AF150:AF151"/>
    <mergeCell ref="AF156:AF158"/>
    <mergeCell ref="AF200:AF201"/>
    <mergeCell ref="AF203:AF204"/>
    <mergeCell ref="AF208:AF212"/>
    <mergeCell ref="AF214:AF225"/>
    <mergeCell ref="AF226:AF227"/>
    <mergeCell ref="AF264:AF266"/>
    <mergeCell ref="AF267:AF269"/>
    <mergeCell ref="AF270:AF272"/>
    <mergeCell ref="AF273:AF275"/>
    <mergeCell ref="AF276:AF278"/>
    <mergeCell ref="AF285:AF288"/>
    <mergeCell ref="AF228:AF229"/>
    <mergeCell ref="AF230:AF231"/>
    <mergeCell ref="AF232:AF234"/>
    <mergeCell ref="AF235:AF237"/>
    <mergeCell ref="AF238:AF239"/>
    <mergeCell ref="AF240:AF244"/>
    <mergeCell ref="AF245:AF248"/>
    <mergeCell ref="AF249:AF253"/>
    <mergeCell ref="AF261:AF263"/>
  </mergeCells>
  <conditionalFormatting sqref="AA3:AA50 AA52 AA56:AA119 AA123:AA237 AA240:AA281">
    <cfRule type="cellIs" dxfId="6" priority="9" operator="notEqual">
      <formula>0</formula>
    </cfRule>
  </conditionalFormatting>
  <conditionalFormatting sqref="AA282">
    <cfRule type="cellIs" dxfId="5" priority="8" operator="notEqual">
      <formula>0</formula>
    </cfRule>
  </conditionalFormatting>
  <conditionalFormatting sqref="AA283">
    <cfRule type="cellIs" dxfId="4" priority="7" operator="notEqual">
      <formula>0</formula>
    </cfRule>
  </conditionalFormatting>
  <conditionalFormatting sqref="AA284">
    <cfRule type="cellIs" dxfId="3" priority="6" operator="notEqual">
      <formula>0</formula>
    </cfRule>
  </conditionalFormatting>
  <conditionalFormatting sqref="A3:A19 A22:A52 A56:A186 A188:A284">
    <cfRule type="cellIs" dxfId="2" priority="5" operator="equal">
      <formula>""</formula>
    </cfRule>
  </conditionalFormatting>
  <conditionalFormatting sqref="AA285:AA288">
    <cfRule type="cellIs" dxfId="1" priority="4" operator="notEqual">
      <formula>0</formula>
    </cfRule>
  </conditionalFormatting>
  <conditionalFormatting sqref="A285:A288">
    <cfRule type="cellIs" dxfId="0" priority="3" operator="equal">
      <formula>""</formula>
    </cfRule>
  </conditionalFormatting>
  <pageMargins left="0.70866141732283472" right="0.70866141732283472" top="0.74803149606299213" bottom="0.74803149606299213" header="0.31496062992125984" footer="0.31496062992125984"/>
  <pageSetup paperSize="9" scale="14" orientation="portrait" r:id="rId1"/>
  <ignoredErrors>
    <ignoredError sqref="N255:N257 N212 N279:N281 N100:N109 N22:N24 N56:N59 N132:N137 N3:N5 P212 P279:P281 P3:P5 P56:P59 P132:P137 P100:P109 P22:P24 P200:P202 H200:H202 N200:N202 N194:N198 H194:H198 P194:P198 P228:P229 H226:H229 N228:N229 P249:P253 H249:H253 N249:N253 H279:I281 P20 I19 H123:I125 P123:P125 N123:N125 H3:I15 H22:I24 I31:I32 P162 H162:I162 N162 H56:I59 I46:I47 H132:I137 N244 H244:I244 P244 I226:I231 N35 H35:I35 I37:I41 N143:N151 H145:H151 P143:P151 I139:I151 P178:P179 H178:I179 N178:N179 I60:I67 H77:I79 I81:I87 I96 I214:I222 N27:N28 P27:P28 H27:I28 I29 H205:H209 P205:P209 N205:N209 H212:I212 N119 P119 H100:I119 P273:P275 H273:I275 P267:P269 H267:I269 I249:I257 P255:P257 H255:H257 H261:I263 P261:P263 N153:N160 H153:I160 P153:P160 I194:I209 N166:N169 H166:I169 P166:P169 N175:N176 H175:I176 P175:P176 P240:P241 H240:I241 N240:N241" 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SO+CO+INV JOURNALIER</vt:lpstr>
      <vt:lpstr>BD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INVENTAIRE JOURNALIER NOV.</dc:title>
  <dc:creator/>
  <cp:lastModifiedBy/>
  <dcterms:created xsi:type="dcterms:W3CDTF">2006-09-12T15:06:44Z</dcterms:created>
  <dcterms:modified xsi:type="dcterms:W3CDTF">2017-12-19T22:39:14Z</dcterms:modified>
</cp:coreProperties>
</file>