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3940" windowHeight="8850" tabRatio="753" activeTab="13"/>
  </bookViews>
  <sheets>
    <sheet name="Accueil" sheetId="2" r:id="rId1"/>
    <sheet name="P de gard" sheetId="21" r:id="rId2"/>
    <sheet name="Dossiers tech &amp; aff normatif" sheetId="7" r:id="rId3"/>
    <sheet name="Onduleurs" sheetId="9" r:id="rId4"/>
    <sheet name="Mise à la terre" sheetId="10" r:id="rId5"/>
    <sheet name="TDGS AC" sheetId="11" r:id="rId6"/>
    <sheet name="Coffrets DC et BJ" sheetId="12" r:id="rId7"/>
    <sheet name="Tensions chaînes" sheetId="14" r:id="rId8"/>
    <sheet name="PDL" sheetId="17" r:id="rId9"/>
    <sheet name="Monitoring" sheetId="18" r:id="rId10"/>
    <sheet name="Toiture" sheetId="19" r:id="rId11"/>
    <sheet name="Sécurité" sheetId="20" r:id="rId12"/>
    <sheet name="Rappel consignes clients" sheetId="22" r:id="rId13"/>
    <sheet name="Feuil1" sheetId="23" r:id="rId14"/>
  </sheets>
  <definedNames>
    <definedName name="f_site">OFFSET(p_site,0,0,COUNTA(l_site),1)</definedName>
    <definedName name="l_site">#REF!</definedName>
    <definedName name="liste2">PDL!$A$1:$L$12</definedName>
    <definedName name="liste3">Monitoring!$A$1:$L$5</definedName>
    <definedName name="liste4">Toiture!$A$1:$L$7</definedName>
    <definedName name="liste5">Sécurité!$A$1:$L$6</definedName>
    <definedName name="ma_liste">Toiture!$A$1:$L$7</definedName>
    <definedName name="ma_liste1">'Dossiers tech &amp; aff normatif'!$A$1:$L$18</definedName>
    <definedName name="ma_liste2">Onduleurs!$A$2:$L$237</definedName>
    <definedName name="ma_liste3">'Mise à la terre'!$A$1:$L$4</definedName>
    <definedName name="ma_liste4">'TDGS AC'!$A$1:$L$17</definedName>
    <definedName name="ma_liste5">'Coffrets DC et BJ'!$A$1:$L$37</definedName>
    <definedName name="p_site">#REF!</definedName>
    <definedName name="_xlnm.Print_Area" localSheetId="0">Accueil!$A$1:$C$33</definedName>
    <definedName name="_xlnm.Print_Area" localSheetId="13">Feuil1!$A:$L</definedName>
  </definedNames>
  <calcPr calcId="145621"/>
  <fileRecoveryPr autoRecover="0"/>
</workbook>
</file>

<file path=xl/calcChain.xml><?xml version="1.0" encoding="utf-8"?>
<calcChain xmlns="http://schemas.openxmlformats.org/spreadsheetml/2006/main">
  <c r="G213" i="23" l="1"/>
  <c r="A210" i="23"/>
  <c r="A211" i="23" s="1"/>
  <c r="A212" i="23" s="1"/>
  <c r="A213" i="23" s="1"/>
  <c r="G209" i="23"/>
  <c r="G206" i="23"/>
  <c r="G205" i="23"/>
  <c r="G204" i="23"/>
  <c r="G202" i="23"/>
  <c r="A202" i="23"/>
  <c r="A203" i="23" s="1"/>
  <c r="A204" i="23" s="1"/>
  <c r="A205" i="23" s="1"/>
  <c r="A206" i="23" s="1"/>
  <c r="G201" i="23"/>
  <c r="G197" i="23"/>
  <c r="A196" i="23"/>
  <c r="A197" i="23" s="1"/>
  <c r="A198" i="23" s="1"/>
  <c r="G192" i="23"/>
  <c r="G191" i="23"/>
  <c r="A183" i="23"/>
  <c r="A184" i="23" s="1"/>
  <c r="A185" i="23" s="1"/>
  <c r="A186" i="23" s="1"/>
  <c r="A187" i="23" s="1"/>
  <c r="A188" i="23" s="1"/>
  <c r="A189" i="23" s="1"/>
  <c r="A190" i="23" s="1"/>
  <c r="A191" i="23" s="1"/>
  <c r="A192" i="23" s="1"/>
  <c r="A179" i="23"/>
  <c r="G173" i="23"/>
  <c r="G172" i="23"/>
  <c r="G170" i="23"/>
  <c r="G169" i="23"/>
  <c r="G168" i="23"/>
  <c r="G167" i="23"/>
  <c r="G166" i="23"/>
  <c r="G165" i="23"/>
  <c r="A165" i="23"/>
  <c r="A166" i="23" s="1"/>
  <c r="A167" i="23" s="1"/>
  <c r="A168" i="23" s="1"/>
  <c r="A169" i="23" s="1"/>
  <c r="A170" i="23" s="1"/>
  <c r="A171" i="23" s="1"/>
  <c r="A172" i="23" s="1"/>
  <c r="A173" i="23" s="1"/>
  <c r="G159" i="23"/>
  <c r="G158" i="23"/>
  <c r="G154" i="23"/>
  <c r="G153" i="23"/>
  <c r="G151" i="23"/>
  <c r="G150" i="23"/>
  <c r="G149" i="23"/>
  <c r="G148" i="23"/>
  <c r="G147" i="23"/>
  <c r="G146" i="23"/>
  <c r="A145" i="23"/>
  <c r="A146" i="23" s="1"/>
  <c r="A147" i="23" s="1"/>
  <c r="A148" i="23" s="1"/>
  <c r="A149" i="23" s="1"/>
  <c r="A150" i="23" s="1"/>
  <c r="A151" i="23" s="1"/>
  <c r="A153" i="23" s="1"/>
  <c r="A154" i="23" s="1"/>
  <c r="A142" i="23"/>
  <c r="A143" i="23" s="1"/>
  <c r="A141" i="23"/>
  <c r="G140" i="23"/>
  <c r="G139" i="23"/>
  <c r="G138" i="23"/>
  <c r="A135" i="23"/>
  <c r="G134" i="23"/>
  <c r="G133" i="23"/>
  <c r="G132" i="23"/>
  <c r="G131" i="23"/>
  <c r="G129" i="23"/>
  <c r="G128" i="23"/>
  <c r="A127" i="23"/>
  <c r="A128" i="23" s="1"/>
  <c r="A129" i="23" s="1"/>
  <c r="A130" i="23" s="1"/>
  <c r="A131" i="23" s="1"/>
  <c r="A132" i="23" s="1"/>
  <c r="A133" i="23" s="1"/>
  <c r="A124" i="23"/>
  <c r="A125" i="23" s="1"/>
  <c r="A123" i="23"/>
  <c r="G122" i="23"/>
  <c r="G121" i="23"/>
  <c r="G120" i="23"/>
  <c r="G116" i="23"/>
  <c r="A116" i="23"/>
  <c r="A117" i="23" s="1"/>
  <c r="G115" i="23"/>
  <c r="G96" i="23"/>
  <c r="A96" i="23"/>
  <c r="G95" i="23"/>
  <c r="A95" i="23"/>
  <c r="G94" i="23"/>
  <c r="A94" i="23"/>
  <c r="A93" i="23"/>
  <c r="G92" i="23"/>
  <c r="A92" i="23"/>
  <c r="G91" i="23"/>
  <c r="A91" i="23"/>
  <c r="G90" i="23"/>
  <c r="A90" i="23"/>
  <c r="G89" i="23"/>
  <c r="A89" i="23"/>
  <c r="G88" i="23"/>
  <c r="A80" i="23"/>
  <c r="A81" i="23" s="1"/>
  <c r="A82" i="23" s="1"/>
  <c r="A83" i="23" s="1"/>
  <c r="A84" i="23" s="1"/>
  <c r="A85" i="23" s="1"/>
  <c r="A71" i="23"/>
  <c r="A72" i="23" s="1"/>
  <c r="A73" i="23" s="1"/>
  <c r="A74" i="23" s="1"/>
  <c r="A75" i="23" s="1"/>
  <c r="A76" i="23" s="1"/>
  <c r="D36" i="23"/>
  <c r="G35" i="23"/>
  <c r="G18" i="12" l="1"/>
  <c r="B30" i="2"/>
  <c r="G3" i="10" l="1"/>
  <c r="G2" i="10"/>
  <c r="D38" i="2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D235" i="9"/>
  <c r="G11" i="9"/>
  <c r="G10" i="9"/>
  <c r="G9" i="9"/>
  <c r="G7" i="9"/>
  <c r="G6" i="9"/>
  <c r="G5" i="9"/>
  <c r="G4" i="9"/>
  <c r="A4" i="9"/>
  <c r="A5" i="9" s="1"/>
  <c r="A6" i="9" s="1"/>
  <c r="A7" i="9" s="1"/>
  <c r="A8" i="9" s="1"/>
  <c r="A9" i="9" s="1"/>
  <c r="A10" i="9" s="1"/>
  <c r="A11" i="9" s="1"/>
  <c r="G3" i="9"/>
  <c r="G37" i="21"/>
  <c r="A20" i="2"/>
  <c r="A19" i="2"/>
  <c r="A18" i="2"/>
  <c r="G22" i="12"/>
  <c r="G23" i="12"/>
  <c r="A29" i="12"/>
  <c r="A30" i="12" s="1"/>
  <c r="A31" i="12" s="1"/>
  <c r="A32" i="12" s="1"/>
  <c r="A33" i="12" s="1"/>
  <c r="A34" i="12" s="1"/>
  <c r="A35" i="12" s="1"/>
  <c r="A36" i="12" s="1"/>
  <c r="A37" i="12" s="1"/>
  <c r="G29" i="12"/>
  <c r="G30" i="12"/>
  <c r="G31" i="12"/>
  <c r="G32" i="12"/>
  <c r="G33" i="12"/>
  <c r="G34" i="12"/>
  <c r="G36" i="12"/>
  <c r="G37" i="12"/>
  <c r="A13" i="7"/>
  <c r="A14" i="7" s="1"/>
  <c r="A15" i="7" s="1"/>
  <c r="A16" i="7" s="1"/>
  <c r="A17" i="7" s="1"/>
  <c r="A18" i="7" s="1"/>
  <c r="A3" i="17"/>
  <c r="A4" i="17" s="1"/>
  <c r="A5" i="17" s="1"/>
  <c r="A6" i="17" s="1"/>
  <c r="A7" i="17" s="1"/>
  <c r="A8" i="17" s="1"/>
  <c r="A9" i="17" s="1"/>
  <c r="A10" i="17" s="1"/>
  <c r="A11" i="17" s="1"/>
  <c r="A12" i="17" s="1"/>
  <c r="G3" i="12"/>
  <c r="G3" i="11"/>
  <c r="A5" i="11"/>
  <c r="A6" i="11" s="1"/>
  <c r="A7" i="11" s="1"/>
  <c r="A9" i="11"/>
  <c r="A10" i="11" s="1"/>
  <c r="A11" i="11" s="1"/>
  <c r="A12" i="11" s="1"/>
  <c r="A13" i="11" s="1"/>
  <c r="A14" i="11" s="1"/>
  <c r="A15" i="11" s="1"/>
  <c r="A3" i="20"/>
  <c r="A4" i="20" s="1"/>
  <c r="A5" i="20" s="1"/>
  <c r="A6" i="20" s="1"/>
  <c r="G2" i="20"/>
  <c r="G6" i="20"/>
  <c r="G7" i="19"/>
  <c r="G6" i="19"/>
  <c r="G5" i="19"/>
  <c r="G3" i="19"/>
  <c r="A3" i="19"/>
  <c r="A4" i="19" s="1"/>
  <c r="A5" i="19" s="1"/>
  <c r="A6" i="19" s="1"/>
  <c r="A7" i="19" s="1"/>
  <c r="G2" i="19"/>
  <c r="G4" i="18"/>
  <c r="A3" i="18"/>
  <c r="A4" i="18" s="1"/>
  <c r="A5" i="18" s="1"/>
  <c r="G12" i="17"/>
  <c r="G11" i="17"/>
  <c r="G17" i="12"/>
  <c r="G15" i="12"/>
  <c r="G14" i="12"/>
  <c r="G13" i="12"/>
  <c r="G12" i="12"/>
  <c r="G11" i="12"/>
  <c r="G10" i="12"/>
  <c r="A9" i="12"/>
  <c r="A10" i="12" s="1"/>
  <c r="A11" i="12" s="1"/>
  <c r="A12" i="12" s="1"/>
  <c r="A13" i="12" s="1"/>
  <c r="A14" i="12" s="1"/>
  <c r="A15" i="12" s="1"/>
  <c r="A17" i="12" s="1"/>
  <c r="A18" i="12" s="1"/>
  <c r="G4" i="12"/>
  <c r="A5" i="12"/>
  <c r="A6" i="12" s="1"/>
  <c r="A7" i="12" s="1"/>
  <c r="G2" i="12"/>
  <c r="A17" i="11"/>
  <c r="G16" i="11"/>
  <c r="G15" i="11"/>
  <c r="G14" i="11"/>
  <c r="G13" i="11"/>
  <c r="G11" i="11"/>
  <c r="G10" i="11"/>
  <c r="G4" i="11"/>
  <c r="G2" i="11"/>
  <c r="A3" i="10"/>
  <c r="A4" i="10" s="1"/>
  <c r="A4" i="7"/>
  <c r="A5" i="7" s="1"/>
  <c r="A6" i="7" s="1"/>
  <c r="A7" i="7" s="1"/>
  <c r="A8" i="7" s="1"/>
  <c r="A9" i="7" s="1"/>
</calcChain>
</file>

<file path=xl/comments1.xml><?xml version="1.0" encoding="utf-8"?>
<comments xmlns="http://schemas.openxmlformats.org/spreadsheetml/2006/main">
  <authors>
    <author>AM</author>
  </authors>
  <commentList>
    <comment ref="B12" authorId="0">
      <text>
        <r>
          <rPr>
            <sz val="9"/>
            <color indexed="81"/>
            <rFont val="Tahoma"/>
            <family val="2"/>
          </rPr>
          <t>1 - Production photovoltaique - Coupure réseau distribution
2 - Coupure photovoltaique si organe coupure</t>
        </r>
      </text>
    </comment>
    <comment ref="B13" authorId="0">
      <text>
        <r>
          <rPr>
            <sz val="9"/>
            <color indexed="81"/>
            <rFont val="Tahoma"/>
            <family val="2"/>
          </rPr>
          <t>1 - Installation électrique sous tension durant la journée
2 - Etiquette DIMO</t>
        </r>
      </text>
    </comment>
    <comment ref="B14" authorId="0">
      <text>
        <r>
          <rPr>
            <sz val="9"/>
            <color indexed="81"/>
            <rFont val="Tahoma"/>
            <family val="2"/>
          </rPr>
          <t>1 - Installation électrique sous tension durant la journée
2 - Sectionnement Général installation PV 
3 - Coupure d'urgence sortie onduleur
4 - Etiquette DIMO</t>
        </r>
      </text>
    </comment>
    <comment ref="B15" authorId="0">
      <text>
        <r>
          <rPr>
            <sz val="9"/>
            <color indexed="81"/>
            <rFont val="Tahoma"/>
            <family val="2"/>
          </rPr>
          <t>1 - Coupure d'urgence entrée onduleur
2 - Ne pas manœuvrer en charge
3 - Attention présence de 2 sources de tension. Isoler les 2 source avt intervention</t>
        </r>
      </text>
    </comment>
    <comment ref="B16" authorId="0">
      <text>
        <r>
          <rPr>
            <sz val="9"/>
            <color indexed="81"/>
            <rFont val="Tahoma"/>
            <family val="2"/>
          </rPr>
          <t>1 - Attention câbles sous courant continu sous tension
2 - Ne pas manœuvrer en charge
3 - (Eventuellement) Coupure d'urgence entrée onduleur</t>
        </r>
      </text>
    </comment>
    <comment ref="B17" authorId="0">
      <text>
        <r>
          <rPr>
            <sz val="9"/>
            <color indexed="81"/>
            <rFont val="Tahoma"/>
            <family val="2"/>
          </rPr>
          <t>1 - Ne pas manœuvrer en charge
2 - Attentio câble sous courant continu sous tension
3 - (eventuellement) Coupure d'urgence entrée onduleur</t>
        </r>
      </text>
    </comment>
    <comment ref="B18" authorId="0">
      <text>
        <r>
          <rPr>
            <sz val="9"/>
            <color indexed="81"/>
            <rFont val="Tahoma"/>
            <family val="2"/>
          </rPr>
          <t>1 - Attention câbles sous courant continu sous tension</t>
        </r>
      </text>
    </comment>
  </commentList>
</comments>
</file>

<file path=xl/comments2.xml><?xml version="1.0" encoding="utf-8"?>
<comments xmlns="http://schemas.openxmlformats.org/spreadsheetml/2006/main">
  <authors>
    <author>SOLAPRO</author>
  </authors>
  <commentList>
    <comment ref="B12" authorId="0">
      <text>
        <r>
          <rPr>
            <sz val="9"/>
            <color indexed="81"/>
            <rFont val="Tahoma"/>
            <family val="2"/>
          </rPr>
          <t>Seuil mini : 207V
Seuil maxi : 253V</t>
        </r>
      </text>
    </comment>
  </commentList>
</comments>
</file>

<file path=xl/comments3.xml><?xml version="1.0" encoding="utf-8"?>
<comments xmlns="http://schemas.openxmlformats.org/spreadsheetml/2006/main">
  <authors>
    <author>AM</author>
    <author>SOLAPRO</author>
  </authors>
  <commentList>
    <comment ref="B79" authorId="0">
      <text>
        <r>
          <rPr>
            <sz val="9"/>
            <color indexed="81"/>
            <rFont val="Tahoma"/>
            <family val="2"/>
          </rPr>
          <t>1 - Production photovoltaique - Coupure réseau distribution
2 - Coupure photovoltaique si organe coupure</t>
        </r>
      </text>
    </comment>
    <comment ref="B80" authorId="0">
      <text>
        <r>
          <rPr>
            <sz val="9"/>
            <color indexed="81"/>
            <rFont val="Tahoma"/>
            <family val="2"/>
          </rPr>
          <t>1 - Installation électrique sous tension durant la journée
2 - Etiquette DIMO</t>
        </r>
      </text>
    </comment>
    <comment ref="B81" authorId="0">
      <text>
        <r>
          <rPr>
            <sz val="9"/>
            <color indexed="81"/>
            <rFont val="Tahoma"/>
            <family val="2"/>
          </rPr>
          <t>1 - Installation électrique sous tension durant la journée
2 - Sectionnement Général installation PV 
3 - Coupure d'urgence sortie onduleur
4 - Etiquette DIMO</t>
        </r>
      </text>
    </comment>
    <comment ref="B82" authorId="0">
      <text>
        <r>
          <rPr>
            <sz val="9"/>
            <color indexed="81"/>
            <rFont val="Tahoma"/>
            <family val="2"/>
          </rPr>
          <t>1 - Coupure d'urgence entrée onduleur
2 - Ne pas manœuvrer en charge
3 - Attention présence de 2 sources de tension. Isoler les 2 source avt intervention</t>
        </r>
      </text>
    </comment>
    <comment ref="B83" authorId="0">
      <text>
        <r>
          <rPr>
            <sz val="9"/>
            <color indexed="81"/>
            <rFont val="Tahoma"/>
            <family val="2"/>
          </rPr>
          <t>1 - Attention câbles sous courant continu sous tension
2 - Ne pas manœuvrer en charge
3 - (Eventuellement) Coupure d'urgence entrée onduleur</t>
        </r>
      </text>
    </comment>
    <comment ref="B84" authorId="0">
      <text>
        <r>
          <rPr>
            <sz val="9"/>
            <color indexed="81"/>
            <rFont val="Tahoma"/>
            <family val="2"/>
          </rPr>
          <t>1 - Ne pas manœuvrer en charge
2 - Attentio câble sous courant continu sous tension
3 - (eventuellement) Coupure d'urgence entrée onduleur</t>
        </r>
      </text>
    </comment>
    <comment ref="B85" authorId="0">
      <text>
        <r>
          <rPr>
            <sz val="9"/>
            <color indexed="81"/>
            <rFont val="Tahoma"/>
            <family val="2"/>
          </rPr>
          <t>1 - Attention câbles sous courant continu sous tension</t>
        </r>
      </text>
    </comment>
    <comment ref="B130" authorId="1">
      <text>
        <r>
          <rPr>
            <sz val="9"/>
            <color indexed="81"/>
            <rFont val="Tahoma"/>
            <family val="2"/>
          </rPr>
          <t>Seuil mini : 207V
Seuil maxi : 253V</t>
        </r>
      </text>
    </comment>
  </commentList>
</comments>
</file>

<file path=xl/sharedStrings.xml><?xml version="1.0" encoding="utf-8"?>
<sst xmlns="http://schemas.openxmlformats.org/spreadsheetml/2006/main" count="545" uniqueCount="483">
  <si>
    <t>M</t>
  </si>
  <si>
    <t>Etat</t>
  </si>
  <si>
    <t>Référence</t>
  </si>
  <si>
    <t>Qté.</t>
  </si>
  <si>
    <t>Commentaire</t>
  </si>
  <si>
    <t>A</t>
  </si>
  <si>
    <t>Dossiers Techniques</t>
  </si>
  <si>
    <t>B</t>
  </si>
  <si>
    <t>Affichage Normatif</t>
  </si>
  <si>
    <t>Point de livraison / Compteur</t>
  </si>
  <si>
    <t>TDGS AC</t>
  </si>
  <si>
    <t>Onduleurs</t>
  </si>
  <si>
    <t>C</t>
  </si>
  <si>
    <t>Etat du Local Onduleur</t>
  </si>
  <si>
    <t>D</t>
  </si>
  <si>
    <t>Mise à la terre / Liaisons Equipotentielles</t>
  </si>
  <si>
    <t>E</t>
  </si>
  <si>
    <t>Neutre/
Phases</t>
  </si>
  <si>
    <t>Phases/
Phases</t>
  </si>
  <si>
    <t>F</t>
  </si>
  <si>
    <t>Coffrets DC (Local Onduleurs)</t>
  </si>
  <si>
    <t xml:space="preserve">Calibre : </t>
  </si>
  <si>
    <t>G</t>
  </si>
  <si>
    <t>Boites de jonction (En toiture)</t>
  </si>
  <si>
    <t>H</t>
  </si>
  <si>
    <t>Tension des Chaines</t>
  </si>
  <si>
    <t>Année N-1</t>
  </si>
  <si>
    <t>Année en cours N</t>
  </si>
  <si>
    <t>Tension des Chaines Onduleur 1</t>
  </si>
  <si>
    <t>Tension des Chaines Onduleur 2</t>
  </si>
  <si>
    <t>Tension des Chaines Onduleur 3</t>
  </si>
  <si>
    <t>Tension des Chaines Onduleur 4</t>
  </si>
  <si>
    <t>Tension des Chaines Onduleur 5</t>
  </si>
  <si>
    <t>Tension des Chaines Onduleur 6</t>
  </si>
  <si>
    <t>Tension des Chaines Onduleur 7</t>
  </si>
  <si>
    <t>Tension des Chaines Onduleur 8</t>
  </si>
  <si>
    <t>Tension des Chaines Onduleur 9</t>
  </si>
  <si>
    <t>Tension des Chaines Onduleur 10</t>
  </si>
  <si>
    <t>I</t>
  </si>
  <si>
    <t>N° de série :</t>
  </si>
  <si>
    <t>Etat de l'onduleur 3</t>
  </si>
  <si>
    <t>J</t>
  </si>
  <si>
    <t>Phases/Neutre</t>
  </si>
  <si>
    <t>Phases/Phases</t>
  </si>
  <si>
    <t>Préventive N-1</t>
  </si>
  <si>
    <t>Préventive actuelle N</t>
  </si>
  <si>
    <t>Delta comptage</t>
  </si>
  <si>
    <t>K</t>
  </si>
  <si>
    <t>Monitoring</t>
  </si>
  <si>
    <t xml:space="preserve">N° Série : </t>
  </si>
  <si>
    <t>Modèle :</t>
  </si>
  <si>
    <t>L</t>
  </si>
  <si>
    <t>Toiture</t>
  </si>
  <si>
    <t>Sécurité</t>
  </si>
  <si>
    <t>Type:</t>
  </si>
  <si>
    <t>Intervenants:</t>
  </si>
  <si>
    <t>Date de passage:</t>
  </si>
  <si>
    <t>Etat de l'onduleur 4</t>
  </si>
  <si>
    <t>Etat de l'onduleur 5</t>
  </si>
  <si>
    <t>Etat de l'onduleur 6</t>
  </si>
  <si>
    <t>Etat de l'onduleur 7</t>
  </si>
  <si>
    <t>Etat de l'onduleur 8</t>
  </si>
  <si>
    <t>Etat de l'onduleur 9</t>
  </si>
  <si>
    <t>Etat de l'onduleur 10</t>
  </si>
  <si>
    <t>Etat de l'onduleur 11</t>
  </si>
  <si>
    <t>Etat de l'onduleur 12</t>
  </si>
  <si>
    <t>Etat de l'onduleur 13</t>
  </si>
  <si>
    <t>Etat de l'onduleur 14</t>
  </si>
  <si>
    <t>Etat de l'onduleur 15</t>
  </si>
  <si>
    <t>Etat de l'onduleur 16</t>
  </si>
  <si>
    <t>Etat de l'onduleur 17</t>
  </si>
  <si>
    <t>Etat de l'onduleur 18</t>
  </si>
  <si>
    <t>Etat de l'onduleur 19</t>
  </si>
  <si>
    <t>Etat de l'onduleur 20</t>
  </si>
  <si>
    <t>Etat de l'onduleur 21</t>
  </si>
  <si>
    <t>Etat de l'onduleur 22</t>
  </si>
  <si>
    <t>Etat de l'onduleur 23</t>
  </si>
  <si>
    <t>Etat de l'onduleur 24</t>
  </si>
  <si>
    <t>Etat de l'onduleur 25</t>
  </si>
  <si>
    <t>Etat de l'onduleur 26</t>
  </si>
  <si>
    <t>Etat de l'onduleur 27</t>
  </si>
  <si>
    <t>Etat de l'onduleur 28</t>
  </si>
  <si>
    <t>Etat de l'onduleur 29</t>
  </si>
  <si>
    <t>Etat de l'onduleur 30</t>
  </si>
  <si>
    <t>Etat de l'onduleur 31</t>
  </si>
  <si>
    <t>Etat de l'onduleur 32</t>
  </si>
  <si>
    <t>Etat de l'onduleur 33</t>
  </si>
  <si>
    <t>Etat de l'onduleur 34</t>
  </si>
  <si>
    <t>Etat de l'onduleur 35</t>
  </si>
  <si>
    <t>Etat de l'onduleur 36</t>
  </si>
  <si>
    <t>Etat de l'onduleur 37</t>
  </si>
  <si>
    <t>Etat de l'onduleur 38</t>
  </si>
  <si>
    <t>Etat de l'onduleur 39</t>
  </si>
  <si>
    <t>Etat de l'onduleur 40</t>
  </si>
  <si>
    <t>Etat de l'onduleur 41</t>
  </si>
  <si>
    <t>Etat de l'onduleur 42</t>
  </si>
  <si>
    <t>Etat de l'onduleur 43</t>
  </si>
  <si>
    <t>Etat de l'onduleur 44</t>
  </si>
  <si>
    <t>Etat de l'onduleur 45</t>
  </si>
  <si>
    <t>Etat de l'onduleur 46</t>
  </si>
  <si>
    <t>Etat de l'onduleur 47</t>
  </si>
  <si>
    <t>Etat de l'onduleur 48</t>
  </si>
  <si>
    <t>Etat de l'onduleur 49</t>
  </si>
  <si>
    <t>Etat de l'onduleur 50</t>
  </si>
  <si>
    <t>Etat de l'onduleur 51</t>
  </si>
  <si>
    <t>Etat de l'onduleur 52</t>
  </si>
  <si>
    <t>Etat de l'onduleur 53</t>
  </si>
  <si>
    <t>Etat de l'onduleur 54</t>
  </si>
  <si>
    <t>Etat de l'onduleur 55</t>
  </si>
  <si>
    <t>Etat de l'onduleur 56</t>
  </si>
  <si>
    <t>Etat de l'onduleur 57</t>
  </si>
  <si>
    <t>Etat de l'onduleur 58</t>
  </si>
  <si>
    <t>Etat de l'onduleur 59</t>
  </si>
  <si>
    <t>Etat de l'onduleur 60</t>
  </si>
  <si>
    <t>Etat de l'onduleur 61</t>
  </si>
  <si>
    <t>Etat de l'onduleur 62</t>
  </si>
  <si>
    <t>Etat de l'onduleur 63</t>
  </si>
  <si>
    <t>Etat de l'onduleur 64</t>
  </si>
  <si>
    <t>Etat de l'onduleur 65</t>
  </si>
  <si>
    <t>Etat de l'onduleur 66</t>
  </si>
  <si>
    <t>Etat de l'onduleur 67</t>
  </si>
  <si>
    <t>Etat de l'onduleur 68</t>
  </si>
  <si>
    <t>Etat de l'onduleur 69</t>
  </si>
  <si>
    <t>Etat de l'onduleur 70</t>
  </si>
  <si>
    <t>Etat de l'onduleur 71</t>
  </si>
  <si>
    <t>Etat de l'onduleur 72</t>
  </si>
  <si>
    <t>Etat de l'onduleur 73</t>
  </si>
  <si>
    <t>Etat de l'onduleur 74</t>
  </si>
  <si>
    <t>Etat de l'onduleur 75</t>
  </si>
  <si>
    <t>Etat de l'onduleur 76</t>
  </si>
  <si>
    <t>Etat de l'onduleur 77</t>
  </si>
  <si>
    <t>Etat de l'onduleur 78</t>
  </si>
  <si>
    <t>Etat de l'onduleur 79</t>
  </si>
  <si>
    <t>Etat de l'onduleur 80</t>
  </si>
  <si>
    <t>Etat de l'onduleur 81</t>
  </si>
  <si>
    <t>Etat de l'onduleur 82</t>
  </si>
  <si>
    <t>Etat de l'onduleur 83</t>
  </si>
  <si>
    <t>Etat de l'onduleur 84</t>
  </si>
  <si>
    <t>Etat de l'onduleur 85</t>
  </si>
  <si>
    <t>Etat de l'onduleur 86</t>
  </si>
  <si>
    <t>Etat de l'onduleur 87</t>
  </si>
  <si>
    <t>Etat de l'onduleur 88</t>
  </si>
  <si>
    <t>Etat de l'onduleur 89</t>
  </si>
  <si>
    <t>Etat de l'onduleur 90</t>
  </si>
  <si>
    <t>Etat de l'onduleur 91</t>
  </si>
  <si>
    <t>Etat de l'onduleur 92</t>
  </si>
  <si>
    <t>Etat de l'onduleur 93</t>
  </si>
  <si>
    <t>Etat de l'onduleur 94</t>
  </si>
  <si>
    <t>Etat de l'onduleur 95</t>
  </si>
  <si>
    <t>Etat de l'onduleur 96</t>
  </si>
  <si>
    <t>Etat de l'onduleur 97</t>
  </si>
  <si>
    <t>Etat de l'onduleur 98</t>
  </si>
  <si>
    <t>Etat de l'onduleur 99</t>
  </si>
  <si>
    <t>Etat de l'onduleur 100</t>
  </si>
  <si>
    <t>Etat de l'onduleur 101</t>
  </si>
  <si>
    <t>Etat de l'onduleur 102</t>
  </si>
  <si>
    <t>Etat de l'onduleur 103</t>
  </si>
  <si>
    <t>Etat de l'onduleur 104</t>
  </si>
  <si>
    <t>Etat de l'onduleur 105</t>
  </si>
  <si>
    <t>Etat de l'onduleur 106</t>
  </si>
  <si>
    <t>Etat de l'onduleur 107</t>
  </si>
  <si>
    <t>Etat de l'onduleur 108</t>
  </si>
  <si>
    <t>Etat de l'onduleur 109</t>
  </si>
  <si>
    <t>Etat de l'onduleur 110</t>
  </si>
  <si>
    <t>Etat de l'onduleur 111</t>
  </si>
  <si>
    <t>Etat de l'onduleur 112</t>
  </si>
  <si>
    <t>Etat de l'onduleur 113</t>
  </si>
  <si>
    <t>Etat de l'onduleur 114</t>
  </si>
  <si>
    <t>Etat de l'onduleur 115</t>
  </si>
  <si>
    <t>Etat de l'onduleur 116</t>
  </si>
  <si>
    <t>Etat de l'onduleur 117</t>
  </si>
  <si>
    <t>Etat de l'onduleur 118</t>
  </si>
  <si>
    <t>Etat de l'onduleur 119</t>
  </si>
  <si>
    <t>Etat de l'onduleur 120</t>
  </si>
  <si>
    <t>Etat de l'onduleur 121</t>
  </si>
  <si>
    <t>Etat de l'onduleur 122</t>
  </si>
  <si>
    <t>Etat de l'onduleur 123</t>
  </si>
  <si>
    <t>Etat de l'onduleur 124</t>
  </si>
  <si>
    <t>Etat de l'onduleur 125</t>
  </si>
  <si>
    <t>Etat de l'onduleur 126</t>
  </si>
  <si>
    <t>Etat de l'onduleur 127</t>
  </si>
  <si>
    <t>Etat de l'onduleur 128</t>
  </si>
  <si>
    <t>Etat de l'onduleur 129</t>
  </si>
  <si>
    <t>Etat de l'onduleur 130</t>
  </si>
  <si>
    <t>Etat de l'onduleur 131</t>
  </si>
  <si>
    <t xml:space="preserve">Veuillez renseigner le nombre d'onduleur: </t>
  </si>
  <si>
    <t>Etat de l'onduleur 132</t>
  </si>
  <si>
    <t>Etat de l'onduleur 133</t>
  </si>
  <si>
    <t>Etat de l'onduleur 134</t>
  </si>
  <si>
    <t>Etat de l'onduleur 135</t>
  </si>
  <si>
    <t>Etat de l'onduleur 136</t>
  </si>
  <si>
    <t>Etat de l'onduleur 137</t>
  </si>
  <si>
    <t>Etat de l'onduleur 138</t>
  </si>
  <si>
    <t>Etat de l'onduleur 139</t>
  </si>
  <si>
    <t>Etat de l'onduleur 140</t>
  </si>
  <si>
    <t>Etat de l'onduleur 141</t>
  </si>
  <si>
    <t>Etat de l'onduleur 142</t>
  </si>
  <si>
    <t>Etat de l'onduleur 143</t>
  </si>
  <si>
    <t>Etat de l'onduleur 144</t>
  </si>
  <si>
    <t>Etat de l'onduleur 145</t>
  </si>
  <si>
    <t>Etat de l'onduleur 146</t>
  </si>
  <si>
    <t>Etat de l'onduleur 147</t>
  </si>
  <si>
    <t>Etat de l'onduleur 148</t>
  </si>
  <si>
    <t>Etat de l'onduleur 149</t>
  </si>
  <si>
    <t>Etat de l'onduleur 150</t>
  </si>
  <si>
    <t>Etat de l'onduleur 151</t>
  </si>
  <si>
    <t>Etat de l'onduleur 152</t>
  </si>
  <si>
    <t>Etat de l'onduleur 153</t>
  </si>
  <si>
    <t>Etat de l'onduleur 154</t>
  </si>
  <si>
    <t>Etat de l'onduleur 155</t>
  </si>
  <si>
    <t>Etat de l'onduleur 156</t>
  </si>
  <si>
    <t>Etat de l'onduleur 157</t>
  </si>
  <si>
    <t>Etat de l'onduleur 158</t>
  </si>
  <si>
    <t>Etat de l'onduleur 159</t>
  </si>
  <si>
    <t>Etat de l'onduleur 160</t>
  </si>
  <si>
    <t>Etat de l'onduleur 161</t>
  </si>
  <si>
    <t>Etat de l'onduleur 162</t>
  </si>
  <si>
    <t>Etat de l'onduleur 163</t>
  </si>
  <si>
    <t>Etat de l'onduleur 164</t>
  </si>
  <si>
    <t>Etat de l'onduleur 165</t>
  </si>
  <si>
    <t>Etat de l'onduleur 166</t>
  </si>
  <si>
    <t>Etat de l'onduleur 167</t>
  </si>
  <si>
    <t>Etat de l'onduleur 168</t>
  </si>
  <si>
    <t>Etat de l'onduleur 169</t>
  </si>
  <si>
    <t>Etat de l'onduleur 170</t>
  </si>
  <si>
    <t>Etat de l'onduleur 171</t>
  </si>
  <si>
    <t>Etat de l'onduleur 172</t>
  </si>
  <si>
    <t>Etat de l'onduleur 173</t>
  </si>
  <si>
    <t>Etat de l'onduleur 174</t>
  </si>
  <si>
    <t>Etat de l'onduleur 175</t>
  </si>
  <si>
    <t>Etat de l'onduleur 176</t>
  </si>
  <si>
    <t>Etat de l'onduleur 177</t>
  </si>
  <si>
    <t>Etat de l'onduleur 178</t>
  </si>
  <si>
    <t>Etat de l'onduleur 179</t>
  </si>
  <si>
    <t>Etat de l'onduleur 180</t>
  </si>
  <si>
    <t>Etat de l'onduleur 181</t>
  </si>
  <si>
    <t>Etat de l'onduleur 182</t>
  </si>
  <si>
    <t>Etat de l'onduleur 183</t>
  </si>
  <si>
    <t>Etat de l'onduleur 184</t>
  </si>
  <si>
    <t>Etat de l'onduleur 185</t>
  </si>
  <si>
    <t>Etat de l'onduleur 186</t>
  </si>
  <si>
    <t>Etat de l'onduleur 187</t>
  </si>
  <si>
    <t>Etat de l'onduleur 188</t>
  </si>
  <si>
    <t>Etat de l'onduleur 189</t>
  </si>
  <si>
    <t>Etat de l'onduleur 190</t>
  </si>
  <si>
    <t>Etat de l'onduleur 191</t>
  </si>
  <si>
    <t>Etat de l'onduleur 192</t>
  </si>
  <si>
    <t>Etat de l'onduleur 193</t>
  </si>
  <si>
    <t>Etat de l'onduleur 194</t>
  </si>
  <si>
    <t>Etat de l'onduleur 195</t>
  </si>
  <si>
    <t>Etat de l'onduleur 196</t>
  </si>
  <si>
    <t>Etat de l'onduleur 197</t>
  </si>
  <si>
    <t>Etat de l'onduleur 198</t>
  </si>
  <si>
    <t>Etat de l'onduleur 199</t>
  </si>
  <si>
    <t>Etat de l'onduleur 200</t>
  </si>
  <si>
    <t>Etat de l'onduleur 201</t>
  </si>
  <si>
    <t>Etat de l'onduleur 202</t>
  </si>
  <si>
    <t>Etat de l'onduleur 203</t>
  </si>
  <si>
    <t>Etat de l'onduleur 204</t>
  </si>
  <si>
    <t>Etat de l'onduleur 205</t>
  </si>
  <si>
    <t>Etat de l'onduleur 206</t>
  </si>
  <si>
    <t>Etat de l'onduleur 207</t>
  </si>
  <si>
    <t>Etat de l'onduleur 208</t>
  </si>
  <si>
    <t>Etat de l'onduleur 209</t>
  </si>
  <si>
    <t>Etat de l'onduleur 210</t>
  </si>
  <si>
    <t>Etat de l'onduleur 211</t>
  </si>
  <si>
    <t>Refermer l’onduleur</t>
  </si>
  <si>
    <t>Rapport de visite préventive annuelle</t>
  </si>
  <si>
    <t xml:space="preserve">Adresse: </t>
  </si>
  <si>
    <t>Se référer au rapport de thermographie en annexe.</t>
  </si>
  <si>
    <t>Tension des Chaines Onduleur 11</t>
  </si>
  <si>
    <t>Tension des Chaines Onduleur 12</t>
  </si>
  <si>
    <t>Tension des Chaines Onduleur 13</t>
  </si>
  <si>
    <t>Tension des Chaines Onduleur 14</t>
  </si>
  <si>
    <t>Tension des Chaines Onduleur 15</t>
  </si>
  <si>
    <t>Tension des Chaines Onduleur 16</t>
  </si>
  <si>
    <t>Tension des Chaines Onduleur 17</t>
  </si>
  <si>
    <t>Tension des Chaines Onduleur 18</t>
  </si>
  <si>
    <t>Tension des Chaines Onduleur 19</t>
  </si>
  <si>
    <t>Tension des Chaines Onduleur 20</t>
  </si>
  <si>
    <t>Tension des Chaines Onduleur 21</t>
  </si>
  <si>
    <t>Tension des Chaines Onduleur 22</t>
  </si>
  <si>
    <t>Tension des Chaines Onduleur 23</t>
  </si>
  <si>
    <t>Tension des Chaines Onduleur 24</t>
  </si>
  <si>
    <t>Tension des Chaines Onduleur 25</t>
  </si>
  <si>
    <t>Tension des Chaines Onduleur 26</t>
  </si>
  <si>
    <t>Tension des Chaines Onduleur 27</t>
  </si>
  <si>
    <t>Tension des Chaines Onduleur 28</t>
  </si>
  <si>
    <t>Tension des Chaines Onduleur 29</t>
  </si>
  <si>
    <t>Tension des Chaines Onduleur 30</t>
  </si>
  <si>
    <t>Tension des Chaines Onduleur 31</t>
  </si>
  <si>
    <t>Tension des Chaines Onduleur 32</t>
  </si>
  <si>
    <t>Tension des Chaines Onduleur 33</t>
  </si>
  <si>
    <t>Tension des Chaines Onduleur 34</t>
  </si>
  <si>
    <t>Tension des Chaines Onduleur 35</t>
  </si>
  <si>
    <t>Tension des Chaines Onduleur 36</t>
  </si>
  <si>
    <t>Tension des Chaines Onduleur 37</t>
  </si>
  <si>
    <t>Tension des Chaines Onduleur 38</t>
  </si>
  <si>
    <t>Tension des Chaines Onduleur 39</t>
  </si>
  <si>
    <t>Tension des Chaines Onduleur 40</t>
  </si>
  <si>
    <t>Tension des Chaines Onduleur 41</t>
  </si>
  <si>
    <t>Tension des Chaines Onduleur 42</t>
  </si>
  <si>
    <t>Tension des Chaines Onduleur 43</t>
  </si>
  <si>
    <t>Tension des Chaines Onduleur 44</t>
  </si>
  <si>
    <t>Tension des Chaines Onduleur 45</t>
  </si>
  <si>
    <t>Tension des Chaines Onduleur 46</t>
  </si>
  <si>
    <t>Tension des Chaines Onduleur 47</t>
  </si>
  <si>
    <t>Tension des Chaines Onduleur 48</t>
  </si>
  <si>
    <t>Tension des Chaines Onduleur 49</t>
  </si>
  <si>
    <t>Tension des Chaines Onduleur 50</t>
  </si>
  <si>
    <t>Tension des Chaines Onduleur 51</t>
  </si>
  <si>
    <t>Tension des Chaines Onduleur 52</t>
  </si>
  <si>
    <t>Tension des Chaines Onduleur 53</t>
  </si>
  <si>
    <t>Tension des Chaines Onduleur 54</t>
  </si>
  <si>
    <t>Tension des Chaines Onduleur 55</t>
  </si>
  <si>
    <t>Tension des Chaines Onduleur 56</t>
  </si>
  <si>
    <t>Tension des Chaines Onduleur 57</t>
  </si>
  <si>
    <t>Tension des Chaines Onduleur 58</t>
  </si>
  <si>
    <t>Tension des Chaines Onduleur 59</t>
  </si>
  <si>
    <t>Tension des Chaines Onduleur 60</t>
  </si>
  <si>
    <t>Tension des Chaines Onduleur 61</t>
  </si>
  <si>
    <t>Tension des Chaines Onduleur 62</t>
  </si>
  <si>
    <t>Tension des Chaines Onduleur 63</t>
  </si>
  <si>
    <t>Tension des Chaines Onduleur 64</t>
  </si>
  <si>
    <t>Tension des Chaines Onduleur 65</t>
  </si>
  <si>
    <t>Tension des Chaines Onduleur 66</t>
  </si>
  <si>
    <t>Tension des Chaines Onduleur 67</t>
  </si>
  <si>
    <t>Tension des Chaines Onduleur 68</t>
  </si>
  <si>
    <t>Tension des Chaines Onduleur 69</t>
  </si>
  <si>
    <t>Tension des Chaines Onduleur 70</t>
  </si>
  <si>
    <t>Tension des Chaines Onduleur 71</t>
  </si>
  <si>
    <t>Tension des Chaines Onduleur 72</t>
  </si>
  <si>
    <t>Tension des Chaines Onduleur 73</t>
  </si>
  <si>
    <t>Tension des Chaines Onduleur 74</t>
  </si>
  <si>
    <t>Tension des Chaines Onduleur 75</t>
  </si>
  <si>
    <t>Tension des Chaines Onduleur 76</t>
  </si>
  <si>
    <t>Tension des Chaines Onduleur 77</t>
  </si>
  <si>
    <t>Tension des Chaines Onduleur 78</t>
  </si>
  <si>
    <t>Tension des Chaines Onduleur 79</t>
  </si>
  <si>
    <t>Tension des Chaines Onduleur 80</t>
  </si>
  <si>
    <t>Tension des Chaines Onduleur 81</t>
  </si>
  <si>
    <t>Tension des Chaines Onduleur 82</t>
  </si>
  <si>
    <t>Tension des Chaines Onduleur 83</t>
  </si>
  <si>
    <t>Tension des Chaines Onduleur 84</t>
  </si>
  <si>
    <t>Tension des Chaines Onduleur 85</t>
  </si>
  <si>
    <t>Tension des Chaines Onduleur 86</t>
  </si>
  <si>
    <t>Tension des Chaines Onduleur 87</t>
  </si>
  <si>
    <t>Tension des Chaines Onduleur 88</t>
  </si>
  <si>
    <t>Tension des Chaines Onduleur 89</t>
  </si>
  <si>
    <t>Tension des Chaines Onduleur 90</t>
  </si>
  <si>
    <t>Tension des Chaines Onduleur 91</t>
  </si>
  <si>
    <t>Tension des Chaines Onduleur 92</t>
  </si>
  <si>
    <t>Tension des Chaines Onduleur 93</t>
  </si>
  <si>
    <t>Tension des Chaines Onduleur 94</t>
  </si>
  <si>
    <t>Tension des Chaines Onduleur 95</t>
  </si>
  <si>
    <t>Tension des Chaines Onduleur 96</t>
  </si>
  <si>
    <t>Tension des Chaines Onduleur 97</t>
  </si>
  <si>
    <t>Tension des Chaines Onduleur 98</t>
  </si>
  <si>
    <t>Tension des Chaines Onduleur 99</t>
  </si>
  <si>
    <t>Tension des Chaines Onduleur 100</t>
  </si>
  <si>
    <t>Tension des Chaines Onduleur 101</t>
  </si>
  <si>
    <t>Tension des Chaines Onduleur 102</t>
  </si>
  <si>
    <t>Tension des Chaines Onduleur 103</t>
  </si>
  <si>
    <t>Tension des Chaines Onduleur 104</t>
  </si>
  <si>
    <t>Tension des Chaines Onduleur 105</t>
  </si>
  <si>
    <t>Tension des Chaines Onduleur 106</t>
  </si>
  <si>
    <t>Tension des Chaines Onduleur 107</t>
  </si>
  <si>
    <t>Tension des Chaines Onduleur 108</t>
  </si>
  <si>
    <t>Tension des Chaines Onduleur 109</t>
  </si>
  <si>
    <t>Tension des Chaines Onduleur 110</t>
  </si>
  <si>
    <t>Tension des Chaines Onduleur 111</t>
  </si>
  <si>
    <t>Tension des Chaines Onduleur 112</t>
  </si>
  <si>
    <t>Tension des Chaines Onduleur 113</t>
  </si>
  <si>
    <t>Tension des Chaines Onduleur 114</t>
  </si>
  <si>
    <t>Tension des Chaines Onduleur 115</t>
  </si>
  <si>
    <t>Tension des Chaines Onduleur 116</t>
  </si>
  <si>
    <t>Tension des Chaines Onduleur 117</t>
  </si>
  <si>
    <t>Tension des Chaines Onduleur 118</t>
  </si>
  <si>
    <t>Tension des Chaines Onduleur 119</t>
  </si>
  <si>
    <t>Tension des Chaines Onduleur 120</t>
  </si>
  <si>
    <t>Tension des Chaines Onduleur 121</t>
  </si>
  <si>
    <t>Tension des Chaines Onduleur 122</t>
  </si>
  <si>
    <t>Tension des Chaines Onduleur 123</t>
  </si>
  <si>
    <t>Tension des Chaines Onduleur 124</t>
  </si>
  <si>
    <t>Tension des Chaines Onduleur 125</t>
  </si>
  <si>
    <t>Tension des Chaines Onduleur 126</t>
  </si>
  <si>
    <t>Tension des Chaines Onduleur 127</t>
  </si>
  <si>
    <t>Tension des Chaines Onduleur 128</t>
  </si>
  <si>
    <t>Tension des Chaines Onduleur 129</t>
  </si>
  <si>
    <t>Tension des Chaines Onduleur 130</t>
  </si>
  <si>
    <t>Tension des Chaines Onduleur 131</t>
  </si>
  <si>
    <t>Tension des Chaines Onduleur 132</t>
  </si>
  <si>
    <t>Tension des Chaines Onduleur 133</t>
  </si>
  <si>
    <t>Tension des Chaines Onduleur 134</t>
  </si>
  <si>
    <t>Tension des Chaines Onduleur 135</t>
  </si>
  <si>
    <t>Tension des Chaines Onduleur 136</t>
  </si>
  <si>
    <t>Tension des Chaines Onduleur 137</t>
  </si>
  <si>
    <t>Tension des Chaines Onduleur 138</t>
  </si>
  <si>
    <t>Tension des Chaines Onduleur 139</t>
  </si>
  <si>
    <t>Tension des Chaines Onduleur 140</t>
  </si>
  <si>
    <t>Tension des Chaines Onduleur 141</t>
  </si>
  <si>
    <t>Tension des Chaines Onduleur 142</t>
  </si>
  <si>
    <t>Tension des Chaines Onduleur 143</t>
  </si>
  <si>
    <t>Tension des Chaines Onduleur 144</t>
  </si>
  <si>
    <t>Tension des Chaines Onduleur 145</t>
  </si>
  <si>
    <t>Tension des Chaines Onduleur 146</t>
  </si>
  <si>
    <t>Tension des Chaines Onduleur 147</t>
  </si>
  <si>
    <t>Tension des Chaines Onduleur 148</t>
  </si>
  <si>
    <t>Tension des Chaines Onduleur 149</t>
  </si>
  <si>
    <t>Tension des Chaines Onduleur 150</t>
  </si>
  <si>
    <t>Tension des Chaines Onduleur 151</t>
  </si>
  <si>
    <t>Tension des Chaines Onduleur 152</t>
  </si>
  <si>
    <t>Tension des Chaines Onduleur 153</t>
  </si>
  <si>
    <t>Tension des Chaines Onduleur 154</t>
  </si>
  <si>
    <t>Tension des Chaines Onduleur 155</t>
  </si>
  <si>
    <t>Tension des Chaines Onduleur 156</t>
  </si>
  <si>
    <t>Tension des Chaines Onduleur 157</t>
  </si>
  <si>
    <t>Tension des Chaines Onduleur 158</t>
  </si>
  <si>
    <t>Tension des Chaines Onduleur 159</t>
  </si>
  <si>
    <t>Tension des Chaines Onduleur 160</t>
  </si>
  <si>
    <t>Tension des Chaines Onduleur 161</t>
  </si>
  <si>
    <t>Tension des Chaines Onduleur 162</t>
  </si>
  <si>
    <t>Tension des Chaines Onduleur 163</t>
  </si>
  <si>
    <t>Tension des Chaines Onduleur 164</t>
  </si>
  <si>
    <t>Tension des Chaines Onduleur 165</t>
  </si>
  <si>
    <t>Tension des Chaines Onduleur 166</t>
  </si>
  <si>
    <t>Tension des Chaines Onduleur 167</t>
  </si>
  <si>
    <t>Tension des Chaines Onduleur 168</t>
  </si>
  <si>
    <t>Tension des Chaines Onduleur 169</t>
  </si>
  <si>
    <t>Tension des Chaines Onduleur 170</t>
  </si>
  <si>
    <t>Tension des Chaines Onduleur 171</t>
  </si>
  <si>
    <t>Tension des Chaines Onduleur 172</t>
  </si>
  <si>
    <t>Tension des Chaines Onduleur 173</t>
  </si>
  <si>
    <t>Tension des Chaines Onduleur 174</t>
  </si>
  <si>
    <t>Tension des Chaines Onduleur 175</t>
  </si>
  <si>
    <t>Tension des Chaines Onduleur 176</t>
  </si>
  <si>
    <t>Tension des Chaines Onduleur 177</t>
  </si>
  <si>
    <t>Tension des Chaines Onduleur 178</t>
  </si>
  <si>
    <t>Tension des Chaines Onduleur 179</t>
  </si>
  <si>
    <t>Tension des Chaines Onduleur 180</t>
  </si>
  <si>
    <t>Tension des Chaines Onduleur 181</t>
  </si>
  <si>
    <t>Tension des Chaines Onduleur 182</t>
  </si>
  <si>
    <t>Tension des Chaines Onduleur 183</t>
  </si>
  <si>
    <t>Tension des Chaines Onduleur 184</t>
  </si>
  <si>
    <t>Tension des Chaines Onduleur 185</t>
  </si>
  <si>
    <t>Tension des Chaines Onduleur 186</t>
  </si>
  <si>
    <t>Tension des Chaines Onduleur 187</t>
  </si>
  <si>
    <t>Tension des Chaines Onduleur 188</t>
  </si>
  <si>
    <t>Tension des Chaines Onduleur 189</t>
  </si>
  <si>
    <t>Tension des Chaines Onduleur 190</t>
  </si>
  <si>
    <t>Tension des Chaines Onduleur 191</t>
  </si>
  <si>
    <t>Tension des Chaines Onduleur 192</t>
  </si>
  <si>
    <t>Tension des Chaines Onduleur 193</t>
  </si>
  <si>
    <t>Tension des Chaines Onduleur 194</t>
  </si>
  <si>
    <t>Tension des Chaines Onduleur 195</t>
  </si>
  <si>
    <t>Tension des Chaines Onduleur 196</t>
  </si>
  <si>
    <t>Tension des Chaines Onduleur 197</t>
  </si>
  <si>
    <t>Tension des Chaines Onduleur 198</t>
  </si>
  <si>
    <t>Tension des Chaines Onduleur 199</t>
  </si>
  <si>
    <t>Tension des Chaines Onduleur 200</t>
  </si>
  <si>
    <t>Tension des Chaines Onduleur 201</t>
  </si>
  <si>
    <t>Tension des Chaines Onduleur 202</t>
  </si>
  <si>
    <t>Tension des Chaines Onduleur 203</t>
  </si>
  <si>
    <t>Tension des Chaines Onduleur 204</t>
  </si>
  <si>
    <t>Tension des Chaines Onduleur 205</t>
  </si>
  <si>
    <t>Tension des Chaines Onduleur 206</t>
  </si>
  <si>
    <t>Tension des Chaines Onduleur 207</t>
  </si>
  <si>
    <t>Tension des Chaines Onduleur 208</t>
  </si>
  <si>
    <t>Tension des Chaines Onduleur 209</t>
  </si>
  <si>
    <t>Tension des Chaines Onduleur 210</t>
  </si>
  <si>
    <t>Tension des Chaines Onduleur 211</t>
  </si>
  <si>
    <t>Tension des Chaines Onduleur 212</t>
  </si>
  <si>
    <t>Tension des Chaines Onduleur 213</t>
  </si>
  <si>
    <t>Tension des Chaines Onduleur 214</t>
  </si>
  <si>
    <t>Tension des Chaines Onduleur 215</t>
  </si>
  <si>
    <t>Tension des Chaines Onduleur 216</t>
  </si>
  <si>
    <t>Tension des Chaines Onduleur 217</t>
  </si>
  <si>
    <t>Tension des Chaines Onduleur 218</t>
  </si>
  <si>
    <t>Tension des Chaines Onduleur 219</t>
  </si>
  <si>
    <t>Tension des Chaines Onduleur 220</t>
  </si>
  <si>
    <t>Thermographie:</t>
  </si>
  <si>
    <t>Règles générales de sécurité: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</si>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</sst>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7" formatCode="General&quot; V&quot;"/>
    <numFmt numFmtId="168" formatCode="General&quot; A&quot;"/>
    <numFmt numFmtId="169" formatCode="General&quot; kWh&quot;"/>
  </numFmts>
  <fonts count="27">
    <font>
      <sz val="10"/>
      <name val="Arial"/>
      <charset val="1"/>
    </font>
    <font>
      <sz val="10"/>
      <name val="Arial"/>
      <family val="2"/>
    </font>
    <font>
      <sz val="9"/>
      <color indexed="81"/>
      <name val="Tahoma"/>
      <family val="2"/>
    </font>
    <font>
      <b/>
      <sz val="18"/>
      <name val="Planet Estyle"/>
    </font>
    <font>
      <b/>
      <sz val="12"/>
      <name val="Emasolar"/>
    </font>
    <font>
      <b/>
      <sz val="10"/>
      <name val="Arial"/>
      <family val="2"/>
    </font>
    <font>
      <b/>
      <u/>
      <sz val="14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Emasolar"/>
    </font>
    <font>
      <i/>
      <sz val="10"/>
      <color theme="1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sz val="20"/>
      <color theme="3" tint="0.39997558519241921"/>
      <name val="Arial"/>
      <family val="2"/>
    </font>
    <font>
      <sz val="20"/>
      <color theme="3" tint="0.39997558519241921"/>
      <name val="Georgia Pro"/>
      <family val="1"/>
    </font>
    <font>
      <b/>
      <sz val="30"/>
      <color theme="4" tint="-0.249977111117893"/>
      <name val="Calibri"/>
      <family val="2"/>
      <scheme val="minor"/>
    </font>
    <font>
      <u/>
      <sz val="25"/>
      <color theme="9" tint="-0.249977111117893"/>
      <name val="Arial"/>
      <family val="2"/>
    </font>
    <font>
      <b/>
      <u/>
      <sz val="10"/>
      <color rgb="FFFF0000"/>
      <name val="Arial"/>
      <family val="2"/>
    </font>
    <font>
      <b/>
      <sz val="10"/>
      <color theme="1"/>
      <name val="Calibri"/>
      <family val="2"/>
      <scheme val="minor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F891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1" fillId="0" borderId="0" applyNumberFormat="0" applyFill="0" applyBorder="0" applyAlignment="0" applyProtection="0"/>
  </cellStyleXfs>
  <cellXfs count="337">
    <xf numFmtId="0" fontId="1" fillId="0" borderId="0" xfId="0" applyFont="1"/>
    <xf numFmtId="0" fontId="20" fillId="0" borderId="0" xfId="0" applyFont="1" applyAlignment="1">
      <alignment horizontal="center" vertical="center"/>
    </xf>
    <xf numFmtId="0" fontId="1" fillId="0" borderId="0" xfId="0" applyFont="1" applyAlignment="1">
      <alignment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>
      <alignment vertical="center" wrapText="1"/>
    </xf>
    <xf numFmtId="0" fontId="12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vertical="center"/>
    </xf>
    <xf numFmtId="0" fontId="12" fillId="2" borderId="2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vertical="center"/>
    </xf>
    <xf numFmtId="0" fontId="12" fillId="2" borderId="4" xfId="0" applyFont="1" applyFill="1" applyBorder="1" applyAlignment="1">
      <alignment vertical="center" wrapText="1"/>
    </xf>
    <xf numFmtId="0" fontId="12" fillId="2" borderId="4" xfId="0" applyFont="1" applyFill="1" applyBorder="1" applyAlignment="1">
      <alignment horizontal="center" vertical="center" wrapText="1"/>
    </xf>
    <xf numFmtId="0" fontId="12" fillId="2" borderId="4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vertical="center"/>
    </xf>
    <xf numFmtId="0" fontId="12" fillId="2" borderId="1" xfId="0" applyFont="1" applyFill="1" applyBorder="1" applyAlignment="1">
      <alignment vertical="center" wrapText="1"/>
    </xf>
    <xf numFmtId="0" fontId="12" fillId="2" borderId="5" xfId="0" applyFont="1" applyFill="1" applyBorder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/>
    </xf>
    <xf numFmtId="167" fontId="12" fillId="2" borderId="2" xfId="0" applyNumberFormat="1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vertical="center"/>
    </xf>
    <xf numFmtId="168" fontId="12" fillId="2" borderId="2" xfId="0" applyNumberFormat="1" applyFont="1" applyFill="1" applyBorder="1" applyAlignment="1">
      <alignment horizontal="center" vertical="center"/>
    </xf>
    <xf numFmtId="49" fontId="12" fillId="2" borderId="2" xfId="0" applyNumberFormat="1" applyFont="1" applyFill="1" applyBorder="1" applyAlignment="1">
      <alignment vertical="center"/>
    </xf>
    <xf numFmtId="0" fontId="13" fillId="2" borderId="2" xfId="0" applyFont="1" applyFill="1" applyBorder="1" applyAlignment="1">
      <alignment vertical="center"/>
    </xf>
    <xf numFmtId="0" fontId="13" fillId="2" borderId="12" xfId="0" applyFont="1" applyFill="1" applyBorder="1" applyAlignment="1">
      <alignment vertical="center"/>
    </xf>
    <xf numFmtId="169" fontId="13" fillId="2" borderId="9" xfId="0" applyNumberFormat="1" applyFont="1" applyFill="1" applyBorder="1" applyAlignment="1">
      <alignment horizontal="center" vertical="center" wrapText="1"/>
    </xf>
    <xf numFmtId="0" fontId="12" fillId="3" borderId="12" xfId="0" applyFont="1" applyFill="1" applyBorder="1" applyAlignment="1">
      <alignment vertical="center" wrapText="1"/>
    </xf>
    <xf numFmtId="169" fontId="13" fillId="2" borderId="2" xfId="0" applyNumberFormat="1" applyFont="1" applyFill="1" applyBorder="1" applyAlignment="1">
      <alignment horizontal="left" vertical="center" wrapText="1"/>
    </xf>
    <xf numFmtId="169" fontId="13" fillId="2" borderId="12" xfId="0" applyNumberFormat="1" applyFont="1" applyFill="1" applyBorder="1" applyAlignment="1">
      <alignment vertical="center" wrapText="1"/>
    </xf>
    <xf numFmtId="0" fontId="0" fillId="2" borderId="12" xfId="0" applyFill="1" applyBorder="1" applyAlignment="1">
      <alignment horizontal="center"/>
    </xf>
    <xf numFmtId="169" fontId="13" fillId="2" borderId="13" xfId="0" applyNumberFormat="1" applyFont="1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/>
    </xf>
    <xf numFmtId="0" fontId="15" fillId="2" borderId="14" xfId="0" applyFont="1" applyFill="1" applyBorder="1" applyAlignment="1">
      <alignment horizontal="center" vertical="center"/>
    </xf>
    <xf numFmtId="0" fontId="15" fillId="2" borderId="14" xfId="0" applyFont="1" applyFill="1" applyBorder="1" applyAlignment="1">
      <alignment horizontal="center" vertical="center" wrapText="1"/>
    </xf>
    <xf numFmtId="169" fontId="15" fillId="2" borderId="14" xfId="0" applyNumberFormat="1" applyFont="1" applyFill="1" applyBorder="1" applyAlignment="1">
      <alignment horizontal="center" vertical="center" wrapText="1"/>
    </xf>
    <xf numFmtId="169" fontId="13" fillId="2" borderId="15" xfId="0" applyNumberFormat="1" applyFont="1" applyFill="1" applyBorder="1" applyAlignment="1">
      <alignment horizontal="left" vertical="center" wrapText="1"/>
    </xf>
    <xf numFmtId="169" fontId="13" fillId="2" borderId="14" xfId="0" applyNumberFormat="1" applyFont="1" applyFill="1" applyBorder="1" applyAlignment="1">
      <alignment horizontal="center" vertical="center" wrapText="1"/>
    </xf>
    <xf numFmtId="169" fontId="13" fillId="2" borderId="4" xfId="0" applyNumberFormat="1" applyFont="1" applyFill="1" applyBorder="1" applyAlignment="1">
      <alignment horizontal="center" vertical="center" wrapText="1"/>
    </xf>
    <xf numFmtId="169" fontId="13" fillId="2" borderId="16" xfId="0" applyNumberFormat="1" applyFont="1" applyFill="1" applyBorder="1" applyAlignment="1">
      <alignment horizontal="center" vertical="center" wrapText="1"/>
    </xf>
    <xf numFmtId="169" fontId="13" fillId="2" borderId="17" xfId="0" applyNumberFormat="1" applyFont="1" applyFill="1" applyBorder="1" applyAlignment="1">
      <alignment horizontal="center" vertical="center" wrapText="1"/>
    </xf>
    <xf numFmtId="169" fontId="13" fillId="2" borderId="7" xfId="0" applyNumberFormat="1" applyFont="1" applyFill="1" applyBorder="1" applyAlignment="1">
      <alignment horizontal="center" vertical="center" wrapText="1"/>
    </xf>
    <xf numFmtId="169" fontId="13" fillId="2" borderId="8" xfId="0" applyNumberFormat="1" applyFont="1" applyFill="1" applyBorder="1" applyAlignment="1">
      <alignment horizontal="left" vertical="center" wrapText="1"/>
    </xf>
    <xf numFmtId="169" fontId="13" fillId="2" borderId="9" xfId="0" applyNumberFormat="1" applyFont="1" applyFill="1" applyBorder="1" applyAlignment="1">
      <alignment horizontal="left" vertical="center" wrapText="1"/>
    </xf>
    <xf numFmtId="0" fontId="0" fillId="2" borderId="18" xfId="0" applyFill="1" applyBorder="1" applyAlignment="1">
      <alignment horizontal="center"/>
    </xf>
    <xf numFmtId="0" fontId="12" fillId="5" borderId="2" xfId="0" applyFont="1" applyFill="1" applyBorder="1" applyAlignment="1">
      <alignment vertical="center" wrapText="1"/>
    </xf>
    <xf numFmtId="0" fontId="12" fillId="5" borderId="1" xfId="0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vertical="center"/>
    </xf>
    <xf numFmtId="0" fontId="12" fillId="5" borderId="2" xfId="0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vertical="center"/>
    </xf>
    <xf numFmtId="0" fontId="12" fillId="5" borderId="1" xfId="0" applyFont="1" applyFill="1" applyBorder="1" applyAlignment="1">
      <alignment vertical="center" wrapText="1"/>
    </xf>
    <xf numFmtId="0" fontId="12" fillId="5" borderId="4" xfId="0" applyFont="1" applyFill="1" applyBorder="1" applyAlignment="1">
      <alignment vertical="center" wrapText="1"/>
    </xf>
    <xf numFmtId="0" fontId="12" fillId="5" borderId="4" xfId="0" applyFont="1" applyFill="1" applyBorder="1" applyAlignment="1">
      <alignment horizontal="center" vertical="center" wrapText="1"/>
    </xf>
    <xf numFmtId="0" fontId="12" fillId="5" borderId="4" xfId="0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vertical="center"/>
    </xf>
    <xf numFmtId="0" fontId="13" fillId="5" borderId="2" xfId="0" applyFont="1" applyFill="1" applyBorder="1" applyAlignment="1">
      <alignment vertical="center"/>
    </xf>
    <xf numFmtId="169" fontId="13" fillId="5" borderId="8" xfId="0" applyNumberFormat="1" applyFont="1" applyFill="1" applyBorder="1" applyAlignment="1">
      <alignment horizontal="left" vertical="center" wrapText="1"/>
    </xf>
    <xf numFmtId="169" fontId="13" fillId="5" borderId="9" xfId="0" applyNumberFormat="1" applyFont="1" applyFill="1" applyBorder="1" applyAlignment="1">
      <alignment horizontal="left" vertical="center" wrapText="1"/>
    </xf>
    <xf numFmtId="0" fontId="13" fillId="5" borderId="12" xfId="0" applyFont="1" applyFill="1" applyBorder="1" applyAlignment="1">
      <alignment vertical="center"/>
    </xf>
    <xf numFmtId="0" fontId="13" fillId="5" borderId="4" xfId="0" applyFont="1" applyFill="1" applyBorder="1" applyAlignment="1">
      <alignment vertical="center"/>
    </xf>
    <xf numFmtId="0" fontId="12" fillId="5" borderId="8" xfId="0" applyFont="1" applyFill="1" applyBorder="1" applyAlignment="1">
      <alignment horizontal="center" vertical="center"/>
    </xf>
    <xf numFmtId="169" fontId="13" fillId="5" borderId="19" xfId="0" applyNumberFormat="1" applyFont="1" applyFill="1" applyBorder="1" applyAlignment="1">
      <alignment horizontal="center" vertical="center" wrapText="1"/>
    </xf>
    <xf numFmtId="169" fontId="13" fillId="5" borderId="14" xfId="0" applyNumberFormat="1" applyFont="1" applyFill="1" applyBorder="1" applyAlignment="1">
      <alignment horizontal="center" vertical="center" wrapText="1"/>
    </xf>
    <xf numFmtId="0" fontId="12" fillId="5" borderId="11" xfId="0" applyFont="1" applyFill="1" applyBorder="1" applyAlignment="1">
      <alignment vertical="center"/>
    </xf>
    <xf numFmtId="0" fontId="12" fillId="5" borderId="11" xfId="0" applyFont="1" applyFill="1" applyBorder="1" applyAlignment="1">
      <alignment horizontal="center" vertical="center" wrapText="1"/>
    </xf>
    <xf numFmtId="0" fontId="12" fillId="5" borderId="15" xfId="0" applyFont="1" applyFill="1" applyBorder="1" applyAlignment="1">
      <alignment horizontal="center" vertical="center" wrapText="1"/>
    </xf>
    <xf numFmtId="0" fontId="12" fillId="5" borderId="9" xfId="0" applyFont="1" applyFill="1" applyBorder="1" applyAlignment="1">
      <alignment vertical="center" wrapText="1"/>
    </xf>
    <xf numFmtId="49" fontId="12" fillId="5" borderId="2" xfId="0" applyNumberFormat="1" applyFont="1" applyFill="1" applyBorder="1" applyAlignment="1">
      <alignment vertical="center"/>
    </xf>
    <xf numFmtId="49" fontId="12" fillId="5" borderId="8" xfId="0" applyNumberFormat="1" applyFont="1" applyFill="1" applyBorder="1" applyAlignment="1">
      <alignment horizontal="left" vertical="center" wrapText="1"/>
    </xf>
    <xf numFmtId="49" fontId="12" fillId="5" borderId="10" xfId="0" applyNumberFormat="1" applyFont="1" applyFill="1" applyBorder="1" applyAlignment="1">
      <alignment horizontal="left" vertical="center" wrapText="1"/>
    </xf>
    <xf numFmtId="0" fontId="12" fillId="5" borderId="2" xfId="0" applyFont="1" applyFill="1" applyBorder="1" applyAlignment="1">
      <alignment horizontal="center" vertical="center" wrapText="1"/>
    </xf>
    <xf numFmtId="0" fontId="12" fillId="5" borderId="5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left" vertical="center" wrapText="1"/>
    </xf>
    <xf numFmtId="0" fontId="6" fillId="0" borderId="2" xfId="1" applyFont="1" applyFill="1" applyBorder="1" applyAlignment="1">
      <alignment horizontal="left" vertical="center" wrapText="1"/>
    </xf>
    <xf numFmtId="0" fontId="6" fillId="0" borderId="12" xfId="0" applyFont="1" applyFill="1" applyBorder="1" applyAlignment="1">
      <alignment horizontal="left" vertical="center" wrapText="1"/>
    </xf>
    <xf numFmtId="0" fontId="6" fillId="0" borderId="2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center" wrapText="1"/>
    </xf>
    <xf numFmtId="14" fontId="1" fillId="0" borderId="2" xfId="0" applyNumberFormat="1" applyFont="1" applyBorder="1" applyAlignment="1">
      <alignment horizontal="center"/>
    </xf>
    <xf numFmtId="0" fontId="5" fillId="0" borderId="0" xfId="0" applyFont="1"/>
    <xf numFmtId="14" fontId="1" fillId="0" borderId="0" xfId="0" applyNumberFormat="1" applyFont="1" applyAlignment="1">
      <alignment horizontal="left"/>
    </xf>
    <xf numFmtId="0" fontId="7" fillId="0" borderId="0" xfId="0" applyFont="1"/>
    <xf numFmtId="0" fontId="8" fillId="0" borderId="0" xfId="0" applyFont="1"/>
    <xf numFmtId="0" fontId="9" fillId="0" borderId="0" xfId="0" applyFont="1"/>
    <xf numFmtId="0" fontId="12" fillId="5" borderId="8" xfId="0" applyFont="1" applyFill="1" applyBorder="1" applyAlignment="1">
      <alignment vertical="center" wrapText="1"/>
    </xf>
    <xf numFmtId="49" fontId="12" fillId="2" borderId="8" xfId="0" applyNumberFormat="1" applyFont="1" applyFill="1" applyBorder="1" applyAlignment="1">
      <alignment horizontal="left" vertical="center" wrapText="1"/>
    </xf>
    <xf numFmtId="49" fontId="12" fillId="2" borderId="10" xfId="0" applyNumberFormat="1" applyFont="1" applyFill="1" applyBorder="1" applyAlignment="1">
      <alignment horizontal="left" vertical="center" wrapText="1"/>
    </xf>
    <xf numFmtId="49" fontId="12" fillId="2" borderId="8" xfId="0" applyNumberFormat="1" applyFont="1" applyFill="1" applyBorder="1" applyAlignment="1">
      <alignment horizontal="center" vertical="center" wrapText="1"/>
    </xf>
    <xf numFmtId="49" fontId="12" fillId="2" borderId="10" xfId="0" applyNumberFormat="1" applyFont="1" applyFill="1" applyBorder="1" applyAlignment="1">
      <alignment horizontal="center" vertical="center" wrapText="1"/>
    </xf>
    <xf numFmtId="0" fontId="16" fillId="6" borderId="25" xfId="0" applyFont="1" applyFill="1" applyBorder="1" applyAlignment="1">
      <alignment horizontal="center" vertical="center"/>
    </xf>
    <xf numFmtId="0" fontId="16" fillId="6" borderId="26" xfId="0" applyFont="1" applyFill="1" applyBorder="1" applyAlignment="1">
      <alignment vertical="center" wrapText="1"/>
    </xf>
    <xf numFmtId="0" fontId="16" fillId="6" borderId="20" xfId="0" applyFont="1" applyFill="1" applyBorder="1" applyAlignment="1">
      <alignment vertical="center" wrapText="1"/>
    </xf>
    <xf numFmtId="0" fontId="16" fillId="6" borderId="20" xfId="0" applyFont="1" applyFill="1" applyBorder="1" applyAlignment="1">
      <alignment horizontal="left" vertical="center" wrapText="1"/>
    </xf>
    <xf numFmtId="0" fontId="16" fillId="6" borderId="21" xfId="0" applyFont="1" applyFill="1" applyBorder="1" applyAlignment="1">
      <alignment horizontal="left" vertical="center" wrapText="1"/>
    </xf>
    <xf numFmtId="49" fontId="12" fillId="5" borderId="8" xfId="0" applyNumberFormat="1" applyFont="1" applyFill="1" applyBorder="1" applyAlignment="1">
      <alignment horizontal="center" vertical="center" wrapText="1"/>
    </xf>
    <xf numFmtId="49" fontId="12" fillId="5" borderId="10" xfId="0" applyNumberFormat="1" applyFont="1" applyFill="1" applyBorder="1" applyAlignment="1">
      <alignment horizontal="center" vertical="center" wrapText="1"/>
    </xf>
    <xf numFmtId="0" fontId="12" fillId="2" borderId="18" xfId="0" applyFont="1" applyFill="1" applyBorder="1" applyAlignment="1">
      <alignment horizontal="center" vertical="center" wrapText="1"/>
    </xf>
    <xf numFmtId="0" fontId="11" fillId="0" borderId="0" xfId="2"/>
    <xf numFmtId="0" fontId="18" fillId="0" borderId="2" xfId="0" applyFont="1" applyBorder="1" applyAlignment="1">
      <alignment horizontal="center" vertical="center"/>
    </xf>
    <xf numFmtId="0" fontId="13" fillId="0" borderId="0" xfId="0" applyFont="1"/>
    <xf numFmtId="0" fontId="19" fillId="0" borderId="0" xfId="0" applyFont="1"/>
    <xf numFmtId="0" fontId="12" fillId="3" borderId="2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left" vertical="center"/>
    </xf>
    <xf numFmtId="0" fontId="10" fillId="0" borderId="2" xfId="0" applyFont="1" applyBorder="1" applyAlignment="1">
      <alignment horizontal="center" vertical="center"/>
    </xf>
    <xf numFmtId="0" fontId="12" fillId="2" borderId="19" xfId="0" applyFont="1" applyFill="1" applyBorder="1" applyAlignment="1">
      <alignment vertical="center"/>
    </xf>
    <xf numFmtId="167" fontId="12" fillId="2" borderId="12" xfId="0" applyNumberFormat="1" applyFont="1" applyFill="1" applyBorder="1" applyAlignment="1">
      <alignment horizontal="center" vertical="center" wrapText="1"/>
    </xf>
    <xf numFmtId="167" fontId="12" fillId="2" borderId="8" xfId="0" applyNumberFormat="1" applyFont="1" applyFill="1" applyBorder="1" applyAlignment="1">
      <alignment vertical="center" wrapText="1"/>
    </xf>
    <xf numFmtId="167" fontId="12" fillId="5" borderId="8" xfId="0" applyNumberFormat="1" applyFont="1" applyFill="1" applyBorder="1" applyAlignment="1">
      <alignment vertical="center" wrapText="1"/>
    </xf>
    <xf numFmtId="0" fontId="12" fillId="3" borderId="8" xfId="0" applyFont="1" applyFill="1" applyBorder="1" applyAlignment="1">
      <alignment horizontal="center" vertical="center" wrapText="1"/>
    </xf>
    <xf numFmtId="20" fontId="1" fillId="0" borderId="0" xfId="0" applyNumberFormat="1" applyFont="1"/>
    <xf numFmtId="49" fontId="12" fillId="5" borderId="1" xfId="0" applyNumberFormat="1" applyFont="1" applyFill="1" applyBorder="1" applyAlignment="1">
      <alignment vertical="center"/>
    </xf>
    <xf numFmtId="49" fontId="12" fillId="5" borderId="11" xfId="0" applyNumberFormat="1" applyFont="1" applyFill="1" applyBorder="1" applyAlignment="1">
      <alignment horizontal="left" vertical="center" wrapText="1"/>
    </xf>
    <xf numFmtId="49" fontId="12" fillId="5" borderId="22" xfId="0" applyNumberFormat="1" applyFont="1" applyFill="1" applyBorder="1" applyAlignment="1">
      <alignment horizontal="left" vertical="center" wrapText="1"/>
    </xf>
    <xf numFmtId="0" fontId="1" fillId="0" borderId="2" xfId="0" applyFont="1" applyBorder="1"/>
    <xf numFmtId="0" fontId="16" fillId="6" borderId="27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vertical="center"/>
    </xf>
    <xf numFmtId="0" fontId="12" fillId="2" borderId="1" xfId="0" applyFont="1" applyFill="1" applyBorder="1" applyAlignment="1">
      <alignment vertical="top"/>
    </xf>
    <xf numFmtId="0" fontId="12" fillId="2" borderId="1" xfId="0" applyFont="1" applyFill="1" applyBorder="1" applyAlignment="1">
      <alignment vertical="top" wrapText="1"/>
    </xf>
    <xf numFmtId="0" fontId="16" fillId="6" borderId="28" xfId="0" applyFont="1" applyFill="1" applyBorder="1" applyAlignment="1">
      <alignment horizontal="center" vertical="center"/>
    </xf>
    <xf numFmtId="0" fontId="16" fillId="6" borderId="29" xfId="0" applyFont="1" applyFill="1" applyBorder="1" applyAlignment="1">
      <alignment vertical="center" wrapText="1"/>
    </xf>
    <xf numFmtId="0" fontId="16" fillId="6" borderId="27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left" vertical="center" wrapText="1"/>
    </xf>
    <xf numFmtId="0" fontId="12" fillId="2" borderId="0" xfId="0" applyFont="1" applyFill="1" applyBorder="1" applyAlignment="1">
      <alignment horizontal="left" vertical="center" wrapText="1"/>
    </xf>
    <xf numFmtId="167" fontId="12" fillId="5" borderId="2" xfId="0" applyNumberFormat="1" applyFont="1" applyFill="1" applyBorder="1" applyAlignment="1">
      <alignment horizontal="center" vertical="center" wrapText="1"/>
    </xf>
    <xf numFmtId="0" fontId="17" fillId="2" borderId="13" xfId="0" applyFont="1" applyFill="1" applyBorder="1" applyAlignment="1">
      <alignment vertical="center" wrapText="1"/>
    </xf>
    <xf numFmtId="0" fontId="12" fillId="2" borderId="18" xfId="0" applyFont="1" applyFill="1" applyBorder="1" applyAlignment="1">
      <alignment horizontal="center" vertical="center"/>
    </xf>
    <xf numFmtId="0" fontId="17" fillId="2" borderId="18" xfId="0" applyFont="1" applyFill="1" applyBorder="1" applyAlignment="1">
      <alignment vertical="center" wrapText="1"/>
    </xf>
    <xf numFmtId="0" fontId="17" fillId="2" borderId="18" xfId="0" applyFont="1" applyFill="1" applyBorder="1" applyAlignment="1">
      <alignment horizontal="left" vertical="center" wrapText="1"/>
    </xf>
    <xf numFmtId="0" fontId="1" fillId="0" borderId="0" xfId="0" applyFont="1" applyBorder="1"/>
    <xf numFmtId="0" fontId="17" fillId="2" borderId="0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left" vertical="center" wrapText="1"/>
    </xf>
    <xf numFmtId="167" fontId="12" fillId="5" borderId="9" xfId="0" applyNumberFormat="1" applyFont="1" applyFill="1" applyBorder="1" applyAlignment="1">
      <alignment vertical="center" wrapText="1"/>
    </xf>
    <xf numFmtId="0" fontId="1" fillId="0" borderId="0" xfId="0" applyFont="1" applyAlignment="1">
      <alignment horizontal="center"/>
    </xf>
    <xf numFmtId="0" fontId="12" fillId="5" borderId="11" xfId="0" applyFont="1" applyFill="1" applyBorder="1" applyAlignment="1">
      <alignment horizontal="left" vertical="center" wrapText="1"/>
    </xf>
    <xf numFmtId="0" fontId="12" fillId="5" borderId="15" xfId="0" applyFont="1" applyFill="1" applyBorder="1" applyAlignment="1">
      <alignment horizontal="left" vertical="center" wrapText="1"/>
    </xf>
    <xf numFmtId="0" fontId="12" fillId="2" borderId="11" xfId="0" applyFont="1" applyFill="1" applyBorder="1" applyAlignment="1">
      <alignment horizontal="left" vertical="center" wrapText="1"/>
    </xf>
    <xf numFmtId="0" fontId="12" fillId="2" borderId="15" xfId="0" applyFont="1" applyFill="1" applyBorder="1" applyAlignment="1">
      <alignment horizontal="left" vertical="center" wrapText="1"/>
    </xf>
    <xf numFmtId="0" fontId="12" fillId="2" borderId="6" xfId="0" applyFont="1" applyFill="1" applyBorder="1" applyAlignment="1">
      <alignment horizontal="left" vertical="center" wrapText="1"/>
    </xf>
    <xf numFmtId="0" fontId="12" fillId="2" borderId="7" xfId="0" applyFont="1" applyFill="1" applyBorder="1" applyAlignment="1">
      <alignment horizontal="left" vertical="center" wrapText="1"/>
    </xf>
    <xf numFmtId="0" fontId="12" fillId="2" borderId="8" xfId="0" applyFont="1" applyFill="1" applyBorder="1" applyAlignment="1">
      <alignment horizontal="left" vertical="center" wrapText="1"/>
    </xf>
    <xf numFmtId="0" fontId="12" fillId="2" borderId="9" xfId="0" applyFont="1" applyFill="1" applyBorder="1" applyAlignment="1">
      <alignment horizontal="left" vertical="center" wrapText="1"/>
    </xf>
    <xf numFmtId="0" fontId="12" fillId="5" borderId="8" xfId="0" applyFont="1" applyFill="1" applyBorder="1" applyAlignment="1">
      <alignment horizontal="left" vertical="center" wrapText="1"/>
    </xf>
    <xf numFmtId="0" fontId="12" fillId="5" borderId="9" xfId="0" applyFont="1" applyFill="1" applyBorder="1" applyAlignment="1">
      <alignment horizontal="left" vertical="center" wrapText="1"/>
    </xf>
    <xf numFmtId="0" fontId="17" fillId="2" borderId="0" xfId="0" applyFont="1" applyFill="1" applyBorder="1" applyAlignment="1">
      <alignment vertical="center"/>
    </xf>
    <xf numFmtId="0" fontId="12" fillId="5" borderId="8" xfId="0" applyFont="1" applyFill="1" applyBorder="1" applyAlignment="1">
      <alignment horizontal="center" vertical="center" wrapText="1"/>
    </xf>
    <xf numFmtId="0" fontId="12" fillId="5" borderId="9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vertical="center" wrapText="1"/>
    </xf>
    <xf numFmtId="0" fontId="12" fillId="2" borderId="9" xfId="0" applyFont="1" applyFill="1" applyBorder="1" applyAlignment="1">
      <alignment vertical="center" wrapText="1"/>
    </xf>
    <xf numFmtId="0" fontId="16" fillId="6" borderId="20" xfId="0" applyFont="1" applyFill="1" applyBorder="1" applyAlignment="1">
      <alignment horizontal="center" vertical="center" wrapText="1"/>
    </xf>
    <xf numFmtId="0" fontId="12" fillId="2" borderId="19" xfId="0" applyFont="1" applyFill="1" applyBorder="1" applyAlignment="1">
      <alignment horizontal="center" vertical="center" wrapText="1"/>
    </xf>
    <xf numFmtId="0" fontId="12" fillId="2" borderId="0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15" xfId="0" applyFont="1" applyFill="1" applyBorder="1" applyAlignment="1">
      <alignment horizontal="center" vertical="center" wrapText="1"/>
    </xf>
    <xf numFmtId="169" fontId="13" fillId="5" borderId="8" xfId="0" applyNumberFormat="1" applyFont="1" applyFill="1" applyBorder="1" applyAlignment="1">
      <alignment horizontal="center" vertical="center" wrapText="1"/>
    </xf>
    <xf numFmtId="169" fontId="13" fillId="5" borderId="9" xfId="0" applyNumberFormat="1" applyFont="1" applyFill="1" applyBorder="1" applyAlignment="1">
      <alignment horizontal="center" vertical="center" wrapText="1"/>
    </xf>
    <xf numFmtId="0" fontId="12" fillId="5" borderId="6" xfId="0" applyFont="1" applyFill="1" applyBorder="1" applyAlignment="1">
      <alignment horizontal="left" vertical="center" wrapText="1"/>
    </xf>
    <xf numFmtId="0" fontId="12" fillId="5" borderId="7" xfId="0" applyFont="1" applyFill="1" applyBorder="1" applyAlignment="1">
      <alignment horizontal="left" vertical="center" wrapText="1"/>
    </xf>
    <xf numFmtId="0" fontId="16" fillId="6" borderId="21" xfId="0" applyFont="1" applyFill="1" applyBorder="1" applyAlignment="1">
      <alignment horizontal="center" vertical="center" wrapText="1"/>
    </xf>
    <xf numFmtId="0" fontId="12" fillId="5" borderId="8" xfId="0" applyFont="1" applyFill="1" applyBorder="1" applyAlignment="1">
      <alignment horizontal="left" vertical="center" wrapText="1" shrinkToFit="1"/>
    </xf>
    <xf numFmtId="0" fontId="12" fillId="5" borderId="9" xfId="0" applyFont="1" applyFill="1" applyBorder="1" applyAlignment="1">
      <alignment horizontal="left" vertical="center" wrapText="1" shrinkToFit="1"/>
    </xf>
    <xf numFmtId="0" fontId="16" fillId="6" borderId="20" xfId="0" applyFont="1" applyFill="1" applyBorder="1" applyAlignment="1">
      <alignment horizontal="center" vertical="center" wrapText="1"/>
    </xf>
    <xf numFmtId="0" fontId="4" fillId="4" borderId="32" xfId="0" applyFont="1" applyFill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 wrapText="1"/>
    </xf>
    <xf numFmtId="0" fontId="12" fillId="2" borderId="34" xfId="0" applyFont="1" applyFill="1" applyBorder="1" applyAlignment="1">
      <alignment horizontal="center" vertical="center"/>
    </xf>
    <xf numFmtId="0" fontId="12" fillId="2" borderId="36" xfId="0" applyFont="1" applyFill="1" applyBorder="1" applyAlignment="1">
      <alignment horizontal="center" vertical="center"/>
    </xf>
    <xf numFmtId="0" fontId="12" fillId="6" borderId="20" xfId="0" applyFont="1" applyFill="1" applyBorder="1" applyAlignment="1">
      <alignment horizontal="center" vertical="center"/>
    </xf>
    <xf numFmtId="0" fontId="12" fillId="2" borderId="38" xfId="0" applyFont="1" applyFill="1" applyBorder="1" applyAlignment="1">
      <alignment horizontal="left" vertical="center" wrapText="1"/>
    </xf>
    <xf numFmtId="0" fontId="12" fillId="5" borderId="39" xfId="0" applyFont="1" applyFill="1" applyBorder="1" applyAlignment="1">
      <alignment horizontal="left" vertical="center" wrapText="1"/>
    </xf>
    <xf numFmtId="0" fontId="12" fillId="2" borderId="39" xfId="0" applyFont="1" applyFill="1" applyBorder="1" applyAlignment="1">
      <alignment horizontal="left" vertical="center" wrapText="1"/>
    </xf>
    <xf numFmtId="0" fontId="12" fillId="5" borderId="35" xfId="0" applyFont="1" applyFill="1" applyBorder="1" applyAlignment="1">
      <alignment horizontal="left" vertical="center" wrapText="1"/>
    </xf>
    <xf numFmtId="0" fontId="12" fillId="5" borderId="39" xfId="0" applyFont="1" applyFill="1" applyBorder="1" applyAlignment="1">
      <alignment horizontal="left" vertical="center" wrapText="1" shrinkToFit="1"/>
    </xf>
    <xf numFmtId="0" fontId="12" fillId="2" borderId="37" xfId="0" applyFont="1" applyFill="1" applyBorder="1" applyAlignment="1">
      <alignment horizontal="left" vertical="center" wrapText="1"/>
    </xf>
    <xf numFmtId="0" fontId="12" fillId="5" borderId="34" xfId="0" applyFont="1" applyFill="1" applyBorder="1" applyAlignment="1">
      <alignment horizontal="center" vertical="center"/>
    </xf>
    <xf numFmtId="0" fontId="1" fillId="0" borderId="34" xfId="0" applyFont="1" applyBorder="1"/>
    <xf numFmtId="0" fontId="12" fillId="2" borderId="39" xfId="0" applyFont="1" applyFill="1" applyBorder="1" applyAlignment="1">
      <alignment vertical="center" wrapText="1"/>
    </xf>
    <xf numFmtId="0" fontId="12" fillId="5" borderId="39" xfId="0" applyFont="1" applyFill="1" applyBorder="1" applyAlignment="1">
      <alignment horizontal="center" vertical="center" wrapText="1"/>
    </xf>
    <xf numFmtId="0" fontId="1" fillId="5" borderId="0" xfId="0" applyFont="1" applyFill="1" applyBorder="1"/>
    <xf numFmtId="0" fontId="12" fillId="5" borderId="39" xfId="0" applyFont="1" applyFill="1" applyBorder="1" applyAlignment="1">
      <alignment vertical="center" wrapText="1"/>
    </xf>
    <xf numFmtId="0" fontId="12" fillId="2" borderId="39" xfId="0" applyFont="1" applyFill="1" applyBorder="1" applyAlignment="1">
      <alignment horizontal="center" vertical="center" wrapText="1"/>
    </xf>
    <xf numFmtId="0" fontId="1" fillId="2" borderId="0" xfId="0" applyFont="1" applyFill="1" applyBorder="1"/>
    <xf numFmtId="0" fontId="17" fillId="2" borderId="40" xfId="0" applyFont="1" applyFill="1" applyBorder="1" applyAlignment="1">
      <alignment horizontal="left" vertical="center" wrapText="1"/>
    </xf>
    <xf numFmtId="0" fontId="17" fillId="2" borderId="38" xfId="0" applyFont="1" applyFill="1" applyBorder="1" applyAlignment="1">
      <alignment horizontal="left" vertical="center" wrapText="1"/>
    </xf>
    <xf numFmtId="0" fontId="1" fillId="0" borderId="36" xfId="0" applyFont="1" applyBorder="1"/>
    <xf numFmtId="0" fontId="1" fillId="0" borderId="34" xfId="0" applyFont="1" applyBorder="1" applyAlignment="1">
      <alignment horizontal="center" vertical="center"/>
    </xf>
    <xf numFmtId="0" fontId="12" fillId="5" borderId="37" xfId="0" applyFont="1" applyFill="1" applyBorder="1" applyAlignment="1">
      <alignment horizontal="left" vertical="center" wrapText="1"/>
    </xf>
    <xf numFmtId="0" fontId="12" fillId="2" borderId="35" xfId="0" applyFont="1" applyFill="1" applyBorder="1" applyAlignment="1">
      <alignment horizontal="left" vertical="center" wrapText="1"/>
    </xf>
    <xf numFmtId="0" fontId="13" fillId="0" borderId="34" xfId="0" applyFont="1" applyBorder="1" applyAlignment="1">
      <alignment horizontal="center" vertical="center"/>
    </xf>
    <xf numFmtId="167" fontId="12" fillId="5" borderId="39" xfId="0" applyNumberFormat="1" applyFont="1" applyFill="1" applyBorder="1" applyAlignment="1">
      <alignment vertical="center" wrapText="1"/>
    </xf>
    <xf numFmtId="0" fontId="1" fillId="0" borderId="38" xfId="0" applyFont="1" applyBorder="1"/>
    <xf numFmtId="0" fontId="1" fillId="0" borderId="3" xfId="0" applyFont="1" applyBorder="1"/>
    <xf numFmtId="0" fontId="1" fillId="0" borderId="41" xfId="0" applyFont="1" applyBorder="1"/>
    <xf numFmtId="169" fontId="13" fillId="5" borderId="39" xfId="0" applyNumberFormat="1" applyFont="1" applyFill="1" applyBorder="1" applyAlignment="1">
      <alignment horizontal="left" vertical="center" wrapText="1"/>
    </xf>
    <xf numFmtId="169" fontId="13" fillId="2" borderId="39" xfId="0" applyNumberFormat="1" applyFont="1" applyFill="1" applyBorder="1" applyAlignment="1">
      <alignment horizontal="left" vertical="center" wrapText="1"/>
    </xf>
    <xf numFmtId="169" fontId="13" fillId="5" borderId="39" xfId="0" applyNumberFormat="1" applyFont="1" applyFill="1" applyBorder="1" applyAlignment="1">
      <alignment horizontal="center" vertical="center" wrapText="1"/>
    </xf>
    <xf numFmtId="169" fontId="13" fillId="2" borderId="39" xfId="0" applyNumberFormat="1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0" fillId="2" borderId="40" xfId="0" applyFill="1" applyBorder="1" applyAlignment="1">
      <alignment horizontal="center"/>
    </xf>
    <xf numFmtId="169" fontId="13" fillId="2" borderId="37" xfId="0" applyNumberFormat="1" applyFont="1" applyFill="1" applyBorder="1" applyAlignment="1">
      <alignment horizontal="center" vertical="center" wrapText="1"/>
    </xf>
    <xf numFmtId="0" fontId="12" fillId="2" borderId="44" xfId="0" applyFont="1" applyFill="1" applyBorder="1" applyAlignment="1">
      <alignment horizontal="center" vertical="center"/>
    </xf>
    <xf numFmtId="0" fontId="12" fillId="2" borderId="34" xfId="0" applyFont="1" applyFill="1" applyBorder="1" applyAlignment="1">
      <alignment horizontal="center" vertical="center" wrapText="1"/>
    </xf>
    <xf numFmtId="0" fontId="12" fillId="2" borderId="44" xfId="0" applyFont="1" applyFill="1" applyBorder="1" applyAlignment="1">
      <alignment horizontal="center" vertical="center" wrapText="1"/>
    </xf>
    <xf numFmtId="0" fontId="12" fillId="2" borderId="36" xfId="0" applyFont="1" applyFill="1" applyBorder="1" applyAlignment="1">
      <alignment horizontal="center" vertical="center" wrapText="1"/>
    </xf>
    <xf numFmtId="14" fontId="1" fillId="0" borderId="0" xfId="0" applyNumberFormat="1" applyFont="1" applyAlignment="1">
      <alignment horizontal="left"/>
    </xf>
    <xf numFmtId="0" fontId="12" fillId="5" borderId="11" xfId="0" applyFont="1" applyFill="1" applyBorder="1" applyAlignment="1">
      <alignment horizontal="left" vertical="center" wrapText="1"/>
    </xf>
    <xf numFmtId="0" fontId="12" fillId="5" borderId="15" xfId="0" applyFont="1" applyFill="1" applyBorder="1" applyAlignment="1">
      <alignment horizontal="left" vertical="center" wrapText="1"/>
    </xf>
    <xf numFmtId="0" fontId="12" fillId="5" borderId="35" xfId="0" applyFont="1" applyFill="1" applyBorder="1" applyAlignment="1">
      <alignment horizontal="left" vertical="center" wrapText="1"/>
    </xf>
    <xf numFmtId="0" fontId="12" fillId="2" borderId="11" xfId="0" applyFont="1" applyFill="1" applyBorder="1" applyAlignment="1">
      <alignment horizontal="left" vertical="center" wrapText="1"/>
    </xf>
    <xf numFmtId="0" fontId="12" fillId="2" borderId="15" xfId="0" applyFont="1" applyFill="1" applyBorder="1" applyAlignment="1">
      <alignment horizontal="left" vertical="center" wrapText="1"/>
    </xf>
    <xf numFmtId="0" fontId="12" fillId="2" borderId="35" xfId="0" applyFont="1" applyFill="1" applyBorder="1" applyAlignment="1">
      <alignment horizontal="left" vertical="center" wrapText="1"/>
    </xf>
    <xf numFmtId="0" fontId="12" fillId="2" borderId="6" xfId="0" applyFont="1" applyFill="1" applyBorder="1" applyAlignment="1">
      <alignment horizontal="left" vertical="center" wrapText="1"/>
    </xf>
    <xf numFmtId="0" fontId="12" fillId="2" borderId="7" xfId="0" applyFont="1" applyFill="1" applyBorder="1" applyAlignment="1">
      <alignment horizontal="left" vertical="center" wrapText="1"/>
    </xf>
    <xf numFmtId="0" fontId="12" fillId="2" borderId="37" xfId="0" applyFont="1" applyFill="1" applyBorder="1" applyAlignment="1">
      <alignment horizontal="left" vertical="center" wrapText="1"/>
    </xf>
    <xf numFmtId="0" fontId="4" fillId="4" borderId="32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left" vertical="center" wrapText="1"/>
    </xf>
    <xf numFmtId="0" fontId="12" fillId="2" borderId="9" xfId="0" applyFont="1" applyFill="1" applyBorder="1" applyAlignment="1">
      <alignment horizontal="left" vertical="center" wrapText="1"/>
    </xf>
    <xf numFmtId="0" fontId="12" fillId="2" borderId="39" xfId="0" applyFont="1" applyFill="1" applyBorder="1" applyAlignment="1">
      <alignment horizontal="left" vertical="center" wrapText="1"/>
    </xf>
    <xf numFmtId="0" fontId="12" fillId="5" borderId="8" xfId="0" applyFont="1" applyFill="1" applyBorder="1" applyAlignment="1">
      <alignment horizontal="left" vertical="center" wrapText="1"/>
    </xf>
    <xf numFmtId="0" fontId="12" fillId="5" borderId="9" xfId="0" applyFont="1" applyFill="1" applyBorder="1" applyAlignment="1">
      <alignment horizontal="left" vertical="center" wrapText="1"/>
    </xf>
    <xf numFmtId="0" fontId="12" fillId="5" borderId="39" xfId="0" applyFont="1" applyFill="1" applyBorder="1" applyAlignment="1">
      <alignment horizontal="left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center" wrapText="1"/>
    </xf>
    <xf numFmtId="0" fontId="12" fillId="2" borderId="39" xfId="0" applyFont="1" applyFill="1" applyBorder="1" applyAlignment="1">
      <alignment horizontal="center" vertical="center" wrapText="1"/>
    </xf>
    <xf numFmtId="0" fontId="16" fillId="6" borderId="20" xfId="0" applyFont="1" applyFill="1" applyBorder="1" applyAlignment="1">
      <alignment horizontal="center" vertical="center" wrapText="1"/>
    </xf>
    <xf numFmtId="0" fontId="16" fillId="6" borderId="21" xfId="0" applyFont="1" applyFill="1" applyBorder="1" applyAlignment="1">
      <alignment horizontal="center" vertical="center" wrapText="1"/>
    </xf>
    <xf numFmtId="0" fontId="12" fillId="2" borderId="0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15" xfId="0" applyFont="1" applyFill="1" applyBorder="1" applyAlignment="1">
      <alignment horizontal="center" vertical="center" wrapText="1"/>
    </xf>
    <xf numFmtId="169" fontId="13" fillId="5" borderId="8" xfId="0" applyNumberFormat="1" applyFont="1" applyFill="1" applyBorder="1" applyAlignment="1">
      <alignment horizontal="center" vertical="center" wrapText="1"/>
    </xf>
    <xf numFmtId="169" fontId="13" fillId="5" borderId="9" xfId="0" applyNumberFormat="1" applyFont="1" applyFill="1" applyBorder="1" applyAlignment="1">
      <alignment horizontal="center" vertical="center" wrapText="1"/>
    </xf>
    <xf numFmtId="169" fontId="13" fillId="5" borderId="39" xfId="0" applyNumberFormat="1" applyFont="1" applyFill="1" applyBorder="1" applyAlignment="1">
      <alignment horizontal="center" vertical="center" wrapText="1"/>
    </xf>
    <xf numFmtId="0" fontId="12" fillId="5" borderId="6" xfId="0" applyFont="1" applyFill="1" applyBorder="1" applyAlignment="1">
      <alignment horizontal="left" vertical="center" wrapText="1"/>
    </xf>
    <xf numFmtId="0" fontId="12" fillId="5" borderId="7" xfId="0" applyFont="1" applyFill="1" applyBorder="1" applyAlignment="1">
      <alignment horizontal="left" vertical="center" wrapText="1"/>
    </xf>
    <xf numFmtId="0" fontId="12" fillId="5" borderId="37" xfId="0" applyFont="1" applyFill="1" applyBorder="1" applyAlignment="1">
      <alignment horizontal="left" vertical="center" wrapText="1"/>
    </xf>
    <xf numFmtId="0" fontId="12" fillId="5" borderId="8" xfId="0" applyFont="1" applyFill="1" applyBorder="1" applyAlignment="1">
      <alignment horizontal="left" vertical="center" wrapText="1" shrinkToFit="1"/>
    </xf>
    <xf numFmtId="0" fontId="12" fillId="5" borderId="9" xfId="0" applyFont="1" applyFill="1" applyBorder="1" applyAlignment="1">
      <alignment horizontal="left" vertical="center" wrapText="1" shrinkToFit="1"/>
    </xf>
    <xf numFmtId="0" fontId="12" fillId="5" borderId="39" xfId="0" applyFont="1" applyFill="1" applyBorder="1" applyAlignment="1">
      <alignment horizontal="left" vertical="center" wrapText="1" shrinkToFit="1"/>
    </xf>
    <xf numFmtId="0" fontId="21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left"/>
    </xf>
    <xf numFmtId="0" fontId="23" fillId="0" borderId="0" xfId="0" applyFont="1" applyAlignment="1">
      <alignment horizontal="center"/>
    </xf>
    <xf numFmtId="0" fontId="12" fillId="2" borderId="8" xfId="0" applyFont="1" applyFill="1" applyBorder="1" applyAlignment="1">
      <alignment horizontal="left" vertical="center" wrapText="1"/>
    </xf>
    <xf numFmtId="0" fontId="12" fillId="2" borderId="9" xfId="0" applyFont="1" applyFill="1" applyBorder="1" applyAlignment="1">
      <alignment horizontal="left" vertical="center" wrapText="1"/>
    </xf>
    <xf numFmtId="0" fontId="12" fillId="2" borderId="39" xfId="0" applyFont="1" applyFill="1" applyBorder="1" applyAlignment="1">
      <alignment horizontal="left" vertical="center" wrapText="1"/>
    </xf>
    <xf numFmtId="0" fontId="12" fillId="5" borderId="8" xfId="0" applyFont="1" applyFill="1" applyBorder="1" applyAlignment="1">
      <alignment horizontal="left" vertical="center" wrapText="1"/>
    </xf>
    <xf numFmtId="0" fontId="12" fillId="5" borderId="9" xfId="0" applyFont="1" applyFill="1" applyBorder="1" applyAlignment="1">
      <alignment horizontal="left" vertical="center" wrapText="1"/>
    </xf>
    <xf numFmtId="0" fontId="12" fillId="5" borderId="39" xfId="0" applyFont="1" applyFill="1" applyBorder="1" applyAlignment="1">
      <alignment horizontal="left" vertical="center" wrapText="1"/>
    </xf>
    <xf numFmtId="0" fontId="12" fillId="2" borderId="4" xfId="0" applyFont="1" applyFill="1" applyBorder="1" applyAlignment="1">
      <alignment horizontal="left" vertical="center" wrapText="1"/>
    </xf>
    <xf numFmtId="0" fontId="12" fillId="2" borderId="16" xfId="0" applyFont="1" applyFill="1" applyBorder="1" applyAlignment="1">
      <alignment horizontal="left" vertical="center" wrapText="1"/>
    </xf>
    <xf numFmtId="0" fontId="12" fillId="2" borderId="11" xfId="0" applyFont="1" applyFill="1" applyBorder="1" applyAlignment="1">
      <alignment horizontal="left" vertical="center" wrapText="1"/>
    </xf>
    <xf numFmtId="0" fontId="12" fillId="2" borderId="15" xfId="0" applyFont="1" applyFill="1" applyBorder="1" applyAlignment="1">
      <alignment horizontal="left" vertical="center" wrapText="1"/>
    </xf>
    <xf numFmtId="0" fontId="12" fillId="2" borderId="35" xfId="0" applyFont="1" applyFill="1" applyBorder="1" applyAlignment="1">
      <alignment horizontal="left" vertical="center" wrapText="1"/>
    </xf>
    <xf numFmtId="0" fontId="12" fillId="5" borderId="11" xfId="0" applyFont="1" applyFill="1" applyBorder="1" applyAlignment="1">
      <alignment horizontal="left" vertical="center" wrapText="1"/>
    </xf>
    <xf numFmtId="0" fontId="12" fillId="5" borderId="15" xfId="0" applyFont="1" applyFill="1" applyBorder="1" applyAlignment="1">
      <alignment horizontal="left" vertical="center" wrapText="1"/>
    </xf>
    <xf numFmtId="0" fontId="12" fillId="5" borderId="35" xfId="0" applyFont="1" applyFill="1" applyBorder="1" applyAlignment="1">
      <alignment horizontal="left" vertical="center" wrapText="1"/>
    </xf>
    <xf numFmtId="0" fontId="12" fillId="2" borderId="6" xfId="0" applyFont="1" applyFill="1" applyBorder="1" applyAlignment="1">
      <alignment horizontal="left" vertical="center" wrapText="1"/>
    </xf>
    <xf numFmtId="0" fontId="12" fillId="2" borderId="7" xfId="0" applyFont="1" applyFill="1" applyBorder="1" applyAlignment="1">
      <alignment horizontal="left" vertical="center" wrapText="1"/>
    </xf>
    <xf numFmtId="0" fontId="12" fillId="2" borderId="37" xfId="0" applyFont="1" applyFill="1" applyBorder="1" applyAlignment="1">
      <alignment horizontal="left" vertical="center" wrapText="1"/>
    </xf>
    <xf numFmtId="0" fontId="3" fillId="4" borderId="27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 wrapText="1"/>
    </xf>
    <xf numFmtId="0" fontId="4" fillId="4" borderId="33" xfId="0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left" vertical="center" wrapText="1"/>
    </xf>
    <xf numFmtId="0" fontId="17" fillId="2" borderId="3" xfId="0" applyFont="1" applyFill="1" applyBorder="1" applyAlignment="1">
      <alignment vertical="center"/>
    </xf>
    <xf numFmtId="0" fontId="17" fillId="2" borderId="41" xfId="0" applyFont="1" applyFill="1" applyBorder="1" applyAlignment="1">
      <alignment vertical="center"/>
    </xf>
    <xf numFmtId="0" fontId="12" fillId="5" borderId="8" xfId="0" applyFont="1" applyFill="1" applyBorder="1" applyAlignment="1">
      <alignment horizontal="center" vertical="center" wrapText="1"/>
    </xf>
    <xf numFmtId="0" fontId="12" fillId="5" borderId="9" xfId="0" applyFont="1" applyFill="1" applyBorder="1" applyAlignment="1">
      <alignment horizontal="center" vertical="center" wrapText="1"/>
    </xf>
    <xf numFmtId="0" fontId="12" fillId="5" borderId="39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center" wrapText="1"/>
    </xf>
    <xf numFmtId="0" fontId="12" fillId="2" borderId="39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3" fillId="0" borderId="8" xfId="0" applyFont="1" applyBorder="1" applyAlignment="1">
      <alignment horizontal="left"/>
    </xf>
    <xf numFmtId="0" fontId="13" fillId="0" borderId="10" xfId="0" applyFont="1" applyBorder="1" applyAlignment="1">
      <alignment horizontal="left"/>
    </xf>
    <xf numFmtId="0" fontId="12" fillId="2" borderId="8" xfId="0" applyFont="1" applyFill="1" applyBorder="1" applyAlignment="1">
      <alignment horizontal="center" vertical="top" wrapText="1"/>
    </xf>
    <xf numFmtId="0" fontId="12" fillId="2" borderId="9" xfId="0" applyFont="1" applyFill="1" applyBorder="1" applyAlignment="1">
      <alignment horizontal="center" vertical="top" wrapText="1"/>
    </xf>
    <xf numFmtId="0" fontId="12" fillId="2" borderId="39" xfId="0" applyFont="1" applyFill="1" applyBorder="1" applyAlignment="1">
      <alignment horizontal="center" vertical="top" wrapText="1"/>
    </xf>
    <xf numFmtId="0" fontId="13" fillId="0" borderId="9" xfId="0" applyFont="1" applyBorder="1" applyAlignment="1">
      <alignment horizontal="left"/>
    </xf>
    <xf numFmtId="0" fontId="13" fillId="0" borderId="39" xfId="0" applyFont="1" applyBorder="1" applyAlignment="1">
      <alignment horizontal="left"/>
    </xf>
    <xf numFmtId="0" fontId="12" fillId="2" borderId="8" xfId="0" applyFont="1" applyFill="1" applyBorder="1" applyAlignment="1">
      <alignment vertical="center" wrapText="1"/>
    </xf>
    <xf numFmtId="0" fontId="12" fillId="2" borderId="9" xfId="0" applyFont="1" applyFill="1" applyBorder="1" applyAlignment="1">
      <alignment vertical="center" wrapText="1"/>
    </xf>
    <xf numFmtId="0" fontId="12" fillId="2" borderId="39" xfId="0" applyFont="1" applyFill="1" applyBorder="1" applyAlignment="1">
      <alignment vertical="center" wrapText="1"/>
    </xf>
    <xf numFmtId="167" fontId="12" fillId="5" borderId="8" xfId="0" applyNumberFormat="1" applyFont="1" applyFill="1" applyBorder="1" applyAlignment="1">
      <alignment horizontal="center" vertical="center" wrapText="1"/>
    </xf>
    <xf numFmtId="167" fontId="12" fillId="5" borderId="9" xfId="0" applyNumberFormat="1" applyFont="1" applyFill="1" applyBorder="1" applyAlignment="1">
      <alignment horizontal="center" vertical="center" wrapText="1"/>
    </xf>
    <xf numFmtId="167" fontId="12" fillId="5" borderId="39" xfId="0" applyNumberFormat="1" applyFont="1" applyFill="1" applyBorder="1" applyAlignment="1">
      <alignment horizontal="center" vertical="center" wrapText="1"/>
    </xf>
    <xf numFmtId="167" fontId="12" fillId="2" borderId="8" xfId="0" applyNumberFormat="1" applyFont="1" applyFill="1" applyBorder="1" applyAlignment="1">
      <alignment horizontal="center" vertical="center" wrapText="1"/>
    </xf>
    <xf numFmtId="167" fontId="12" fillId="2" borderId="9" xfId="0" applyNumberFormat="1" applyFont="1" applyFill="1" applyBorder="1" applyAlignment="1">
      <alignment horizontal="center" vertical="center" wrapText="1"/>
    </xf>
    <xf numFmtId="167" fontId="12" fillId="2" borderId="39" xfId="0" applyNumberFormat="1" applyFont="1" applyFill="1" applyBorder="1" applyAlignment="1">
      <alignment horizontal="center" vertical="center" wrapText="1"/>
    </xf>
    <xf numFmtId="0" fontId="12" fillId="2" borderId="19" xfId="0" applyFont="1" applyFill="1" applyBorder="1" applyAlignment="1">
      <alignment horizontal="center" vertical="center" wrapText="1"/>
    </xf>
    <xf numFmtId="0" fontId="12" fillId="2" borderId="0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15" xfId="0" applyFont="1" applyFill="1" applyBorder="1" applyAlignment="1">
      <alignment horizontal="center" vertical="center" wrapText="1"/>
    </xf>
    <xf numFmtId="0" fontId="25" fillId="3" borderId="11" xfId="0" applyFont="1" applyFill="1" applyBorder="1" applyAlignment="1">
      <alignment horizontal="center" vertical="center"/>
    </xf>
    <xf numFmtId="0" fontId="25" fillId="3" borderId="22" xfId="0" applyFont="1" applyFill="1" applyBorder="1" applyAlignment="1">
      <alignment horizontal="center" vertical="center"/>
    </xf>
    <xf numFmtId="167" fontId="12" fillId="2" borderId="11" xfId="0" applyNumberFormat="1" applyFont="1" applyFill="1" applyBorder="1" applyAlignment="1">
      <alignment horizontal="center" vertical="center" wrapText="1"/>
    </xf>
    <xf numFmtId="167" fontId="12" fillId="2" borderId="15" xfId="0" applyNumberFormat="1" applyFont="1" applyFill="1" applyBorder="1" applyAlignment="1">
      <alignment horizontal="center" vertical="center" wrapText="1"/>
    </xf>
    <xf numFmtId="167" fontId="12" fillId="2" borderId="35" xfId="0" applyNumberFormat="1" applyFont="1" applyFill="1" applyBorder="1" applyAlignment="1">
      <alignment horizontal="center" vertical="center" wrapText="1"/>
    </xf>
    <xf numFmtId="167" fontId="12" fillId="2" borderId="30" xfId="0" applyNumberFormat="1" applyFont="1" applyFill="1" applyBorder="1" applyAlignment="1">
      <alignment horizontal="center" vertical="center" wrapText="1"/>
    </xf>
    <xf numFmtId="167" fontId="12" fillId="2" borderId="31" xfId="0" applyNumberFormat="1" applyFont="1" applyFill="1" applyBorder="1" applyAlignment="1">
      <alignment horizontal="center" vertical="center" wrapText="1"/>
    </xf>
    <xf numFmtId="167" fontId="12" fillId="2" borderId="42" xfId="0" applyNumberFormat="1" applyFont="1" applyFill="1" applyBorder="1" applyAlignment="1">
      <alignment horizontal="center" vertical="center" wrapText="1"/>
    </xf>
    <xf numFmtId="0" fontId="16" fillId="6" borderId="20" xfId="0" applyFont="1" applyFill="1" applyBorder="1" applyAlignment="1">
      <alignment horizontal="center" vertical="center" wrapText="1"/>
    </xf>
    <xf numFmtId="0" fontId="16" fillId="6" borderId="21" xfId="0" applyFont="1" applyFill="1" applyBorder="1" applyAlignment="1">
      <alignment horizontal="center" vertical="center" wrapText="1"/>
    </xf>
    <xf numFmtId="169" fontId="13" fillId="5" borderId="8" xfId="0" applyNumberFormat="1" applyFont="1" applyFill="1" applyBorder="1" applyAlignment="1">
      <alignment horizontal="center" vertical="center" wrapText="1"/>
    </xf>
    <xf numFmtId="169" fontId="13" fillId="5" borderId="9" xfId="0" applyNumberFormat="1" applyFont="1" applyFill="1" applyBorder="1" applyAlignment="1">
      <alignment horizontal="center" vertical="center" wrapText="1"/>
    </xf>
    <xf numFmtId="169" fontId="13" fillId="5" borderId="39" xfId="0" applyNumberFormat="1" applyFont="1" applyFill="1" applyBorder="1" applyAlignment="1">
      <alignment horizontal="center" vertical="center" wrapText="1"/>
    </xf>
    <xf numFmtId="169" fontId="13" fillId="2" borderId="1" xfId="0" applyNumberFormat="1" applyFont="1" applyFill="1" applyBorder="1" applyAlignment="1">
      <alignment horizontal="left" vertical="center" wrapText="1"/>
    </xf>
    <xf numFmtId="169" fontId="13" fillId="2" borderId="43" xfId="0" applyNumberFormat="1" applyFont="1" applyFill="1" applyBorder="1" applyAlignment="1">
      <alignment horizontal="left" vertical="center" wrapText="1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2" fillId="2" borderId="11" xfId="0" applyFont="1" applyFill="1" applyBorder="1" applyAlignment="1">
      <alignment horizontal="left" vertical="top" wrapText="1"/>
    </xf>
    <xf numFmtId="0" fontId="12" fillId="2" borderId="15" xfId="0" applyFont="1" applyFill="1" applyBorder="1" applyAlignment="1">
      <alignment horizontal="left" vertical="top" wrapText="1"/>
    </xf>
    <xf numFmtId="0" fontId="12" fillId="2" borderId="35" xfId="0" applyFont="1" applyFill="1" applyBorder="1" applyAlignment="1">
      <alignment horizontal="left" vertical="top" wrapText="1"/>
    </xf>
    <xf numFmtId="0" fontId="12" fillId="5" borderId="6" xfId="0" applyFont="1" applyFill="1" applyBorder="1" applyAlignment="1">
      <alignment horizontal="left" vertical="center" wrapText="1"/>
    </xf>
    <xf numFmtId="0" fontId="12" fillId="5" borderId="7" xfId="0" applyFont="1" applyFill="1" applyBorder="1" applyAlignment="1">
      <alignment horizontal="left" vertical="center" wrapText="1"/>
    </xf>
    <xf numFmtId="0" fontId="12" fillId="5" borderId="37" xfId="0" applyFont="1" applyFill="1" applyBorder="1" applyAlignment="1">
      <alignment horizontal="left" vertical="center" wrapText="1"/>
    </xf>
    <xf numFmtId="0" fontId="12" fillId="5" borderId="6" xfId="0" applyFont="1" applyFill="1" applyBorder="1" applyAlignment="1">
      <alignment horizontal="left" vertical="center" wrapText="1" shrinkToFit="1"/>
    </xf>
    <xf numFmtId="0" fontId="12" fillId="5" borderId="7" xfId="0" applyFont="1" applyFill="1" applyBorder="1" applyAlignment="1">
      <alignment horizontal="left" vertical="center" wrapText="1" shrinkToFit="1"/>
    </xf>
    <xf numFmtId="0" fontId="12" fillId="5" borderId="37" xfId="0" applyFont="1" applyFill="1" applyBorder="1" applyAlignment="1">
      <alignment horizontal="left" vertical="center" wrapText="1" shrinkToFit="1"/>
    </xf>
    <xf numFmtId="0" fontId="12" fillId="2" borderId="11" xfId="0" applyFont="1" applyFill="1" applyBorder="1" applyAlignment="1">
      <alignment horizontal="left" vertical="center" wrapText="1" shrinkToFit="1"/>
    </xf>
    <xf numFmtId="0" fontId="12" fillId="2" borderId="15" xfId="0" applyFont="1" applyFill="1" applyBorder="1" applyAlignment="1">
      <alignment horizontal="left" vertical="center" wrapText="1" shrinkToFit="1"/>
    </xf>
    <xf numFmtId="0" fontId="12" fillId="2" borderId="35" xfId="0" applyFont="1" applyFill="1" applyBorder="1" applyAlignment="1">
      <alignment horizontal="left" vertical="center" wrapText="1" shrinkToFit="1"/>
    </xf>
    <xf numFmtId="0" fontId="12" fillId="5" borderId="8" xfId="0" applyFont="1" applyFill="1" applyBorder="1" applyAlignment="1">
      <alignment horizontal="left" vertical="center" wrapText="1" shrinkToFit="1"/>
    </xf>
    <xf numFmtId="0" fontId="12" fillId="5" borderId="9" xfId="0" applyFont="1" applyFill="1" applyBorder="1" applyAlignment="1">
      <alignment horizontal="left" vertical="center" wrapText="1" shrinkToFit="1"/>
    </xf>
    <xf numFmtId="0" fontId="12" fillId="5" borderId="39" xfId="0" applyFont="1" applyFill="1" applyBorder="1" applyAlignment="1">
      <alignment horizontal="left" vertical="center" wrapText="1" shrinkToFit="1"/>
    </xf>
    <xf numFmtId="0" fontId="12" fillId="2" borderId="8" xfId="0" applyFont="1" applyFill="1" applyBorder="1" applyAlignment="1">
      <alignment horizontal="left" vertical="center" wrapText="1" shrinkToFit="1"/>
    </xf>
    <xf numFmtId="0" fontId="12" fillId="2" borderId="9" xfId="0" applyFont="1" applyFill="1" applyBorder="1" applyAlignment="1">
      <alignment horizontal="left" vertical="center" wrapText="1" shrinkToFit="1"/>
    </xf>
    <xf numFmtId="0" fontId="12" fillId="2" borderId="39" xfId="0" applyFont="1" applyFill="1" applyBorder="1" applyAlignment="1">
      <alignment horizontal="left" vertical="center" wrapText="1" shrinkToFit="1"/>
    </xf>
    <xf numFmtId="0" fontId="12" fillId="2" borderId="2" xfId="0" applyFont="1" applyFill="1" applyBorder="1" applyAlignment="1">
      <alignment horizontal="left" vertical="center" wrapText="1"/>
    </xf>
    <xf numFmtId="0" fontId="12" fillId="2" borderId="45" xfId="0" applyFont="1" applyFill="1" applyBorder="1" applyAlignment="1">
      <alignment horizontal="left" vertical="center" wrapText="1"/>
    </xf>
  </cellXfs>
  <cellStyles count="3">
    <cellStyle name="Lien hypertexte" xfId="2" builtinId="8"/>
    <cellStyle name="NiveauLigne_4" xfId="1" builtinId="1" iLevel="3"/>
    <cellStyle name="Normal" xfId="0" builtinId="0"/>
  </cellStyles>
  <dxfs count="133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390525</xdr:colOff>
      <xdr:row>13</xdr:row>
      <xdr:rowOff>66675</xdr:rowOff>
    </xdr:from>
    <xdr:to>
      <xdr:col>12</xdr:col>
      <xdr:colOff>571500</xdr:colOff>
      <xdr:row>30</xdr:row>
      <xdr:rowOff>47625</xdr:rowOff>
    </xdr:to>
    <xdr:pic>
      <xdr:nvPicPr>
        <xdr:cNvPr id="22759" name="Image 4" descr="http://www.emasolar.com/wp-content/uploads/2014/08/slide1_200_9001.jpg">
          <a:extLst>
            <a:ext uri="{FF2B5EF4-FFF2-40B4-BE49-F238E27FC236}">
              <a16:creationId xmlns="" xmlns:a16="http://schemas.microsoft.com/office/drawing/2014/main" id="{00000000-0008-0000-0100-0000E75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552825"/>
          <a:ext cx="5095875" cy="2733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752475</xdr:colOff>
          <xdr:row>4</xdr:row>
          <xdr:rowOff>38100</xdr:rowOff>
        </xdr:from>
        <xdr:to>
          <xdr:col>17</xdr:col>
          <xdr:colOff>476250</xdr:colOff>
          <xdr:row>7</xdr:row>
          <xdr:rowOff>9525</xdr:rowOff>
        </xdr:to>
        <xdr:sp macro="" textlink="">
          <xdr:nvSpPr>
            <xdr:cNvPr id="11274" name="Bouton 10" hidden="1">
              <a:extLst>
                <a:ext uri="{63B3BB69-23CF-44E3-9099-C40C66FF867C}">
                  <a14:compatExt spid="_x0000_s11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le rapport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390525</xdr:colOff>
      <xdr:row>11</xdr:row>
      <xdr:rowOff>66675</xdr:rowOff>
    </xdr:from>
    <xdr:to>
      <xdr:col>12</xdr:col>
      <xdr:colOff>571500</xdr:colOff>
      <xdr:row>28</xdr:row>
      <xdr:rowOff>47625</xdr:rowOff>
    </xdr:to>
    <xdr:pic>
      <xdr:nvPicPr>
        <xdr:cNvPr id="3" name="Image 4" descr="http://www.emasolar.com/wp-content/uploads/2014/08/slide1_200_9001.jpg">
          <a:extLst>
            <a:ext uri="{FF2B5EF4-FFF2-40B4-BE49-F238E27FC236}">
              <a16:creationId xmlns="" xmlns:a16="http://schemas.microsoft.com/office/drawing/2014/main" id="{00000000-0008-0000-0100-0000E75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552825"/>
          <a:ext cx="5334000" cy="2733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390525</xdr:colOff>
      <xdr:row>11</xdr:row>
      <xdr:rowOff>66675</xdr:rowOff>
    </xdr:from>
    <xdr:to>
      <xdr:col>12</xdr:col>
      <xdr:colOff>571500</xdr:colOff>
      <xdr:row>28</xdr:row>
      <xdr:rowOff>47625</xdr:rowOff>
    </xdr:to>
    <xdr:pic>
      <xdr:nvPicPr>
        <xdr:cNvPr id="4" name="Image 4" descr="http://www.emasolar.com/wp-content/uploads/2014/08/slide1_200_9001.jpg">
          <a:extLst>
            <a:ext uri="{FF2B5EF4-FFF2-40B4-BE49-F238E27FC236}">
              <a16:creationId xmlns="" xmlns:a16="http://schemas.microsoft.com/office/drawing/2014/main" id="{00000000-0008-0000-0100-0000E75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552825"/>
          <a:ext cx="5334000" cy="2733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390525</xdr:colOff>
      <xdr:row>11</xdr:row>
      <xdr:rowOff>66675</xdr:rowOff>
    </xdr:from>
    <xdr:to>
      <xdr:col>12</xdr:col>
      <xdr:colOff>571500</xdr:colOff>
      <xdr:row>28</xdr:row>
      <xdr:rowOff>47625</xdr:rowOff>
    </xdr:to>
    <xdr:pic>
      <xdr:nvPicPr>
        <xdr:cNvPr id="5" name="Image 4" descr="http://www.emasolar.com/wp-content/uploads/2014/08/slide1_200_9001.jpg">
          <a:extLst>
            <a:ext uri="{FF2B5EF4-FFF2-40B4-BE49-F238E27FC236}">
              <a16:creationId xmlns="" xmlns:a16="http://schemas.microsoft.com/office/drawing/2014/main" id="{00000000-0008-0000-0100-0000E75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552825"/>
          <a:ext cx="5334000" cy="2733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390525</xdr:colOff>
      <xdr:row>11</xdr:row>
      <xdr:rowOff>66675</xdr:rowOff>
    </xdr:from>
    <xdr:to>
      <xdr:col>12</xdr:col>
      <xdr:colOff>571500</xdr:colOff>
      <xdr:row>28</xdr:row>
      <xdr:rowOff>47625</xdr:rowOff>
    </xdr:to>
    <xdr:pic>
      <xdr:nvPicPr>
        <xdr:cNvPr id="6" name="Image 4" descr="http://www.emasolar.com/wp-content/uploads/2014/08/slide1_200_9001.jpg">
          <a:extLst>
            <a:ext uri="{FF2B5EF4-FFF2-40B4-BE49-F238E27FC236}">
              <a16:creationId xmlns="" xmlns:a16="http://schemas.microsoft.com/office/drawing/2014/main" id="{00000000-0008-0000-0100-0000E75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552825"/>
          <a:ext cx="5334000" cy="2733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11</xdr:row>
      <xdr:rowOff>66675</xdr:rowOff>
    </xdr:from>
    <xdr:to>
      <xdr:col>10</xdr:col>
      <xdr:colOff>217714</xdr:colOff>
      <xdr:row>28</xdr:row>
      <xdr:rowOff>47625</xdr:rowOff>
    </xdr:to>
    <xdr:pic>
      <xdr:nvPicPr>
        <xdr:cNvPr id="7" name="Image 4" descr="http://www.emasolar.com/wp-content/uploads/2014/08/slide1_200_9001.jpg">
          <a:extLst>
            <a:ext uri="{FF2B5EF4-FFF2-40B4-BE49-F238E27FC236}">
              <a16:creationId xmlns="" xmlns:a16="http://schemas.microsoft.com/office/drawing/2014/main" id="{00000000-0008-0000-0100-0000E75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2597604"/>
          <a:ext cx="8382000" cy="275680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Relationship Id="rId5" Type="http://schemas.openxmlformats.org/officeDocument/2006/relationships/comments" Target="../comments3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0"/>
  <sheetViews>
    <sheetView view="pageBreakPreview" zoomScaleNormal="85" zoomScaleSheetLayoutView="100" zoomScalePageLayoutView="85" workbookViewId="0">
      <selection activeCell="B9" sqref="B9"/>
    </sheetView>
  </sheetViews>
  <sheetFormatPr baseColWidth="10" defaultRowHeight="12.75"/>
  <cols>
    <col min="1" max="1" width="55.28515625" customWidth="1"/>
    <col min="2" max="2" width="67.42578125" customWidth="1"/>
    <col min="4" max="4" width="35.42578125" customWidth="1"/>
  </cols>
  <sheetData>
    <row r="1" spans="1:8" ht="12.75" customHeight="1"/>
    <row r="2" spans="1:8" ht="33" customHeight="1">
      <c r="A2" s="78"/>
      <c r="B2" s="103"/>
    </row>
    <row r="3" spans="1:8" ht="30" customHeight="1">
      <c r="A3" s="78"/>
      <c r="B3" s="83"/>
    </row>
    <row r="4" spans="1:8" ht="30" customHeight="1">
      <c r="A4" s="81"/>
      <c r="B4" s="77"/>
    </row>
    <row r="5" spans="1:8" s="2" customFormat="1" ht="30" customHeight="1">
      <c r="A5" s="107"/>
      <c r="B5" s="108"/>
    </row>
    <row r="6" spans="1:8" s="2" customFormat="1" ht="30" customHeight="1">
      <c r="A6" s="79"/>
      <c r="B6" s="75"/>
    </row>
    <row r="7" spans="1:8" s="2" customFormat="1" ht="30" customHeight="1">
      <c r="A7" s="80"/>
      <c r="B7" s="73"/>
    </row>
    <row r="8" spans="1:8" s="2" customFormat="1" ht="46.5" customHeight="1">
      <c r="A8" s="78"/>
      <c r="B8" s="75"/>
      <c r="C8"/>
      <c r="H8"/>
    </row>
    <row r="9" spans="1:8" ht="89.25" customHeight="1">
      <c r="A9" s="78"/>
      <c r="B9" s="72"/>
    </row>
    <row r="10" spans="1:8" ht="42.75" customHeight="1">
      <c r="A10" s="78"/>
      <c r="B10" s="72"/>
    </row>
    <row r="11" spans="1:8" ht="224.25" customHeight="1">
      <c r="A11" s="78"/>
      <c r="B11" s="75"/>
    </row>
    <row r="12" spans="1:8" ht="30" customHeight="1">
      <c r="A12" s="78"/>
      <c r="B12" s="71"/>
    </row>
    <row r="13" spans="1:8" ht="30" customHeight="1">
      <c r="A13" s="81"/>
      <c r="B13" s="76"/>
    </row>
    <row r="14" spans="1:8" ht="32.25" customHeight="1">
      <c r="A14" s="81"/>
      <c r="B14" s="74"/>
    </row>
    <row r="15" spans="1:8" ht="30" customHeight="1">
      <c r="A15" s="81"/>
      <c r="B15" s="77"/>
    </row>
    <row r="16" spans="1:8" ht="18.75" customHeight="1">
      <c r="A16" s="81"/>
      <c r="B16" s="82"/>
    </row>
    <row r="17" spans="1:2" ht="18.75" customHeight="1"/>
    <row r="18" spans="1:2" ht="18.75" customHeight="1">
      <c r="A18" s="2" t="e">
        <f>INDEX(#REF!, MATCH(Accueil!B2,#REF!, 0),4)</f>
        <v>#REF!</v>
      </c>
    </row>
    <row r="19" spans="1:2" ht="18.75" customHeight="1">
      <c r="A19" t="e">
        <f>INDEX(#REF!, MATCH(Accueil!B2,#REF!, 0),5)</f>
        <v>#REF!</v>
      </c>
    </row>
    <row r="20" spans="1:2">
      <c r="A20" t="e">
        <f>INDEX(#REF!, MATCH(Accueil!B2,#REF!, 0),6)</f>
        <v>#REF!</v>
      </c>
    </row>
    <row r="22" spans="1:2">
      <c r="A22" s="2"/>
    </row>
    <row r="30" spans="1:2">
      <c r="B30">
        <f>B5</f>
        <v>0</v>
      </c>
    </row>
  </sheetData>
  <dataValidations count="2">
    <dataValidation type="list" allowBlank="1" showInputMessage="1" sqref="B2">
      <formula1>IF(B2&lt;&gt;"",OFFSET(f_site,MATCH(B2&amp;"*",f_site,0)-1,,COUNTIF(f_site,B2&amp;"*"),1),f_site)</formula1>
    </dataValidation>
    <dataValidation type="list" errorStyle="warning" showInputMessage="1" showErrorMessage="1" error="Vous devez indiquer si la visite préventive comporte une thermographie. " sqref="B5">
      <formula1>"oui, non"</formula1>
    </dataValidation>
  </dataValidations>
  <pageMargins left="0.25" right="0.25" top="0.75" bottom="0.75" header="0.3" footer="0.3"/>
  <pageSetup paperSize="9" scale="51" orientation="portrait" r:id="rId1"/>
  <headerFooter>
    <oddFooter>&amp;L&amp;K03+038Siège social: 1 Rue du Chapoly - 69290 St-Genis-les-Ollières
SARL au capital de 50,000 euros - RCS LYON B 534858063
Siret: 53485806300025 - FR 07 534858063 - www.emasolar.fr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O50"/>
  <sheetViews>
    <sheetView view="pageLayout" zoomScale="55" zoomScaleNormal="40" zoomScalePageLayoutView="55" workbookViewId="0">
      <selection activeCell="C7" sqref="C7:L7"/>
    </sheetView>
  </sheetViews>
  <sheetFormatPr baseColWidth="10" defaultRowHeight="12.75"/>
  <cols>
    <col min="1" max="1" width="12.42578125" customWidth="1"/>
    <col min="2" max="3" width="6.7109375" customWidth="1"/>
    <col min="4" max="4" width="0.28515625" customWidth="1"/>
    <col min="5" max="5" width="5.5703125" customWidth="1"/>
    <col min="6" max="6" width="7.42578125" customWidth="1"/>
    <col min="7" max="7" width="5.5703125" hidden="1" customWidth="1"/>
    <col min="8" max="8" width="4.140625" customWidth="1"/>
    <col min="9" max="9" width="4.7109375" customWidth="1"/>
    <col min="10" max="10" width="7" customWidth="1"/>
    <col min="11" max="11" width="9.28515625" customWidth="1"/>
    <col min="12" max="12" width="9.42578125" customWidth="1"/>
    <col min="13" max="13" width="12.42578125" customWidth="1"/>
  </cols>
  <sheetData>
    <row r="3" spans="2:15" ht="30.75" customHeight="1"/>
    <row r="4" spans="2:15" ht="5.25" customHeight="1">
      <c r="B4" s="1"/>
      <c r="C4" s="243"/>
      <c r="D4" s="243"/>
      <c r="E4" s="243"/>
      <c r="F4" s="243"/>
      <c r="G4" s="243"/>
      <c r="I4" s="1"/>
      <c r="J4" s="1"/>
      <c r="K4" s="1"/>
      <c r="L4" s="1"/>
      <c r="M4" s="1"/>
      <c r="N4" s="1"/>
      <c r="O4" s="1"/>
    </row>
    <row r="5" spans="2:15" ht="7.5" customHeight="1">
      <c r="C5" s="102"/>
    </row>
    <row r="6" spans="2:15" ht="81" customHeight="1">
      <c r="B6" s="86"/>
      <c r="C6" s="244" t="s">
        <v>267</v>
      </c>
      <c r="D6" s="244"/>
      <c r="E6" s="244"/>
      <c r="F6" s="244"/>
      <c r="G6" s="244"/>
      <c r="H6" s="244"/>
      <c r="I6" s="244"/>
      <c r="J6" s="244"/>
      <c r="K6" s="244"/>
      <c r="L6" s="244"/>
    </row>
    <row r="7" spans="2:15" ht="48" customHeight="1">
      <c r="B7" s="87"/>
      <c r="C7" s="246"/>
      <c r="D7" s="246"/>
      <c r="E7" s="246"/>
      <c r="F7" s="246"/>
      <c r="G7" s="246"/>
      <c r="H7" s="246"/>
      <c r="I7" s="246"/>
      <c r="J7" s="246"/>
      <c r="K7" s="246"/>
      <c r="L7" s="246"/>
    </row>
    <row r="35" spans="1:7" ht="23.25">
      <c r="A35" s="87"/>
    </row>
    <row r="36" spans="1:7" ht="23.25">
      <c r="A36" s="105" t="s">
        <v>268</v>
      </c>
      <c r="E36" s="104"/>
    </row>
    <row r="37" spans="1:7" ht="18">
      <c r="D37" s="88"/>
      <c r="E37" s="104"/>
      <c r="G37">
        <f>Accueil!B4</f>
        <v>0</v>
      </c>
    </row>
    <row r="38" spans="1:7" ht="23.25">
      <c r="A38" s="105" t="s">
        <v>55</v>
      </c>
      <c r="B38" s="86"/>
      <c r="D38">
        <f>Accueil!B4</f>
        <v>0</v>
      </c>
    </row>
    <row r="39" spans="1:7" ht="23.25">
      <c r="A39" s="105" t="s">
        <v>56</v>
      </c>
      <c r="E39" s="245"/>
      <c r="F39" s="245"/>
    </row>
    <row r="40" spans="1:7" ht="23.25">
      <c r="A40" s="105" t="s">
        <v>480</v>
      </c>
    </row>
    <row r="50" spans="1:2">
      <c r="A50" s="84"/>
      <c r="B50" s="85"/>
    </row>
  </sheetData>
  <mergeCells count="5">
    <mergeCell ref="B4:G4"/>
    <mergeCell ref="I4:O4"/>
    <mergeCell ref="C6:L6"/>
    <mergeCell ref="E39:F39"/>
    <mergeCell ref="C7:L7"/>
  </mergeCells>
  <pageMargins left="0.7" right="0.7" top="0.75" bottom="0.75" header="0.3" footer="0.3"/>
  <pageSetup paperSize="9" orientation="portrait" r:id="rId1"/>
  <headerFooter>
    <oddFooter>&amp;C&amp;K03-020Siège social: 1 rue du Chapoly - 69290 St-Genis-les-Ollières
Sarl au capital de 50,000 euros - RCS LYON B 534858063
Siret: 53485806300025 - N° Intracommunautaire: FR 534858063 - www.emasolar.com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27"/>
  <sheetViews>
    <sheetView zoomScale="70" zoomScaleNormal="70" workbookViewId="0">
      <selection activeCell="B12" sqref="B12:B18"/>
    </sheetView>
  </sheetViews>
  <sheetFormatPr baseColWidth="10" defaultRowHeight="12.75"/>
  <cols>
    <col min="1" max="1" width="11.42578125" customWidth="1"/>
    <col min="2" max="2" width="34.7109375" customWidth="1"/>
    <col min="5" max="5" width="14.7109375" customWidth="1"/>
  </cols>
  <sheetData>
    <row r="1" spans="1:12" ht="24" thickBot="1">
      <c r="A1" s="264"/>
      <c r="B1" s="265"/>
      <c r="C1" s="168" t="s">
        <v>1</v>
      </c>
      <c r="D1" s="169"/>
      <c r="E1" s="169" t="s">
        <v>2</v>
      </c>
      <c r="F1" s="169" t="s">
        <v>3</v>
      </c>
      <c r="G1" s="266" t="s">
        <v>4</v>
      </c>
      <c r="H1" s="266"/>
      <c r="I1" s="266"/>
      <c r="J1" s="266"/>
      <c r="K1" s="266"/>
      <c r="L1" s="267"/>
    </row>
    <row r="2" spans="1:12" ht="13.5" thickBot="1">
      <c r="A2" s="94" t="s">
        <v>5</v>
      </c>
      <c r="B2" s="95" t="s">
        <v>6</v>
      </c>
      <c r="C2" s="155"/>
      <c r="D2" s="155"/>
      <c r="E2" s="96"/>
      <c r="F2" s="96"/>
      <c r="G2" s="97"/>
      <c r="H2" s="97"/>
      <c r="I2" s="97"/>
      <c r="J2" s="97"/>
      <c r="K2" s="97"/>
      <c r="L2" s="98"/>
    </row>
    <row r="3" spans="1:12">
      <c r="A3" s="170">
        <v>1</v>
      </c>
      <c r="B3" s="14"/>
      <c r="C3" s="5">
        <v>0</v>
      </c>
      <c r="D3" s="5"/>
      <c r="E3" s="6"/>
      <c r="F3" s="6"/>
      <c r="G3" s="255"/>
      <c r="H3" s="256"/>
      <c r="I3" s="256"/>
      <c r="J3" s="256"/>
      <c r="K3" s="256"/>
      <c r="L3" s="257"/>
    </row>
    <row r="4" spans="1:12" ht="40.5" customHeight="1">
      <c r="A4" s="170">
        <f t="shared" ref="A4:A9" si="0">A3+1</f>
        <v>2</v>
      </c>
      <c r="B4" s="43"/>
      <c r="C4" s="44">
        <v>0</v>
      </c>
      <c r="D4" s="45"/>
      <c r="E4" s="46"/>
      <c r="F4" s="46"/>
      <c r="G4" s="258"/>
      <c r="H4" s="259"/>
      <c r="I4" s="259"/>
      <c r="J4" s="259"/>
      <c r="K4" s="259"/>
      <c r="L4" s="260"/>
    </row>
    <row r="5" spans="1:12" ht="36" customHeight="1">
      <c r="A5" s="170">
        <f t="shared" si="0"/>
        <v>3</v>
      </c>
      <c r="B5" s="4"/>
      <c r="C5" s="3">
        <v>0</v>
      </c>
      <c r="D5" s="5"/>
      <c r="E5" s="6"/>
      <c r="F5" s="6"/>
      <c r="G5" s="255"/>
      <c r="H5" s="256"/>
      <c r="I5" s="256"/>
      <c r="J5" s="256"/>
      <c r="K5" s="256"/>
      <c r="L5" s="257"/>
    </row>
    <row r="6" spans="1:12">
      <c r="A6" s="170">
        <f t="shared" si="0"/>
        <v>4</v>
      </c>
      <c r="B6" s="43"/>
      <c r="C6" s="44">
        <v>0</v>
      </c>
      <c r="D6" s="45"/>
      <c r="E6" s="46"/>
      <c r="F6" s="46"/>
      <c r="G6" s="258"/>
      <c r="H6" s="259"/>
      <c r="I6" s="259"/>
      <c r="J6" s="259"/>
      <c r="K6" s="259"/>
      <c r="L6" s="260"/>
    </row>
    <row r="7" spans="1:12">
      <c r="A7" s="170">
        <f t="shared" si="0"/>
        <v>5</v>
      </c>
      <c r="B7" s="4"/>
      <c r="C7" s="3">
        <v>0</v>
      </c>
      <c r="D7" s="5"/>
      <c r="E7" s="6"/>
      <c r="F7" s="6"/>
      <c r="G7" s="255"/>
      <c r="H7" s="256"/>
      <c r="I7" s="256"/>
      <c r="J7" s="256"/>
      <c r="K7" s="256"/>
      <c r="L7" s="257"/>
    </row>
    <row r="8" spans="1:12" ht="43.5" customHeight="1">
      <c r="A8" s="170">
        <f t="shared" si="0"/>
        <v>6</v>
      </c>
      <c r="B8" s="43"/>
      <c r="C8" s="44">
        <v>0</v>
      </c>
      <c r="D8" s="47"/>
      <c r="E8" s="48"/>
      <c r="F8" s="48"/>
      <c r="G8" s="258"/>
      <c r="H8" s="259"/>
      <c r="I8" s="259"/>
      <c r="J8" s="259"/>
      <c r="K8" s="259"/>
      <c r="L8" s="260"/>
    </row>
    <row r="9" spans="1:12" ht="40.5" customHeight="1" thickBot="1">
      <c r="A9" s="171">
        <f t="shared" si="0"/>
        <v>7</v>
      </c>
      <c r="B9" s="10"/>
      <c r="C9" s="11">
        <v>0</v>
      </c>
      <c r="D9" s="12"/>
      <c r="E9" s="13"/>
      <c r="F9" s="13"/>
      <c r="G9" s="261"/>
      <c r="H9" s="262"/>
      <c r="I9" s="262"/>
      <c r="J9" s="262"/>
      <c r="K9" s="262"/>
      <c r="L9" s="263"/>
    </row>
    <row r="10" spans="1:12" ht="13.5" thickBot="1"/>
    <row r="11" spans="1:12" ht="13.5" thickBot="1">
      <c r="A11" s="94" t="s">
        <v>7</v>
      </c>
      <c r="B11" s="95" t="s">
        <v>8</v>
      </c>
      <c r="C11" s="172"/>
      <c r="D11" s="155"/>
      <c r="E11" s="96"/>
      <c r="F11" s="96"/>
      <c r="G11" s="97"/>
      <c r="H11" s="97"/>
      <c r="I11" s="97"/>
      <c r="J11" s="97"/>
      <c r="K11" s="97"/>
      <c r="L11" s="98"/>
    </row>
    <row r="12" spans="1:12">
      <c r="A12" s="170">
        <v>1</v>
      </c>
      <c r="B12" s="14"/>
      <c r="C12" s="3">
        <v>0</v>
      </c>
      <c r="D12" s="5"/>
      <c r="E12" s="6"/>
      <c r="F12" s="6"/>
      <c r="G12" s="255"/>
      <c r="H12" s="256"/>
      <c r="I12" s="256"/>
      <c r="J12" s="256"/>
      <c r="K12" s="256"/>
      <c r="L12" s="257"/>
    </row>
    <row r="13" spans="1:12">
      <c r="A13" s="170">
        <f t="shared" ref="A13:A18" si="1">A12+1</f>
        <v>2</v>
      </c>
      <c r="B13" s="49"/>
      <c r="C13" s="44">
        <v>0</v>
      </c>
      <c r="D13" s="45"/>
      <c r="E13" s="46"/>
      <c r="F13" s="46"/>
      <c r="G13" s="250"/>
      <c r="H13" s="251"/>
      <c r="I13" s="251"/>
      <c r="J13" s="251"/>
      <c r="K13" s="251"/>
      <c r="L13" s="252"/>
    </row>
    <row r="14" spans="1:12">
      <c r="A14" s="170">
        <f t="shared" si="1"/>
        <v>3</v>
      </c>
      <c r="B14" s="14"/>
      <c r="C14" s="3">
        <v>0</v>
      </c>
      <c r="D14" s="5"/>
      <c r="E14" s="6"/>
      <c r="F14" s="6"/>
      <c r="G14" s="247"/>
      <c r="H14" s="248"/>
      <c r="I14" s="248"/>
      <c r="J14" s="248"/>
      <c r="K14" s="248"/>
      <c r="L14" s="249"/>
    </row>
    <row r="15" spans="1:12">
      <c r="A15" s="170">
        <f t="shared" si="1"/>
        <v>4</v>
      </c>
      <c r="B15" s="49"/>
      <c r="C15" s="44">
        <v>0</v>
      </c>
      <c r="D15" s="45"/>
      <c r="E15" s="46"/>
      <c r="F15" s="46"/>
      <c r="G15" s="250"/>
      <c r="H15" s="251"/>
      <c r="I15" s="251"/>
      <c r="J15" s="251"/>
      <c r="K15" s="251"/>
      <c r="L15" s="252"/>
    </row>
    <row r="16" spans="1:12">
      <c r="A16" s="170">
        <f t="shared" si="1"/>
        <v>5</v>
      </c>
      <c r="B16" s="4"/>
      <c r="C16" s="3">
        <v>0</v>
      </c>
      <c r="D16" s="8"/>
      <c r="E16" s="9"/>
      <c r="F16" s="9"/>
      <c r="G16" s="247"/>
      <c r="H16" s="248"/>
      <c r="I16" s="248"/>
      <c r="J16" s="248"/>
      <c r="K16" s="248"/>
      <c r="L16" s="249"/>
    </row>
    <row r="17" spans="1:18">
      <c r="A17" s="170">
        <f t="shared" si="1"/>
        <v>6</v>
      </c>
      <c r="B17" s="43"/>
      <c r="C17" s="44">
        <v>0</v>
      </c>
      <c r="D17" s="47"/>
      <c r="E17" s="48"/>
      <c r="F17" s="48"/>
      <c r="G17" s="250"/>
      <c r="H17" s="251"/>
      <c r="I17" s="251"/>
      <c r="J17" s="251"/>
      <c r="K17" s="251"/>
      <c r="L17" s="252"/>
    </row>
    <row r="18" spans="1:18" ht="13.5" thickBot="1">
      <c r="A18" s="171">
        <f t="shared" si="1"/>
        <v>7</v>
      </c>
      <c r="B18" s="10"/>
      <c r="C18" s="11">
        <v>0</v>
      </c>
      <c r="D18" s="12"/>
      <c r="E18" s="13"/>
      <c r="F18" s="13"/>
      <c r="G18" s="253"/>
      <c r="H18" s="253"/>
      <c r="I18" s="253"/>
      <c r="J18" s="253"/>
      <c r="K18" s="253"/>
      <c r="L18" s="254"/>
    </row>
    <row r="27" spans="1:18">
      <c r="R27" s="114"/>
    </row>
  </sheetData>
  <mergeCells count="16">
    <mergeCell ref="G6:L6"/>
    <mergeCell ref="G7:L7"/>
    <mergeCell ref="G8:L8"/>
    <mergeCell ref="G9:L9"/>
    <mergeCell ref="A1:B1"/>
    <mergeCell ref="G1:L1"/>
    <mergeCell ref="G3:L3"/>
    <mergeCell ref="G4:L4"/>
    <mergeCell ref="G5:L5"/>
    <mergeCell ref="G16:L16"/>
    <mergeCell ref="G17:L17"/>
    <mergeCell ref="G18:L18"/>
    <mergeCell ref="G12:L12"/>
    <mergeCell ref="G13:L13"/>
    <mergeCell ref="G14:L14"/>
    <mergeCell ref="G15:L15"/>
  </mergeCells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9DE37369-FDB1-49D9-B243-77CC5781EAF7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C3:C9 C12:C18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V237"/>
  <sheetViews>
    <sheetView zoomScale="85" zoomScaleNormal="85" workbookViewId="0">
      <selection activeCell="B237" sqref="B236:L237"/>
    </sheetView>
  </sheetViews>
  <sheetFormatPr baseColWidth="10" defaultRowHeight="12.75" outlineLevelRow="1"/>
  <cols>
    <col min="2" max="2" width="34.7109375" customWidth="1"/>
  </cols>
  <sheetData>
    <row r="1" spans="1:16" ht="14.25" customHeight="1" thickBot="1">
      <c r="N1" s="277" t="s">
        <v>185</v>
      </c>
      <c r="O1" s="277"/>
      <c r="P1" s="278">
        <v>2</v>
      </c>
    </row>
    <row r="2" spans="1:16" ht="36.75" customHeight="1" thickBot="1">
      <c r="A2" s="94" t="s">
        <v>12</v>
      </c>
      <c r="B2" s="95" t="s">
        <v>13</v>
      </c>
      <c r="C2" s="155"/>
      <c r="D2" s="155"/>
      <c r="E2" s="96"/>
      <c r="F2" s="96"/>
      <c r="G2" s="97"/>
      <c r="H2" s="97"/>
      <c r="I2" s="97"/>
      <c r="J2" s="97"/>
      <c r="K2" s="97"/>
      <c r="L2" s="98"/>
      <c r="N2" s="277"/>
      <c r="O2" s="277"/>
      <c r="P2" s="279"/>
    </row>
    <row r="3" spans="1:16" ht="48" customHeight="1">
      <c r="A3" s="170">
        <v>1</v>
      </c>
      <c r="B3" s="14"/>
      <c r="C3" s="3"/>
      <c r="D3" s="5"/>
      <c r="E3" s="6"/>
      <c r="F3" s="6"/>
      <c r="G3" s="126" t="str">
        <f>IF(C3="SO","Pas de local onduleur.",IF(C3&gt;0,"Ventillation non fonctionnelle. Un bon réseau d'extraction d'air est nécessaire pour réduire la chaleur du local.  Devis sur demande pour mise en conformité.",""))</f>
        <v/>
      </c>
      <c r="H3" s="127"/>
      <c r="I3" s="127"/>
      <c r="J3" s="127"/>
      <c r="K3" s="127"/>
      <c r="L3" s="173"/>
      <c r="P3" t="s">
        <v>482</v>
      </c>
    </row>
    <row r="4" spans="1:16" ht="24.75" customHeight="1">
      <c r="A4" s="170">
        <f t="shared" ref="A4:A11" si="0">A3+1</f>
        <v>2</v>
      </c>
      <c r="B4" s="49"/>
      <c r="C4" s="44"/>
      <c r="D4" s="45"/>
      <c r="E4" s="46"/>
      <c r="F4" s="46"/>
      <c r="G4" s="146" t="str">
        <f>IF(C4="SO","Pas de local onduleur.",IF(C4&gt;0,"Local extérieur.",""))</f>
        <v/>
      </c>
      <c r="H4" s="147"/>
      <c r="I4" s="147"/>
      <c r="J4" s="147"/>
      <c r="K4" s="147"/>
      <c r="L4" s="174"/>
    </row>
    <row r="5" spans="1:16" ht="46.5" customHeight="1">
      <c r="A5" s="170">
        <f t="shared" si="0"/>
        <v>3</v>
      </c>
      <c r="B5" s="14"/>
      <c r="C5" s="3"/>
      <c r="D5" s="5"/>
      <c r="E5" s="6"/>
      <c r="F5" s="6"/>
      <c r="G5" s="144" t="str">
        <f>IF(C5="SO","Pas de local onduleur.",IF(C5&gt;0,"Local extérieur.",""))</f>
        <v/>
      </c>
      <c r="H5" s="145"/>
      <c r="I5" s="145"/>
      <c r="J5" s="145"/>
      <c r="K5" s="145"/>
      <c r="L5" s="175"/>
    </row>
    <row r="6" spans="1:16" ht="24" customHeight="1">
      <c r="A6" s="170">
        <f t="shared" si="0"/>
        <v>4</v>
      </c>
      <c r="B6" s="43"/>
      <c r="C6" s="44"/>
      <c r="D6" s="45"/>
      <c r="E6" s="48"/>
      <c r="F6" s="48"/>
      <c r="G6" s="138" t="str">
        <f>IF(C6="SO","Pas de local onduleur.",IF(C6&gt;0,"Pas d'éclairage.",""))</f>
        <v/>
      </c>
      <c r="H6" s="139"/>
      <c r="I6" s="139"/>
      <c r="J6" s="139"/>
      <c r="K6" s="139"/>
      <c r="L6" s="176"/>
    </row>
    <row r="7" spans="1:16" ht="12" customHeight="1">
      <c r="A7" s="170">
        <f t="shared" si="0"/>
        <v>5</v>
      </c>
      <c r="B7" s="4"/>
      <c r="C7" s="3"/>
      <c r="D7" s="5"/>
      <c r="E7" s="9"/>
      <c r="F7" s="9"/>
      <c r="G7" s="144" t="str">
        <f>IF(C7&gt;0,"Chemins de câbles surchargés. Devis sur demande pour mise en conformité.","")</f>
        <v/>
      </c>
      <c r="H7" s="145"/>
      <c r="I7" s="145"/>
      <c r="J7" s="145"/>
      <c r="K7" s="145"/>
      <c r="L7" s="175"/>
    </row>
    <row r="8" spans="1:16" ht="27.75" customHeight="1">
      <c r="A8" s="170">
        <f t="shared" si="0"/>
        <v>6</v>
      </c>
      <c r="B8" s="43"/>
      <c r="C8" s="44"/>
      <c r="D8" s="45"/>
      <c r="E8" s="48"/>
      <c r="F8" s="48"/>
      <c r="G8" s="165"/>
      <c r="H8" s="166"/>
      <c r="I8" s="166"/>
      <c r="J8" s="166"/>
      <c r="K8" s="166"/>
      <c r="L8" s="177"/>
    </row>
    <row r="9" spans="1:16" ht="42" customHeight="1">
      <c r="A9" s="170">
        <f t="shared" si="0"/>
        <v>7</v>
      </c>
      <c r="B9" s="4"/>
      <c r="C9" s="3"/>
      <c r="D9" s="5"/>
      <c r="E9" s="9"/>
      <c r="F9" s="9"/>
      <c r="G9" s="144" t="str">
        <f>IF(C9&gt;0,"Pas de séparation physique, les câbles sont tous dans la même goulotte.","")</f>
        <v/>
      </c>
      <c r="H9" s="145"/>
      <c r="I9" s="145"/>
      <c r="J9" s="145"/>
      <c r="K9" s="145"/>
      <c r="L9" s="175"/>
    </row>
    <row r="10" spans="1:16" ht="27.75" customHeight="1">
      <c r="A10" s="170">
        <f t="shared" si="0"/>
        <v>8</v>
      </c>
      <c r="B10" s="43"/>
      <c r="C10" s="44"/>
      <c r="D10" s="45"/>
      <c r="E10" s="48"/>
      <c r="F10" s="48"/>
      <c r="G10" s="146" t="str">
        <f>IF(C10&gt;0,"Câbles DC non conformes. Devis sur demande pour mise en conformité.","")</f>
        <v/>
      </c>
      <c r="H10" s="147"/>
      <c r="I10" s="147"/>
      <c r="J10" s="147"/>
      <c r="K10" s="147"/>
      <c r="L10" s="174"/>
    </row>
    <row r="11" spans="1:16" ht="13.5" thickBot="1">
      <c r="A11" s="171">
        <f t="shared" si="0"/>
        <v>9</v>
      </c>
      <c r="B11" s="10"/>
      <c r="C11" s="15"/>
      <c r="D11" s="16"/>
      <c r="E11" s="13"/>
      <c r="F11" s="13"/>
      <c r="G11" s="142" t="str">
        <f>IF(C11&gt;0,"Température élevée. Devis sur demande pour ajout d'un système d'extraction d'air.","")</f>
        <v/>
      </c>
      <c r="H11" s="143"/>
      <c r="I11" s="143"/>
      <c r="J11" s="143"/>
      <c r="K11" s="143"/>
      <c r="L11" s="178"/>
    </row>
    <row r="12" spans="1:16" ht="13.5" thickBot="1"/>
    <row r="13" spans="1:16" ht="13.5" thickBot="1">
      <c r="A13" s="94" t="s">
        <v>38</v>
      </c>
      <c r="B13" s="95" t="s">
        <v>11</v>
      </c>
      <c r="C13" s="155"/>
      <c r="D13" s="155"/>
      <c r="E13" s="96"/>
      <c r="F13" s="96"/>
      <c r="G13" s="97"/>
      <c r="H13" s="97"/>
      <c r="I13" s="97"/>
      <c r="J13" s="97"/>
      <c r="K13" s="97"/>
      <c r="L13" s="98"/>
    </row>
    <row r="14" spans="1:16">
      <c r="A14" s="179">
        <v>1</v>
      </c>
      <c r="B14" s="49"/>
      <c r="C14" s="44"/>
      <c r="D14" s="45"/>
      <c r="E14" s="46"/>
      <c r="F14" s="46"/>
      <c r="G14" s="258"/>
      <c r="H14" s="259"/>
      <c r="I14" s="259"/>
      <c r="J14" s="259"/>
      <c r="K14" s="259"/>
      <c r="L14" s="260"/>
    </row>
    <row r="15" spans="1:16">
      <c r="A15" s="170">
        <v>2</v>
      </c>
      <c r="B15" s="4"/>
      <c r="C15" s="3"/>
      <c r="D15" s="8"/>
      <c r="E15" s="9"/>
      <c r="F15" s="9"/>
      <c r="G15" s="247"/>
      <c r="H15" s="248"/>
      <c r="I15" s="248"/>
      <c r="J15" s="248"/>
      <c r="K15" s="248"/>
      <c r="L15" s="249"/>
    </row>
    <row r="16" spans="1:16">
      <c r="A16" s="179">
        <v>3</v>
      </c>
      <c r="B16" s="43"/>
      <c r="C16" s="44"/>
      <c r="D16" s="47"/>
      <c r="E16" s="48"/>
      <c r="F16" s="48"/>
      <c r="G16" s="250"/>
      <c r="H16" s="251"/>
      <c r="I16" s="251"/>
      <c r="J16" s="251"/>
      <c r="K16" s="251"/>
      <c r="L16" s="252"/>
    </row>
    <row r="17" spans="1:22">
      <c r="A17" s="170">
        <v>4</v>
      </c>
      <c r="B17" s="4"/>
      <c r="C17" s="3"/>
      <c r="D17" s="8"/>
      <c r="E17" s="9"/>
      <c r="F17" s="9"/>
      <c r="G17" s="144"/>
      <c r="H17" s="145"/>
      <c r="I17" s="145"/>
      <c r="J17" s="145"/>
      <c r="K17" s="145"/>
      <c r="L17" s="175"/>
    </row>
    <row r="18" spans="1:22">
      <c r="A18" s="179">
        <v>5</v>
      </c>
      <c r="B18" s="43"/>
      <c r="C18" s="44"/>
      <c r="D18" s="47"/>
      <c r="E18" s="48"/>
      <c r="F18" s="48"/>
      <c r="G18" s="146"/>
      <c r="H18" s="147"/>
      <c r="I18" s="147"/>
      <c r="J18" s="147"/>
      <c r="K18" s="147"/>
      <c r="L18" s="174"/>
    </row>
    <row r="19" spans="1:22">
      <c r="A19" s="170">
        <v>6</v>
      </c>
      <c r="B19" s="4"/>
      <c r="C19" s="3"/>
      <c r="D19" s="8"/>
      <c r="E19" s="9"/>
      <c r="F19" s="9"/>
      <c r="G19" s="144"/>
      <c r="H19" s="145"/>
      <c r="I19" s="145"/>
      <c r="J19" s="145"/>
      <c r="K19" s="145"/>
      <c r="L19" s="175"/>
      <c r="Q19" s="247"/>
      <c r="R19" s="248"/>
      <c r="S19" s="248"/>
      <c r="T19" s="248"/>
      <c r="U19" s="248"/>
      <c r="V19" s="268"/>
    </row>
    <row r="20" spans="1:22">
      <c r="A20" s="179">
        <v>7</v>
      </c>
      <c r="B20" s="43"/>
      <c r="C20" s="44"/>
      <c r="D20" s="47"/>
      <c r="E20" s="48"/>
      <c r="F20" s="48"/>
      <c r="G20" s="146"/>
      <c r="H20" s="147"/>
      <c r="I20" s="147"/>
      <c r="J20" s="147"/>
      <c r="K20" s="147"/>
      <c r="L20" s="174"/>
    </row>
    <row r="21" spans="1:22">
      <c r="A21" s="170">
        <v>8</v>
      </c>
      <c r="B21" s="4"/>
      <c r="C21" s="3"/>
      <c r="D21" s="8"/>
      <c r="E21" s="9"/>
      <c r="F21" s="9"/>
      <c r="G21" s="282"/>
      <c r="H21" s="283"/>
      <c r="I21" s="283"/>
      <c r="J21" s="283"/>
      <c r="K21" s="283"/>
      <c r="L21" s="284"/>
    </row>
    <row r="22" spans="1:22" ht="25.5" customHeight="1">
      <c r="A22" s="170">
        <v>9</v>
      </c>
      <c r="B22" s="4"/>
      <c r="C22" s="3"/>
      <c r="D22" s="4"/>
      <c r="E22" s="4"/>
      <c r="F22" s="4"/>
      <c r="G22" s="247"/>
      <c r="H22" s="248"/>
      <c r="I22" s="248"/>
      <c r="J22" s="248"/>
      <c r="K22" s="248"/>
      <c r="L22" s="249"/>
    </row>
    <row r="23" spans="1:22">
      <c r="A23" s="180"/>
      <c r="B23" s="118"/>
      <c r="C23" s="118"/>
      <c r="D23" s="118"/>
      <c r="E23" s="118"/>
      <c r="F23" s="118"/>
      <c r="G23" s="280" t="s">
        <v>39</v>
      </c>
      <c r="H23" s="281"/>
      <c r="I23" s="280"/>
      <c r="J23" s="285"/>
      <c r="K23" s="285"/>
      <c r="L23" s="286"/>
    </row>
    <row r="24" spans="1:22">
      <c r="A24" s="179">
        <v>10</v>
      </c>
      <c r="B24" s="49"/>
      <c r="C24" s="44"/>
      <c r="D24" s="45"/>
      <c r="E24" s="115"/>
      <c r="F24" s="46"/>
      <c r="G24" s="116"/>
      <c r="H24" s="117"/>
      <c r="I24" s="271"/>
      <c r="J24" s="272"/>
      <c r="K24" s="272"/>
      <c r="L24" s="273"/>
    </row>
    <row r="25" spans="1:22">
      <c r="A25" s="170">
        <v>11</v>
      </c>
      <c r="B25" s="4"/>
      <c r="C25" s="3"/>
      <c r="D25" s="8"/>
      <c r="E25" s="20"/>
      <c r="F25" s="9"/>
      <c r="G25" s="90"/>
      <c r="H25" s="91"/>
      <c r="I25" s="274"/>
      <c r="J25" s="275"/>
      <c r="K25" s="275"/>
      <c r="L25" s="276"/>
    </row>
    <row r="26" spans="1:22" ht="12.75" hidden="1" customHeight="1">
      <c r="A26" s="179">
        <v>12</v>
      </c>
      <c r="B26" s="43" t="s">
        <v>40</v>
      </c>
      <c r="C26" s="44"/>
      <c r="D26" s="47"/>
      <c r="E26" s="66"/>
      <c r="F26" s="48"/>
      <c r="G26" s="99"/>
      <c r="H26" s="100"/>
      <c r="I26" s="271"/>
      <c r="J26" s="272"/>
      <c r="K26" s="272"/>
      <c r="L26" s="273"/>
    </row>
    <row r="27" spans="1:22" hidden="1">
      <c r="A27" s="170">
        <v>13</v>
      </c>
      <c r="B27" s="4" t="s">
        <v>57</v>
      </c>
      <c r="C27" s="3"/>
      <c r="D27" s="8"/>
      <c r="E27" s="20"/>
      <c r="F27" s="9"/>
      <c r="G27" s="90"/>
      <c r="H27" s="91"/>
      <c r="I27" s="274"/>
      <c r="J27" s="275"/>
      <c r="K27" s="275"/>
      <c r="L27" s="276"/>
    </row>
    <row r="28" spans="1:22" hidden="1">
      <c r="A28" s="179">
        <v>14</v>
      </c>
      <c r="B28" s="43" t="s">
        <v>58</v>
      </c>
      <c r="C28" s="44"/>
      <c r="D28" s="47"/>
      <c r="E28" s="66"/>
      <c r="F28" s="48"/>
      <c r="G28" s="67"/>
      <c r="H28" s="68"/>
      <c r="I28" s="271"/>
      <c r="J28" s="272"/>
      <c r="K28" s="272"/>
      <c r="L28" s="273"/>
    </row>
    <row r="29" spans="1:22" hidden="1">
      <c r="A29" s="170">
        <v>15</v>
      </c>
      <c r="B29" s="4" t="s">
        <v>59</v>
      </c>
      <c r="C29" s="3"/>
      <c r="D29" s="8"/>
      <c r="E29" s="20"/>
      <c r="F29" s="9"/>
      <c r="G29" s="92"/>
      <c r="H29" s="93"/>
      <c r="I29" s="274"/>
      <c r="J29" s="275"/>
      <c r="K29" s="275"/>
      <c r="L29" s="276"/>
    </row>
    <row r="30" spans="1:22" hidden="1">
      <c r="A30" s="179">
        <v>16</v>
      </c>
      <c r="B30" s="43" t="s">
        <v>60</v>
      </c>
      <c r="C30" s="44"/>
      <c r="D30" s="47"/>
      <c r="E30" s="66"/>
      <c r="F30" s="48"/>
      <c r="G30" s="67"/>
      <c r="H30" s="68"/>
      <c r="I30" s="271"/>
      <c r="J30" s="272"/>
      <c r="K30" s="272"/>
      <c r="L30" s="273"/>
    </row>
    <row r="31" spans="1:22" hidden="1">
      <c r="A31" s="170">
        <v>17</v>
      </c>
      <c r="B31" s="4" t="s">
        <v>61</v>
      </c>
      <c r="C31" s="3"/>
      <c r="D31" s="8"/>
      <c r="E31" s="20"/>
      <c r="F31" s="9"/>
      <c r="G31" s="90"/>
      <c r="H31" s="91"/>
      <c r="I31" s="274"/>
      <c r="J31" s="275"/>
      <c r="K31" s="275"/>
      <c r="L31" s="276"/>
    </row>
    <row r="32" spans="1:22" hidden="1">
      <c r="A32" s="179">
        <v>18</v>
      </c>
      <c r="B32" s="43" t="s">
        <v>62</v>
      </c>
      <c r="C32" s="44"/>
      <c r="D32" s="47"/>
      <c r="E32" s="66"/>
      <c r="F32" s="48"/>
      <c r="G32" s="99"/>
      <c r="H32" s="100"/>
      <c r="I32" s="271"/>
      <c r="J32" s="272"/>
      <c r="K32" s="272"/>
      <c r="L32" s="273"/>
    </row>
    <row r="33" spans="1:12" hidden="1" outlineLevel="1">
      <c r="A33" s="170">
        <v>19</v>
      </c>
      <c r="B33" s="4" t="s">
        <v>63</v>
      </c>
      <c r="C33" s="3"/>
      <c r="D33" s="8"/>
      <c r="E33" s="20"/>
      <c r="F33" s="9"/>
      <c r="G33" s="90"/>
      <c r="H33" s="91"/>
      <c r="I33" s="153"/>
      <c r="J33" s="154"/>
      <c r="K33" s="154"/>
      <c r="L33" s="181"/>
    </row>
    <row r="34" spans="1:12" hidden="1" outlineLevel="1">
      <c r="A34" s="179">
        <v>20</v>
      </c>
      <c r="B34" s="43" t="s">
        <v>64</v>
      </c>
      <c r="C34" s="44"/>
      <c r="D34" s="47"/>
      <c r="E34" s="66"/>
      <c r="F34" s="48"/>
      <c r="G34" s="67"/>
      <c r="H34" s="68"/>
      <c r="I34" s="149"/>
      <c r="J34" s="150"/>
      <c r="K34" s="150"/>
      <c r="L34" s="182"/>
    </row>
    <row r="35" spans="1:12" hidden="1" outlineLevel="1">
      <c r="A35" s="170">
        <v>21</v>
      </c>
      <c r="B35" s="4" t="s">
        <v>65</v>
      </c>
      <c r="C35" s="3"/>
      <c r="D35" s="8"/>
      <c r="E35" s="20"/>
      <c r="F35" s="9"/>
      <c r="G35" s="90"/>
      <c r="H35" s="91"/>
      <c r="I35" s="153"/>
      <c r="J35" s="152"/>
      <c r="K35" s="152"/>
      <c r="L35" s="181"/>
    </row>
    <row r="36" spans="1:12" hidden="1" outlineLevel="1">
      <c r="A36" s="179">
        <v>22</v>
      </c>
      <c r="B36" s="43" t="s">
        <v>66</v>
      </c>
      <c r="C36" s="44"/>
      <c r="D36" s="47"/>
      <c r="E36" s="66"/>
      <c r="F36" s="48"/>
      <c r="G36" s="99"/>
      <c r="H36" s="100"/>
      <c r="I36" s="89"/>
      <c r="J36" s="183"/>
      <c r="K36" s="65"/>
      <c r="L36" s="184"/>
    </row>
    <row r="37" spans="1:12" hidden="1" outlineLevel="1">
      <c r="A37" s="170">
        <v>23</v>
      </c>
      <c r="B37" s="4" t="s">
        <v>67</v>
      </c>
      <c r="C37" s="3"/>
      <c r="D37" s="8"/>
      <c r="E37" s="20"/>
      <c r="F37" s="9"/>
      <c r="G37" s="90"/>
      <c r="H37" s="91"/>
      <c r="I37" s="151"/>
      <c r="J37" s="152"/>
      <c r="K37" s="152"/>
      <c r="L37" s="185"/>
    </row>
    <row r="38" spans="1:12" hidden="1" outlineLevel="1">
      <c r="A38" s="170">
        <v>24</v>
      </c>
      <c r="B38" s="43" t="s">
        <v>68</v>
      </c>
      <c r="C38" s="44"/>
      <c r="D38" s="47"/>
      <c r="E38" s="66"/>
      <c r="F38" s="48"/>
      <c r="G38" s="67"/>
      <c r="H38" s="68"/>
      <c r="I38" s="89"/>
      <c r="J38" s="150"/>
      <c r="K38" s="150"/>
      <c r="L38" s="184"/>
    </row>
    <row r="39" spans="1:12" hidden="1" outlineLevel="1">
      <c r="A39" s="179">
        <v>25</v>
      </c>
      <c r="B39" s="4" t="s">
        <v>69</v>
      </c>
      <c r="C39" s="3"/>
      <c r="D39" s="8"/>
      <c r="E39" s="20"/>
      <c r="F39" s="9"/>
      <c r="G39" s="92"/>
      <c r="H39" s="93"/>
      <c r="I39" s="153"/>
      <c r="J39" s="186"/>
      <c r="K39" s="154"/>
      <c r="L39" s="181"/>
    </row>
    <row r="40" spans="1:12" hidden="1" outlineLevel="1">
      <c r="A40" s="170">
        <v>26</v>
      </c>
      <c r="B40" s="43" t="s">
        <v>70</v>
      </c>
      <c r="C40" s="44"/>
      <c r="D40" s="47"/>
      <c r="E40" s="66"/>
      <c r="F40" s="48"/>
      <c r="G40" s="67"/>
      <c r="H40" s="68"/>
      <c r="I40" s="149"/>
      <c r="J40" s="150"/>
      <c r="K40" s="150"/>
      <c r="L40" s="182"/>
    </row>
    <row r="41" spans="1:12" hidden="1" outlineLevel="1">
      <c r="A41" s="179">
        <v>27</v>
      </c>
      <c r="B41" s="4" t="s">
        <v>71</v>
      </c>
      <c r="C41" s="3"/>
      <c r="D41" s="8"/>
      <c r="E41" s="20"/>
      <c r="F41" s="9"/>
      <c r="G41" s="90"/>
      <c r="H41" s="91"/>
      <c r="I41" s="153"/>
      <c r="J41" s="152"/>
      <c r="K41" s="152"/>
      <c r="L41" s="181"/>
    </row>
    <row r="42" spans="1:12" hidden="1" outlineLevel="1">
      <c r="A42" s="170">
        <v>28</v>
      </c>
      <c r="B42" s="43" t="s">
        <v>72</v>
      </c>
      <c r="C42" s="44"/>
      <c r="D42" s="47"/>
      <c r="E42" s="66"/>
      <c r="F42" s="48"/>
      <c r="G42" s="99"/>
      <c r="H42" s="100"/>
      <c r="I42" s="89"/>
      <c r="J42" s="183"/>
      <c r="K42" s="65"/>
      <c r="L42" s="184"/>
    </row>
    <row r="43" spans="1:12" hidden="1" outlineLevel="1">
      <c r="A43" s="179">
        <v>29</v>
      </c>
      <c r="B43" s="4" t="s">
        <v>73</v>
      </c>
      <c r="C43" s="3"/>
      <c r="D43" s="8"/>
      <c r="E43" s="20"/>
      <c r="F43" s="9"/>
      <c r="G43" s="90"/>
      <c r="H43" s="91"/>
      <c r="I43" s="151"/>
      <c r="J43" s="152"/>
      <c r="K43" s="152"/>
      <c r="L43" s="185"/>
    </row>
    <row r="44" spans="1:12" hidden="1" outlineLevel="1">
      <c r="A44" s="170">
        <v>30</v>
      </c>
      <c r="B44" s="43" t="s">
        <v>74</v>
      </c>
      <c r="C44" s="44"/>
      <c r="D44" s="47"/>
      <c r="E44" s="66"/>
      <c r="F44" s="48"/>
      <c r="G44" s="67"/>
      <c r="H44" s="68"/>
      <c r="I44" s="89"/>
      <c r="J44" s="150"/>
      <c r="K44" s="150"/>
      <c r="L44" s="184"/>
    </row>
    <row r="45" spans="1:12" hidden="1" outlineLevel="1">
      <c r="A45" s="179">
        <v>31</v>
      </c>
      <c r="B45" s="4" t="s">
        <v>75</v>
      </c>
      <c r="C45" s="3"/>
      <c r="D45" s="8"/>
      <c r="E45" s="20"/>
      <c r="F45" s="9"/>
      <c r="G45" s="90"/>
      <c r="H45" s="91"/>
      <c r="I45" s="153"/>
      <c r="J45" s="186"/>
      <c r="K45" s="154"/>
      <c r="L45" s="181"/>
    </row>
    <row r="46" spans="1:12" hidden="1" outlineLevel="1">
      <c r="A46" s="170">
        <v>32</v>
      </c>
      <c r="B46" s="43" t="s">
        <v>76</v>
      </c>
      <c r="C46" s="44"/>
      <c r="D46" s="47"/>
      <c r="E46" s="66"/>
      <c r="F46" s="48"/>
      <c r="G46" s="99"/>
      <c r="H46" s="100"/>
      <c r="I46" s="149"/>
      <c r="J46" s="150"/>
      <c r="K46" s="150"/>
      <c r="L46" s="182"/>
    </row>
    <row r="47" spans="1:12" hidden="1" outlineLevel="1">
      <c r="A47" s="179">
        <v>33</v>
      </c>
      <c r="B47" s="4" t="s">
        <v>77</v>
      </c>
      <c r="C47" s="3"/>
      <c r="D47" s="8"/>
      <c r="E47" s="20"/>
      <c r="F47" s="9"/>
      <c r="G47" s="90"/>
      <c r="H47" s="91"/>
      <c r="I47" s="153"/>
      <c r="J47" s="152"/>
      <c r="K47" s="152"/>
      <c r="L47" s="181"/>
    </row>
    <row r="48" spans="1:12" hidden="1" outlineLevel="1">
      <c r="A48" s="170">
        <v>34</v>
      </c>
      <c r="B48" s="43" t="s">
        <v>78</v>
      </c>
      <c r="C48" s="44"/>
      <c r="D48" s="47"/>
      <c r="E48" s="66"/>
      <c r="F48" s="48"/>
      <c r="G48" s="67"/>
      <c r="H48" s="68"/>
      <c r="I48" s="89"/>
      <c r="J48" s="183"/>
      <c r="K48" s="65"/>
      <c r="L48" s="184"/>
    </row>
    <row r="49" spans="1:12" hidden="1" outlineLevel="1">
      <c r="A49" s="179">
        <v>35</v>
      </c>
      <c r="B49" s="4" t="s">
        <v>79</v>
      </c>
      <c r="C49" s="3"/>
      <c r="D49" s="8"/>
      <c r="E49" s="20"/>
      <c r="F49" s="9"/>
      <c r="G49" s="92"/>
      <c r="H49" s="93"/>
      <c r="I49" s="151"/>
      <c r="J49" s="152"/>
      <c r="K49" s="152"/>
      <c r="L49" s="185"/>
    </row>
    <row r="50" spans="1:12" hidden="1" outlineLevel="1">
      <c r="A50" s="170">
        <v>36</v>
      </c>
      <c r="B50" s="43" t="s">
        <v>80</v>
      </c>
      <c r="C50" s="44"/>
      <c r="D50" s="47"/>
      <c r="E50" s="66"/>
      <c r="F50" s="48"/>
      <c r="G50" s="67"/>
      <c r="H50" s="68"/>
      <c r="I50" s="89"/>
      <c r="J50" s="150"/>
      <c r="K50" s="150"/>
      <c r="L50" s="184"/>
    </row>
    <row r="51" spans="1:12" ht="12.75" hidden="1" customHeight="1" outlineLevel="1">
      <c r="A51" s="179">
        <v>37</v>
      </c>
      <c r="B51" s="4" t="s">
        <v>81</v>
      </c>
      <c r="C51" s="3"/>
      <c r="D51" s="8"/>
      <c r="E51" s="20"/>
      <c r="F51" s="9"/>
      <c r="G51" s="90"/>
      <c r="H51" s="91"/>
      <c r="I51" s="153"/>
      <c r="J51" s="186"/>
      <c r="K51" s="154"/>
      <c r="L51" s="181"/>
    </row>
    <row r="52" spans="1:12" ht="12.75" hidden="1" customHeight="1" outlineLevel="1">
      <c r="A52" s="170">
        <v>38</v>
      </c>
      <c r="B52" s="43" t="s">
        <v>82</v>
      </c>
      <c r="C52" s="44"/>
      <c r="D52" s="47"/>
      <c r="E52" s="66"/>
      <c r="F52" s="48"/>
      <c r="G52" s="99"/>
      <c r="H52" s="100"/>
      <c r="I52" s="149"/>
      <c r="J52" s="150"/>
      <c r="K52" s="150"/>
      <c r="L52" s="182"/>
    </row>
    <row r="53" spans="1:12" ht="12.75" hidden="1" customHeight="1" outlineLevel="1">
      <c r="A53" s="170">
        <v>39</v>
      </c>
      <c r="B53" s="4" t="s">
        <v>83</v>
      </c>
      <c r="C53" s="3"/>
      <c r="D53" s="8"/>
      <c r="E53" s="20"/>
      <c r="F53" s="9"/>
      <c r="G53" s="90"/>
      <c r="H53" s="91"/>
      <c r="I53" s="153"/>
      <c r="J53" s="152"/>
      <c r="K53" s="152"/>
      <c r="L53" s="181"/>
    </row>
    <row r="54" spans="1:12" hidden="1" outlineLevel="1">
      <c r="A54" s="179">
        <v>40</v>
      </c>
      <c r="B54" s="43" t="s">
        <v>84</v>
      </c>
      <c r="C54" s="44"/>
      <c r="D54" s="47"/>
      <c r="E54" s="66"/>
      <c r="F54" s="48"/>
      <c r="G54" s="67"/>
      <c r="H54" s="68"/>
      <c r="I54" s="89"/>
      <c r="J54" s="183"/>
      <c r="K54" s="65"/>
      <c r="L54" s="184"/>
    </row>
    <row r="55" spans="1:12" hidden="1" outlineLevel="1">
      <c r="A55" s="170">
        <v>41</v>
      </c>
      <c r="B55" s="4" t="s">
        <v>85</v>
      </c>
      <c r="C55" s="3"/>
      <c r="D55" s="8"/>
      <c r="E55" s="20"/>
      <c r="F55" s="9"/>
      <c r="G55" s="90"/>
      <c r="H55" s="91"/>
      <c r="I55" s="153"/>
      <c r="J55" s="154"/>
      <c r="K55" s="154"/>
      <c r="L55" s="181"/>
    </row>
    <row r="56" spans="1:12" hidden="1" outlineLevel="1">
      <c r="A56" s="179">
        <v>42</v>
      </c>
      <c r="B56" s="43" t="s">
        <v>86</v>
      </c>
      <c r="C56" s="44"/>
      <c r="D56" s="47"/>
      <c r="E56" s="66"/>
      <c r="F56" s="48"/>
      <c r="G56" s="99"/>
      <c r="H56" s="100"/>
      <c r="I56" s="89"/>
      <c r="J56" s="65"/>
      <c r="K56" s="65"/>
      <c r="L56" s="184"/>
    </row>
    <row r="57" spans="1:12" hidden="1" outlineLevel="1">
      <c r="A57" s="170">
        <v>43</v>
      </c>
      <c r="B57" s="4" t="s">
        <v>87</v>
      </c>
      <c r="C57" s="3"/>
      <c r="D57" s="8"/>
      <c r="E57" s="20"/>
      <c r="F57" s="9"/>
      <c r="G57" s="90"/>
      <c r="H57" s="91"/>
      <c r="I57" s="153"/>
      <c r="J57" s="186"/>
      <c r="K57" s="154"/>
      <c r="L57" s="181"/>
    </row>
    <row r="58" spans="1:12" hidden="1" outlineLevel="1">
      <c r="A58" s="179">
        <v>44</v>
      </c>
      <c r="B58" s="43" t="s">
        <v>88</v>
      </c>
      <c r="C58" s="44"/>
      <c r="D58" s="47"/>
      <c r="E58" s="66"/>
      <c r="F58" s="48"/>
      <c r="G58" s="67"/>
      <c r="H58" s="68"/>
      <c r="I58" s="89"/>
      <c r="J58" s="65"/>
      <c r="K58" s="65"/>
      <c r="L58" s="184"/>
    </row>
    <row r="59" spans="1:12" hidden="1" outlineLevel="1">
      <c r="A59" s="170">
        <v>45</v>
      </c>
      <c r="B59" s="4" t="s">
        <v>89</v>
      </c>
      <c r="C59" s="3"/>
      <c r="D59" s="8"/>
      <c r="E59" s="20"/>
      <c r="F59" s="9"/>
      <c r="G59" s="92"/>
      <c r="H59" s="93"/>
      <c r="I59" s="153"/>
      <c r="J59" s="154"/>
      <c r="K59" s="154"/>
      <c r="L59" s="181"/>
    </row>
    <row r="60" spans="1:12" hidden="1" outlineLevel="1">
      <c r="A60" s="179">
        <v>46</v>
      </c>
      <c r="B60" s="43" t="s">
        <v>90</v>
      </c>
      <c r="C60" s="44"/>
      <c r="D60" s="47"/>
      <c r="E60" s="66"/>
      <c r="F60" s="48"/>
      <c r="G60" s="67"/>
      <c r="H60" s="68"/>
      <c r="I60" s="89"/>
      <c r="J60" s="183"/>
      <c r="K60" s="65"/>
      <c r="L60" s="184"/>
    </row>
    <row r="61" spans="1:12" hidden="1" outlineLevel="1">
      <c r="A61" s="170">
        <v>47</v>
      </c>
      <c r="B61" s="4" t="s">
        <v>91</v>
      </c>
      <c r="C61" s="3"/>
      <c r="D61" s="8"/>
      <c r="E61" s="20"/>
      <c r="F61" s="9"/>
      <c r="G61" s="90"/>
      <c r="H61" s="91"/>
      <c r="I61" s="153"/>
      <c r="J61" s="154"/>
      <c r="K61" s="154"/>
      <c r="L61" s="181"/>
    </row>
    <row r="62" spans="1:12" hidden="1" outlineLevel="1">
      <c r="A62" s="179">
        <v>48</v>
      </c>
      <c r="B62" s="43" t="s">
        <v>92</v>
      </c>
      <c r="C62" s="44"/>
      <c r="D62" s="47"/>
      <c r="E62" s="66"/>
      <c r="F62" s="48"/>
      <c r="G62" s="99"/>
      <c r="H62" s="100"/>
      <c r="I62" s="89"/>
      <c r="J62" s="65"/>
      <c r="K62" s="65"/>
      <c r="L62" s="184"/>
    </row>
    <row r="63" spans="1:12" hidden="1" outlineLevel="1">
      <c r="A63" s="170">
        <v>49</v>
      </c>
      <c r="B63" s="4" t="s">
        <v>93</v>
      </c>
      <c r="C63" s="3"/>
      <c r="D63" s="8"/>
      <c r="E63" s="20"/>
      <c r="F63" s="9"/>
      <c r="G63" s="90"/>
      <c r="H63" s="91"/>
      <c r="I63" s="153"/>
      <c r="J63" s="154"/>
      <c r="K63" s="154"/>
      <c r="L63" s="181"/>
    </row>
    <row r="64" spans="1:12" hidden="1" outlineLevel="1">
      <c r="A64" s="179">
        <v>50</v>
      </c>
      <c r="B64" s="43" t="s">
        <v>94</v>
      </c>
      <c r="C64" s="44"/>
      <c r="D64" s="47"/>
      <c r="E64" s="66"/>
      <c r="F64" s="48"/>
      <c r="G64" s="67"/>
      <c r="H64" s="68"/>
      <c r="I64" s="149"/>
      <c r="J64" s="150"/>
      <c r="K64" s="150"/>
      <c r="L64" s="182"/>
    </row>
    <row r="65" spans="1:12" hidden="1" outlineLevel="1">
      <c r="A65" s="170">
        <v>51</v>
      </c>
      <c r="B65" s="4" t="s">
        <v>95</v>
      </c>
      <c r="C65" s="3"/>
      <c r="D65" s="8"/>
      <c r="E65" s="20"/>
      <c r="F65" s="9"/>
      <c r="G65" s="90"/>
      <c r="H65" s="91"/>
      <c r="I65" s="153"/>
      <c r="J65" s="152"/>
      <c r="K65" s="152"/>
      <c r="L65" s="181"/>
    </row>
    <row r="66" spans="1:12" hidden="1" outlineLevel="1">
      <c r="A66" s="179">
        <v>52</v>
      </c>
      <c r="B66" s="43" t="s">
        <v>96</v>
      </c>
      <c r="C66" s="44"/>
      <c r="D66" s="47"/>
      <c r="E66" s="66"/>
      <c r="F66" s="48"/>
      <c r="G66" s="99"/>
      <c r="H66" s="100"/>
      <c r="I66" s="89"/>
      <c r="J66" s="183"/>
      <c r="K66" s="65"/>
      <c r="L66" s="184"/>
    </row>
    <row r="67" spans="1:12" hidden="1" outlineLevel="1">
      <c r="A67" s="170">
        <v>53</v>
      </c>
      <c r="B67" s="4" t="s">
        <v>97</v>
      </c>
      <c r="C67" s="3"/>
      <c r="D67" s="8"/>
      <c r="E67" s="20"/>
      <c r="F67" s="9"/>
      <c r="G67" s="90"/>
      <c r="H67" s="91"/>
      <c r="I67" s="151"/>
      <c r="J67" s="152"/>
      <c r="K67" s="152"/>
      <c r="L67" s="185"/>
    </row>
    <row r="68" spans="1:12" hidden="1" outlineLevel="1">
      <c r="A68" s="170">
        <v>54</v>
      </c>
      <c r="B68" s="43" t="s">
        <v>98</v>
      </c>
      <c r="C68" s="44"/>
      <c r="D68" s="47"/>
      <c r="E68" s="66"/>
      <c r="F68" s="48"/>
      <c r="G68" s="67"/>
      <c r="H68" s="68"/>
      <c r="I68" s="89"/>
      <c r="J68" s="150"/>
      <c r="K68" s="150"/>
      <c r="L68" s="184"/>
    </row>
    <row r="69" spans="1:12" hidden="1" outlineLevel="1">
      <c r="A69" s="179">
        <v>55</v>
      </c>
      <c r="B69" s="4" t="s">
        <v>99</v>
      </c>
      <c r="C69" s="3"/>
      <c r="D69" s="8"/>
      <c r="E69" s="20"/>
      <c r="F69" s="9"/>
      <c r="G69" s="92"/>
      <c r="H69" s="93"/>
      <c r="I69" s="153"/>
      <c r="J69" s="186"/>
      <c r="K69" s="154"/>
      <c r="L69" s="181"/>
    </row>
    <row r="70" spans="1:12" hidden="1" outlineLevel="1">
      <c r="A70" s="170">
        <v>56</v>
      </c>
      <c r="B70" s="43" t="s">
        <v>100</v>
      </c>
      <c r="C70" s="44"/>
      <c r="D70" s="47"/>
      <c r="E70" s="66"/>
      <c r="F70" s="48"/>
      <c r="G70" s="67"/>
      <c r="H70" s="68"/>
      <c r="I70" s="149"/>
      <c r="J70" s="150"/>
      <c r="K70" s="150"/>
      <c r="L70" s="182"/>
    </row>
    <row r="71" spans="1:12" hidden="1" outlineLevel="1">
      <c r="A71" s="179">
        <v>57</v>
      </c>
      <c r="B71" s="4" t="s">
        <v>101</v>
      </c>
      <c r="C71" s="3"/>
      <c r="D71" s="8"/>
      <c r="E71" s="20"/>
      <c r="F71" s="9"/>
      <c r="G71" s="90"/>
      <c r="H71" s="91"/>
      <c r="I71" s="153"/>
      <c r="J71" s="152"/>
      <c r="K71" s="152"/>
      <c r="L71" s="181"/>
    </row>
    <row r="72" spans="1:12" hidden="1" outlineLevel="1">
      <c r="A72" s="170">
        <v>58</v>
      </c>
      <c r="B72" s="43" t="s">
        <v>102</v>
      </c>
      <c r="C72" s="44"/>
      <c r="D72" s="47"/>
      <c r="E72" s="66"/>
      <c r="F72" s="48"/>
      <c r="G72" s="99"/>
      <c r="H72" s="100"/>
      <c r="I72" s="89"/>
      <c r="J72" s="183"/>
      <c r="K72" s="65"/>
      <c r="L72" s="184"/>
    </row>
    <row r="73" spans="1:12" hidden="1" outlineLevel="1">
      <c r="A73" s="179">
        <v>59</v>
      </c>
      <c r="B73" s="4" t="s">
        <v>103</v>
      </c>
      <c r="C73" s="3"/>
      <c r="D73" s="8"/>
      <c r="E73" s="20"/>
      <c r="F73" s="9"/>
      <c r="G73" s="90"/>
      <c r="H73" s="91"/>
      <c r="I73" s="151"/>
      <c r="J73" s="152"/>
      <c r="K73" s="152"/>
      <c r="L73" s="185"/>
    </row>
    <row r="74" spans="1:12" hidden="1" outlineLevel="1">
      <c r="A74" s="170">
        <v>60</v>
      </c>
      <c r="B74" s="43" t="s">
        <v>104</v>
      </c>
      <c r="C74" s="44"/>
      <c r="D74" s="47"/>
      <c r="E74" s="66"/>
      <c r="F74" s="48"/>
      <c r="G74" s="67"/>
      <c r="H74" s="68"/>
      <c r="I74" s="89"/>
      <c r="J74" s="150"/>
      <c r="K74" s="150"/>
      <c r="L74" s="184"/>
    </row>
    <row r="75" spans="1:12" hidden="1" outlineLevel="1">
      <c r="A75" s="179">
        <v>61</v>
      </c>
      <c r="B75" s="4" t="s">
        <v>105</v>
      </c>
      <c r="C75" s="3"/>
      <c r="D75" s="8"/>
      <c r="E75" s="20"/>
      <c r="F75" s="9"/>
      <c r="G75" s="90"/>
      <c r="H75" s="91"/>
      <c r="I75" s="153"/>
      <c r="J75" s="186"/>
      <c r="K75" s="154"/>
      <c r="L75" s="181"/>
    </row>
    <row r="76" spans="1:12" hidden="1" outlineLevel="1">
      <c r="A76" s="170">
        <v>62</v>
      </c>
      <c r="B76" s="43" t="s">
        <v>106</v>
      </c>
      <c r="C76" s="44"/>
      <c r="D76" s="47"/>
      <c r="E76" s="66"/>
      <c r="F76" s="48"/>
      <c r="G76" s="99"/>
      <c r="H76" s="100"/>
      <c r="I76" s="149"/>
      <c r="J76" s="150"/>
      <c r="K76" s="150"/>
      <c r="L76" s="182"/>
    </row>
    <row r="77" spans="1:12" hidden="1" outlineLevel="1">
      <c r="A77" s="179">
        <v>63</v>
      </c>
      <c r="B77" s="4" t="s">
        <v>107</v>
      </c>
      <c r="C77" s="3"/>
      <c r="D77" s="8"/>
      <c r="E77" s="20"/>
      <c r="F77" s="9"/>
      <c r="G77" s="90"/>
      <c r="H77" s="91"/>
      <c r="I77" s="153"/>
      <c r="J77" s="152"/>
      <c r="K77" s="152"/>
      <c r="L77" s="181"/>
    </row>
    <row r="78" spans="1:12" hidden="1" outlineLevel="1">
      <c r="A78" s="170">
        <v>64</v>
      </c>
      <c r="B78" s="43" t="s">
        <v>108</v>
      </c>
      <c r="C78" s="44"/>
      <c r="D78" s="47"/>
      <c r="E78" s="66"/>
      <c r="F78" s="48"/>
      <c r="G78" s="67"/>
      <c r="H78" s="68"/>
      <c r="I78" s="89"/>
      <c r="J78" s="183"/>
      <c r="K78" s="65"/>
      <c r="L78" s="184"/>
    </row>
    <row r="79" spans="1:12" hidden="1" outlineLevel="1">
      <c r="A79" s="179">
        <v>65</v>
      </c>
      <c r="B79" s="4" t="s">
        <v>109</v>
      </c>
      <c r="C79" s="3"/>
      <c r="D79" s="8"/>
      <c r="E79" s="20"/>
      <c r="F79" s="9"/>
      <c r="G79" s="92"/>
      <c r="H79" s="93"/>
      <c r="I79" s="151"/>
      <c r="J79" s="152"/>
      <c r="K79" s="152"/>
      <c r="L79" s="185"/>
    </row>
    <row r="80" spans="1:12" hidden="1" outlineLevel="1">
      <c r="A80" s="170">
        <v>66</v>
      </c>
      <c r="B80" s="43" t="s">
        <v>110</v>
      </c>
      <c r="C80" s="44"/>
      <c r="D80" s="47"/>
      <c r="E80" s="66"/>
      <c r="F80" s="48"/>
      <c r="G80" s="67"/>
      <c r="H80" s="68"/>
      <c r="I80" s="89"/>
      <c r="J80" s="150"/>
      <c r="K80" s="150"/>
      <c r="L80" s="184"/>
    </row>
    <row r="81" spans="1:12" hidden="1" outlineLevel="1">
      <c r="A81" s="179">
        <v>67</v>
      </c>
      <c r="B81" s="4" t="s">
        <v>111</v>
      </c>
      <c r="C81" s="3"/>
      <c r="D81" s="8"/>
      <c r="E81" s="20"/>
      <c r="F81" s="9"/>
      <c r="G81" s="90"/>
      <c r="H81" s="91"/>
      <c r="I81" s="153"/>
      <c r="J81" s="186"/>
      <c r="K81" s="154"/>
      <c r="L81" s="181"/>
    </row>
    <row r="82" spans="1:12" hidden="1" outlineLevel="1">
      <c r="A82" s="170">
        <v>68</v>
      </c>
      <c r="B82" s="43" t="s">
        <v>112</v>
      </c>
      <c r="C82" s="44"/>
      <c r="D82" s="47"/>
      <c r="E82" s="66"/>
      <c r="F82" s="48"/>
      <c r="G82" s="99"/>
      <c r="H82" s="100"/>
      <c r="I82" s="149"/>
      <c r="J82" s="150"/>
      <c r="K82" s="150"/>
      <c r="L82" s="182"/>
    </row>
    <row r="83" spans="1:12" hidden="1" outlineLevel="1">
      <c r="A83" s="170">
        <v>69</v>
      </c>
      <c r="B83" s="4" t="s">
        <v>113</v>
      </c>
      <c r="C83" s="3"/>
      <c r="D83" s="8"/>
      <c r="E83" s="20"/>
      <c r="F83" s="9"/>
      <c r="G83" s="90"/>
      <c r="H83" s="91"/>
      <c r="I83" s="153"/>
      <c r="J83" s="152"/>
      <c r="K83" s="152"/>
      <c r="L83" s="181"/>
    </row>
    <row r="84" spans="1:12" hidden="1" outlineLevel="1">
      <c r="A84" s="179">
        <v>70</v>
      </c>
      <c r="B84" s="43" t="s">
        <v>114</v>
      </c>
      <c r="C84" s="44"/>
      <c r="D84" s="47"/>
      <c r="E84" s="66"/>
      <c r="F84" s="48"/>
      <c r="G84" s="67"/>
      <c r="H84" s="68"/>
      <c r="I84" s="89"/>
      <c r="J84" s="183"/>
      <c r="K84" s="65"/>
      <c r="L84" s="184"/>
    </row>
    <row r="85" spans="1:12" hidden="1" outlineLevel="1">
      <c r="A85" s="170">
        <v>71</v>
      </c>
      <c r="B85" s="4" t="s">
        <v>115</v>
      </c>
      <c r="C85" s="3"/>
      <c r="D85" s="8"/>
      <c r="E85" s="20"/>
      <c r="F85" s="9"/>
      <c r="G85" s="90"/>
      <c r="H85" s="91"/>
      <c r="I85" s="153"/>
      <c r="J85" s="154"/>
      <c r="K85" s="154"/>
      <c r="L85" s="181"/>
    </row>
    <row r="86" spans="1:12" hidden="1" outlineLevel="1">
      <c r="A86" s="179">
        <v>72</v>
      </c>
      <c r="B86" s="43" t="s">
        <v>116</v>
      </c>
      <c r="C86" s="44"/>
      <c r="D86" s="47"/>
      <c r="E86" s="66"/>
      <c r="F86" s="48"/>
      <c r="G86" s="99"/>
      <c r="H86" s="100"/>
      <c r="I86" s="89"/>
      <c r="J86" s="65"/>
      <c r="K86" s="65"/>
      <c r="L86" s="184"/>
    </row>
    <row r="87" spans="1:12" hidden="1" outlineLevel="1">
      <c r="A87" s="170">
        <v>73</v>
      </c>
      <c r="B87" s="4" t="s">
        <v>117</v>
      </c>
      <c r="C87" s="3"/>
      <c r="D87" s="8"/>
      <c r="E87" s="20"/>
      <c r="F87" s="9"/>
      <c r="G87" s="90"/>
      <c r="H87" s="91"/>
      <c r="I87" s="153"/>
      <c r="J87" s="186"/>
      <c r="K87" s="154"/>
      <c r="L87" s="181"/>
    </row>
    <row r="88" spans="1:12" hidden="1" outlineLevel="1">
      <c r="A88" s="179">
        <v>74</v>
      </c>
      <c r="B88" s="43" t="s">
        <v>118</v>
      </c>
      <c r="C88" s="44"/>
      <c r="D88" s="47"/>
      <c r="E88" s="66"/>
      <c r="F88" s="48"/>
      <c r="G88" s="67"/>
      <c r="H88" s="68"/>
      <c r="I88" s="89"/>
      <c r="J88" s="65"/>
      <c r="K88" s="65"/>
      <c r="L88" s="184"/>
    </row>
    <row r="89" spans="1:12" hidden="1" outlineLevel="1">
      <c r="A89" s="170">
        <v>75</v>
      </c>
      <c r="B89" s="4" t="s">
        <v>119</v>
      </c>
      <c r="C89" s="3"/>
      <c r="D89" s="8"/>
      <c r="E89" s="20"/>
      <c r="F89" s="9"/>
      <c r="G89" s="92"/>
      <c r="H89" s="93"/>
      <c r="I89" s="153"/>
      <c r="J89" s="154"/>
      <c r="K89" s="154"/>
      <c r="L89" s="181"/>
    </row>
    <row r="90" spans="1:12" hidden="1" outlineLevel="1">
      <c r="A90" s="179">
        <v>76</v>
      </c>
      <c r="B90" s="43" t="s">
        <v>120</v>
      </c>
      <c r="C90" s="44"/>
      <c r="D90" s="47"/>
      <c r="E90" s="66"/>
      <c r="F90" s="48"/>
      <c r="G90" s="67"/>
      <c r="H90" s="68"/>
      <c r="I90" s="89"/>
      <c r="J90" s="183"/>
      <c r="K90" s="65"/>
      <c r="L90" s="184"/>
    </row>
    <row r="91" spans="1:12" hidden="1" outlineLevel="1">
      <c r="A91" s="170">
        <v>77</v>
      </c>
      <c r="B91" s="4" t="s">
        <v>121</v>
      </c>
      <c r="C91" s="3"/>
      <c r="D91" s="8"/>
      <c r="E91" s="20"/>
      <c r="F91" s="9"/>
      <c r="G91" s="90"/>
      <c r="H91" s="91"/>
      <c r="I91" s="153"/>
      <c r="J91" s="154"/>
      <c r="K91" s="154"/>
      <c r="L91" s="181"/>
    </row>
    <row r="92" spans="1:12" hidden="1" outlineLevel="1">
      <c r="A92" s="179">
        <v>78</v>
      </c>
      <c r="B92" s="43" t="s">
        <v>122</v>
      </c>
      <c r="C92" s="44"/>
      <c r="D92" s="47"/>
      <c r="E92" s="66"/>
      <c r="F92" s="48"/>
      <c r="G92" s="99"/>
      <c r="H92" s="100"/>
      <c r="I92" s="89"/>
      <c r="J92" s="65"/>
      <c r="K92" s="65"/>
      <c r="L92" s="184"/>
    </row>
    <row r="93" spans="1:12" hidden="1" outlineLevel="1">
      <c r="A93" s="170">
        <v>79</v>
      </c>
      <c r="B93" s="4" t="s">
        <v>123</v>
      </c>
      <c r="C93" s="3"/>
      <c r="D93" s="8"/>
      <c r="E93" s="20"/>
      <c r="F93" s="9"/>
      <c r="G93" s="90"/>
      <c r="H93" s="91"/>
      <c r="I93" s="153"/>
      <c r="J93" s="154"/>
      <c r="K93" s="154"/>
      <c r="L93" s="181"/>
    </row>
    <row r="94" spans="1:12" hidden="1" outlineLevel="1">
      <c r="A94" s="179">
        <v>80</v>
      </c>
      <c r="B94" s="43" t="s">
        <v>124</v>
      </c>
      <c r="C94" s="44"/>
      <c r="D94" s="47"/>
      <c r="E94" s="66"/>
      <c r="F94" s="48"/>
      <c r="G94" s="67"/>
      <c r="H94" s="68"/>
      <c r="I94" s="149"/>
      <c r="J94" s="150"/>
      <c r="K94" s="150"/>
      <c r="L94" s="182"/>
    </row>
    <row r="95" spans="1:12" hidden="1" outlineLevel="1">
      <c r="A95" s="170">
        <v>81</v>
      </c>
      <c r="B95" s="4" t="s">
        <v>125</v>
      </c>
      <c r="C95" s="3"/>
      <c r="D95" s="8"/>
      <c r="E95" s="20"/>
      <c r="F95" s="9"/>
      <c r="G95" s="90"/>
      <c r="H95" s="91"/>
      <c r="I95" s="153"/>
      <c r="J95" s="152"/>
      <c r="K95" s="152"/>
      <c r="L95" s="181"/>
    </row>
    <row r="96" spans="1:12" hidden="1" outlineLevel="1">
      <c r="A96" s="179">
        <v>82</v>
      </c>
      <c r="B96" s="43" t="s">
        <v>126</v>
      </c>
      <c r="C96" s="44"/>
      <c r="D96" s="47"/>
      <c r="E96" s="66"/>
      <c r="F96" s="48"/>
      <c r="G96" s="99"/>
      <c r="H96" s="100"/>
      <c r="I96" s="89"/>
      <c r="J96" s="183"/>
      <c r="K96" s="65"/>
      <c r="L96" s="184"/>
    </row>
    <row r="97" spans="1:12" hidden="1" outlineLevel="1">
      <c r="A97" s="170">
        <v>83</v>
      </c>
      <c r="B97" s="4" t="s">
        <v>127</v>
      </c>
      <c r="C97" s="3"/>
      <c r="D97" s="8"/>
      <c r="E97" s="20"/>
      <c r="F97" s="9"/>
      <c r="G97" s="90"/>
      <c r="H97" s="91"/>
      <c r="I97" s="151"/>
      <c r="J97" s="152"/>
      <c r="K97" s="152"/>
      <c r="L97" s="185"/>
    </row>
    <row r="98" spans="1:12" hidden="1" outlineLevel="1">
      <c r="A98" s="170">
        <v>84</v>
      </c>
      <c r="B98" s="43" t="s">
        <v>128</v>
      </c>
      <c r="C98" s="44"/>
      <c r="D98" s="47"/>
      <c r="E98" s="66"/>
      <c r="F98" s="48"/>
      <c r="G98" s="67"/>
      <c r="H98" s="68"/>
      <c r="I98" s="89"/>
      <c r="J98" s="150"/>
      <c r="K98" s="150"/>
      <c r="L98" s="184"/>
    </row>
    <row r="99" spans="1:12" hidden="1" outlineLevel="1">
      <c r="A99" s="179">
        <v>85</v>
      </c>
      <c r="B99" s="4" t="s">
        <v>129</v>
      </c>
      <c r="C99" s="3"/>
      <c r="D99" s="8"/>
      <c r="E99" s="20"/>
      <c r="F99" s="9"/>
      <c r="G99" s="92"/>
      <c r="H99" s="93"/>
      <c r="I99" s="153"/>
      <c r="J99" s="186"/>
      <c r="K99" s="154"/>
      <c r="L99" s="181"/>
    </row>
    <row r="100" spans="1:12" hidden="1" outlineLevel="1">
      <c r="A100" s="170">
        <v>86</v>
      </c>
      <c r="B100" s="43" t="s">
        <v>130</v>
      </c>
      <c r="C100" s="44"/>
      <c r="D100" s="47"/>
      <c r="E100" s="66"/>
      <c r="F100" s="48"/>
      <c r="G100" s="67"/>
      <c r="H100" s="68"/>
      <c r="I100" s="149"/>
      <c r="J100" s="150"/>
      <c r="K100" s="150"/>
      <c r="L100" s="182"/>
    </row>
    <row r="101" spans="1:12" hidden="1" outlineLevel="1">
      <c r="A101" s="179">
        <v>87</v>
      </c>
      <c r="B101" s="4" t="s">
        <v>131</v>
      </c>
      <c r="C101" s="3"/>
      <c r="D101" s="8"/>
      <c r="E101" s="20"/>
      <c r="F101" s="9"/>
      <c r="G101" s="90"/>
      <c r="H101" s="91"/>
      <c r="I101" s="153"/>
      <c r="J101" s="152"/>
      <c r="K101" s="152"/>
      <c r="L101" s="181"/>
    </row>
    <row r="102" spans="1:12" hidden="1" outlineLevel="1">
      <c r="A102" s="170">
        <v>88</v>
      </c>
      <c r="B102" s="43" t="s">
        <v>132</v>
      </c>
      <c r="C102" s="44"/>
      <c r="D102" s="47"/>
      <c r="E102" s="66"/>
      <c r="F102" s="48"/>
      <c r="G102" s="99"/>
      <c r="H102" s="100"/>
      <c r="I102" s="89"/>
      <c r="J102" s="183"/>
      <c r="K102" s="65"/>
      <c r="L102" s="184"/>
    </row>
    <row r="103" spans="1:12" hidden="1" outlineLevel="1">
      <c r="A103" s="179">
        <v>89</v>
      </c>
      <c r="B103" s="4" t="s">
        <v>133</v>
      </c>
      <c r="C103" s="3"/>
      <c r="D103" s="8"/>
      <c r="E103" s="20"/>
      <c r="F103" s="9"/>
      <c r="G103" s="90"/>
      <c r="H103" s="91"/>
      <c r="I103" s="151"/>
      <c r="J103" s="152"/>
      <c r="K103" s="152"/>
      <c r="L103" s="185"/>
    </row>
    <row r="104" spans="1:12" hidden="1" outlineLevel="1">
      <c r="A104" s="170">
        <v>90</v>
      </c>
      <c r="B104" s="43" t="s">
        <v>134</v>
      </c>
      <c r="C104" s="44"/>
      <c r="D104" s="47"/>
      <c r="E104" s="66"/>
      <c r="F104" s="48"/>
      <c r="G104" s="67"/>
      <c r="H104" s="68"/>
      <c r="I104" s="89"/>
      <c r="J104" s="150"/>
      <c r="K104" s="150"/>
      <c r="L104" s="184"/>
    </row>
    <row r="105" spans="1:12" hidden="1" outlineLevel="1">
      <c r="A105" s="179">
        <v>91</v>
      </c>
      <c r="B105" s="4" t="s">
        <v>135</v>
      </c>
      <c r="C105" s="3"/>
      <c r="D105" s="8"/>
      <c r="E105" s="20"/>
      <c r="F105" s="9"/>
      <c r="G105" s="90"/>
      <c r="H105" s="91"/>
      <c r="I105" s="153"/>
      <c r="J105" s="186"/>
      <c r="K105" s="154"/>
      <c r="L105" s="181"/>
    </row>
    <row r="106" spans="1:12" hidden="1" outlineLevel="1">
      <c r="A106" s="170">
        <v>92</v>
      </c>
      <c r="B106" s="43" t="s">
        <v>136</v>
      </c>
      <c r="C106" s="44"/>
      <c r="D106" s="47"/>
      <c r="E106" s="66"/>
      <c r="F106" s="48"/>
      <c r="G106" s="99"/>
      <c r="H106" s="100"/>
      <c r="I106" s="149"/>
      <c r="J106" s="150"/>
      <c r="K106" s="150"/>
      <c r="L106" s="182"/>
    </row>
    <row r="107" spans="1:12" hidden="1" outlineLevel="1">
      <c r="A107" s="179">
        <v>93</v>
      </c>
      <c r="B107" s="4" t="s">
        <v>137</v>
      </c>
      <c r="C107" s="3"/>
      <c r="D107" s="8"/>
      <c r="E107" s="20"/>
      <c r="F107" s="9"/>
      <c r="G107" s="90"/>
      <c r="H107" s="91"/>
      <c r="I107" s="153"/>
      <c r="J107" s="152"/>
      <c r="K107" s="152"/>
      <c r="L107" s="181"/>
    </row>
    <row r="108" spans="1:12" hidden="1" outlineLevel="1">
      <c r="A108" s="170">
        <v>94</v>
      </c>
      <c r="B108" s="43" t="s">
        <v>138</v>
      </c>
      <c r="C108" s="44"/>
      <c r="D108" s="47"/>
      <c r="E108" s="66"/>
      <c r="F108" s="48"/>
      <c r="G108" s="67"/>
      <c r="H108" s="68"/>
      <c r="I108" s="89"/>
      <c r="J108" s="183"/>
      <c r="K108" s="65"/>
      <c r="L108" s="184"/>
    </row>
    <row r="109" spans="1:12" hidden="1" outlineLevel="1">
      <c r="A109" s="179">
        <v>95</v>
      </c>
      <c r="B109" s="4" t="s">
        <v>139</v>
      </c>
      <c r="C109" s="3"/>
      <c r="D109" s="8"/>
      <c r="E109" s="20"/>
      <c r="F109" s="9"/>
      <c r="G109" s="92"/>
      <c r="H109" s="93"/>
      <c r="I109" s="151"/>
      <c r="J109" s="152"/>
      <c r="K109" s="152"/>
      <c r="L109" s="185"/>
    </row>
    <row r="110" spans="1:12" hidden="1" outlineLevel="1">
      <c r="A110" s="170">
        <v>96</v>
      </c>
      <c r="B110" s="43" t="s">
        <v>140</v>
      </c>
      <c r="C110" s="44"/>
      <c r="D110" s="47"/>
      <c r="E110" s="66"/>
      <c r="F110" s="48"/>
      <c r="G110" s="67"/>
      <c r="H110" s="68"/>
      <c r="I110" s="89"/>
      <c r="J110" s="150"/>
      <c r="K110" s="150"/>
      <c r="L110" s="184"/>
    </row>
    <row r="111" spans="1:12" hidden="1" outlineLevel="1">
      <c r="A111" s="179">
        <v>97</v>
      </c>
      <c r="B111" s="4" t="s">
        <v>141</v>
      </c>
      <c r="C111" s="3"/>
      <c r="D111" s="8"/>
      <c r="E111" s="20"/>
      <c r="F111" s="9"/>
      <c r="G111" s="90"/>
      <c r="H111" s="91"/>
      <c r="I111" s="153"/>
      <c r="J111" s="186"/>
      <c r="K111" s="154"/>
      <c r="L111" s="181"/>
    </row>
    <row r="112" spans="1:12" hidden="1" outlineLevel="1">
      <c r="A112" s="170">
        <v>98</v>
      </c>
      <c r="B112" s="43" t="s">
        <v>142</v>
      </c>
      <c r="C112" s="44"/>
      <c r="D112" s="47"/>
      <c r="E112" s="66"/>
      <c r="F112" s="48"/>
      <c r="G112" s="99"/>
      <c r="H112" s="100"/>
      <c r="I112" s="149"/>
      <c r="J112" s="150"/>
      <c r="K112" s="150"/>
      <c r="L112" s="182"/>
    </row>
    <row r="113" spans="1:12" hidden="1" outlineLevel="1">
      <c r="A113" s="170">
        <v>99</v>
      </c>
      <c r="B113" s="4" t="s">
        <v>143</v>
      </c>
      <c r="C113" s="3"/>
      <c r="D113" s="8"/>
      <c r="E113" s="20"/>
      <c r="F113" s="9"/>
      <c r="G113" s="90"/>
      <c r="H113" s="91"/>
      <c r="I113" s="153"/>
      <c r="J113" s="152"/>
      <c r="K113" s="152"/>
      <c r="L113" s="181"/>
    </row>
    <row r="114" spans="1:12" hidden="1" outlineLevel="1">
      <c r="A114" s="179">
        <v>100</v>
      </c>
      <c r="B114" s="43" t="s">
        <v>144</v>
      </c>
      <c r="C114" s="44"/>
      <c r="D114" s="47"/>
      <c r="E114" s="66"/>
      <c r="F114" s="48"/>
      <c r="G114" s="67"/>
      <c r="H114" s="68"/>
      <c r="I114" s="89"/>
      <c r="J114" s="183"/>
      <c r="K114" s="65"/>
      <c r="L114" s="184"/>
    </row>
    <row r="115" spans="1:12" hidden="1" outlineLevel="1">
      <c r="A115" s="170">
        <v>101</v>
      </c>
      <c r="B115" s="4" t="s">
        <v>145</v>
      </c>
      <c r="C115" s="3"/>
      <c r="D115" s="8"/>
      <c r="E115" s="20"/>
      <c r="F115" s="9"/>
      <c r="G115" s="90"/>
      <c r="H115" s="91"/>
      <c r="I115" s="153"/>
      <c r="J115" s="154"/>
      <c r="K115" s="154"/>
      <c r="L115" s="181"/>
    </row>
    <row r="116" spans="1:12" hidden="1" outlineLevel="1">
      <c r="A116" s="179">
        <v>102</v>
      </c>
      <c r="B116" s="43" t="s">
        <v>146</v>
      </c>
      <c r="C116" s="44"/>
      <c r="D116" s="47"/>
      <c r="E116" s="66"/>
      <c r="F116" s="48"/>
      <c r="G116" s="99"/>
      <c r="H116" s="100"/>
      <c r="I116" s="89"/>
      <c r="J116" s="65"/>
      <c r="K116" s="65"/>
      <c r="L116" s="184"/>
    </row>
    <row r="117" spans="1:12" hidden="1" outlineLevel="1">
      <c r="A117" s="170">
        <v>103</v>
      </c>
      <c r="B117" s="4" t="s">
        <v>147</v>
      </c>
      <c r="C117" s="3"/>
      <c r="D117" s="8"/>
      <c r="E117" s="20"/>
      <c r="F117" s="9"/>
      <c r="G117" s="90"/>
      <c r="H117" s="91"/>
      <c r="I117" s="153"/>
      <c r="J117" s="186"/>
      <c r="K117" s="154"/>
      <c r="L117" s="181"/>
    </row>
    <row r="118" spans="1:12" hidden="1" outlineLevel="1">
      <c r="A118" s="179">
        <v>104</v>
      </c>
      <c r="B118" s="43" t="s">
        <v>148</v>
      </c>
      <c r="C118" s="44"/>
      <c r="D118" s="47"/>
      <c r="E118" s="66"/>
      <c r="F118" s="48"/>
      <c r="G118" s="67"/>
      <c r="H118" s="68"/>
      <c r="I118" s="89"/>
      <c r="J118" s="65"/>
      <c r="K118" s="65"/>
      <c r="L118" s="184"/>
    </row>
    <row r="119" spans="1:12" hidden="1" outlineLevel="1">
      <c r="A119" s="170">
        <v>105</v>
      </c>
      <c r="B119" s="4" t="s">
        <v>149</v>
      </c>
      <c r="C119" s="3"/>
      <c r="D119" s="8"/>
      <c r="E119" s="20"/>
      <c r="F119" s="9"/>
      <c r="G119" s="92"/>
      <c r="H119" s="93"/>
      <c r="I119" s="153"/>
      <c r="J119" s="154"/>
      <c r="K119" s="154"/>
      <c r="L119" s="181"/>
    </row>
    <row r="120" spans="1:12" hidden="1" outlineLevel="1">
      <c r="A120" s="179">
        <v>106</v>
      </c>
      <c r="B120" s="43" t="s">
        <v>150</v>
      </c>
      <c r="C120" s="44"/>
      <c r="D120" s="47"/>
      <c r="E120" s="66"/>
      <c r="F120" s="48"/>
      <c r="G120" s="67"/>
      <c r="H120" s="68"/>
      <c r="I120" s="89"/>
      <c r="J120" s="183"/>
      <c r="K120" s="65"/>
      <c r="L120" s="184"/>
    </row>
    <row r="121" spans="1:12" hidden="1" outlineLevel="1">
      <c r="A121" s="170">
        <v>107</v>
      </c>
      <c r="B121" s="4" t="s">
        <v>151</v>
      </c>
      <c r="C121" s="3"/>
      <c r="D121" s="8"/>
      <c r="E121" s="20"/>
      <c r="F121" s="9"/>
      <c r="G121" s="90"/>
      <c r="H121" s="91"/>
      <c r="I121" s="153"/>
      <c r="J121" s="154"/>
      <c r="K121" s="154"/>
      <c r="L121" s="181"/>
    </row>
    <row r="122" spans="1:12" hidden="1" outlineLevel="1">
      <c r="A122" s="179">
        <v>108</v>
      </c>
      <c r="B122" s="43" t="s">
        <v>152</v>
      </c>
      <c r="C122" s="44"/>
      <c r="D122" s="47"/>
      <c r="E122" s="66"/>
      <c r="F122" s="48"/>
      <c r="G122" s="99"/>
      <c r="H122" s="100"/>
      <c r="I122" s="89"/>
      <c r="J122" s="65"/>
      <c r="K122" s="65"/>
      <c r="L122" s="184"/>
    </row>
    <row r="123" spans="1:12" hidden="1" outlineLevel="1">
      <c r="A123" s="170">
        <v>109</v>
      </c>
      <c r="B123" s="4" t="s">
        <v>153</v>
      </c>
      <c r="C123" s="3"/>
      <c r="D123" s="8"/>
      <c r="E123" s="20"/>
      <c r="F123" s="9"/>
      <c r="G123" s="90"/>
      <c r="H123" s="91"/>
      <c r="I123" s="153"/>
      <c r="J123" s="154"/>
      <c r="K123" s="154"/>
      <c r="L123" s="181"/>
    </row>
    <row r="124" spans="1:12" hidden="1" outlineLevel="1">
      <c r="A124" s="179">
        <v>110</v>
      </c>
      <c r="B124" s="43" t="s">
        <v>154</v>
      </c>
      <c r="C124" s="44"/>
      <c r="D124" s="47"/>
      <c r="E124" s="66"/>
      <c r="F124" s="48"/>
      <c r="G124" s="67"/>
      <c r="H124" s="68"/>
      <c r="I124" s="149"/>
      <c r="J124" s="150"/>
      <c r="K124" s="150"/>
      <c r="L124" s="182"/>
    </row>
    <row r="125" spans="1:12" hidden="1" outlineLevel="1">
      <c r="A125" s="170">
        <v>111</v>
      </c>
      <c r="B125" s="4" t="s">
        <v>155</v>
      </c>
      <c r="C125" s="3"/>
      <c r="D125" s="8"/>
      <c r="E125" s="20"/>
      <c r="F125" s="9"/>
      <c r="G125" s="90"/>
      <c r="H125" s="91"/>
      <c r="I125" s="153"/>
      <c r="J125" s="152"/>
      <c r="K125" s="152"/>
      <c r="L125" s="181"/>
    </row>
    <row r="126" spans="1:12" hidden="1" outlineLevel="1">
      <c r="A126" s="179">
        <v>112</v>
      </c>
      <c r="B126" s="43" t="s">
        <v>156</v>
      </c>
      <c r="C126" s="44"/>
      <c r="D126" s="47"/>
      <c r="E126" s="66"/>
      <c r="F126" s="48"/>
      <c r="G126" s="99"/>
      <c r="H126" s="100"/>
      <c r="I126" s="89"/>
      <c r="J126" s="183"/>
      <c r="K126" s="65"/>
      <c r="L126" s="184"/>
    </row>
    <row r="127" spans="1:12" hidden="1" outlineLevel="1">
      <c r="A127" s="170">
        <v>113</v>
      </c>
      <c r="B127" s="4" t="s">
        <v>157</v>
      </c>
      <c r="C127" s="3"/>
      <c r="D127" s="8"/>
      <c r="E127" s="20"/>
      <c r="F127" s="9"/>
      <c r="G127" s="90"/>
      <c r="H127" s="91"/>
      <c r="I127" s="151"/>
      <c r="J127" s="152"/>
      <c r="K127" s="152"/>
      <c r="L127" s="185"/>
    </row>
    <row r="128" spans="1:12" hidden="1" outlineLevel="1">
      <c r="A128" s="170">
        <v>114</v>
      </c>
      <c r="B128" s="43" t="s">
        <v>158</v>
      </c>
      <c r="C128" s="44"/>
      <c r="D128" s="47"/>
      <c r="E128" s="66"/>
      <c r="F128" s="48"/>
      <c r="G128" s="67"/>
      <c r="H128" s="68"/>
      <c r="I128" s="89"/>
      <c r="J128" s="150"/>
      <c r="K128" s="150"/>
      <c r="L128" s="184"/>
    </row>
    <row r="129" spans="1:12" hidden="1" outlineLevel="1">
      <c r="A129" s="179">
        <v>115</v>
      </c>
      <c r="B129" s="4" t="s">
        <v>159</v>
      </c>
      <c r="C129" s="3"/>
      <c r="D129" s="8"/>
      <c r="E129" s="20"/>
      <c r="F129" s="9"/>
      <c r="G129" s="92"/>
      <c r="H129" s="93"/>
      <c r="I129" s="153"/>
      <c r="J129" s="186"/>
      <c r="K129" s="154"/>
      <c r="L129" s="181"/>
    </row>
    <row r="130" spans="1:12" hidden="1" outlineLevel="1">
      <c r="A130" s="170">
        <v>116</v>
      </c>
      <c r="B130" s="43" t="s">
        <v>160</v>
      </c>
      <c r="C130" s="44"/>
      <c r="D130" s="47"/>
      <c r="E130" s="66"/>
      <c r="F130" s="48"/>
      <c r="G130" s="67"/>
      <c r="H130" s="68"/>
      <c r="I130" s="149"/>
      <c r="J130" s="150"/>
      <c r="K130" s="150"/>
      <c r="L130" s="182"/>
    </row>
    <row r="131" spans="1:12" hidden="1" outlineLevel="1">
      <c r="A131" s="179">
        <v>117</v>
      </c>
      <c r="B131" s="4" t="s">
        <v>161</v>
      </c>
      <c r="C131" s="3"/>
      <c r="D131" s="8"/>
      <c r="E131" s="20"/>
      <c r="F131" s="9"/>
      <c r="G131" s="90"/>
      <c r="H131" s="91"/>
      <c r="I131" s="153"/>
      <c r="J131" s="152"/>
      <c r="K131" s="152"/>
      <c r="L131" s="181"/>
    </row>
    <row r="132" spans="1:12" hidden="1" outlineLevel="1">
      <c r="A132" s="170">
        <v>118</v>
      </c>
      <c r="B132" s="43" t="s">
        <v>162</v>
      </c>
      <c r="C132" s="44"/>
      <c r="D132" s="47"/>
      <c r="E132" s="66"/>
      <c r="F132" s="48"/>
      <c r="G132" s="99"/>
      <c r="H132" s="100"/>
      <c r="I132" s="89"/>
      <c r="J132" s="183"/>
      <c r="K132" s="65"/>
      <c r="L132" s="184"/>
    </row>
    <row r="133" spans="1:12" hidden="1" outlineLevel="1">
      <c r="A133" s="179">
        <v>119</v>
      </c>
      <c r="B133" s="4" t="s">
        <v>163</v>
      </c>
      <c r="C133" s="3"/>
      <c r="D133" s="8"/>
      <c r="E133" s="20"/>
      <c r="F133" s="9"/>
      <c r="G133" s="90"/>
      <c r="H133" s="91"/>
      <c r="I133" s="151"/>
      <c r="J133" s="152"/>
      <c r="K133" s="152"/>
      <c r="L133" s="185"/>
    </row>
    <row r="134" spans="1:12" hidden="1" outlineLevel="1">
      <c r="A134" s="170">
        <v>120</v>
      </c>
      <c r="B134" s="43" t="s">
        <v>164</v>
      </c>
      <c r="C134" s="44"/>
      <c r="D134" s="47"/>
      <c r="E134" s="66"/>
      <c r="F134" s="48"/>
      <c r="G134" s="67"/>
      <c r="H134" s="68"/>
      <c r="I134" s="89"/>
      <c r="J134" s="150"/>
      <c r="K134" s="150"/>
      <c r="L134" s="184"/>
    </row>
    <row r="135" spans="1:12" hidden="1" outlineLevel="1">
      <c r="A135" s="179">
        <v>121</v>
      </c>
      <c r="B135" s="4" t="s">
        <v>165</v>
      </c>
      <c r="C135" s="3"/>
      <c r="D135" s="8"/>
      <c r="E135" s="20"/>
      <c r="F135" s="9"/>
      <c r="G135" s="90"/>
      <c r="H135" s="91"/>
      <c r="I135" s="153"/>
      <c r="J135" s="186"/>
      <c r="K135" s="154"/>
      <c r="L135" s="181"/>
    </row>
    <row r="136" spans="1:12" hidden="1" outlineLevel="1">
      <c r="A136" s="170">
        <v>122</v>
      </c>
      <c r="B136" s="43" t="s">
        <v>166</v>
      </c>
      <c r="C136" s="44"/>
      <c r="D136" s="47"/>
      <c r="E136" s="66"/>
      <c r="F136" s="48"/>
      <c r="G136" s="99"/>
      <c r="H136" s="100"/>
      <c r="I136" s="149"/>
      <c r="J136" s="150"/>
      <c r="K136" s="150"/>
      <c r="L136" s="182"/>
    </row>
    <row r="137" spans="1:12" hidden="1" outlineLevel="1">
      <c r="A137" s="179">
        <v>123</v>
      </c>
      <c r="B137" s="4" t="s">
        <v>167</v>
      </c>
      <c r="C137" s="3"/>
      <c r="D137" s="8"/>
      <c r="E137" s="20"/>
      <c r="F137" s="9"/>
      <c r="G137" s="90"/>
      <c r="H137" s="91"/>
      <c r="I137" s="153"/>
      <c r="J137" s="152"/>
      <c r="K137" s="152"/>
      <c r="L137" s="181"/>
    </row>
    <row r="138" spans="1:12" hidden="1" outlineLevel="1">
      <c r="A138" s="170">
        <v>124</v>
      </c>
      <c r="B138" s="43" t="s">
        <v>168</v>
      </c>
      <c r="C138" s="44"/>
      <c r="D138" s="47"/>
      <c r="E138" s="66"/>
      <c r="F138" s="48"/>
      <c r="G138" s="67"/>
      <c r="H138" s="68"/>
      <c r="I138" s="89"/>
      <c r="J138" s="183"/>
      <c r="K138" s="65"/>
      <c r="L138" s="184"/>
    </row>
    <row r="139" spans="1:12" hidden="1" outlineLevel="1">
      <c r="A139" s="179">
        <v>125</v>
      </c>
      <c r="B139" s="4" t="s">
        <v>169</v>
      </c>
      <c r="C139" s="3"/>
      <c r="D139" s="8"/>
      <c r="E139" s="20"/>
      <c r="F139" s="9"/>
      <c r="G139" s="92"/>
      <c r="H139" s="93"/>
      <c r="I139" s="151"/>
      <c r="J139" s="152"/>
      <c r="K139" s="152"/>
      <c r="L139" s="185"/>
    </row>
    <row r="140" spans="1:12" hidden="1" outlineLevel="1">
      <c r="A140" s="170">
        <v>126</v>
      </c>
      <c r="B140" s="43" t="s">
        <v>170</v>
      </c>
      <c r="C140" s="44"/>
      <c r="D140" s="47"/>
      <c r="E140" s="66"/>
      <c r="F140" s="48"/>
      <c r="G140" s="67"/>
      <c r="H140" s="68"/>
      <c r="I140" s="89"/>
      <c r="J140" s="150"/>
      <c r="K140" s="150"/>
      <c r="L140" s="184"/>
    </row>
    <row r="141" spans="1:12" hidden="1" outlineLevel="1">
      <c r="A141" s="179">
        <v>127</v>
      </c>
      <c r="B141" s="4" t="s">
        <v>171</v>
      </c>
      <c r="C141" s="3"/>
      <c r="D141" s="8"/>
      <c r="E141" s="20"/>
      <c r="F141" s="9"/>
      <c r="G141" s="90"/>
      <c r="H141" s="91"/>
      <c r="I141" s="153"/>
      <c r="J141" s="186"/>
      <c r="K141" s="154"/>
      <c r="L141" s="181"/>
    </row>
    <row r="142" spans="1:12" hidden="1" outlineLevel="1">
      <c r="A142" s="170">
        <v>128</v>
      </c>
      <c r="B142" s="43" t="s">
        <v>172</v>
      </c>
      <c r="C142" s="44"/>
      <c r="D142" s="47"/>
      <c r="E142" s="66"/>
      <c r="F142" s="48"/>
      <c r="G142" s="99"/>
      <c r="H142" s="100"/>
      <c r="I142" s="149"/>
      <c r="J142" s="150"/>
      <c r="K142" s="150"/>
      <c r="L142" s="182"/>
    </row>
    <row r="143" spans="1:12" hidden="1" outlineLevel="1">
      <c r="A143" s="170">
        <v>129</v>
      </c>
      <c r="B143" s="4" t="s">
        <v>173</v>
      </c>
      <c r="C143" s="3"/>
      <c r="D143" s="8"/>
      <c r="E143" s="20"/>
      <c r="F143" s="9"/>
      <c r="G143" s="90"/>
      <c r="H143" s="91"/>
      <c r="I143" s="153"/>
      <c r="J143" s="152"/>
      <c r="K143" s="152"/>
      <c r="L143" s="181"/>
    </row>
    <row r="144" spans="1:12" hidden="1" outlineLevel="1">
      <c r="A144" s="179">
        <v>130</v>
      </c>
      <c r="B144" s="43" t="s">
        <v>174</v>
      </c>
      <c r="C144" s="44"/>
      <c r="D144" s="47"/>
      <c r="E144" s="66"/>
      <c r="F144" s="48"/>
      <c r="G144" s="67"/>
      <c r="H144" s="68"/>
      <c r="I144" s="89"/>
      <c r="J144" s="183"/>
      <c r="K144" s="65"/>
      <c r="L144" s="184"/>
    </row>
    <row r="145" spans="1:12" hidden="1" outlineLevel="1">
      <c r="A145" s="170">
        <v>131</v>
      </c>
      <c r="B145" s="4" t="s">
        <v>175</v>
      </c>
      <c r="C145" s="3"/>
      <c r="D145" s="8"/>
      <c r="E145" s="20"/>
      <c r="F145" s="9"/>
      <c r="G145" s="90"/>
      <c r="H145" s="91"/>
      <c r="I145" s="153"/>
      <c r="J145" s="154"/>
      <c r="K145" s="154"/>
      <c r="L145" s="181"/>
    </row>
    <row r="146" spans="1:12" hidden="1" outlineLevel="1">
      <c r="A146" s="179">
        <v>132</v>
      </c>
      <c r="B146" s="43" t="s">
        <v>176</v>
      </c>
      <c r="C146" s="44"/>
      <c r="D146" s="47"/>
      <c r="E146" s="66"/>
      <c r="F146" s="48"/>
      <c r="G146" s="99"/>
      <c r="H146" s="100"/>
      <c r="I146" s="89"/>
      <c r="J146" s="65"/>
      <c r="K146" s="65"/>
      <c r="L146" s="184"/>
    </row>
    <row r="147" spans="1:12" hidden="1" outlineLevel="1">
      <c r="A147" s="170">
        <v>133</v>
      </c>
      <c r="B147" s="4" t="s">
        <v>177</v>
      </c>
      <c r="C147" s="3"/>
      <c r="D147" s="8"/>
      <c r="E147" s="20"/>
      <c r="F147" s="9"/>
      <c r="G147" s="90"/>
      <c r="H147" s="91"/>
      <c r="I147" s="153"/>
      <c r="J147" s="186"/>
      <c r="K147" s="154"/>
      <c r="L147" s="181"/>
    </row>
    <row r="148" spans="1:12" hidden="1" outlineLevel="1">
      <c r="A148" s="179">
        <v>134</v>
      </c>
      <c r="B148" s="43" t="s">
        <v>178</v>
      </c>
      <c r="C148" s="44"/>
      <c r="D148" s="47"/>
      <c r="E148" s="66"/>
      <c r="F148" s="48"/>
      <c r="G148" s="67"/>
      <c r="H148" s="68"/>
      <c r="I148" s="89"/>
      <c r="J148" s="65"/>
      <c r="K148" s="65"/>
      <c r="L148" s="184"/>
    </row>
    <row r="149" spans="1:12" hidden="1" outlineLevel="1">
      <c r="A149" s="170">
        <v>135</v>
      </c>
      <c r="B149" s="4" t="s">
        <v>179</v>
      </c>
      <c r="C149" s="3"/>
      <c r="D149" s="8"/>
      <c r="E149" s="20"/>
      <c r="F149" s="9"/>
      <c r="G149" s="92"/>
      <c r="H149" s="93"/>
      <c r="I149" s="153"/>
      <c r="J149" s="154"/>
      <c r="K149" s="154"/>
      <c r="L149" s="181"/>
    </row>
    <row r="150" spans="1:12" hidden="1" outlineLevel="1">
      <c r="A150" s="179">
        <v>136</v>
      </c>
      <c r="B150" s="43" t="s">
        <v>180</v>
      </c>
      <c r="C150" s="44"/>
      <c r="D150" s="47"/>
      <c r="E150" s="66"/>
      <c r="F150" s="48"/>
      <c r="G150" s="67"/>
      <c r="H150" s="68"/>
      <c r="I150" s="89"/>
      <c r="J150" s="183"/>
      <c r="K150" s="65"/>
      <c r="L150" s="184"/>
    </row>
    <row r="151" spans="1:12" hidden="1" outlineLevel="1">
      <c r="A151" s="170">
        <v>137</v>
      </c>
      <c r="B151" s="4" t="s">
        <v>181</v>
      </c>
      <c r="C151" s="3"/>
      <c r="D151" s="8"/>
      <c r="E151" s="20"/>
      <c r="F151" s="9"/>
      <c r="G151" s="90"/>
      <c r="H151" s="91"/>
      <c r="I151" s="153"/>
      <c r="J151" s="154"/>
      <c r="K151" s="154"/>
      <c r="L151" s="181"/>
    </row>
    <row r="152" spans="1:12" hidden="1" outlineLevel="1">
      <c r="A152" s="179">
        <v>138</v>
      </c>
      <c r="B152" s="43" t="s">
        <v>182</v>
      </c>
      <c r="C152" s="44"/>
      <c r="D152" s="47"/>
      <c r="E152" s="66"/>
      <c r="F152" s="48"/>
      <c r="G152" s="99"/>
      <c r="H152" s="100"/>
      <c r="I152" s="89"/>
      <c r="J152" s="65"/>
      <c r="K152" s="65"/>
      <c r="L152" s="184"/>
    </row>
    <row r="153" spans="1:12" hidden="1" outlineLevel="1">
      <c r="A153" s="170">
        <v>139</v>
      </c>
      <c r="B153" s="4" t="s">
        <v>183</v>
      </c>
      <c r="C153" s="3"/>
      <c r="D153" s="8"/>
      <c r="E153" s="20"/>
      <c r="F153" s="9"/>
      <c r="G153" s="90"/>
      <c r="H153" s="91"/>
      <c r="I153" s="153"/>
      <c r="J153" s="154"/>
      <c r="K153" s="154"/>
      <c r="L153" s="181"/>
    </row>
    <row r="154" spans="1:12" hidden="1">
      <c r="A154" s="179">
        <v>140</v>
      </c>
      <c r="B154" s="43" t="s">
        <v>184</v>
      </c>
      <c r="C154" s="44"/>
      <c r="D154" s="47"/>
      <c r="E154" s="66"/>
      <c r="F154" s="48"/>
      <c r="G154" s="67"/>
      <c r="H154" s="68"/>
      <c r="I154" s="149"/>
      <c r="J154" s="150"/>
      <c r="K154" s="150"/>
      <c r="L154" s="182"/>
    </row>
    <row r="155" spans="1:12" hidden="1">
      <c r="A155" s="170">
        <v>141</v>
      </c>
      <c r="B155" s="4" t="s">
        <v>186</v>
      </c>
      <c r="C155" s="3"/>
      <c r="D155" s="8"/>
      <c r="E155" s="20"/>
      <c r="F155" s="9"/>
      <c r="G155" s="90"/>
      <c r="H155" s="91"/>
      <c r="I155" s="153"/>
      <c r="J155" s="154"/>
      <c r="K155" s="154"/>
      <c r="L155" s="181"/>
    </row>
    <row r="156" spans="1:12" hidden="1">
      <c r="A156" s="179">
        <v>142</v>
      </c>
      <c r="B156" s="43" t="s">
        <v>187</v>
      </c>
      <c r="C156" s="44"/>
      <c r="D156" s="47"/>
      <c r="E156" s="66"/>
      <c r="F156" s="48"/>
      <c r="G156" s="99"/>
      <c r="H156" s="100"/>
      <c r="I156" s="89"/>
      <c r="J156" s="65"/>
      <c r="K156" s="65"/>
      <c r="L156" s="184"/>
    </row>
    <row r="157" spans="1:12" hidden="1">
      <c r="A157" s="170">
        <v>143</v>
      </c>
      <c r="B157" s="4" t="s">
        <v>188</v>
      </c>
      <c r="C157" s="3"/>
      <c r="D157" s="8"/>
      <c r="E157" s="20"/>
      <c r="F157" s="9"/>
      <c r="G157" s="90"/>
      <c r="H157" s="91"/>
      <c r="I157" s="153"/>
      <c r="J157" s="154"/>
      <c r="K157" s="154"/>
      <c r="L157" s="181"/>
    </row>
    <row r="158" spans="1:12" hidden="1">
      <c r="A158" s="170">
        <v>144</v>
      </c>
      <c r="B158" s="43" t="s">
        <v>189</v>
      </c>
      <c r="C158" s="44"/>
      <c r="D158" s="47"/>
      <c r="E158" s="66"/>
      <c r="F158" s="48"/>
      <c r="G158" s="67"/>
      <c r="H158" s="68"/>
      <c r="I158" s="149"/>
      <c r="J158" s="150"/>
      <c r="K158" s="150"/>
      <c r="L158" s="182"/>
    </row>
    <row r="159" spans="1:12" hidden="1">
      <c r="A159" s="179">
        <v>145</v>
      </c>
      <c r="B159" s="4" t="s">
        <v>190</v>
      </c>
      <c r="C159" s="3"/>
      <c r="D159" s="8"/>
      <c r="E159" s="20"/>
      <c r="F159" s="9"/>
      <c r="G159" s="90"/>
      <c r="H159" s="91"/>
      <c r="I159" s="153"/>
      <c r="J159" s="154"/>
      <c r="K159" s="154"/>
      <c r="L159" s="181"/>
    </row>
    <row r="160" spans="1:12" hidden="1">
      <c r="A160" s="170">
        <v>146</v>
      </c>
      <c r="B160" s="43" t="s">
        <v>191</v>
      </c>
      <c r="C160" s="44"/>
      <c r="D160" s="47"/>
      <c r="E160" s="66"/>
      <c r="F160" s="48"/>
      <c r="G160" s="99"/>
      <c r="H160" s="100"/>
      <c r="I160" s="89"/>
      <c r="J160" s="65"/>
      <c r="K160" s="65"/>
      <c r="L160" s="184"/>
    </row>
    <row r="161" spans="1:12" hidden="1">
      <c r="A161" s="179">
        <v>147</v>
      </c>
      <c r="B161" s="4" t="s">
        <v>192</v>
      </c>
      <c r="C161" s="3"/>
      <c r="D161" s="8"/>
      <c r="E161" s="20"/>
      <c r="F161" s="9"/>
      <c r="G161" s="90"/>
      <c r="H161" s="91"/>
      <c r="I161" s="153"/>
      <c r="J161" s="154"/>
      <c r="K161" s="154"/>
      <c r="L161" s="181"/>
    </row>
    <row r="162" spans="1:12" hidden="1">
      <c r="A162" s="170">
        <v>148</v>
      </c>
      <c r="B162" s="43" t="s">
        <v>193</v>
      </c>
      <c r="C162" s="44"/>
      <c r="D162" s="47"/>
      <c r="E162" s="66"/>
      <c r="F162" s="48"/>
      <c r="G162" s="67"/>
      <c r="H162" s="68"/>
      <c r="I162" s="149"/>
      <c r="J162" s="150"/>
      <c r="K162" s="150"/>
      <c r="L162" s="182"/>
    </row>
    <row r="163" spans="1:12" hidden="1">
      <c r="A163" s="179">
        <v>149</v>
      </c>
      <c r="B163" s="4" t="s">
        <v>194</v>
      </c>
      <c r="C163" s="3"/>
      <c r="D163" s="8"/>
      <c r="E163" s="20"/>
      <c r="F163" s="9"/>
      <c r="G163" s="90"/>
      <c r="H163" s="91"/>
      <c r="I163" s="153"/>
      <c r="J163" s="154"/>
      <c r="K163" s="154"/>
      <c r="L163" s="181"/>
    </row>
    <row r="164" spans="1:12" hidden="1">
      <c r="A164" s="170">
        <v>150</v>
      </c>
      <c r="B164" s="43" t="s">
        <v>195</v>
      </c>
      <c r="C164" s="44"/>
      <c r="D164" s="47"/>
      <c r="E164" s="66"/>
      <c r="F164" s="48"/>
      <c r="G164" s="99"/>
      <c r="H164" s="100"/>
      <c r="I164" s="89"/>
      <c r="J164" s="65"/>
      <c r="K164" s="65"/>
      <c r="L164" s="184"/>
    </row>
    <row r="165" spans="1:12" hidden="1">
      <c r="A165" s="179">
        <v>151</v>
      </c>
      <c r="B165" s="4" t="s">
        <v>196</v>
      </c>
      <c r="C165" s="3"/>
      <c r="D165" s="8"/>
      <c r="E165" s="20"/>
      <c r="F165" s="9"/>
      <c r="G165" s="90"/>
      <c r="H165" s="91"/>
      <c r="I165" s="153"/>
      <c r="J165" s="154"/>
      <c r="K165" s="154"/>
      <c r="L165" s="181"/>
    </row>
    <row r="166" spans="1:12" hidden="1">
      <c r="A166" s="170">
        <v>152</v>
      </c>
      <c r="B166" s="43" t="s">
        <v>197</v>
      </c>
      <c r="C166" s="44"/>
      <c r="D166" s="47"/>
      <c r="E166" s="66"/>
      <c r="F166" s="48"/>
      <c r="G166" s="67"/>
      <c r="H166" s="68"/>
      <c r="I166" s="149"/>
      <c r="J166" s="150"/>
      <c r="K166" s="150"/>
      <c r="L166" s="182"/>
    </row>
    <row r="167" spans="1:12" hidden="1">
      <c r="A167" s="179">
        <v>153</v>
      </c>
      <c r="B167" s="4" t="s">
        <v>198</v>
      </c>
      <c r="C167" s="3"/>
      <c r="D167" s="8"/>
      <c r="E167" s="20"/>
      <c r="F167" s="9"/>
      <c r="G167" s="90"/>
      <c r="H167" s="91"/>
      <c r="I167" s="153"/>
      <c r="J167" s="154"/>
      <c r="K167" s="154"/>
      <c r="L167" s="181"/>
    </row>
    <row r="168" spans="1:12" hidden="1">
      <c r="A168" s="170">
        <v>154</v>
      </c>
      <c r="B168" s="43" t="s">
        <v>199</v>
      </c>
      <c r="C168" s="44"/>
      <c r="D168" s="47"/>
      <c r="E168" s="66"/>
      <c r="F168" s="48"/>
      <c r="G168" s="99"/>
      <c r="H168" s="100"/>
      <c r="I168" s="89"/>
      <c r="J168" s="65"/>
      <c r="K168" s="65"/>
      <c r="L168" s="184"/>
    </row>
    <row r="169" spans="1:12" hidden="1">
      <c r="A169" s="179">
        <v>155</v>
      </c>
      <c r="B169" s="4" t="s">
        <v>200</v>
      </c>
      <c r="C169" s="3"/>
      <c r="D169" s="8"/>
      <c r="E169" s="20"/>
      <c r="F169" s="9"/>
      <c r="G169" s="90"/>
      <c r="H169" s="91"/>
      <c r="I169" s="153"/>
      <c r="J169" s="154"/>
      <c r="K169" s="154"/>
      <c r="L169" s="181"/>
    </row>
    <row r="170" spans="1:12" hidden="1">
      <c r="A170" s="170">
        <v>156</v>
      </c>
      <c r="B170" s="43" t="s">
        <v>201</v>
      </c>
      <c r="C170" s="44"/>
      <c r="D170" s="47"/>
      <c r="E170" s="66"/>
      <c r="F170" s="48"/>
      <c r="G170" s="67"/>
      <c r="H170" s="68"/>
      <c r="I170" s="149"/>
      <c r="J170" s="150"/>
      <c r="K170" s="150"/>
      <c r="L170" s="182"/>
    </row>
    <row r="171" spans="1:12" hidden="1">
      <c r="A171" s="179">
        <v>157</v>
      </c>
      <c r="B171" s="4" t="s">
        <v>202</v>
      </c>
      <c r="C171" s="3"/>
      <c r="D171" s="8"/>
      <c r="E171" s="20"/>
      <c r="F171" s="9"/>
      <c r="G171" s="90"/>
      <c r="H171" s="91"/>
      <c r="I171" s="153"/>
      <c r="J171" s="154"/>
      <c r="K171" s="154"/>
      <c r="L171" s="181"/>
    </row>
    <row r="172" spans="1:12" hidden="1">
      <c r="A172" s="170">
        <v>158</v>
      </c>
      <c r="B172" s="43" t="s">
        <v>203</v>
      </c>
      <c r="C172" s="44"/>
      <c r="D172" s="47"/>
      <c r="E172" s="66"/>
      <c r="F172" s="48"/>
      <c r="G172" s="99"/>
      <c r="H172" s="100"/>
      <c r="I172" s="89"/>
      <c r="J172" s="65"/>
      <c r="K172" s="65"/>
      <c r="L172" s="184"/>
    </row>
    <row r="173" spans="1:12" hidden="1">
      <c r="A173" s="170">
        <v>159</v>
      </c>
      <c r="B173" s="4" t="s">
        <v>204</v>
      </c>
      <c r="C173" s="3"/>
      <c r="D173" s="8"/>
      <c r="E173" s="20"/>
      <c r="F173" s="9"/>
      <c r="G173" s="90"/>
      <c r="H173" s="91"/>
      <c r="I173" s="153"/>
      <c r="J173" s="154"/>
      <c r="K173" s="154"/>
      <c r="L173" s="181"/>
    </row>
    <row r="174" spans="1:12" hidden="1">
      <c r="A174" s="179">
        <v>160</v>
      </c>
      <c r="B174" s="43" t="s">
        <v>205</v>
      </c>
      <c r="C174" s="44"/>
      <c r="D174" s="47"/>
      <c r="E174" s="66"/>
      <c r="F174" s="48"/>
      <c r="G174" s="67"/>
      <c r="H174" s="68"/>
      <c r="I174" s="149"/>
      <c r="J174" s="150"/>
      <c r="K174" s="150"/>
      <c r="L174" s="182"/>
    </row>
    <row r="175" spans="1:12" hidden="1">
      <c r="A175" s="170">
        <v>161</v>
      </c>
      <c r="B175" s="4" t="s">
        <v>206</v>
      </c>
      <c r="C175" s="3"/>
      <c r="D175" s="8"/>
      <c r="E175" s="20"/>
      <c r="F175" s="9"/>
      <c r="G175" s="90"/>
      <c r="H175" s="91"/>
      <c r="I175" s="153"/>
      <c r="J175" s="154"/>
      <c r="K175" s="154"/>
      <c r="L175" s="181"/>
    </row>
    <row r="176" spans="1:12" hidden="1">
      <c r="A176" s="179">
        <v>162</v>
      </c>
      <c r="B176" s="43" t="s">
        <v>207</v>
      </c>
      <c r="C176" s="44"/>
      <c r="D176" s="47"/>
      <c r="E176" s="66"/>
      <c r="F176" s="48"/>
      <c r="G176" s="99"/>
      <c r="H176" s="100"/>
      <c r="I176" s="89"/>
      <c r="J176" s="65"/>
      <c r="K176" s="65"/>
      <c r="L176" s="184"/>
    </row>
    <row r="177" spans="1:12" hidden="1">
      <c r="A177" s="170">
        <v>163</v>
      </c>
      <c r="B177" s="4" t="s">
        <v>208</v>
      </c>
      <c r="C177" s="3"/>
      <c r="D177" s="8"/>
      <c r="E177" s="20"/>
      <c r="F177" s="9"/>
      <c r="G177" s="90"/>
      <c r="H177" s="91"/>
      <c r="I177" s="153"/>
      <c r="J177" s="154"/>
      <c r="K177" s="154"/>
      <c r="L177" s="181"/>
    </row>
    <row r="178" spans="1:12" hidden="1">
      <c r="A178" s="179">
        <v>164</v>
      </c>
      <c r="B178" s="43" t="s">
        <v>209</v>
      </c>
      <c r="C178" s="44"/>
      <c r="D178" s="47"/>
      <c r="E178" s="66"/>
      <c r="F178" s="48"/>
      <c r="G178" s="67"/>
      <c r="H178" s="68"/>
      <c r="I178" s="149"/>
      <c r="J178" s="150"/>
      <c r="K178" s="150"/>
      <c r="L178" s="182"/>
    </row>
    <row r="179" spans="1:12" hidden="1">
      <c r="A179" s="170">
        <v>165</v>
      </c>
      <c r="B179" s="4" t="s">
        <v>210</v>
      </c>
      <c r="C179" s="3"/>
      <c r="D179" s="8"/>
      <c r="E179" s="20"/>
      <c r="F179" s="9"/>
      <c r="G179" s="90"/>
      <c r="H179" s="91"/>
      <c r="I179" s="153"/>
      <c r="J179" s="154"/>
      <c r="K179" s="154"/>
      <c r="L179" s="181"/>
    </row>
    <row r="180" spans="1:12" hidden="1">
      <c r="A180" s="179">
        <v>166</v>
      </c>
      <c r="B180" s="43" t="s">
        <v>211</v>
      </c>
      <c r="C180" s="44"/>
      <c r="D180" s="47"/>
      <c r="E180" s="66"/>
      <c r="F180" s="48"/>
      <c r="G180" s="99"/>
      <c r="H180" s="100"/>
      <c r="I180" s="89"/>
      <c r="J180" s="65"/>
      <c r="K180" s="65"/>
      <c r="L180" s="184"/>
    </row>
    <row r="181" spans="1:12" hidden="1">
      <c r="A181" s="170">
        <v>167</v>
      </c>
      <c r="B181" s="4" t="s">
        <v>212</v>
      </c>
      <c r="C181" s="3"/>
      <c r="D181" s="8"/>
      <c r="E181" s="20"/>
      <c r="F181" s="9"/>
      <c r="G181" s="90"/>
      <c r="H181" s="91"/>
      <c r="I181" s="153"/>
      <c r="J181" s="154"/>
      <c r="K181" s="154"/>
      <c r="L181" s="181"/>
    </row>
    <row r="182" spans="1:12" hidden="1">
      <c r="A182" s="179">
        <v>168</v>
      </c>
      <c r="B182" s="43" t="s">
        <v>213</v>
      </c>
      <c r="C182" s="44"/>
      <c r="D182" s="47"/>
      <c r="E182" s="66"/>
      <c r="F182" s="48"/>
      <c r="G182" s="67"/>
      <c r="H182" s="68"/>
      <c r="I182" s="149"/>
      <c r="J182" s="150"/>
      <c r="K182" s="150"/>
      <c r="L182" s="182"/>
    </row>
    <row r="183" spans="1:12" hidden="1">
      <c r="A183" s="170">
        <v>169</v>
      </c>
      <c r="B183" s="4" t="s">
        <v>214</v>
      </c>
      <c r="C183" s="3"/>
      <c r="D183" s="8"/>
      <c r="E183" s="20"/>
      <c r="F183" s="9"/>
      <c r="G183" s="90"/>
      <c r="H183" s="91"/>
      <c r="I183" s="153"/>
      <c r="J183" s="154"/>
      <c r="K183" s="154"/>
      <c r="L183" s="181"/>
    </row>
    <row r="184" spans="1:12" hidden="1">
      <c r="A184" s="179">
        <v>170</v>
      </c>
      <c r="B184" s="43" t="s">
        <v>215</v>
      </c>
      <c r="C184" s="44"/>
      <c r="D184" s="47"/>
      <c r="E184" s="66"/>
      <c r="F184" s="48"/>
      <c r="G184" s="99"/>
      <c r="H184" s="100"/>
      <c r="I184" s="89"/>
      <c r="J184" s="65"/>
      <c r="K184" s="65"/>
      <c r="L184" s="184"/>
    </row>
    <row r="185" spans="1:12" hidden="1">
      <c r="A185" s="170">
        <v>171</v>
      </c>
      <c r="B185" s="4" t="s">
        <v>216</v>
      </c>
      <c r="C185" s="3"/>
      <c r="D185" s="8"/>
      <c r="E185" s="20"/>
      <c r="F185" s="9"/>
      <c r="G185" s="90"/>
      <c r="H185" s="91"/>
      <c r="I185" s="153"/>
      <c r="J185" s="154"/>
      <c r="K185" s="154"/>
      <c r="L185" s="181"/>
    </row>
    <row r="186" spans="1:12" hidden="1">
      <c r="A186" s="179">
        <v>172</v>
      </c>
      <c r="B186" s="43" t="s">
        <v>217</v>
      </c>
      <c r="C186" s="44"/>
      <c r="D186" s="47"/>
      <c r="E186" s="66"/>
      <c r="F186" s="48"/>
      <c r="G186" s="67"/>
      <c r="H186" s="68"/>
      <c r="I186" s="149"/>
      <c r="J186" s="150"/>
      <c r="K186" s="150"/>
      <c r="L186" s="182"/>
    </row>
    <row r="187" spans="1:12" hidden="1">
      <c r="A187" s="170">
        <v>173</v>
      </c>
      <c r="B187" s="4" t="s">
        <v>218</v>
      </c>
      <c r="C187" s="3"/>
      <c r="D187" s="8"/>
      <c r="E187" s="20"/>
      <c r="F187" s="9"/>
      <c r="G187" s="90"/>
      <c r="H187" s="91"/>
      <c r="I187" s="153"/>
      <c r="J187" s="154"/>
      <c r="K187" s="154"/>
      <c r="L187" s="181"/>
    </row>
    <row r="188" spans="1:12" hidden="1">
      <c r="A188" s="170">
        <v>174</v>
      </c>
      <c r="B188" s="43" t="s">
        <v>219</v>
      </c>
      <c r="C188" s="44"/>
      <c r="D188" s="47"/>
      <c r="E188" s="66"/>
      <c r="F188" s="48"/>
      <c r="G188" s="99"/>
      <c r="H188" s="100"/>
      <c r="I188" s="89"/>
      <c r="J188" s="65"/>
      <c r="K188" s="65"/>
      <c r="L188" s="184"/>
    </row>
    <row r="189" spans="1:12" hidden="1">
      <c r="A189" s="179">
        <v>175</v>
      </c>
      <c r="B189" s="4" t="s">
        <v>220</v>
      </c>
      <c r="C189" s="3"/>
      <c r="D189" s="8"/>
      <c r="E189" s="20"/>
      <c r="F189" s="9"/>
      <c r="G189" s="90"/>
      <c r="H189" s="91"/>
      <c r="I189" s="153"/>
      <c r="J189" s="154"/>
      <c r="K189" s="154"/>
      <c r="L189" s="181"/>
    </row>
    <row r="190" spans="1:12" hidden="1">
      <c r="A190" s="170">
        <v>176</v>
      </c>
      <c r="B190" s="43" t="s">
        <v>221</v>
      </c>
      <c r="C190" s="44"/>
      <c r="D190" s="47"/>
      <c r="E190" s="66"/>
      <c r="F190" s="48"/>
      <c r="G190" s="67"/>
      <c r="H190" s="68"/>
      <c r="I190" s="149"/>
      <c r="J190" s="150"/>
      <c r="K190" s="150"/>
      <c r="L190" s="182"/>
    </row>
    <row r="191" spans="1:12" hidden="1">
      <c r="A191" s="179">
        <v>177</v>
      </c>
      <c r="B191" s="4" t="s">
        <v>222</v>
      </c>
      <c r="C191" s="3"/>
      <c r="D191" s="8"/>
      <c r="E191" s="20"/>
      <c r="F191" s="9"/>
      <c r="G191" s="90"/>
      <c r="H191" s="91"/>
      <c r="I191" s="153"/>
      <c r="J191" s="154"/>
      <c r="K191" s="154"/>
      <c r="L191" s="181"/>
    </row>
    <row r="192" spans="1:12" hidden="1">
      <c r="A192" s="170">
        <v>178</v>
      </c>
      <c r="B192" s="43" t="s">
        <v>223</v>
      </c>
      <c r="C192" s="44"/>
      <c r="D192" s="47"/>
      <c r="E192" s="66"/>
      <c r="F192" s="48"/>
      <c r="G192" s="99"/>
      <c r="H192" s="100"/>
      <c r="I192" s="89"/>
      <c r="J192" s="65"/>
      <c r="K192" s="65"/>
      <c r="L192" s="184"/>
    </row>
    <row r="193" spans="1:12" hidden="1">
      <c r="A193" s="179">
        <v>179</v>
      </c>
      <c r="B193" s="4" t="s">
        <v>224</v>
      </c>
      <c r="C193" s="3"/>
      <c r="D193" s="8"/>
      <c r="E193" s="20"/>
      <c r="F193" s="9"/>
      <c r="G193" s="90"/>
      <c r="H193" s="91"/>
      <c r="I193" s="153"/>
      <c r="J193" s="154"/>
      <c r="K193" s="154"/>
      <c r="L193" s="181"/>
    </row>
    <row r="194" spans="1:12" hidden="1">
      <c r="A194" s="170">
        <v>180</v>
      </c>
      <c r="B194" s="43" t="s">
        <v>225</v>
      </c>
      <c r="C194" s="44"/>
      <c r="D194" s="47"/>
      <c r="E194" s="66"/>
      <c r="F194" s="48"/>
      <c r="G194" s="67"/>
      <c r="H194" s="68"/>
      <c r="I194" s="149"/>
      <c r="J194" s="150"/>
      <c r="K194" s="150"/>
      <c r="L194" s="182"/>
    </row>
    <row r="195" spans="1:12" hidden="1">
      <c r="A195" s="179">
        <v>181</v>
      </c>
      <c r="B195" s="4" t="s">
        <v>226</v>
      </c>
      <c r="C195" s="3"/>
      <c r="D195" s="8"/>
      <c r="E195" s="20"/>
      <c r="F195" s="9"/>
      <c r="G195" s="90"/>
      <c r="H195" s="91"/>
      <c r="I195" s="153"/>
      <c r="J195" s="154"/>
      <c r="K195" s="154"/>
      <c r="L195" s="181"/>
    </row>
    <row r="196" spans="1:12" hidden="1">
      <c r="A196" s="170">
        <v>182</v>
      </c>
      <c r="B196" s="43" t="s">
        <v>227</v>
      </c>
      <c r="C196" s="44"/>
      <c r="D196" s="47"/>
      <c r="E196" s="66"/>
      <c r="F196" s="48"/>
      <c r="G196" s="99"/>
      <c r="H196" s="100"/>
      <c r="I196" s="89"/>
      <c r="J196" s="65"/>
      <c r="K196" s="65"/>
      <c r="L196" s="184"/>
    </row>
    <row r="197" spans="1:12" hidden="1">
      <c r="A197" s="179">
        <v>183</v>
      </c>
      <c r="B197" s="4" t="s">
        <v>228</v>
      </c>
      <c r="C197" s="3"/>
      <c r="D197" s="8"/>
      <c r="E197" s="20"/>
      <c r="F197" s="9"/>
      <c r="G197" s="90"/>
      <c r="H197" s="91"/>
      <c r="I197" s="153"/>
      <c r="J197" s="154"/>
      <c r="K197" s="154"/>
      <c r="L197" s="181"/>
    </row>
    <row r="198" spans="1:12" hidden="1">
      <c r="A198" s="170">
        <v>184</v>
      </c>
      <c r="B198" s="43" t="s">
        <v>229</v>
      </c>
      <c r="C198" s="44"/>
      <c r="D198" s="47"/>
      <c r="E198" s="66"/>
      <c r="F198" s="48"/>
      <c r="G198" s="67"/>
      <c r="H198" s="68"/>
      <c r="I198" s="149"/>
      <c r="J198" s="150"/>
      <c r="K198" s="150"/>
      <c r="L198" s="182"/>
    </row>
    <row r="199" spans="1:12" hidden="1">
      <c r="A199" s="179">
        <v>185</v>
      </c>
      <c r="B199" s="4" t="s">
        <v>230</v>
      </c>
      <c r="C199" s="3"/>
      <c r="D199" s="8"/>
      <c r="E199" s="20"/>
      <c r="F199" s="9"/>
      <c r="G199" s="90"/>
      <c r="H199" s="91"/>
      <c r="I199" s="153"/>
      <c r="J199" s="154"/>
      <c r="K199" s="154"/>
      <c r="L199" s="181"/>
    </row>
    <row r="200" spans="1:12" hidden="1">
      <c r="A200" s="170">
        <v>186</v>
      </c>
      <c r="B200" s="43" t="s">
        <v>231</v>
      </c>
      <c r="C200" s="44"/>
      <c r="D200" s="47"/>
      <c r="E200" s="66"/>
      <c r="F200" s="48"/>
      <c r="G200" s="99"/>
      <c r="H200" s="100"/>
      <c r="I200" s="89"/>
      <c r="J200" s="65"/>
      <c r="K200" s="65"/>
      <c r="L200" s="184"/>
    </row>
    <row r="201" spans="1:12" hidden="1">
      <c r="A201" s="179">
        <v>187</v>
      </c>
      <c r="B201" s="4" t="s">
        <v>232</v>
      </c>
      <c r="C201" s="3"/>
      <c r="D201" s="8"/>
      <c r="E201" s="20"/>
      <c r="F201" s="9"/>
      <c r="G201" s="90"/>
      <c r="H201" s="91"/>
      <c r="I201" s="153"/>
      <c r="J201" s="154"/>
      <c r="K201" s="154"/>
      <c r="L201" s="181"/>
    </row>
    <row r="202" spans="1:12" hidden="1">
      <c r="A202" s="170">
        <v>188</v>
      </c>
      <c r="B202" s="43" t="s">
        <v>233</v>
      </c>
      <c r="C202" s="44"/>
      <c r="D202" s="47"/>
      <c r="E202" s="66"/>
      <c r="F202" s="48"/>
      <c r="G202" s="67"/>
      <c r="H202" s="68"/>
      <c r="I202" s="149"/>
      <c r="J202" s="150"/>
      <c r="K202" s="150"/>
      <c r="L202" s="182"/>
    </row>
    <row r="203" spans="1:12" hidden="1">
      <c r="A203" s="170">
        <v>189</v>
      </c>
      <c r="B203" s="4" t="s">
        <v>234</v>
      </c>
      <c r="C203" s="3"/>
      <c r="D203" s="8"/>
      <c r="E203" s="20"/>
      <c r="F203" s="9"/>
      <c r="G203" s="90"/>
      <c r="H203" s="91"/>
      <c r="I203" s="153"/>
      <c r="J203" s="154"/>
      <c r="K203" s="154"/>
      <c r="L203" s="181"/>
    </row>
    <row r="204" spans="1:12" hidden="1">
      <c r="A204" s="179">
        <v>190</v>
      </c>
      <c r="B204" s="43" t="s">
        <v>235</v>
      </c>
      <c r="C204" s="44"/>
      <c r="D204" s="47"/>
      <c r="E204" s="66"/>
      <c r="F204" s="48"/>
      <c r="G204" s="99"/>
      <c r="H204" s="100"/>
      <c r="I204" s="89"/>
      <c r="J204" s="65"/>
      <c r="K204" s="65"/>
      <c r="L204" s="184"/>
    </row>
    <row r="205" spans="1:12" hidden="1">
      <c r="A205" s="170">
        <v>191</v>
      </c>
      <c r="B205" s="4" t="s">
        <v>236</v>
      </c>
      <c r="C205" s="3"/>
      <c r="D205" s="8"/>
      <c r="E205" s="20"/>
      <c r="F205" s="9"/>
      <c r="G205" s="90"/>
      <c r="H205" s="91"/>
      <c r="I205" s="153"/>
      <c r="J205" s="154"/>
      <c r="K205" s="154"/>
      <c r="L205" s="181"/>
    </row>
    <row r="206" spans="1:12" hidden="1">
      <c r="A206" s="179">
        <v>192</v>
      </c>
      <c r="B206" s="43" t="s">
        <v>237</v>
      </c>
      <c r="C206" s="44"/>
      <c r="D206" s="47"/>
      <c r="E206" s="66"/>
      <c r="F206" s="48"/>
      <c r="G206" s="67"/>
      <c r="H206" s="68"/>
      <c r="I206" s="149"/>
      <c r="J206" s="150"/>
      <c r="K206" s="150"/>
      <c r="L206" s="182"/>
    </row>
    <row r="207" spans="1:12" hidden="1">
      <c r="A207" s="170">
        <v>193</v>
      </c>
      <c r="B207" s="4" t="s">
        <v>238</v>
      </c>
      <c r="C207" s="3"/>
      <c r="D207" s="8"/>
      <c r="E207" s="20"/>
      <c r="F207" s="9"/>
      <c r="G207" s="90"/>
      <c r="H207" s="91"/>
      <c r="I207" s="153"/>
      <c r="J207" s="154"/>
      <c r="K207" s="154"/>
      <c r="L207" s="181"/>
    </row>
    <row r="208" spans="1:12" hidden="1">
      <c r="A208" s="179">
        <v>194</v>
      </c>
      <c r="B208" s="43" t="s">
        <v>239</v>
      </c>
      <c r="C208" s="44"/>
      <c r="D208" s="47"/>
      <c r="E208" s="66"/>
      <c r="F208" s="48"/>
      <c r="G208" s="99"/>
      <c r="H208" s="100"/>
      <c r="I208" s="89"/>
      <c r="J208" s="65"/>
      <c r="K208" s="65"/>
      <c r="L208" s="184"/>
    </row>
    <row r="209" spans="1:12" hidden="1">
      <c r="A209" s="170">
        <v>195</v>
      </c>
      <c r="B209" s="4" t="s">
        <v>240</v>
      </c>
      <c r="C209" s="3"/>
      <c r="D209" s="8"/>
      <c r="E209" s="20"/>
      <c r="F209" s="9"/>
      <c r="G209" s="90"/>
      <c r="H209" s="91"/>
      <c r="I209" s="153"/>
      <c r="J209" s="154"/>
      <c r="K209" s="154"/>
      <c r="L209" s="181"/>
    </row>
    <row r="210" spans="1:12" hidden="1">
      <c r="A210" s="179">
        <v>196</v>
      </c>
      <c r="B210" s="43" t="s">
        <v>241</v>
      </c>
      <c r="C210" s="44"/>
      <c r="D210" s="47"/>
      <c r="E210" s="66"/>
      <c r="F210" s="48"/>
      <c r="G210" s="67"/>
      <c r="H210" s="68"/>
      <c r="I210" s="149"/>
      <c r="J210" s="150"/>
      <c r="K210" s="150"/>
      <c r="L210" s="182"/>
    </row>
    <row r="211" spans="1:12" hidden="1">
      <c r="A211" s="170">
        <v>197</v>
      </c>
      <c r="B211" s="4" t="s">
        <v>242</v>
      </c>
      <c r="C211" s="3"/>
      <c r="D211" s="8"/>
      <c r="E211" s="20"/>
      <c r="F211" s="9"/>
      <c r="G211" s="90"/>
      <c r="H211" s="91"/>
      <c r="I211" s="153"/>
      <c r="J211" s="154"/>
      <c r="K211" s="154"/>
      <c r="L211" s="181"/>
    </row>
    <row r="212" spans="1:12" hidden="1">
      <c r="A212" s="179">
        <v>198</v>
      </c>
      <c r="B212" s="43" t="s">
        <v>243</v>
      </c>
      <c r="C212" s="44"/>
      <c r="D212" s="47"/>
      <c r="E212" s="66"/>
      <c r="F212" s="48"/>
      <c r="G212" s="99"/>
      <c r="H212" s="100"/>
      <c r="I212" s="89"/>
      <c r="J212" s="65"/>
      <c r="K212" s="65"/>
      <c r="L212" s="184"/>
    </row>
    <row r="213" spans="1:12" hidden="1">
      <c r="A213" s="170">
        <v>199</v>
      </c>
      <c r="B213" s="4" t="s">
        <v>244</v>
      </c>
      <c r="C213" s="3"/>
      <c r="D213" s="8"/>
      <c r="E213" s="20"/>
      <c r="F213" s="9"/>
      <c r="G213" s="90"/>
      <c r="H213" s="91"/>
      <c r="I213" s="153"/>
      <c r="J213" s="154"/>
      <c r="K213" s="154"/>
      <c r="L213" s="181"/>
    </row>
    <row r="214" spans="1:12" hidden="1">
      <c r="A214" s="179">
        <v>200</v>
      </c>
      <c r="B214" s="43" t="s">
        <v>245</v>
      </c>
      <c r="C214" s="44"/>
      <c r="D214" s="47"/>
      <c r="E214" s="66"/>
      <c r="F214" s="48"/>
      <c r="G214" s="67"/>
      <c r="H214" s="68"/>
      <c r="I214" s="149"/>
      <c r="J214" s="150"/>
      <c r="K214" s="150"/>
      <c r="L214" s="182"/>
    </row>
    <row r="215" spans="1:12" hidden="1">
      <c r="A215" s="170">
        <v>201</v>
      </c>
      <c r="B215" s="4" t="s">
        <v>246</v>
      </c>
      <c r="C215" s="3"/>
      <c r="D215" s="8"/>
      <c r="E215" s="20"/>
      <c r="F215" s="9"/>
      <c r="G215" s="90"/>
      <c r="H215" s="91"/>
      <c r="I215" s="153"/>
      <c r="J215" s="154"/>
      <c r="K215" s="154"/>
      <c r="L215" s="181"/>
    </row>
    <row r="216" spans="1:12" hidden="1">
      <c r="A216" s="179">
        <v>202</v>
      </c>
      <c r="B216" s="43" t="s">
        <v>247</v>
      </c>
      <c r="C216" s="44"/>
      <c r="D216" s="47"/>
      <c r="E216" s="66"/>
      <c r="F216" s="48"/>
      <c r="G216" s="99"/>
      <c r="H216" s="100"/>
      <c r="I216" s="89"/>
      <c r="J216" s="65"/>
      <c r="K216" s="65"/>
      <c r="L216" s="184"/>
    </row>
    <row r="217" spans="1:12" hidden="1">
      <c r="A217" s="170">
        <v>203</v>
      </c>
      <c r="B217" s="4" t="s">
        <v>248</v>
      </c>
      <c r="C217" s="3"/>
      <c r="D217" s="8"/>
      <c r="E217" s="20"/>
      <c r="F217" s="9"/>
      <c r="G217" s="90"/>
      <c r="H217" s="91"/>
      <c r="I217" s="153"/>
      <c r="J217" s="154"/>
      <c r="K217" s="154"/>
      <c r="L217" s="181"/>
    </row>
    <row r="218" spans="1:12" hidden="1">
      <c r="A218" s="170">
        <v>204</v>
      </c>
      <c r="B218" s="43" t="s">
        <v>249</v>
      </c>
      <c r="C218" s="44"/>
      <c r="D218" s="47"/>
      <c r="E218" s="66"/>
      <c r="F218" s="48"/>
      <c r="G218" s="67"/>
      <c r="H218" s="68"/>
      <c r="I218" s="149"/>
      <c r="J218" s="150"/>
      <c r="K218" s="150"/>
      <c r="L218" s="182"/>
    </row>
    <row r="219" spans="1:12" hidden="1">
      <c r="A219" s="179">
        <v>205</v>
      </c>
      <c r="B219" s="4" t="s">
        <v>250</v>
      </c>
      <c r="C219" s="3"/>
      <c r="D219" s="8"/>
      <c r="E219" s="20"/>
      <c r="F219" s="9"/>
      <c r="G219" s="90"/>
      <c r="H219" s="91"/>
      <c r="I219" s="153"/>
      <c r="J219" s="154"/>
      <c r="K219" s="154"/>
      <c r="L219" s="181"/>
    </row>
    <row r="220" spans="1:12" hidden="1">
      <c r="A220" s="170">
        <v>206</v>
      </c>
      <c r="B220" s="43" t="s">
        <v>251</v>
      </c>
      <c r="C220" s="44"/>
      <c r="D220" s="47"/>
      <c r="E220" s="66"/>
      <c r="F220" s="48"/>
      <c r="G220" s="99"/>
      <c r="H220" s="100"/>
      <c r="I220" s="89"/>
      <c r="J220" s="65"/>
      <c r="K220" s="65"/>
      <c r="L220" s="184"/>
    </row>
    <row r="221" spans="1:12" hidden="1">
      <c r="A221" s="179">
        <v>207</v>
      </c>
      <c r="B221" s="4" t="s">
        <v>252</v>
      </c>
      <c r="C221" s="3"/>
      <c r="D221" s="8"/>
      <c r="E221" s="20"/>
      <c r="F221" s="9"/>
      <c r="G221" s="90"/>
      <c r="H221" s="91"/>
      <c r="I221" s="153"/>
      <c r="J221" s="154"/>
      <c r="K221" s="154"/>
      <c r="L221" s="181"/>
    </row>
    <row r="222" spans="1:12" hidden="1">
      <c r="A222" s="170">
        <v>208</v>
      </c>
      <c r="B222" s="43" t="s">
        <v>253</v>
      </c>
      <c r="C222" s="44"/>
      <c r="D222" s="47"/>
      <c r="E222" s="66"/>
      <c r="F222" s="48"/>
      <c r="G222" s="67"/>
      <c r="H222" s="68"/>
      <c r="I222" s="149"/>
      <c r="J222" s="150"/>
      <c r="K222" s="150"/>
      <c r="L222" s="182"/>
    </row>
    <row r="223" spans="1:12" hidden="1">
      <c r="A223" s="179">
        <v>209</v>
      </c>
      <c r="B223" s="4" t="s">
        <v>254</v>
      </c>
      <c r="C223" s="3"/>
      <c r="D223" s="8"/>
      <c r="E223" s="20"/>
      <c r="F223" s="9"/>
      <c r="G223" s="90"/>
      <c r="H223" s="91"/>
      <c r="I223" s="153"/>
      <c r="J223" s="154"/>
      <c r="K223" s="154"/>
      <c r="L223" s="181"/>
    </row>
    <row r="224" spans="1:12" hidden="1">
      <c r="A224" s="170">
        <v>210</v>
      </c>
      <c r="B224" s="43" t="s">
        <v>255</v>
      </c>
      <c r="C224" s="44"/>
      <c r="D224" s="47"/>
      <c r="E224" s="66"/>
      <c r="F224" s="48"/>
      <c r="G224" s="99"/>
      <c r="H224" s="100"/>
      <c r="I224" s="89"/>
      <c r="J224" s="65"/>
      <c r="K224" s="65"/>
      <c r="L224" s="184"/>
    </row>
    <row r="225" spans="1:12" hidden="1">
      <c r="A225" s="179">
        <v>211</v>
      </c>
      <c r="B225" s="4" t="s">
        <v>256</v>
      </c>
      <c r="C225" s="3"/>
      <c r="D225" s="8"/>
      <c r="E225" s="20"/>
      <c r="F225" s="9"/>
      <c r="G225" s="90"/>
      <c r="H225" s="91"/>
      <c r="I225" s="153"/>
      <c r="J225" s="154"/>
      <c r="K225" s="154"/>
      <c r="L225" s="181"/>
    </row>
    <row r="226" spans="1:12" hidden="1">
      <c r="A226" s="170">
        <v>212</v>
      </c>
      <c r="B226" s="43" t="s">
        <v>257</v>
      </c>
      <c r="C226" s="44"/>
      <c r="D226" s="47"/>
      <c r="E226" s="66"/>
      <c r="F226" s="48"/>
      <c r="G226" s="67"/>
      <c r="H226" s="68"/>
      <c r="I226" s="149"/>
      <c r="J226" s="150"/>
      <c r="K226" s="150"/>
      <c r="L226" s="182"/>
    </row>
    <row r="227" spans="1:12" hidden="1">
      <c r="A227" s="179">
        <v>213</v>
      </c>
      <c r="B227" s="4" t="s">
        <v>258</v>
      </c>
      <c r="C227" s="3"/>
      <c r="D227" s="8"/>
      <c r="E227" s="20"/>
      <c r="F227" s="9"/>
      <c r="G227" s="90"/>
      <c r="H227" s="91"/>
      <c r="I227" s="153"/>
      <c r="J227" s="154"/>
      <c r="K227" s="154"/>
      <c r="L227" s="181"/>
    </row>
    <row r="228" spans="1:12" hidden="1">
      <c r="A228" s="170">
        <v>214</v>
      </c>
      <c r="B228" s="43" t="s">
        <v>259</v>
      </c>
      <c r="C228" s="44"/>
      <c r="D228" s="47"/>
      <c r="E228" s="66"/>
      <c r="F228" s="48"/>
      <c r="G228" s="99"/>
      <c r="H228" s="100"/>
      <c r="I228" s="89"/>
      <c r="J228" s="65"/>
      <c r="K228" s="65"/>
      <c r="L228" s="184"/>
    </row>
    <row r="229" spans="1:12" hidden="1">
      <c r="A229" s="179">
        <v>215</v>
      </c>
      <c r="B229" s="4" t="s">
        <v>260</v>
      </c>
      <c r="C229" s="3"/>
      <c r="D229" s="8"/>
      <c r="E229" s="20"/>
      <c r="F229" s="9"/>
      <c r="G229" s="90"/>
      <c r="H229" s="91"/>
      <c r="I229" s="153"/>
      <c r="J229" s="154"/>
      <c r="K229" s="154"/>
      <c r="L229" s="181"/>
    </row>
    <row r="230" spans="1:12" hidden="1">
      <c r="A230" s="170">
        <v>216</v>
      </c>
      <c r="B230" s="43" t="s">
        <v>261</v>
      </c>
      <c r="C230" s="44"/>
      <c r="D230" s="47"/>
      <c r="E230" s="66"/>
      <c r="F230" s="48"/>
      <c r="G230" s="67"/>
      <c r="H230" s="68"/>
      <c r="I230" s="149"/>
      <c r="J230" s="150"/>
      <c r="K230" s="150"/>
      <c r="L230" s="182"/>
    </row>
    <row r="231" spans="1:12" hidden="1">
      <c r="A231" s="179">
        <v>217</v>
      </c>
      <c r="B231" s="4" t="s">
        <v>262</v>
      </c>
      <c r="C231" s="3"/>
      <c r="D231" s="8"/>
      <c r="E231" s="20"/>
      <c r="F231" s="9"/>
      <c r="G231" s="90"/>
      <c r="H231" s="91"/>
      <c r="I231" s="153"/>
      <c r="J231" s="154"/>
      <c r="K231" s="154"/>
      <c r="L231" s="181"/>
    </row>
    <row r="232" spans="1:12" hidden="1">
      <c r="A232" s="170">
        <v>218</v>
      </c>
      <c r="B232" s="43" t="s">
        <v>263</v>
      </c>
      <c r="C232" s="44"/>
      <c r="D232" s="47"/>
      <c r="E232" s="66"/>
      <c r="F232" s="48"/>
      <c r="G232" s="99"/>
      <c r="H232" s="100"/>
      <c r="I232" s="89"/>
      <c r="J232" s="65"/>
      <c r="K232" s="65"/>
      <c r="L232" s="184"/>
    </row>
    <row r="233" spans="1:12" hidden="1">
      <c r="A233" s="170">
        <v>219</v>
      </c>
      <c r="B233" s="4" t="s">
        <v>264</v>
      </c>
      <c r="C233" s="3"/>
      <c r="D233" s="8"/>
      <c r="E233" s="20"/>
      <c r="F233" s="9"/>
      <c r="G233" s="90"/>
      <c r="H233" s="91"/>
      <c r="I233" s="153"/>
      <c r="J233" s="154"/>
      <c r="K233" s="154"/>
      <c r="L233" s="181"/>
    </row>
    <row r="234" spans="1:12" hidden="1">
      <c r="A234" s="179">
        <v>220</v>
      </c>
      <c r="B234" s="43" t="s">
        <v>265</v>
      </c>
      <c r="C234" s="44"/>
      <c r="D234" s="47"/>
      <c r="E234" s="66"/>
      <c r="F234" s="48"/>
      <c r="G234" s="67"/>
      <c r="H234" s="68"/>
      <c r="I234" s="149"/>
      <c r="J234" s="150"/>
      <c r="K234" s="150"/>
      <c r="L234" s="182"/>
    </row>
    <row r="235" spans="1:12" hidden="1">
      <c r="A235" s="180"/>
      <c r="B235" s="129" t="s">
        <v>266</v>
      </c>
      <c r="C235" s="101"/>
      <c r="D235" s="130" t="str">
        <f>IF(AND(C235&lt;&gt;0,C235&lt;&gt;"SO"),500,"")</f>
        <v/>
      </c>
      <c r="E235" s="131"/>
      <c r="F235" s="131"/>
      <c r="G235" s="132"/>
      <c r="H235" s="132"/>
      <c r="I235" s="132"/>
      <c r="J235" s="132"/>
      <c r="K235" s="132"/>
      <c r="L235" s="187"/>
    </row>
    <row r="236" spans="1:12">
      <c r="A236" s="180"/>
      <c r="B236" s="148"/>
      <c r="C236" s="157"/>
      <c r="D236" s="134"/>
      <c r="E236" s="148"/>
      <c r="F236" s="148"/>
      <c r="G236" s="135"/>
      <c r="H236" s="135"/>
      <c r="I236" s="135"/>
      <c r="J236" s="135"/>
      <c r="K236" s="135"/>
      <c r="L236" s="188"/>
    </row>
    <row r="237" spans="1:12" ht="13.5" thickBot="1">
      <c r="A237" s="189"/>
      <c r="B237" s="269"/>
      <c r="C237" s="269"/>
      <c r="D237" s="269"/>
      <c r="E237" s="269"/>
      <c r="F237" s="269"/>
      <c r="G237" s="269"/>
      <c r="H237" s="269"/>
      <c r="I237" s="269"/>
      <c r="J237" s="269"/>
      <c r="K237" s="269"/>
      <c r="L237" s="270"/>
    </row>
  </sheetData>
  <mergeCells count="20">
    <mergeCell ref="N1:O2"/>
    <mergeCell ref="P1:P2"/>
    <mergeCell ref="G23:H23"/>
    <mergeCell ref="G21:L21"/>
    <mergeCell ref="I23:L23"/>
    <mergeCell ref="Q19:V19"/>
    <mergeCell ref="G15:L15"/>
    <mergeCell ref="G14:L14"/>
    <mergeCell ref="G16:L16"/>
    <mergeCell ref="B237:L237"/>
    <mergeCell ref="G22:L22"/>
    <mergeCell ref="I24:L24"/>
    <mergeCell ref="I30:L30"/>
    <mergeCell ref="I31:L31"/>
    <mergeCell ref="I32:L32"/>
    <mergeCell ref="I25:L25"/>
    <mergeCell ref="I26:L26"/>
    <mergeCell ref="I27:L27"/>
    <mergeCell ref="I28:L28"/>
    <mergeCell ref="I29:L29"/>
  </mergeCells>
  <conditionalFormatting sqref="C2">
    <cfRule type="iconSet" priority="22">
      <iconSet showValue="0" reverse="1">
        <cfvo type="percent" val="0"/>
        <cfvo type="num" val="1"/>
        <cfvo type="num" val="2"/>
      </iconSet>
    </cfRule>
  </conditionalFormatting>
  <conditionalFormatting sqref="D13:D14 D16:D21 D24:D234">
    <cfRule type="cellIs" dxfId="132" priority="14" operator="equal">
      <formula>500</formula>
    </cfRule>
  </conditionalFormatting>
  <conditionalFormatting sqref="G26:H26 G29:H29 G32:H32 G36:H36 G46:H46 G39:H39 G49:H49 G42:H42 G52:H52 G56:H56 G59:H59 G62:H62 G66:H66 G76:H76 G69:H69 G79:H79 G72:H72 G82:H82 G86:H86 G89:H89 G92:H92 G96:H96 G106:H106 G99:H99 G109:H109 G102:H102 G112:H112 G116:H116 G119:H119 G122:H122 G126:H126 G136:H136 G129:H129 G139:H139 G132:H132 G142:H142 G146:H146 G149:H149 G152:H152 G156:H156 G160:H160 G164:H164 G168:H168 G172:H172 G176:H176 G180:H180 G184:H184 G188:H188 G192:H192 G196:H196 G200:H200 G204:H204 G208:H208 G212:H212 G216:H216 G220:H220 G224:H224 G228:H228 G232:H232">
    <cfRule type="cellIs" dxfId="131" priority="12" operator="equal">
      <formula>""</formula>
    </cfRule>
  </conditionalFormatting>
  <conditionalFormatting sqref="G24:H25 G27:H28 G30:H31 G33:H35 G37:H38 G47:H48 G40:H41 G50:H51 G43:H45 G53:H55 G57:H58 G60:H61 G63:H65 G67:H68 G77:H78 G70:H71 G80:H81 G73:H75 G83:H85 G87:H88 G90:H91 G93:H95 G97:H98 G107:H108 G100:H101 G110:H111 G103:H105 G113:H115 G117:H118 G120:H121 G123:H125 G127:H128 G137:H138 G130:H131 G140:H141 G133:H135 G143:H145 G147:H148 G150:H151 G153:H155 G157:H159 G161:H163 G165:H167 G169:H171 G173:H175 G177:H179 G181:H183 G185:H187 G189:H191 G193:H195 G197:H199 G201:H203 G205:H207 G209:H211 G213:H215 G217:H219 G221:H223 G225:H227 G229:H231 G233:H234">
    <cfRule type="cellIs" dxfId="130" priority="11" operator="equal">
      <formula>""</formula>
    </cfRule>
  </conditionalFormatting>
  <conditionalFormatting sqref="D15">
    <cfRule type="cellIs" dxfId="129" priority="10" operator="equal">
      <formula>500</formula>
    </cfRule>
  </conditionalFormatting>
  <conditionalFormatting sqref="D235:D236">
    <cfRule type="cellIs" dxfId="128" priority="4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5" id="{2C7E53D2-1E9C-4D7D-B065-BFB894133033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C3:C11 C24:C234 C14:C22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4"/>
  <sheetViews>
    <sheetView workbookViewId="0">
      <selection activeCell="B2" sqref="B2:B4"/>
    </sheetView>
  </sheetViews>
  <sheetFormatPr baseColWidth="10" defaultRowHeight="12.75"/>
  <cols>
    <col min="2" max="2" width="34.7109375" customWidth="1"/>
  </cols>
  <sheetData>
    <row r="1" spans="1:12" ht="29.25" customHeight="1" thickBot="1">
      <c r="A1" s="94" t="s">
        <v>14</v>
      </c>
      <c r="B1" s="95" t="s">
        <v>15</v>
      </c>
      <c r="C1" s="155"/>
      <c r="D1" s="155"/>
      <c r="E1" s="96"/>
      <c r="F1" s="96"/>
      <c r="G1" s="97"/>
      <c r="H1" s="97"/>
      <c r="I1" s="97"/>
      <c r="J1" s="97"/>
      <c r="K1" s="97"/>
      <c r="L1" s="98"/>
    </row>
    <row r="2" spans="1:12" ht="69" customHeight="1">
      <c r="A2" s="170">
        <v>1</v>
      </c>
      <c r="B2" s="14"/>
      <c r="C2" s="3">
        <v>0</v>
      </c>
      <c r="D2" s="5"/>
      <c r="E2" s="6"/>
      <c r="F2" s="6"/>
      <c r="G2" s="255" t="str">
        <f>IF(OR(C2=0,C2="SO"),"","Pas de continuité entre les borniers de terre et la barrette de terre. Devis sur demande pour mise en conformité.")</f>
        <v/>
      </c>
      <c r="H2" s="256"/>
      <c r="I2" s="256"/>
      <c r="J2" s="256"/>
      <c r="K2" s="256"/>
      <c r="L2" s="257"/>
    </row>
    <row r="3" spans="1:12" ht="30.75" customHeight="1">
      <c r="A3" s="170">
        <f>A2+1</f>
        <v>2</v>
      </c>
      <c r="B3" s="43"/>
      <c r="C3" s="44">
        <v>0</v>
      </c>
      <c r="D3" s="47"/>
      <c r="E3" s="48"/>
      <c r="F3" s="48"/>
      <c r="G3" s="250" t="str">
        <f>IF(C3&gt;0,"Pas de barrette de terre. Devis sur demande pour mise en conformité.","")</f>
        <v/>
      </c>
      <c r="H3" s="251"/>
      <c r="I3" s="251"/>
      <c r="J3" s="251"/>
      <c r="K3" s="251"/>
      <c r="L3" s="252"/>
    </row>
    <row r="4" spans="1:12" ht="74.25" customHeight="1" thickBot="1">
      <c r="A4" s="171">
        <f>A3+1</f>
        <v>3</v>
      </c>
      <c r="B4" s="10"/>
      <c r="C4" s="11">
        <v>0</v>
      </c>
      <c r="D4" s="12"/>
      <c r="E4" s="13"/>
      <c r="F4" s="13"/>
      <c r="G4" s="261"/>
      <c r="H4" s="262"/>
      <c r="I4" s="262"/>
      <c r="J4" s="262"/>
      <c r="K4" s="262"/>
      <c r="L4" s="263"/>
    </row>
  </sheetData>
  <mergeCells count="3">
    <mergeCell ref="G2:L2"/>
    <mergeCell ref="G3:L3"/>
    <mergeCell ref="G4:L4"/>
  </mergeCells>
  <conditionalFormatting sqref="C1">
    <cfRule type="iconSet" priority="10">
      <iconSet showValue="0" reverse="1">
        <cfvo type="percent" val="0"/>
        <cfvo type="num" val="1"/>
        <cfvo type="num" val="2"/>
      </iconSet>
    </cfRule>
  </conditionalFormatting>
  <conditionalFormatting sqref="D1">
    <cfRule type="cellIs" dxfId="127" priority="9" operator="equal">
      <formula>500</formula>
    </cfRule>
  </conditionalFormatting>
  <conditionalFormatting sqref="D2:D3">
    <cfRule type="cellIs" dxfId="126" priority="5" operator="equal">
      <formula>500</formula>
    </cfRule>
  </conditionalFormatting>
  <conditionalFormatting sqref="D4">
    <cfRule type="cellIs" dxfId="125" priority="4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8296B42-AF92-4EAA-A7AD-1DAF36E60133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C2:C4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L17"/>
  <sheetViews>
    <sheetView zoomScaleNormal="100" workbookViewId="0">
      <selection activeCell="B2" sqref="B2:B17"/>
    </sheetView>
  </sheetViews>
  <sheetFormatPr baseColWidth="10" defaultRowHeight="12.75"/>
  <cols>
    <col min="2" max="2" width="34.7109375" customWidth="1"/>
  </cols>
  <sheetData>
    <row r="1" spans="1:12" ht="13.5" thickBot="1">
      <c r="A1" s="94" t="s">
        <v>16</v>
      </c>
      <c r="B1" s="95" t="s">
        <v>10</v>
      </c>
      <c r="C1" s="155"/>
      <c r="D1" s="155"/>
      <c r="E1" s="96"/>
      <c r="F1" s="96"/>
      <c r="G1" s="97"/>
      <c r="H1" s="97"/>
      <c r="I1" s="97"/>
      <c r="J1" s="97"/>
      <c r="K1" s="97"/>
      <c r="L1" s="98"/>
    </row>
    <row r="2" spans="1:12">
      <c r="A2" s="170">
        <v>1</v>
      </c>
      <c r="B2" s="14"/>
      <c r="C2" s="3"/>
      <c r="D2" s="5"/>
      <c r="E2" s="6"/>
      <c r="F2" s="6"/>
      <c r="G2" s="255" t="str">
        <f>IF(C2&gt;0,"Coffrets inaccessibles. Prévoir temps supplémentaire pour la sécurisation du travail en hauteur.","")</f>
        <v/>
      </c>
      <c r="H2" s="256"/>
      <c r="I2" s="256"/>
      <c r="J2" s="256"/>
      <c r="K2" s="256"/>
      <c r="L2" s="257"/>
    </row>
    <row r="3" spans="1:12" ht="30.75" customHeight="1">
      <c r="A3" s="190">
        <v>2</v>
      </c>
      <c r="B3" s="43"/>
      <c r="C3" s="44"/>
      <c r="D3" s="47"/>
      <c r="E3" s="48"/>
      <c r="F3" s="48"/>
      <c r="G3" s="250" t="str">
        <f>IF(C3&gt;0,"Coffrets non étanches. Devis sur demande pour remise en état.","")</f>
        <v/>
      </c>
      <c r="H3" s="251"/>
      <c r="I3" s="251"/>
      <c r="J3" s="251"/>
      <c r="K3" s="251"/>
      <c r="L3" s="252"/>
    </row>
    <row r="4" spans="1:12" ht="35.25" customHeight="1">
      <c r="A4" s="170">
        <v>3</v>
      </c>
      <c r="B4" s="4"/>
      <c r="C4" s="3"/>
      <c r="D4" s="8"/>
      <c r="E4" s="9"/>
      <c r="F4" s="9"/>
      <c r="G4" s="247" t="str">
        <f>IF(C4&gt;0,"Coffrets non étanches. Devis sur demande pour remise en état.","")</f>
        <v/>
      </c>
      <c r="H4" s="248"/>
      <c r="I4" s="248"/>
      <c r="J4" s="248"/>
      <c r="K4" s="248"/>
      <c r="L4" s="249"/>
    </row>
    <row r="5" spans="1:12" ht="46.5" customHeight="1">
      <c r="A5" s="170">
        <f t="shared" ref="A5:A17" si="0">A4+1</f>
        <v>4</v>
      </c>
      <c r="B5" s="43"/>
      <c r="C5" s="44"/>
      <c r="D5" s="47"/>
      <c r="E5" s="48"/>
      <c r="F5" s="48"/>
      <c r="G5" s="146"/>
      <c r="H5" s="147"/>
      <c r="I5" s="147"/>
      <c r="J5" s="147"/>
      <c r="K5" s="147"/>
      <c r="L5" s="174"/>
    </row>
    <row r="6" spans="1:12" ht="36.75" customHeight="1">
      <c r="A6" s="170">
        <f t="shared" si="0"/>
        <v>5</v>
      </c>
      <c r="B6" s="4"/>
      <c r="C6" s="3"/>
      <c r="D6" s="8"/>
      <c r="E6" s="9"/>
      <c r="F6" s="9"/>
      <c r="G6" s="144"/>
      <c r="H6" s="145"/>
      <c r="I6" s="145"/>
      <c r="J6" s="145"/>
      <c r="K6" s="145"/>
      <c r="L6" s="175"/>
    </row>
    <row r="7" spans="1:12" ht="26.25" customHeight="1">
      <c r="A7" s="170">
        <f t="shared" si="0"/>
        <v>6</v>
      </c>
      <c r="B7" s="43"/>
      <c r="C7" s="44"/>
      <c r="D7" s="47"/>
      <c r="E7" s="48"/>
      <c r="F7" s="48"/>
      <c r="G7" s="146"/>
      <c r="H7" s="147"/>
      <c r="I7" s="147"/>
      <c r="J7" s="147"/>
      <c r="K7" s="147"/>
      <c r="L7" s="174"/>
    </row>
    <row r="8" spans="1:12" ht="33.75" hidden="1" customHeight="1">
      <c r="A8" s="170">
        <v>7</v>
      </c>
      <c r="B8" s="4"/>
      <c r="C8" s="3"/>
      <c r="D8" s="8"/>
      <c r="E8" s="9"/>
      <c r="F8" s="9"/>
      <c r="G8" s="247" t="s">
        <v>269</v>
      </c>
      <c r="H8" s="248"/>
      <c r="I8" s="248"/>
      <c r="J8" s="248"/>
      <c r="K8" s="248"/>
      <c r="L8" s="249"/>
    </row>
    <row r="9" spans="1:12" ht="32.25" customHeight="1">
      <c r="A9" s="170">
        <f t="shared" si="0"/>
        <v>8</v>
      </c>
      <c r="B9" s="43"/>
      <c r="C9" s="44"/>
      <c r="D9" s="47"/>
      <c r="E9" s="48"/>
      <c r="F9" s="48"/>
      <c r="G9" s="146"/>
      <c r="H9" s="147"/>
      <c r="I9" s="147"/>
      <c r="J9" s="147"/>
      <c r="K9" s="147"/>
      <c r="L9" s="174"/>
    </row>
    <row r="10" spans="1:12" ht="25.5" customHeight="1">
      <c r="A10" s="170">
        <f t="shared" si="0"/>
        <v>9</v>
      </c>
      <c r="B10" s="4"/>
      <c r="C10" s="3"/>
      <c r="D10" s="8"/>
      <c r="E10" s="9"/>
      <c r="F10" s="9"/>
      <c r="G10" s="144" t="str">
        <f>IF(OR(C10=0,C10="SO"),"","Cavaliers en mauvais état. Devis sur demande pour remise en état.")</f>
        <v/>
      </c>
      <c r="H10" s="145"/>
      <c r="I10" s="145"/>
      <c r="J10" s="145"/>
      <c r="K10" s="145"/>
      <c r="L10" s="175"/>
    </row>
    <row r="11" spans="1:12" ht="33" customHeight="1">
      <c r="A11" s="170">
        <f t="shared" si="0"/>
        <v>10</v>
      </c>
      <c r="B11" s="43"/>
      <c r="C11" s="44"/>
      <c r="D11" s="47"/>
      <c r="E11" s="48"/>
      <c r="F11" s="48"/>
      <c r="G11" s="146" t="str">
        <f>IF(C11="SO","Pas de câbles souples.",IF(C11&gt;0,"Pas d'embouts de câble.
Les embouts de câbles sont fortement conseillés dans la pratique, mais ne sont pas obligatoires selon la norme UTE C15-712-1. Ils permettent de rassembler les brins d'un fil souple pour " &amp; "rendre l'embout rigide avant connexion. Les risques de l'absence d'embouts de câbles peuvent être :
-  Un départ de feu suite à une mauvaise connexion.
- Un écrasement des brins par la vis, altérant la connexion dans les borniers." &amp; "
Devis sur demande pour l'ajout d'embouts de câbles.",""))</f>
        <v/>
      </c>
      <c r="H11" s="147"/>
      <c r="I11" s="147"/>
      <c r="J11" s="147"/>
      <c r="K11" s="147"/>
      <c r="L11" s="174"/>
    </row>
    <row r="12" spans="1:12" ht="28.5" customHeight="1">
      <c r="A12" s="170">
        <f t="shared" si="0"/>
        <v>11</v>
      </c>
      <c r="B12" s="4"/>
      <c r="C12" s="3"/>
      <c r="D12" s="8"/>
      <c r="E12" s="151" t="s">
        <v>17</v>
      </c>
      <c r="F12" s="17"/>
      <c r="G12" s="151" t="s">
        <v>18</v>
      </c>
      <c r="H12" s="17"/>
      <c r="I12" s="151"/>
      <c r="J12" s="152"/>
      <c r="K12" s="152"/>
      <c r="L12" s="185"/>
    </row>
    <row r="13" spans="1:12" ht="26.25" customHeight="1">
      <c r="A13" s="170">
        <f t="shared" si="0"/>
        <v>12</v>
      </c>
      <c r="B13" s="43"/>
      <c r="C13" s="44"/>
      <c r="D13" s="47"/>
      <c r="E13" s="48"/>
      <c r="F13" s="48"/>
      <c r="G13" s="146" t="str">
        <f>IF(C13&gt;0,"Inter-sectionneur en mauvais état. Devis sur demande pour remise en état.","")</f>
        <v/>
      </c>
      <c r="H13" s="147"/>
      <c r="I13" s="147"/>
      <c r="J13" s="147"/>
      <c r="K13" s="147"/>
      <c r="L13" s="174"/>
    </row>
    <row r="14" spans="1:12" ht="31.5" customHeight="1">
      <c r="A14" s="170">
        <f t="shared" si="0"/>
        <v>13</v>
      </c>
      <c r="B14" s="4"/>
      <c r="C14" s="3"/>
      <c r="D14" s="8"/>
      <c r="E14" s="9"/>
      <c r="F14" s="9"/>
      <c r="G14" s="144" t="str">
        <f>IF(C14&gt;0,"Parafoudre brûlé. Devis sur demande pour remise en état.","")</f>
        <v/>
      </c>
      <c r="H14" s="145"/>
      <c r="I14" s="145"/>
      <c r="J14" s="145"/>
      <c r="K14" s="145"/>
      <c r="L14" s="175"/>
    </row>
    <row r="15" spans="1:12" ht="31.5" customHeight="1">
      <c r="A15" s="170">
        <f t="shared" si="0"/>
        <v>14</v>
      </c>
      <c r="B15" s="43"/>
      <c r="C15" s="44"/>
      <c r="D15" s="47"/>
      <c r="E15" s="48"/>
      <c r="F15" s="48"/>
      <c r="G15" s="146" t="str">
        <f>IF(C15&gt;0,"Règle non respectée, la somme des câbles (phase + terre) excède 50 cm. Le parafoudre risque de ne pas protéger l'installation en cas de surtension d'origine atmosphérique. Devis sur demande pour remise en état.","")</f>
        <v/>
      </c>
      <c r="H15" s="147"/>
      <c r="I15" s="147"/>
      <c r="J15" s="147"/>
      <c r="K15" s="147"/>
      <c r="L15" s="174"/>
    </row>
    <row r="16" spans="1:12">
      <c r="A16" s="170">
        <v>14</v>
      </c>
      <c r="B16" s="4"/>
      <c r="C16" s="3"/>
      <c r="D16" s="8"/>
      <c r="E16" s="9"/>
      <c r="F16" s="9"/>
      <c r="G16" s="144" t="str">
        <f>IF(C16&gt;0,"Pas de protection dédiée. Devis sur demande pour l'ajout d'un disjoncteur.","")</f>
        <v/>
      </c>
      <c r="H16" s="145"/>
      <c r="I16" s="145"/>
      <c r="J16" s="145"/>
      <c r="K16" s="145"/>
      <c r="L16" s="175"/>
    </row>
    <row r="17" spans="1:12" ht="30.75" customHeight="1" thickBot="1">
      <c r="A17" s="171">
        <f t="shared" si="0"/>
        <v>15</v>
      </c>
      <c r="B17" s="50"/>
      <c r="C17" s="51"/>
      <c r="D17" s="52"/>
      <c r="E17" s="53"/>
      <c r="F17" s="53"/>
      <c r="G17" s="162"/>
      <c r="H17" s="163"/>
      <c r="I17" s="163"/>
      <c r="J17" s="163"/>
      <c r="K17" s="163"/>
      <c r="L17" s="191"/>
    </row>
  </sheetData>
  <mergeCells count="4">
    <mergeCell ref="G3:L3"/>
    <mergeCell ref="G2:L2"/>
    <mergeCell ref="G4:L4"/>
    <mergeCell ref="G8:L8"/>
  </mergeCells>
  <conditionalFormatting sqref="C1">
    <cfRule type="iconSet" priority="16">
      <iconSet showValue="0" reverse="1">
        <cfvo type="percent" val="0"/>
        <cfvo type="num" val="1"/>
        <cfvo type="num" val="2"/>
      </iconSet>
    </cfRule>
  </conditionalFormatting>
  <conditionalFormatting sqref="D1">
    <cfRule type="cellIs" dxfId="124" priority="15" operator="equal">
      <formula>500</formula>
    </cfRule>
  </conditionalFormatting>
  <conditionalFormatting sqref="D2 D6:D17">
    <cfRule type="cellIs" dxfId="123" priority="8" operator="equal">
      <formula>500</formula>
    </cfRule>
  </conditionalFormatting>
  <conditionalFormatting sqref="D4">
    <cfRule type="cellIs" dxfId="122" priority="7" operator="equal">
      <formula>500</formula>
    </cfRule>
  </conditionalFormatting>
  <conditionalFormatting sqref="D5">
    <cfRule type="cellIs" dxfId="121" priority="6" operator="equal">
      <formula>500</formula>
    </cfRule>
  </conditionalFormatting>
  <conditionalFormatting sqref="D3">
    <cfRule type="cellIs" dxfId="120" priority="4" operator="equal">
      <formula>500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78EC04C-2289-42C3-B47B-CA09869C5EB7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C2:C17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37"/>
  <sheetViews>
    <sheetView topLeftCell="A13" zoomScale="85" zoomScaleNormal="85" workbookViewId="0">
      <selection activeCell="B21" sqref="B21:B37"/>
    </sheetView>
  </sheetViews>
  <sheetFormatPr baseColWidth="10" defaultRowHeight="12.75"/>
  <cols>
    <col min="1" max="1" width="11.42578125" customWidth="1"/>
    <col min="2" max="2" width="34.7109375" customWidth="1"/>
  </cols>
  <sheetData>
    <row r="1" spans="1:12" ht="12.75" customHeight="1" thickBot="1">
      <c r="A1" s="94" t="s">
        <v>19</v>
      </c>
      <c r="B1" s="95" t="s">
        <v>20</v>
      </c>
      <c r="C1" s="155"/>
      <c r="D1" s="155"/>
      <c r="E1" s="96"/>
      <c r="F1" s="96"/>
      <c r="G1" s="97"/>
      <c r="H1" s="97"/>
      <c r="I1" s="97"/>
      <c r="J1" s="97"/>
      <c r="K1" s="97"/>
      <c r="L1" s="98"/>
    </row>
    <row r="2" spans="1:12">
      <c r="A2" s="170">
        <v>1</v>
      </c>
      <c r="B2" s="14"/>
      <c r="C2" s="3"/>
      <c r="D2" s="5"/>
      <c r="E2" s="6"/>
      <c r="F2" s="6"/>
      <c r="G2" s="255" t="str">
        <f>IF(C2&gt;0,"Coffrets inaccessibles. Prévoir temps supplémentaire pour la sécurisation du travail en hauteur.","")</f>
        <v/>
      </c>
      <c r="H2" s="256"/>
      <c r="I2" s="256"/>
      <c r="J2" s="256"/>
      <c r="K2" s="256"/>
      <c r="L2" s="257"/>
    </row>
    <row r="3" spans="1:12" ht="38.25" customHeight="1">
      <c r="A3" s="170">
        <v>2</v>
      </c>
      <c r="B3" s="43"/>
      <c r="C3" s="44"/>
      <c r="D3" s="47"/>
      <c r="E3" s="48"/>
      <c r="F3" s="48"/>
      <c r="G3" s="250" t="str">
        <f>IF(C3&gt;0,"Coffrets non étanches. Devis sur demande pour remise en état.","")</f>
        <v/>
      </c>
      <c r="H3" s="251"/>
      <c r="I3" s="251"/>
      <c r="J3" s="251"/>
      <c r="K3" s="251"/>
      <c r="L3" s="252"/>
    </row>
    <row r="4" spans="1:12" ht="52.5" customHeight="1">
      <c r="A4" s="170">
        <v>3</v>
      </c>
      <c r="B4" s="4"/>
      <c r="C4" s="3"/>
      <c r="D4" s="8"/>
      <c r="E4" s="9"/>
      <c r="F4" s="9"/>
      <c r="G4" s="247" t="str">
        <f>IF(C4&gt;0,"Coffrets non étanches. Devis sur demande pour remise en état.","")</f>
        <v/>
      </c>
      <c r="H4" s="248"/>
      <c r="I4" s="248"/>
      <c r="J4" s="248"/>
      <c r="K4" s="248"/>
      <c r="L4" s="249"/>
    </row>
    <row r="5" spans="1:12" ht="47.25" customHeight="1">
      <c r="A5" s="170">
        <f t="shared" ref="A5:A15" si="0">A4+1</f>
        <v>4</v>
      </c>
      <c r="B5" s="43"/>
      <c r="C5" s="44"/>
      <c r="D5" s="47"/>
      <c r="E5" s="48"/>
      <c r="F5" s="48"/>
      <c r="G5" s="146"/>
      <c r="H5" s="147"/>
      <c r="I5" s="147"/>
      <c r="J5" s="147"/>
      <c r="K5" s="147"/>
      <c r="L5" s="174"/>
    </row>
    <row r="6" spans="1:12">
      <c r="A6" s="170">
        <f t="shared" si="0"/>
        <v>5</v>
      </c>
      <c r="B6" s="4"/>
      <c r="C6" s="3"/>
      <c r="D6" s="8"/>
      <c r="E6" s="9"/>
      <c r="F6" s="9"/>
      <c r="G6" s="144"/>
      <c r="H6" s="145"/>
      <c r="I6" s="145"/>
      <c r="J6" s="145"/>
      <c r="K6" s="145"/>
      <c r="L6" s="175"/>
    </row>
    <row r="7" spans="1:12" ht="35.25" customHeight="1">
      <c r="A7" s="170">
        <f t="shared" si="0"/>
        <v>6</v>
      </c>
      <c r="B7" s="43"/>
      <c r="C7" s="44"/>
      <c r="D7" s="47"/>
      <c r="E7" s="48"/>
      <c r="F7" s="48"/>
      <c r="G7" s="146"/>
      <c r="H7" s="147"/>
      <c r="I7" s="147"/>
      <c r="J7" s="147"/>
      <c r="K7" s="147"/>
      <c r="L7" s="174"/>
    </row>
    <row r="8" spans="1:12" ht="39.75" hidden="1" customHeight="1">
      <c r="A8" s="170">
        <v>7</v>
      </c>
      <c r="B8" s="4"/>
      <c r="C8" s="3"/>
      <c r="D8" s="8"/>
      <c r="E8" s="9"/>
      <c r="F8" s="9"/>
      <c r="G8" s="247" t="s">
        <v>269</v>
      </c>
      <c r="H8" s="248"/>
      <c r="I8" s="248"/>
      <c r="J8" s="248"/>
      <c r="K8" s="248"/>
      <c r="L8" s="249"/>
    </row>
    <row r="9" spans="1:12" ht="25.5" customHeight="1">
      <c r="A9" s="170">
        <f t="shared" si="0"/>
        <v>8</v>
      </c>
      <c r="B9" s="43"/>
      <c r="C9" s="44"/>
      <c r="D9" s="47"/>
      <c r="E9" s="48"/>
      <c r="F9" s="48"/>
      <c r="G9" s="146"/>
      <c r="H9" s="147"/>
      <c r="I9" s="147"/>
      <c r="J9" s="147"/>
      <c r="K9" s="147"/>
      <c r="L9" s="174"/>
    </row>
    <row r="10" spans="1:12" ht="42" customHeight="1">
      <c r="A10" s="170">
        <f t="shared" si="0"/>
        <v>9</v>
      </c>
      <c r="B10" s="4"/>
      <c r="C10" s="3"/>
      <c r="D10" s="8"/>
      <c r="E10" s="9"/>
      <c r="F10" s="9"/>
      <c r="G10" s="144" t="str">
        <f>IF(OR(C10=0,C10="SO"),"","Cavaliers en mauvais état. Devis sur demande pour remise en état.")</f>
        <v/>
      </c>
      <c r="H10" s="145"/>
      <c r="I10" s="145"/>
      <c r="J10" s="145"/>
      <c r="K10" s="145"/>
      <c r="L10" s="175"/>
    </row>
    <row r="11" spans="1:12" ht="38.25" customHeight="1">
      <c r="A11" s="170">
        <f t="shared" si="0"/>
        <v>10</v>
      </c>
      <c r="B11" s="43"/>
      <c r="C11" s="44"/>
      <c r="D11" s="47"/>
      <c r="E11" s="48"/>
      <c r="F11" s="48"/>
      <c r="G11" s="146" t="str">
        <f>IF(C11="SO","Pas de câbles souples.",IF(C11&gt;0,"Pas d'embouts de câble. Prévoir devis pour mise en conformité.",""))</f>
        <v/>
      </c>
      <c r="H11" s="147"/>
      <c r="I11" s="147"/>
      <c r="J11" s="147"/>
      <c r="K11" s="147"/>
      <c r="L11" s="174"/>
    </row>
    <row r="12" spans="1:12" ht="36.75" customHeight="1">
      <c r="A12" s="170">
        <f t="shared" si="0"/>
        <v>11</v>
      </c>
      <c r="B12" s="4"/>
      <c r="C12" s="3"/>
      <c r="D12" s="8"/>
      <c r="E12" s="9"/>
      <c r="F12" s="9"/>
      <c r="G12" s="144" t="str">
        <f>IF(OR(C12=0,C12="SO"),"","Pas de connecteurs. Devis sur demande pour mise en conformité.")</f>
        <v/>
      </c>
      <c r="H12" s="145"/>
      <c r="I12" s="145"/>
      <c r="J12" s="145"/>
      <c r="K12" s="145"/>
      <c r="L12" s="175"/>
    </row>
    <row r="13" spans="1:12" ht="37.5" customHeight="1">
      <c r="A13" s="170">
        <f t="shared" si="0"/>
        <v>12</v>
      </c>
      <c r="B13" s="43"/>
      <c r="C13" s="44"/>
      <c r="D13" s="47"/>
      <c r="E13" s="48"/>
      <c r="F13" s="48"/>
      <c r="G13" s="146" t="str">
        <f>IF(C13&gt;0,"Inter-sectionneur en mauvais état. Devis sur demande pour remise en état.","")</f>
        <v/>
      </c>
      <c r="H13" s="147"/>
      <c r="I13" s="147"/>
      <c r="J13" s="147"/>
      <c r="K13" s="147"/>
      <c r="L13" s="174"/>
    </row>
    <row r="14" spans="1:12">
      <c r="A14" s="170">
        <f t="shared" si="0"/>
        <v>13</v>
      </c>
      <c r="B14" s="4"/>
      <c r="C14" s="3"/>
      <c r="D14" s="8"/>
      <c r="E14" s="9"/>
      <c r="F14" s="9"/>
      <c r="G14" s="144" t="str">
        <f>IF(OR(C14=0,C14="SO"),"","Porte fusible en mauvais état. Devis sur demande pour remise en état.")</f>
        <v/>
      </c>
      <c r="H14" s="145"/>
      <c r="I14" s="145"/>
      <c r="J14" s="145"/>
      <c r="K14" s="145"/>
      <c r="L14" s="175"/>
    </row>
    <row r="15" spans="1:12">
      <c r="A15" s="170">
        <f t="shared" si="0"/>
        <v>14</v>
      </c>
      <c r="B15" s="43"/>
      <c r="C15" s="44"/>
      <c r="D15" s="47"/>
      <c r="E15" s="48"/>
      <c r="F15" s="48"/>
      <c r="G15" s="146" t="str">
        <f>IF(OR(C15=0,C15="SO"),"","Fusibles grillés. Devis sur demande pour remise en état.")</f>
        <v/>
      </c>
      <c r="H15" s="147"/>
      <c r="I15" s="147"/>
      <c r="J15" s="147"/>
      <c r="K15" s="147"/>
      <c r="L15" s="174"/>
    </row>
    <row r="16" spans="1:12" ht="35.25" customHeight="1">
      <c r="A16" s="170"/>
      <c r="B16" s="4"/>
      <c r="C16" s="3"/>
      <c r="D16" s="8"/>
      <c r="E16" s="9" t="s">
        <v>21</v>
      </c>
      <c r="F16" s="19"/>
      <c r="G16" s="144"/>
      <c r="H16" s="145"/>
      <c r="I16" s="145"/>
      <c r="J16" s="145"/>
      <c r="K16" s="145"/>
      <c r="L16" s="175"/>
    </row>
    <row r="17" spans="1:12" ht="29.25" customHeight="1">
      <c r="A17" s="170">
        <f>A15+1</f>
        <v>15</v>
      </c>
      <c r="B17" s="43"/>
      <c r="C17" s="44"/>
      <c r="D17" s="47"/>
      <c r="E17" s="48"/>
      <c r="F17" s="48"/>
      <c r="G17" s="146" t="str">
        <f>IF(OR(C17=0,C17="SO"),"","Parafoudre brûlé. Devis sur demande pour remise en état.")</f>
        <v/>
      </c>
      <c r="H17" s="147"/>
      <c r="I17" s="147"/>
      <c r="J17" s="147"/>
      <c r="K17" s="147"/>
      <c r="L17" s="174"/>
    </row>
    <row r="18" spans="1:12" ht="13.5" thickBot="1">
      <c r="A18" s="171">
        <f>A17+1</f>
        <v>16</v>
      </c>
      <c r="B18" s="10"/>
      <c r="C18" s="11"/>
      <c r="D18" s="12"/>
      <c r="E18" s="13"/>
      <c r="F18" s="13"/>
      <c r="G18" s="142" t="str">
        <f>IF(C18&gt;0,"Règle non respectée, la somme des câbles (phase + terre) excède 50 cm. Le parafoudre risque de ne pas protéger l'installation en cas de surtension d'origine atmosphérique. Devis sur demande pour remise en état.","")</f>
        <v/>
      </c>
      <c r="H18" s="143"/>
      <c r="I18" s="143"/>
      <c r="J18" s="143"/>
      <c r="K18" s="143"/>
      <c r="L18" s="178"/>
    </row>
    <row r="19" spans="1:12" ht="13.5" thickBot="1"/>
    <row r="20" spans="1:12" ht="13.5" thickBot="1">
      <c r="A20" s="119" t="s">
        <v>22</v>
      </c>
      <c r="B20" s="97" t="s">
        <v>23</v>
      </c>
      <c r="C20" s="155"/>
      <c r="D20" s="96"/>
      <c r="E20" s="96"/>
      <c r="F20" s="97"/>
      <c r="G20" s="97"/>
      <c r="H20" s="97"/>
      <c r="I20" s="97"/>
      <c r="J20" s="97"/>
      <c r="K20" s="155"/>
      <c r="L20" s="164"/>
    </row>
    <row r="21" spans="1:12">
      <c r="A21" s="170">
        <v>1</v>
      </c>
      <c r="B21" s="14"/>
      <c r="C21" s="3"/>
      <c r="D21" s="5"/>
      <c r="E21" s="6"/>
      <c r="F21" s="6"/>
      <c r="G21" s="140"/>
      <c r="H21" s="141"/>
      <c r="I21" s="141"/>
      <c r="J21" s="141"/>
      <c r="K21" s="141"/>
      <c r="L21" s="192"/>
    </row>
    <row r="22" spans="1:12">
      <c r="A22" s="170">
        <v>2</v>
      </c>
      <c r="B22" s="43"/>
      <c r="C22" s="44"/>
      <c r="D22" s="47"/>
      <c r="E22" s="48"/>
      <c r="F22" s="48"/>
      <c r="G22" s="146" t="str">
        <f>IF(C22&gt;0,"Coffrets non étanches. Devis sur demande pour remise en état.","")</f>
        <v/>
      </c>
      <c r="H22" s="147"/>
      <c r="I22" s="147"/>
      <c r="J22" s="147"/>
      <c r="K22" s="147"/>
      <c r="L22" s="174"/>
    </row>
    <row r="23" spans="1:12">
      <c r="A23" s="170">
        <v>3</v>
      </c>
      <c r="B23" s="4"/>
      <c r="C23" s="3"/>
      <c r="D23" s="8"/>
      <c r="E23" s="9"/>
      <c r="F23" s="9"/>
      <c r="G23" s="144" t="str">
        <f>IF(C23&gt;0,"Coffrets non étanches. Devis sur demande pour remise en état.","")</f>
        <v/>
      </c>
      <c r="H23" s="145"/>
      <c r="I23" s="145"/>
      <c r="J23" s="145"/>
      <c r="K23" s="145"/>
      <c r="L23" s="175"/>
    </row>
    <row r="24" spans="1:12">
      <c r="A24" s="170">
        <v>4</v>
      </c>
      <c r="B24" s="43"/>
      <c r="C24" s="44"/>
      <c r="D24" s="47"/>
      <c r="E24" s="48"/>
      <c r="F24" s="48"/>
      <c r="G24" s="146"/>
      <c r="H24" s="147"/>
      <c r="I24" s="147"/>
      <c r="J24" s="147"/>
      <c r="K24" s="147"/>
      <c r="L24" s="174"/>
    </row>
    <row r="25" spans="1:12">
      <c r="A25" s="170">
        <v>5</v>
      </c>
      <c r="B25" s="4"/>
      <c r="C25" s="3"/>
      <c r="D25" s="8"/>
      <c r="E25" s="9"/>
      <c r="F25" s="9"/>
      <c r="G25" s="144"/>
      <c r="H25" s="145"/>
      <c r="I25" s="145"/>
      <c r="J25" s="145"/>
      <c r="K25" s="145"/>
      <c r="L25" s="175"/>
    </row>
    <row r="26" spans="1:12">
      <c r="A26" s="170">
        <v>6</v>
      </c>
      <c r="B26" s="43"/>
      <c r="C26" s="44"/>
      <c r="D26" s="47"/>
      <c r="E26" s="48"/>
      <c r="F26" s="48"/>
      <c r="G26" s="146"/>
      <c r="H26" s="147"/>
      <c r="I26" s="147"/>
      <c r="J26" s="147"/>
      <c r="K26" s="147"/>
      <c r="L26" s="174"/>
    </row>
    <row r="27" spans="1:12" ht="51" hidden="1" customHeight="1">
      <c r="A27" s="170">
        <v>7</v>
      </c>
      <c r="B27" s="4"/>
      <c r="C27" s="3"/>
      <c r="D27" s="8"/>
      <c r="E27" s="9"/>
      <c r="F27" s="9"/>
      <c r="G27" s="287" t="s">
        <v>269</v>
      </c>
      <c r="H27" s="288"/>
      <c r="I27" s="288"/>
      <c r="J27" s="288"/>
      <c r="K27" s="288"/>
      <c r="L27" s="289"/>
    </row>
    <row r="28" spans="1:12" ht="25.5" customHeight="1">
      <c r="A28" s="170">
        <v>8</v>
      </c>
      <c r="B28" s="43"/>
      <c r="C28" s="44"/>
      <c r="D28" s="47"/>
      <c r="E28" s="48"/>
      <c r="F28" s="48"/>
      <c r="G28" s="146"/>
      <c r="H28" s="147"/>
      <c r="I28" s="147"/>
      <c r="J28" s="147"/>
      <c r="K28" s="147"/>
      <c r="L28" s="174"/>
    </row>
    <row r="29" spans="1:12">
      <c r="A29" s="170">
        <f t="shared" ref="A29:A37" si="1">A28+1</f>
        <v>9</v>
      </c>
      <c r="B29" s="4"/>
      <c r="C29" s="3"/>
      <c r="D29" s="8"/>
      <c r="E29" s="9"/>
      <c r="F29" s="9"/>
      <c r="G29" s="144" t="str">
        <f>IF(OR(C29=0,C29="SO"),"","Cavaliers en mauvais état. Devis sur demande pour remise en état.")</f>
        <v/>
      </c>
      <c r="H29" s="145"/>
      <c r="I29" s="145"/>
      <c r="J29" s="145"/>
      <c r="K29" s="145"/>
      <c r="L29" s="175"/>
    </row>
    <row r="30" spans="1:12">
      <c r="A30" s="170">
        <f t="shared" si="1"/>
        <v>10</v>
      </c>
      <c r="B30" s="43"/>
      <c r="C30" s="44"/>
      <c r="D30" s="47"/>
      <c r="E30" s="48"/>
      <c r="F30" s="48"/>
      <c r="G30" s="146" t="str">
        <f>IF(C30="SO","Pas de câbles souples.",IF(C30&gt;0,"Pas d'embouts de câble. Prévoir devis pour mise en conformité.",""))</f>
        <v/>
      </c>
      <c r="H30" s="147"/>
      <c r="I30" s="147"/>
      <c r="J30" s="147"/>
      <c r="K30" s="147"/>
      <c r="L30" s="174"/>
    </row>
    <row r="31" spans="1:12">
      <c r="A31" s="170">
        <f t="shared" si="1"/>
        <v>11</v>
      </c>
      <c r="B31" s="4"/>
      <c r="C31" s="3"/>
      <c r="D31" s="8"/>
      <c r="E31" s="9"/>
      <c r="F31" s="9"/>
      <c r="G31" s="144" t="str">
        <f>IF(OR(C31=0,C31="SO"),"","Pas de connecteurs. Devis sur demande pour mise en conformité.")</f>
        <v/>
      </c>
      <c r="H31" s="145"/>
      <c r="I31" s="145"/>
      <c r="J31" s="145"/>
      <c r="K31" s="145"/>
      <c r="L31" s="175"/>
    </row>
    <row r="32" spans="1:12">
      <c r="A32" s="170">
        <f t="shared" si="1"/>
        <v>12</v>
      </c>
      <c r="B32" s="43"/>
      <c r="C32" s="44"/>
      <c r="D32" s="47"/>
      <c r="E32" s="48"/>
      <c r="F32" s="48"/>
      <c r="G32" s="146" t="str">
        <f>IF(C32&gt;0,"Inter-sectionneur en mauvais état. Devis sur demande pour remise en état.","")</f>
        <v/>
      </c>
      <c r="H32" s="147"/>
      <c r="I32" s="147"/>
      <c r="J32" s="147"/>
      <c r="K32" s="147"/>
      <c r="L32" s="174"/>
    </row>
    <row r="33" spans="1:12">
      <c r="A33" s="170">
        <f t="shared" si="1"/>
        <v>13</v>
      </c>
      <c r="B33" s="4"/>
      <c r="C33" s="3"/>
      <c r="D33" s="8"/>
      <c r="E33" s="9"/>
      <c r="F33" s="9"/>
      <c r="G33" s="144" t="str">
        <f>IF(OR(C33=0,C33="SO"),"","Porte fusible en mauvais état. Devis sur demande pour remise en état.")</f>
        <v/>
      </c>
      <c r="H33" s="145"/>
      <c r="I33" s="145"/>
      <c r="J33" s="145"/>
      <c r="K33" s="145"/>
      <c r="L33" s="175"/>
    </row>
    <row r="34" spans="1:12">
      <c r="A34" s="170">
        <f t="shared" si="1"/>
        <v>14</v>
      </c>
      <c r="B34" s="43"/>
      <c r="C34" s="44"/>
      <c r="D34" s="47"/>
      <c r="E34" s="48"/>
      <c r="F34" s="48"/>
      <c r="G34" s="146" t="str">
        <f>IF(OR(C34=0,C34="SO"),"","Fusibles grillés. A été changé durant la préventive.")</f>
        <v/>
      </c>
      <c r="H34" s="147"/>
      <c r="I34" s="147"/>
      <c r="J34" s="147"/>
      <c r="K34" s="147"/>
      <c r="L34" s="174"/>
    </row>
    <row r="35" spans="1:12">
      <c r="A35" s="170">
        <f t="shared" si="1"/>
        <v>15</v>
      </c>
      <c r="B35" s="4"/>
      <c r="C35" s="3"/>
      <c r="D35" s="8"/>
      <c r="E35" s="9" t="s">
        <v>21</v>
      </c>
      <c r="F35" s="19"/>
      <c r="G35" s="144"/>
      <c r="H35" s="145"/>
      <c r="I35" s="145"/>
      <c r="J35" s="145"/>
      <c r="K35" s="145"/>
      <c r="L35" s="175"/>
    </row>
    <row r="36" spans="1:12">
      <c r="A36" s="170">
        <f t="shared" si="1"/>
        <v>16</v>
      </c>
      <c r="B36" s="43"/>
      <c r="C36" s="44"/>
      <c r="D36" s="47"/>
      <c r="E36" s="48"/>
      <c r="F36" s="48"/>
      <c r="G36" s="146" t="str">
        <f>IF(OR(C36=0,C36="SO"),"","Parafoudre brûlé. Devis joint pour remise en état.")</f>
        <v/>
      </c>
      <c r="H36" s="147"/>
      <c r="I36" s="147"/>
      <c r="J36" s="147"/>
      <c r="K36" s="147"/>
      <c r="L36" s="174"/>
    </row>
    <row r="37" spans="1:12" ht="13.5" thickBot="1">
      <c r="A37" s="171">
        <f t="shared" si="1"/>
        <v>17</v>
      </c>
      <c r="B37" s="10"/>
      <c r="C37" s="11"/>
      <c r="D37" s="12"/>
      <c r="E37" s="12"/>
      <c r="F37" s="12"/>
      <c r="G37" s="142" t="str">
        <f>IF(C37&gt;0,"Règle non respectée, la somme des câbles (phase + terre) excède 50 cm. Le parafoudre risque de ne pas protéger l'installation en cas de surtension d'origine atmosphérique. Devis sur demande pour remise en état.","")</f>
        <v/>
      </c>
      <c r="H37" s="143"/>
      <c r="I37" s="143"/>
      <c r="J37" s="143"/>
      <c r="K37" s="143"/>
      <c r="L37" s="178"/>
    </row>
  </sheetData>
  <mergeCells count="5">
    <mergeCell ref="G3:L3"/>
    <mergeCell ref="G2:L2"/>
    <mergeCell ref="G4:L4"/>
    <mergeCell ref="G8:L8"/>
    <mergeCell ref="G27:L27"/>
  </mergeCells>
  <conditionalFormatting sqref="D1:D2 D4:D10">
    <cfRule type="cellIs" dxfId="119" priority="23" operator="equal">
      <formula>500</formula>
    </cfRule>
  </conditionalFormatting>
  <conditionalFormatting sqref="D11">
    <cfRule type="cellIs" dxfId="118" priority="13" operator="equal">
      <formula>500</formula>
    </cfRule>
  </conditionalFormatting>
  <conditionalFormatting sqref="D12">
    <cfRule type="cellIs" dxfId="117" priority="12" operator="equal">
      <formula>500</formula>
    </cfRule>
  </conditionalFormatting>
  <conditionalFormatting sqref="D13:D18">
    <cfRule type="cellIs" dxfId="116" priority="16" operator="equal">
      <formula>500</formula>
    </cfRule>
  </conditionalFormatting>
  <conditionalFormatting sqref="D3">
    <cfRule type="cellIs" dxfId="115" priority="10" operator="equal">
      <formula>500</formula>
    </cfRule>
  </conditionalFormatting>
  <conditionalFormatting sqref="B20">
    <cfRule type="iconSet" priority="8">
      <iconSet showValue="0" reverse="1">
        <cfvo type="percent" val="0"/>
        <cfvo type="num" val="1"/>
        <cfvo type="num" val="2"/>
      </iconSet>
    </cfRule>
  </conditionalFormatting>
  <conditionalFormatting sqref="C20 D21 D23:D29">
    <cfRule type="cellIs" dxfId="114" priority="7" operator="equal">
      <formula>500</formula>
    </cfRule>
  </conditionalFormatting>
  <conditionalFormatting sqref="D30">
    <cfRule type="cellIs" dxfId="113" priority="5" operator="equal">
      <formula>500</formula>
    </cfRule>
  </conditionalFormatting>
  <conditionalFormatting sqref="D31">
    <cfRule type="cellIs" dxfId="112" priority="4" operator="equal">
      <formula>500</formula>
    </cfRule>
  </conditionalFormatting>
  <conditionalFormatting sqref="E37:F37 D32:D37">
    <cfRule type="cellIs" dxfId="111" priority="6" operator="equal">
      <formula>500</formula>
    </cfRule>
  </conditionalFormatting>
  <conditionalFormatting sqref="D22">
    <cfRule type="cellIs" dxfId="110" priority="3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6691C2A9-3145-43BD-B394-4A8A9FA9B7CD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C21:C37 C2:C18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P225"/>
  <sheetViews>
    <sheetView zoomScale="70" zoomScaleNormal="70" workbookViewId="0">
      <selection activeCell="G3" sqref="G3:H3"/>
    </sheetView>
  </sheetViews>
  <sheetFormatPr baseColWidth="10" defaultRowHeight="12.75"/>
  <cols>
    <col min="2" max="2" width="34.7109375" customWidth="1"/>
  </cols>
  <sheetData>
    <row r="1" spans="1:15" ht="12.75" customHeight="1" thickBot="1">
      <c r="A1" s="94" t="s">
        <v>24</v>
      </c>
      <c r="B1" s="95" t="s">
        <v>25</v>
      </c>
      <c r="C1" s="155"/>
      <c r="D1" s="96"/>
      <c r="E1" s="96"/>
      <c r="F1" s="96"/>
      <c r="G1" s="96"/>
      <c r="H1" s="96"/>
      <c r="I1" s="308"/>
      <c r="J1" s="308"/>
      <c r="K1" s="308"/>
      <c r="L1" s="309"/>
    </row>
    <row r="2" spans="1:15">
      <c r="A2" s="170"/>
      <c r="B2" s="296"/>
      <c r="C2" s="297"/>
      <c r="D2" s="300" t="s">
        <v>26</v>
      </c>
      <c r="E2" s="301"/>
      <c r="F2" s="297"/>
      <c r="G2" s="300" t="s">
        <v>27</v>
      </c>
      <c r="H2" s="301"/>
      <c r="I2" s="305"/>
      <c r="J2" s="306"/>
      <c r="K2" s="306"/>
      <c r="L2" s="307"/>
    </row>
    <row r="3" spans="1:15">
      <c r="A3" s="170"/>
      <c r="B3" s="298"/>
      <c r="C3" s="299"/>
      <c r="D3" s="106"/>
      <c r="E3" s="106"/>
      <c r="F3" s="299"/>
      <c r="G3" s="106"/>
      <c r="H3" s="113"/>
      <c r="I3" s="302"/>
      <c r="J3" s="303"/>
      <c r="K3" s="303"/>
      <c r="L3" s="304"/>
    </row>
    <row r="4" spans="1:15">
      <c r="A4" s="170">
        <v>1</v>
      </c>
      <c r="B4" s="18" t="s">
        <v>28</v>
      </c>
      <c r="C4" s="158"/>
      <c r="D4" s="17"/>
      <c r="E4" s="17"/>
      <c r="F4" s="159"/>
      <c r="G4" s="17"/>
      <c r="H4" s="111"/>
      <c r="I4" s="293"/>
      <c r="J4" s="294"/>
      <c r="K4" s="294"/>
      <c r="L4" s="295"/>
    </row>
    <row r="5" spans="1:15">
      <c r="A5" s="170">
        <f t="shared" ref="A5:A13" si="0">A4+1</f>
        <v>2</v>
      </c>
      <c r="B5" s="62" t="s">
        <v>29</v>
      </c>
      <c r="C5" s="63"/>
      <c r="D5" s="128"/>
      <c r="E5" s="128"/>
      <c r="F5" s="64"/>
      <c r="G5" s="128"/>
      <c r="H5" s="112"/>
      <c r="I5" s="290"/>
      <c r="J5" s="291"/>
      <c r="K5" s="291"/>
      <c r="L5" s="292"/>
    </row>
    <row r="6" spans="1:15" hidden="1">
      <c r="A6" s="170">
        <f t="shared" si="0"/>
        <v>3</v>
      </c>
      <c r="B6" s="18" t="s">
        <v>30</v>
      </c>
      <c r="C6" s="158"/>
      <c r="D6" s="17"/>
      <c r="E6" s="17"/>
      <c r="F6" s="159"/>
      <c r="G6" s="17"/>
      <c r="H6" s="111"/>
      <c r="I6" s="293"/>
      <c r="J6" s="294"/>
      <c r="K6" s="294"/>
      <c r="L6" s="295"/>
    </row>
    <row r="7" spans="1:15" hidden="1">
      <c r="A7" s="170">
        <f t="shared" si="0"/>
        <v>4</v>
      </c>
      <c r="B7" s="62" t="s">
        <v>31</v>
      </c>
      <c r="C7" s="63"/>
      <c r="D7" s="128"/>
      <c r="E7" s="128"/>
      <c r="F7" s="64"/>
      <c r="G7" s="128"/>
      <c r="H7" s="112"/>
      <c r="I7" s="290"/>
      <c r="J7" s="291"/>
      <c r="K7" s="291"/>
      <c r="L7" s="292"/>
    </row>
    <row r="8" spans="1:15" hidden="1">
      <c r="A8" s="170">
        <f t="shared" si="0"/>
        <v>5</v>
      </c>
      <c r="B8" s="18" t="s">
        <v>32</v>
      </c>
      <c r="C8" s="158"/>
      <c r="D8" s="17"/>
      <c r="E8" s="17"/>
      <c r="F8" s="159"/>
      <c r="G8" s="17"/>
      <c r="H8" s="111"/>
      <c r="I8" s="293"/>
      <c r="J8" s="294"/>
      <c r="K8" s="294"/>
      <c r="L8" s="295"/>
    </row>
    <row r="9" spans="1:15" hidden="1">
      <c r="A9" s="170">
        <f t="shared" si="0"/>
        <v>6</v>
      </c>
      <c r="B9" s="62" t="s">
        <v>33</v>
      </c>
      <c r="C9" s="63"/>
      <c r="D9" s="128"/>
      <c r="E9" s="128"/>
      <c r="F9" s="64"/>
      <c r="G9" s="128"/>
      <c r="H9" s="112"/>
      <c r="I9" s="290"/>
      <c r="J9" s="291"/>
      <c r="K9" s="291"/>
      <c r="L9" s="292"/>
    </row>
    <row r="10" spans="1:15" hidden="1">
      <c r="A10" s="170">
        <f t="shared" si="0"/>
        <v>7</v>
      </c>
      <c r="B10" s="18" t="s">
        <v>34</v>
      </c>
      <c r="C10" s="158"/>
      <c r="D10" s="17"/>
      <c r="E10" s="17"/>
      <c r="F10" s="159"/>
      <c r="G10" s="17"/>
      <c r="H10" s="111"/>
      <c r="I10" s="293"/>
      <c r="J10" s="294"/>
      <c r="K10" s="294"/>
      <c r="L10" s="295"/>
    </row>
    <row r="11" spans="1:15" hidden="1">
      <c r="A11" s="170">
        <f t="shared" si="0"/>
        <v>8</v>
      </c>
      <c r="B11" s="62" t="s">
        <v>35</v>
      </c>
      <c r="C11" s="63"/>
      <c r="D11" s="128"/>
      <c r="E11" s="128"/>
      <c r="F11" s="64"/>
      <c r="G11" s="128"/>
      <c r="H11" s="112"/>
      <c r="I11" s="290"/>
      <c r="J11" s="291"/>
      <c r="K11" s="291"/>
      <c r="L11" s="292"/>
    </row>
    <row r="12" spans="1:15" hidden="1">
      <c r="A12" s="170">
        <f t="shared" si="0"/>
        <v>9</v>
      </c>
      <c r="B12" s="109" t="s">
        <v>36</v>
      </c>
      <c r="C12" s="156"/>
      <c r="D12" s="110"/>
      <c r="E12" s="110"/>
      <c r="F12" s="157"/>
      <c r="G12" s="110"/>
      <c r="H12" s="111"/>
      <c r="I12" s="293"/>
      <c r="J12" s="294"/>
      <c r="K12" s="294"/>
      <c r="L12" s="295"/>
    </row>
    <row r="13" spans="1:15" hidden="1">
      <c r="A13" s="170">
        <f t="shared" si="0"/>
        <v>10</v>
      </c>
      <c r="B13" s="48" t="s">
        <v>37</v>
      </c>
      <c r="C13" s="69"/>
      <c r="D13" s="128"/>
      <c r="E13" s="128"/>
      <c r="F13" s="69"/>
      <c r="G13" s="128"/>
      <c r="H13" s="112"/>
      <c r="I13" s="290"/>
      <c r="J13" s="291"/>
      <c r="K13" s="291"/>
      <c r="L13" s="292"/>
    </row>
    <row r="14" spans="1:15" ht="12.75" hidden="1" customHeight="1">
      <c r="A14" s="193">
        <f>A13+1</f>
        <v>11</v>
      </c>
      <c r="B14" s="18" t="s">
        <v>270</v>
      </c>
      <c r="C14" s="158"/>
      <c r="D14" s="17"/>
      <c r="E14" s="17"/>
      <c r="F14" s="159"/>
      <c r="G14" s="17"/>
      <c r="H14" s="111"/>
      <c r="I14" s="293"/>
      <c r="J14" s="294"/>
      <c r="K14" s="294"/>
      <c r="L14" s="295"/>
    </row>
    <row r="15" spans="1:15" ht="12.75" hidden="1" customHeight="1">
      <c r="A15" s="193">
        <f t="shared" ref="A15:A78" si="1">A14+1</f>
        <v>12</v>
      </c>
      <c r="B15" s="62" t="s">
        <v>271</v>
      </c>
      <c r="C15" s="63"/>
      <c r="D15" s="128"/>
      <c r="E15" s="128"/>
      <c r="F15" s="64"/>
      <c r="G15" s="128"/>
      <c r="H15" s="112"/>
      <c r="I15" s="290"/>
      <c r="J15" s="291"/>
      <c r="K15" s="291"/>
      <c r="L15" s="292"/>
    </row>
    <row r="16" spans="1:15" ht="12.75" hidden="1" customHeight="1">
      <c r="A16" s="193">
        <f t="shared" si="1"/>
        <v>13</v>
      </c>
      <c r="B16" s="18" t="s">
        <v>272</v>
      </c>
      <c r="C16" s="158"/>
      <c r="D16" s="17"/>
      <c r="E16" s="17"/>
      <c r="F16" s="159"/>
      <c r="G16" s="17"/>
      <c r="H16" s="111"/>
      <c r="I16" s="293"/>
      <c r="J16" s="294"/>
      <c r="K16" s="294"/>
      <c r="L16" s="295"/>
      <c r="O16" s="137"/>
    </row>
    <row r="17" spans="1:12" ht="12.75" hidden="1" customHeight="1">
      <c r="A17" s="193">
        <f t="shared" si="1"/>
        <v>14</v>
      </c>
      <c r="B17" s="62" t="s">
        <v>273</v>
      </c>
      <c r="C17" s="63"/>
      <c r="D17" s="128"/>
      <c r="E17" s="128"/>
      <c r="F17" s="64"/>
      <c r="G17" s="128"/>
      <c r="H17" s="112"/>
      <c r="I17" s="290"/>
      <c r="J17" s="291"/>
      <c r="K17" s="291"/>
      <c r="L17" s="292"/>
    </row>
    <row r="18" spans="1:12" ht="12.75" hidden="1" customHeight="1">
      <c r="A18" s="193">
        <f t="shared" si="1"/>
        <v>15</v>
      </c>
      <c r="B18" s="18" t="s">
        <v>274</v>
      </c>
      <c r="C18" s="158"/>
      <c r="D18" s="17"/>
      <c r="E18" s="17"/>
      <c r="F18" s="159"/>
      <c r="G18" s="17"/>
      <c r="H18" s="111"/>
      <c r="I18" s="293"/>
      <c r="J18" s="294"/>
      <c r="K18" s="294"/>
      <c r="L18" s="295"/>
    </row>
    <row r="19" spans="1:12" ht="12.75" hidden="1" customHeight="1">
      <c r="A19" s="193">
        <f t="shared" si="1"/>
        <v>16</v>
      </c>
      <c r="B19" s="62" t="s">
        <v>275</v>
      </c>
      <c r="C19" s="63"/>
      <c r="D19" s="128"/>
      <c r="E19" s="128"/>
      <c r="F19" s="64"/>
      <c r="G19" s="128"/>
      <c r="H19" s="112"/>
      <c r="I19" s="290"/>
      <c r="J19" s="291"/>
      <c r="K19" s="291"/>
      <c r="L19" s="292"/>
    </row>
    <row r="20" spans="1:12" hidden="1">
      <c r="A20" s="193">
        <f t="shared" si="1"/>
        <v>17</v>
      </c>
      <c r="B20" s="18" t="s">
        <v>276</v>
      </c>
      <c r="C20" s="158"/>
      <c r="D20" s="17"/>
      <c r="E20" s="17"/>
      <c r="F20" s="159"/>
      <c r="G20" s="17"/>
      <c r="H20" s="111"/>
      <c r="I20" s="293"/>
      <c r="J20" s="294"/>
      <c r="K20" s="294"/>
      <c r="L20" s="295"/>
    </row>
    <row r="21" spans="1:12" hidden="1">
      <c r="A21" s="193">
        <f t="shared" si="1"/>
        <v>18</v>
      </c>
      <c r="B21" s="62" t="s">
        <v>277</v>
      </c>
      <c r="C21" s="63"/>
      <c r="D21" s="128"/>
      <c r="E21" s="128"/>
      <c r="F21" s="64"/>
      <c r="G21" s="128"/>
      <c r="H21" s="112"/>
      <c r="I21" s="290"/>
      <c r="J21" s="291"/>
      <c r="K21" s="291"/>
      <c r="L21" s="292"/>
    </row>
    <row r="22" spans="1:12" hidden="1">
      <c r="A22" s="193">
        <f t="shared" si="1"/>
        <v>19</v>
      </c>
      <c r="B22" s="109" t="s">
        <v>278</v>
      </c>
      <c r="C22" s="156"/>
      <c r="D22" s="110"/>
      <c r="E22" s="110"/>
      <c r="F22" s="157"/>
      <c r="G22" s="110"/>
      <c r="H22" s="111"/>
      <c r="I22" s="293"/>
      <c r="J22" s="294"/>
      <c r="K22" s="294"/>
      <c r="L22" s="295"/>
    </row>
    <row r="23" spans="1:12" hidden="1">
      <c r="A23" s="193">
        <f t="shared" si="1"/>
        <v>20</v>
      </c>
      <c r="B23" s="48" t="s">
        <v>279</v>
      </c>
      <c r="C23" s="69"/>
      <c r="D23" s="128"/>
      <c r="E23" s="128"/>
      <c r="F23" s="69"/>
      <c r="G23" s="128"/>
      <c r="H23" s="112"/>
      <c r="I23" s="290"/>
      <c r="J23" s="291"/>
      <c r="K23" s="291"/>
      <c r="L23" s="292"/>
    </row>
    <row r="24" spans="1:12" hidden="1">
      <c r="A24" s="193">
        <f t="shared" si="1"/>
        <v>21</v>
      </c>
      <c r="B24" s="18" t="s">
        <v>280</v>
      </c>
      <c r="C24" s="158"/>
      <c r="D24" s="17"/>
      <c r="E24" s="17"/>
      <c r="F24" s="159"/>
      <c r="G24" s="17"/>
      <c r="H24" s="111"/>
      <c r="I24" s="293"/>
      <c r="J24" s="294"/>
      <c r="K24" s="294"/>
      <c r="L24" s="295"/>
    </row>
    <row r="25" spans="1:12" hidden="1">
      <c r="A25" s="193">
        <f t="shared" si="1"/>
        <v>22</v>
      </c>
      <c r="B25" s="62" t="s">
        <v>281</v>
      </c>
      <c r="C25" s="63"/>
      <c r="D25" s="128"/>
      <c r="E25" s="128"/>
      <c r="F25" s="64"/>
      <c r="G25" s="128"/>
      <c r="H25" s="112"/>
      <c r="I25" s="290"/>
      <c r="J25" s="291"/>
      <c r="K25" s="291"/>
      <c r="L25" s="292"/>
    </row>
    <row r="26" spans="1:12" hidden="1">
      <c r="A26" s="193">
        <f t="shared" si="1"/>
        <v>23</v>
      </c>
      <c r="B26" s="18" t="s">
        <v>282</v>
      </c>
      <c r="C26" s="158"/>
      <c r="D26" s="17"/>
      <c r="E26" s="17"/>
      <c r="F26" s="159"/>
      <c r="G26" s="17"/>
      <c r="H26" s="111"/>
      <c r="I26" s="293"/>
      <c r="J26" s="294"/>
      <c r="K26" s="294"/>
      <c r="L26" s="295"/>
    </row>
    <row r="27" spans="1:12" hidden="1">
      <c r="A27" s="193">
        <f t="shared" si="1"/>
        <v>24</v>
      </c>
      <c r="B27" s="62" t="s">
        <v>283</v>
      </c>
      <c r="C27" s="63"/>
      <c r="D27" s="128"/>
      <c r="E27" s="128"/>
      <c r="F27" s="64"/>
      <c r="G27" s="128"/>
      <c r="H27" s="112"/>
      <c r="I27" s="290"/>
      <c r="J27" s="291"/>
      <c r="K27" s="291"/>
      <c r="L27" s="292"/>
    </row>
    <row r="28" spans="1:12" hidden="1">
      <c r="A28" s="193">
        <f t="shared" si="1"/>
        <v>25</v>
      </c>
      <c r="B28" s="18" t="s">
        <v>284</v>
      </c>
      <c r="C28" s="158"/>
      <c r="D28" s="17"/>
      <c r="E28" s="17"/>
      <c r="F28" s="159"/>
      <c r="G28" s="17"/>
      <c r="H28" s="111"/>
      <c r="I28" s="293"/>
      <c r="J28" s="294"/>
      <c r="K28" s="294"/>
      <c r="L28" s="295"/>
    </row>
    <row r="29" spans="1:12" hidden="1">
      <c r="A29" s="193">
        <f t="shared" si="1"/>
        <v>26</v>
      </c>
      <c r="B29" s="62" t="s">
        <v>285</v>
      </c>
      <c r="C29" s="63"/>
      <c r="D29" s="128"/>
      <c r="E29" s="128"/>
      <c r="F29" s="64"/>
      <c r="G29" s="128"/>
      <c r="H29" s="112"/>
      <c r="I29" s="290"/>
      <c r="J29" s="291"/>
      <c r="K29" s="291"/>
      <c r="L29" s="292"/>
    </row>
    <row r="30" spans="1:12" hidden="1">
      <c r="A30" s="193">
        <f t="shared" si="1"/>
        <v>27</v>
      </c>
      <c r="B30" s="18" t="s">
        <v>286</v>
      </c>
      <c r="C30" s="158"/>
      <c r="D30" s="17"/>
      <c r="E30" s="17"/>
      <c r="F30" s="159"/>
      <c r="G30" s="17"/>
      <c r="H30" s="111"/>
      <c r="I30" s="293"/>
      <c r="J30" s="294"/>
      <c r="K30" s="294"/>
      <c r="L30" s="295"/>
    </row>
    <row r="31" spans="1:12" hidden="1">
      <c r="A31" s="193">
        <f t="shared" si="1"/>
        <v>28</v>
      </c>
      <c r="B31" s="62" t="s">
        <v>287</v>
      </c>
      <c r="C31" s="63"/>
      <c r="D31" s="128"/>
      <c r="E31" s="128"/>
      <c r="F31" s="64"/>
      <c r="G31" s="128"/>
      <c r="H31" s="112"/>
      <c r="I31" s="290"/>
      <c r="J31" s="291"/>
      <c r="K31" s="291"/>
      <c r="L31" s="292"/>
    </row>
    <row r="32" spans="1:12" hidden="1">
      <c r="A32" s="193">
        <f t="shared" si="1"/>
        <v>29</v>
      </c>
      <c r="B32" s="109" t="s">
        <v>288</v>
      </c>
      <c r="C32" s="156"/>
      <c r="D32" s="110"/>
      <c r="E32" s="110"/>
      <c r="F32" s="157"/>
      <c r="G32" s="110"/>
      <c r="H32" s="111"/>
      <c r="I32" s="293"/>
      <c r="J32" s="294"/>
      <c r="K32" s="294"/>
      <c r="L32" s="295"/>
    </row>
    <row r="33" spans="1:12" hidden="1">
      <c r="A33" s="193">
        <f t="shared" si="1"/>
        <v>30</v>
      </c>
      <c r="B33" s="48" t="s">
        <v>289</v>
      </c>
      <c r="C33" s="69"/>
      <c r="D33" s="128"/>
      <c r="E33" s="128"/>
      <c r="F33" s="69"/>
      <c r="G33" s="128"/>
      <c r="H33" s="112"/>
      <c r="I33" s="290"/>
      <c r="J33" s="291"/>
      <c r="K33" s="291"/>
      <c r="L33" s="292"/>
    </row>
    <row r="34" spans="1:12" hidden="1">
      <c r="A34" s="193">
        <f t="shared" si="1"/>
        <v>31</v>
      </c>
      <c r="B34" s="18" t="s">
        <v>290</v>
      </c>
      <c r="C34" s="158"/>
      <c r="D34" s="17"/>
      <c r="E34" s="17"/>
      <c r="F34" s="159"/>
      <c r="G34" s="17"/>
      <c r="H34" s="111"/>
      <c r="I34" s="293"/>
      <c r="J34" s="294"/>
      <c r="K34" s="294"/>
      <c r="L34" s="295"/>
    </row>
    <row r="35" spans="1:12" hidden="1">
      <c r="A35" s="193">
        <f t="shared" si="1"/>
        <v>32</v>
      </c>
      <c r="B35" s="62" t="s">
        <v>291</v>
      </c>
      <c r="C35" s="63"/>
      <c r="D35" s="128"/>
      <c r="E35" s="128"/>
      <c r="F35" s="64"/>
      <c r="G35" s="128"/>
      <c r="H35" s="112"/>
      <c r="I35" s="290"/>
      <c r="J35" s="291"/>
      <c r="K35" s="291"/>
      <c r="L35" s="292"/>
    </row>
    <row r="36" spans="1:12" hidden="1">
      <c r="A36" s="193">
        <f t="shared" si="1"/>
        <v>33</v>
      </c>
      <c r="B36" s="18" t="s">
        <v>292</v>
      </c>
      <c r="C36" s="158"/>
      <c r="D36" s="17"/>
      <c r="E36" s="17"/>
      <c r="F36" s="159"/>
      <c r="G36" s="17"/>
      <c r="H36" s="111"/>
      <c r="I36" s="293"/>
      <c r="J36" s="294"/>
      <c r="K36" s="294"/>
      <c r="L36" s="295"/>
    </row>
    <row r="37" spans="1:12" hidden="1">
      <c r="A37" s="193">
        <f t="shared" si="1"/>
        <v>34</v>
      </c>
      <c r="B37" s="62" t="s">
        <v>293</v>
      </c>
      <c r="C37" s="63"/>
      <c r="D37" s="128"/>
      <c r="E37" s="128"/>
      <c r="F37" s="64"/>
      <c r="G37" s="128"/>
      <c r="H37" s="112"/>
      <c r="I37" s="290"/>
      <c r="J37" s="291"/>
      <c r="K37" s="291"/>
      <c r="L37" s="292"/>
    </row>
    <row r="38" spans="1:12" hidden="1">
      <c r="A38" s="193">
        <f t="shared" si="1"/>
        <v>35</v>
      </c>
      <c r="B38" s="18" t="s">
        <v>294</v>
      </c>
      <c r="C38" s="158"/>
      <c r="D38" s="17"/>
      <c r="E38" s="17"/>
      <c r="F38" s="159"/>
      <c r="G38" s="17"/>
      <c r="H38" s="111"/>
      <c r="I38" s="293"/>
      <c r="J38" s="294"/>
      <c r="K38" s="294"/>
      <c r="L38" s="295"/>
    </row>
    <row r="39" spans="1:12" hidden="1">
      <c r="A39" s="193">
        <f t="shared" si="1"/>
        <v>36</v>
      </c>
      <c r="B39" s="62" t="s">
        <v>295</v>
      </c>
      <c r="C39" s="63"/>
      <c r="D39" s="128"/>
      <c r="E39" s="128"/>
      <c r="F39" s="64"/>
      <c r="G39" s="128"/>
      <c r="H39" s="112"/>
      <c r="I39" s="290"/>
      <c r="J39" s="291"/>
      <c r="K39" s="291"/>
      <c r="L39" s="292"/>
    </row>
    <row r="40" spans="1:12" hidden="1">
      <c r="A40" s="193">
        <f t="shared" si="1"/>
        <v>37</v>
      </c>
      <c r="B40" s="18" t="s">
        <v>296</v>
      </c>
      <c r="C40" s="158"/>
      <c r="D40" s="17"/>
      <c r="E40" s="17"/>
      <c r="F40" s="159"/>
      <c r="G40" s="17"/>
      <c r="H40" s="111"/>
      <c r="I40" s="293"/>
      <c r="J40" s="294"/>
      <c r="K40" s="294"/>
      <c r="L40" s="295"/>
    </row>
    <row r="41" spans="1:12" hidden="1">
      <c r="A41" s="193">
        <f t="shared" si="1"/>
        <v>38</v>
      </c>
      <c r="B41" s="62" t="s">
        <v>297</v>
      </c>
      <c r="C41" s="63"/>
      <c r="D41" s="128"/>
      <c r="E41" s="128"/>
      <c r="F41" s="64"/>
      <c r="G41" s="128"/>
      <c r="H41" s="112"/>
      <c r="I41" s="290"/>
      <c r="J41" s="291"/>
      <c r="K41" s="291"/>
      <c r="L41" s="292"/>
    </row>
    <row r="42" spans="1:12" hidden="1">
      <c r="A42" s="193">
        <f t="shared" si="1"/>
        <v>39</v>
      </c>
      <c r="B42" s="109" t="s">
        <v>298</v>
      </c>
      <c r="C42" s="156"/>
      <c r="D42" s="110"/>
      <c r="E42" s="110"/>
      <c r="F42" s="157"/>
      <c r="G42" s="110"/>
      <c r="H42" s="111"/>
      <c r="I42" s="293"/>
      <c r="J42" s="294"/>
      <c r="K42" s="294"/>
      <c r="L42" s="295"/>
    </row>
    <row r="43" spans="1:12" hidden="1">
      <c r="A43" s="193">
        <f t="shared" si="1"/>
        <v>40</v>
      </c>
      <c r="B43" s="48" t="s">
        <v>299</v>
      </c>
      <c r="C43" s="69"/>
      <c r="D43" s="128"/>
      <c r="E43" s="128"/>
      <c r="F43" s="69"/>
      <c r="G43" s="128"/>
      <c r="H43" s="112"/>
      <c r="I43" s="112"/>
      <c r="J43" s="136"/>
      <c r="K43" s="136"/>
      <c r="L43" s="194"/>
    </row>
    <row r="44" spans="1:12" hidden="1">
      <c r="A44" s="193">
        <f t="shared" si="1"/>
        <v>41</v>
      </c>
      <c r="B44" s="18" t="s">
        <v>300</v>
      </c>
      <c r="C44" s="158"/>
      <c r="D44" s="17"/>
      <c r="E44" s="17"/>
      <c r="F44" s="159"/>
      <c r="G44" s="17"/>
      <c r="H44" s="111"/>
      <c r="I44" s="293"/>
      <c r="J44" s="294"/>
      <c r="K44" s="294"/>
      <c r="L44" s="295"/>
    </row>
    <row r="45" spans="1:12" hidden="1">
      <c r="A45" s="193">
        <f t="shared" si="1"/>
        <v>42</v>
      </c>
      <c r="B45" s="62" t="s">
        <v>301</v>
      </c>
      <c r="C45" s="63"/>
      <c r="D45" s="128"/>
      <c r="E45" s="128"/>
      <c r="F45" s="64"/>
      <c r="G45" s="128"/>
      <c r="H45" s="112"/>
      <c r="I45" s="112"/>
      <c r="J45" s="136"/>
      <c r="K45" s="136"/>
      <c r="L45" s="194"/>
    </row>
    <row r="46" spans="1:12" hidden="1">
      <c r="A46" s="193">
        <f t="shared" si="1"/>
        <v>43</v>
      </c>
      <c r="B46" s="18" t="s">
        <v>302</v>
      </c>
      <c r="C46" s="158"/>
      <c r="D46" s="17"/>
      <c r="E46" s="17"/>
      <c r="F46" s="159"/>
      <c r="G46" s="17"/>
      <c r="H46" s="111"/>
      <c r="I46" s="293"/>
      <c r="J46" s="294"/>
      <c r="K46" s="294"/>
      <c r="L46" s="295"/>
    </row>
    <row r="47" spans="1:12" hidden="1">
      <c r="A47" s="193">
        <f t="shared" si="1"/>
        <v>44</v>
      </c>
      <c r="B47" s="62" t="s">
        <v>303</v>
      </c>
      <c r="C47" s="63"/>
      <c r="D47" s="128"/>
      <c r="E47" s="128"/>
      <c r="F47" s="64"/>
      <c r="G47" s="128"/>
      <c r="H47" s="112"/>
      <c r="I47" s="112"/>
      <c r="J47" s="136"/>
      <c r="K47" s="136"/>
      <c r="L47" s="194"/>
    </row>
    <row r="48" spans="1:12" hidden="1">
      <c r="A48" s="193">
        <f t="shared" si="1"/>
        <v>45</v>
      </c>
      <c r="B48" s="18" t="s">
        <v>304</v>
      </c>
      <c r="C48" s="158"/>
      <c r="D48" s="17"/>
      <c r="E48" s="17"/>
      <c r="F48" s="159"/>
      <c r="G48" s="17"/>
      <c r="H48" s="111"/>
      <c r="I48" s="293"/>
      <c r="J48" s="294"/>
      <c r="K48" s="294"/>
      <c r="L48" s="295"/>
    </row>
    <row r="49" spans="1:16" hidden="1">
      <c r="A49" s="193">
        <f t="shared" si="1"/>
        <v>46</v>
      </c>
      <c r="B49" s="62" t="s">
        <v>305</v>
      </c>
      <c r="C49" s="63"/>
      <c r="D49" s="128"/>
      <c r="E49" s="128"/>
      <c r="F49" s="64"/>
      <c r="G49" s="128"/>
      <c r="H49" s="112"/>
      <c r="I49" s="112"/>
      <c r="J49" s="136"/>
      <c r="K49" s="136"/>
      <c r="L49" s="194"/>
      <c r="P49" s="137"/>
    </row>
    <row r="50" spans="1:16" hidden="1">
      <c r="A50" s="193">
        <f t="shared" si="1"/>
        <v>47</v>
      </c>
      <c r="B50" s="18" t="s">
        <v>306</v>
      </c>
      <c r="C50" s="158"/>
      <c r="D50" s="17"/>
      <c r="E50" s="17"/>
      <c r="F50" s="159"/>
      <c r="G50" s="17"/>
      <c r="H50" s="111"/>
      <c r="I50" s="293"/>
      <c r="J50" s="294"/>
      <c r="K50" s="294"/>
      <c r="L50" s="295"/>
    </row>
    <row r="51" spans="1:16" hidden="1">
      <c r="A51" s="193">
        <f t="shared" si="1"/>
        <v>48</v>
      </c>
      <c r="B51" s="62" t="s">
        <v>307</v>
      </c>
      <c r="C51" s="63"/>
      <c r="D51" s="128"/>
      <c r="E51" s="128"/>
      <c r="F51" s="64"/>
      <c r="G51" s="128"/>
      <c r="H51" s="112"/>
      <c r="I51" s="112"/>
      <c r="J51" s="136"/>
      <c r="K51" s="136"/>
      <c r="L51" s="194"/>
    </row>
    <row r="52" spans="1:16" hidden="1">
      <c r="A52" s="193">
        <f t="shared" si="1"/>
        <v>49</v>
      </c>
      <c r="B52" s="109" t="s">
        <v>308</v>
      </c>
      <c r="C52" s="156"/>
      <c r="D52" s="110"/>
      <c r="E52" s="110"/>
      <c r="F52" s="157"/>
      <c r="G52" s="110"/>
      <c r="H52" s="111"/>
      <c r="I52" s="293"/>
      <c r="J52" s="294"/>
      <c r="K52" s="294"/>
      <c r="L52" s="295"/>
    </row>
    <row r="53" spans="1:16" hidden="1">
      <c r="A53" s="193">
        <f t="shared" si="1"/>
        <v>50</v>
      </c>
      <c r="B53" s="48" t="s">
        <v>309</v>
      </c>
      <c r="C53" s="69"/>
      <c r="D53" s="128"/>
      <c r="E53" s="128"/>
      <c r="F53" s="69"/>
      <c r="G53" s="128"/>
      <c r="H53" s="112"/>
      <c r="I53" s="112"/>
      <c r="J53" s="136"/>
      <c r="K53" s="136"/>
      <c r="L53" s="194"/>
    </row>
    <row r="54" spans="1:16" hidden="1">
      <c r="A54" s="193">
        <f t="shared" si="1"/>
        <v>51</v>
      </c>
      <c r="B54" s="18" t="s">
        <v>310</v>
      </c>
      <c r="C54" s="158"/>
      <c r="D54" s="17"/>
      <c r="E54" s="17"/>
      <c r="F54" s="159"/>
      <c r="G54" s="17"/>
      <c r="H54" s="111"/>
      <c r="I54" s="293"/>
      <c r="J54" s="294"/>
      <c r="K54" s="294"/>
      <c r="L54" s="295"/>
    </row>
    <row r="55" spans="1:16" hidden="1">
      <c r="A55" s="193">
        <f t="shared" si="1"/>
        <v>52</v>
      </c>
      <c r="B55" s="62" t="s">
        <v>311</v>
      </c>
      <c r="C55" s="63"/>
      <c r="D55" s="128"/>
      <c r="E55" s="128"/>
      <c r="F55" s="64"/>
      <c r="G55" s="128"/>
      <c r="H55" s="112"/>
      <c r="I55" s="112"/>
      <c r="J55" s="136"/>
      <c r="K55" s="136"/>
      <c r="L55" s="194"/>
    </row>
    <row r="56" spans="1:16" hidden="1">
      <c r="A56" s="193">
        <f t="shared" si="1"/>
        <v>53</v>
      </c>
      <c r="B56" s="18" t="s">
        <v>312</v>
      </c>
      <c r="C56" s="158"/>
      <c r="D56" s="17"/>
      <c r="E56" s="17"/>
      <c r="F56" s="159"/>
      <c r="G56" s="17"/>
      <c r="H56" s="111"/>
      <c r="I56" s="293"/>
      <c r="J56" s="294"/>
      <c r="K56" s="294"/>
      <c r="L56" s="295"/>
    </row>
    <row r="57" spans="1:16" hidden="1">
      <c r="A57" s="193">
        <f t="shared" si="1"/>
        <v>54</v>
      </c>
      <c r="B57" s="62" t="s">
        <v>313</v>
      </c>
      <c r="C57" s="63"/>
      <c r="D57" s="128"/>
      <c r="E57" s="128"/>
      <c r="F57" s="64"/>
      <c r="G57" s="128"/>
      <c r="H57" s="112"/>
      <c r="I57" s="112"/>
      <c r="J57" s="136"/>
      <c r="K57" s="136"/>
      <c r="L57" s="194"/>
    </row>
    <row r="58" spans="1:16" hidden="1">
      <c r="A58" s="193">
        <f t="shared" si="1"/>
        <v>55</v>
      </c>
      <c r="B58" s="18" t="s">
        <v>314</v>
      </c>
      <c r="C58" s="158"/>
      <c r="D58" s="17"/>
      <c r="E58" s="17"/>
      <c r="F58" s="159"/>
      <c r="G58" s="17"/>
      <c r="H58" s="111"/>
      <c r="I58" s="293"/>
      <c r="J58" s="294"/>
      <c r="K58" s="294"/>
      <c r="L58" s="295"/>
    </row>
    <row r="59" spans="1:16" hidden="1">
      <c r="A59" s="193">
        <f t="shared" si="1"/>
        <v>56</v>
      </c>
      <c r="B59" s="62" t="s">
        <v>315</v>
      </c>
      <c r="C59" s="63"/>
      <c r="D59" s="128"/>
      <c r="E59" s="128"/>
      <c r="F59" s="64"/>
      <c r="G59" s="128"/>
      <c r="H59" s="112"/>
      <c r="I59" s="112"/>
      <c r="J59" s="136"/>
      <c r="K59" s="136"/>
      <c r="L59" s="194"/>
    </row>
    <row r="60" spans="1:16" hidden="1">
      <c r="A60" s="193">
        <f t="shared" si="1"/>
        <v>57</v>
      </c>
      <c r="B60" s="18" t="s">
        <v>316</v>
      </c>
      <c r="C60" s="158"/>
      <c r="D60" s="17"/>
      <c r="E60" s="17"/>
      <c r="F60" s="159"/>
      <c r="G60" s="17"/>
      <c r="H60" s="111"/>
      <c r="I60" s="293"/>
      <c r="J60" s="294"/>
      <c r="K60" s="294"/>
      <c r="L60" s="295"/>
    </row>
    <row r="61" spans="1:16" hidden="1">
      <c r="A61" s="193">
        <f t="shared" si="1"/>
        <v>58</v>
      </c>
      <c r="B61" s="62" t="s">
        <v>317</v>
      </c>
      <c r="C61" s="63"/>
      <c r="D61" s="128"/>
      <c r="E61" s="128"/>
      <c r="F61" s="64"/>
      <c r="G61" s="128"/>
      <c r="H61" s="112"/>
      <c r="I61" s="112"/>
      <c r="J61" s="136"/>
      <c r="K61" s="136"/>
      <c r="L61" s="194"/>
    </row>
    <row r="62" spans="1:16" hidden="1">
      <c r="A62" s="193">
        <f t="shared" si="1"/>
        <v>59</v>
      </c>
      <c r="B62" s="109" t="s">
        <v>318</v>
      </c>
      <c r="C62" s="156"/>
      <c r="D62" s="110"/>
      <c r="E62" s="110"/>
      <c r="F62" s="157"/>
      <c r="G62" s="110"/>
      <c r="H62" s="111"/>
      <c r="I62" s="293"/>
      <c r="J62" s="294"/>
      <c r="K62" s="294"/>
      <c r="L62" s="295"/>
    </row>
    <row r="63" spans="1:16" hidden="1">
      <c r="A63" s="193">
        <f t="shared" si="1"/>
        <v>60</v>
      </c>
      <c r="B63" s="48" t="s">
        <v>319</v>
      </c>
      <c r="C63" s="69"/>
      <c r="D63" s="128"/>
      <c r="E63" s="128"/>
      <c r="F63" s="69"/>
      <c r="G63" s="128"/>
      <c r="H63" s="112"/>
      <c r="I63" s="112"/>
      <c r="J63" s="136"/>
      <c r="K63" s="136"/>
      <c r="L63" s="194"/>
    </row>
    <row r="64" spans="1:16" hidden="1">
      <c r="A64" s="193">
        <f t="shared" si="1"/>
        <v>61</v>
      </c>
      <c r="B64" s="18" t="s">
        <v>320</v>
      </c>
      <c r="C64" s="158"/>
      <c r="D64" s="17"/>
      <c r="E64" s="17"/>
      <c r="F64" s="159"/>
      <c r="G64" s="17"/>
      <c r="H64" s="111"/>
      <c r="I64" s="293"/>
      <c r="J64" s="294"/>
      <c r="K64" s="294"/>
      <c r="L64" s="295"/>
    </row>
    <row r="65" spans="1:12" hidden="1">
      <c r="A65" s="193">
        <f t="shared" si="1"/>
        <v>62</v>
      </c>
      <c r="B65" s="62" t="s">
        <v>321</v>
      </c>
      <c r="C65" s="63"/>
      <c r="D65" s="128"/>
      <c r="E65" s="128"/>
      <c r="F65" s="64"/>
      <c r="G65" s="128"/>
      <c r="H65" s="112"/>
      <c r="I65" s="112"/>
      <c r="J65" s="136"/>
      <c r="K65" s="136"/>
      <c r="L65" s="194"/>
    </row>
    <row r="66" spans="1:12" hidden="1">
      <c r="A66" s="193">
        <f t="shared" si="1"/>
        <v>63</v>
      </c>
      <c r="B66" s="18" t="s">
        <v>322</v>
      </c>
      <c r="C66" s="158"/>
      <c r="D66" s="17"/>
      <c r="E66" s="17"/>
      <c r="F66" s="159"/>
      <c r="G66" s="17"/>
      <c r="H66" s="111"/>
      <c r="I66" s="293"/>
      <c r="J66" s="294"/>
      <c r="K66" s="294"/>
      <c r="L66" s="295"/>
    </row>
    <row r="67" spans="1:12" hidden="1">
      <c r="A67" s="193">
        <f t="shared" si="1"/>
        <v>64</v>
      </c>
      <c r="B67" s="62" t="s">
        <v>323</v>
      </c>
      <c r="C67" s="63"/>
      <c r="D67" s="128"/>
      <c r="E67" s="128"/>
      <c r="F67" s="64"/>
      <c r="G67" s="128"/>
      <c r="H67" s="112"/>
      <c r="I67" s="112"/>
      <c r="J67" s="136"/>
      <c r="K67" s="136"/>
      <c r="L67" s="194"/>
    </row>
    <row r="68" spans="1:12" hidden="1">
      <c r="A68" s="193">
        <f t="shared" si="1"/>
        <v>65</v>
      </c>
      <c r="B68" s="18" t="s">
        <v>324</v>
      </c>
      <c r="C68" s="158"/>
      <c r="D68" s="17"/>
      <c r="E68" s="17"/>
      <c r="F68" s="159"/>
      <c r="G68" s="17"/>
      <c r="H68" s="111"/>
      <c r="I68" s="293"/>
      <c r="J68" s="294"/>
      <c r="K68" s="294"/>
      <c r="L68" s="295"/>
    </row>
    <row r="69" spans="1:12" hidden="1">
      <c r="A69" s="193">
        <f t="shared" si="1"/>
        <v>66</v>
      </c>
      <c r="B69" s="62" t="s">
        <v>325</v>
      </c>
      <c r="C69" s="63"/>
      <c r="D69" s="128"/>
      <c r="E69" s="128"/>
      <c r="F69" s="64"/>
      <c r="G69" s="128"/>
      <c r="H69" s="112"/>
      <c r="I69" s="290"/>
      <c r="J69" s="291"/>
      <c r="K69" s="291"/>
      <c r="L69" s="292"/>
    </row>
    <row r="70" spans="1:12" hidden="1">
      <c r="A70" s="193">
        <f t="shared" si="1"/>
        <v>67</v>
      </c>
      <c r="B70" s="18" t="s">
        <v>326</v>
      </c>
      <c r="C70" s="158"/>
      <c r="D70" s="17"/>
      <c r="E70" s="17"/>
      <c r="F70" s="159"/>
      <c r="G70" s="17"/>
      <c r="H70" s="111"/>
      <c r="I70" s="293"/>
      <c r="J70" s="294"/>
      <c r="K70" s="294"/>
      <c r="L70" s="295"/>
    </row>
    <row r="71" spans="1:12" hidden="1">
      <c r="A71" s="193">
        <f t="shared" si="1"/>
        <v>68</v>
      </c>
      <c r="B71" s="62" t="s">
        <v>327</v>
      </c>
      <c r="C71" s="63"/>
      <c r="D71" s="128"/>
      <c r="E71" s="128"/>
      <c r="F71" s="64"/>
      <c r="G71" s="128"/>
      <c r="H71" s="112"/>
      <c r="I71" s="290"/>
      <c r="J71" s="291"/>
      <c r="K71" s="291"/>
      <c r="L71" s="292"/>
    </row>
    <row r="72" spans="1:12" hidden="1">
      <c r="A72" s="193">
        <f t="shared" si="1"/>
        <v>69</v>
      </c>
      <c r="B72" s="109" t="s">
        <v>328</v>
      </c>
      <c r="C72" s="156"/>
      <c r="D72" s="110"/>
      <c r="E72" s="110"/>
      <c r="F72" s="157"/>
      <c r="G72" s="110"/>
      <c r="H72" s="111"/>
      <c r="I72" s="293"/>
      <c r="J72" s="294"/>
      <c r="K72" s="294"/>
      <c r="L72" s="295"/>
    </row>
    <row r="73" spans="1:12" hidden="1">
      <c r="A73" s="193">
        <f t="shared" si="1"/>
        <v>70</v>
      </c>
      <c r="B73" s="48" t="s">
        <v>329</v>
      </c>
      <c r="C73" s="69"/>
      <c r="D73" s="128"/>
      <c r="E73" s="128"/>
      <c r="F73" s="69"/>
      <c r="G73" s="128"/>
      <c r="H73" s="112"/>
      <c r="I73" s="290"/>
      <c r="J73" s="291"/>
      <c r="K73" s="291"/>
      <c r="L73" s="292"/>
    </row>
    <row r="74" spans="1:12" hidden="1">
      <c r="A74" s="193">
        <f t="shared" si="1"/>
        <v>71</v>
      </c>
      <c r="B74" s="18" t="s">
        <v>330</v>
      </c>
      <c r="C74" s="158"/>
      <c r="D74" s="17"/>
      <c r="E74" s="17"/>
      <c r="F74" s="159"/>
      <c r="G74" s="17"/>
      <c r="H74" s="111"/>
      <c r="I74" s="293"/>
      <c r="J74" s="294"/>
      <c r="K74" s="294"/>
      <c r="L74" s="295"/>
    </row>
    <row r="75" spans="1:12" hidden="1">
      <c r="A75" s="193">
        <f t="shared" si="1"/>
        <v>72</v>
      </c>
      <c r="B75" s="62" t="s">
        <v>331</v>
      </c>
      <c r="C75" s="63"/>
      <c r="D75" s="128"/>
      <c r="E75" s="128"/>
      <c r="F75" s="64"/>
      <c r="G75" s="128"/>
      <c r="H75" s="112"/>
      <c r="I75" s="290"/>
      <c r="J75" s="291"/>
      <c r="K75" s="291"/>
      <c r="L75" s="292"/>
    </row>
    <row r="76" spans="1:12" hidden="1">
      <c r="A76" s="193">
        <f t="shared" si="1"/>
        <v>73</v>
      </c>
      <c r="B76" s="18" t="s">
        <v>332</v>
      </c>
      <c r="C76" s="158"/>
      <c r="D76" s="17"/>
      <c r="E76" s="17"/>
      <c r="F76" s="159"/>
      <c r="G76" s="17"/>
      <c r="H76" s="111"/>
      <c r="I76" s="293"/>
      <c r="J76" s="294"/>
      <c r="K76" s="294"/>
      <c r="L76" s="295"/>
    </row>
    <row r="77" spans="1:12" hidden="1">
      <c r="A77" s="193">
        <f t="shared" si="1"/>
        <v>74</v>
      </c>
      <c r="B77" s="62" t="s">
        <v>333</v>
      </c>
      <c r="C77" s="63"/>
      <c r="D77" s="128"/>
      <c r="E77" s="128"/>
      <c r="F77" s="64"/>
      <c r="G77" s="128"/>
      <c r="H77" s="112"/>
      <c r="I77" s="290"/>
      <c r="J77" s="291"/>
      <c r="K77" s="291"/>
      <c r="L77" s="292"/>
    </row>
    <row r="78" spans="1:12" hidden="1">
      <c r="A78" s="193">
        <f t="shared" si="1"/>
        <v>75</v>
      </c>
      <c r="B78" s="18" t="s">
        <v>334</v>
      </c>
      <c r="C78" s="158"/>
      <c r="D78" s="17"/>
      <c r="E78" s="17"/>
      <c r="F78" s="159"/>
      <c r="G78" s="17"/>
      <c r="H78" s="111"/>
      <c r="I78" s="293"/>
      <c r="J78" s="294"/>
      <c r="K78" s="294"/>
      <c r="L78" s="295"/>
    </row>
    <row r="79" spans="1:12" hidden="1">
      <c r="A79" s="193">
        <f t="shared" ref="A79:A142" si="2">A78+1</f>
        <v>76</v>
      </c>
      <c r="B79" s="62" t="s">
        <v>335</v>
      </c>
      <c r="C79" s="63"/>
      <c r="D79" s="128"/>
      <c r="E79" s="128"/>
      <c r="F79" s="64"/>
      <c r="G79" s="128"/>
      <c r="H79" s="112"/>
      <c r="I79" s="290"/>
      <c r="J79" s="291"/>
      <c r="K79" s="291"/>
      <c r="L79" s="292"/>
    </row>
    <row r="80" spans="1:12" hidden="1">
      <c r="A80" s="193">
        <f t="shared" si="2"/>
        <v>77</v>
      </c>
      <c r="B80" s="18" t="s">
        <v>336</v>
      </c>
      <c r="C80" s="158"/>
      <c r="D80" s="17"/>
      <c r="E80" s="17"/>
      <c r="F80" s="159"/>
      <c r="G80" s="17"/>
      <c r="H80" s="111"/>
      <c r="I80" s="293"/>
      <c r="J80" s="294"/>
      <c r="K80" s="294"/>
      <c r="L80" s="295"/>
    </row>
    <row r="81" spans="1:12" hidden="1">
      <c r="A81" s="193">
        <f t="shared" si="2"/>
        <v>78</v>
      </c>
      <c r="B81" s="62" t="s">
        <v>337</v>
      </c>
      <c r="C81" s="63"/>
      <c r="D81" s="128"/>
      <c r="E81" s="128"/>
      <c r="F81" s="64"/>
      <c r="G81" s="128"/>
      <c r="H81" s="112"/>
      <c r="I81" s="290"/>
      <c r="J81" s="291"/>
      <c r="K81" s="291"/>
      <c r="L81" s="292"/>
    </row>
    <row r="82" spans="1:12" hidden="1">
      <c r="A82" s="193">
        <f t="shared" si="2"/>
        <v>79</v>
      </c>
      <c r="B82" s="109" t="s">
        <v>338</v>
      </c>
      <c r="C82" s="156"/>
      <c r="D82" s="110"/>
      <c r="E82" s="110"/>
      <c r="F82" s="157"/>
      <c r="G82" s="110"/>
      <c r="H82" s="111"/>
      <c r="I82" s="293"/>
      <c r="J82" s="294"/>
      <c r="K82" s="294"/>
      <c r="L82" s="295"/>
    </row>
    <row r="83" spans="1:12" hidden="1">
      <c r="A83" s="193">
        <f t="shared" si="2"/>
        <v>80</v>
      </c>
      <c r="B83" s="48" t="s">
        <v>339</v>
      </c>
      <c r="C83" s="69"/>
      <c r="D83" s="128"/>
      <c r="E83" s="128"/>
      <c r="F83" s="69"/>
      <c r="G83" s="128"/>
      <c r="H83" s="112"/>
      <c r="I83" s="290"/>
      <c r="J83" s="291"/>
      <c r="K83" s="291"/>
      <c r="L83" s="292"/>
    </row>
    <row r="84" spans="1:12" hidden="1">
      <c r="A84" s="193">
        <f t="shared" si="2"/>
        <v>81</v>
      </c>
      <c r="B84" s="18" t="s">
        <v>340</v>
      </c>
      <c r="C84" s="158"/>
      <c r="D84" s="17"/>
      <c r="E84" s="17"/>
      <c r="F84" s="159"/>
      <c r="G84" s="17"/>
      <c r="H84" s="111"/>
      <c r="I84" s="293"/>
      <c r="J84" s="294"/>
      <c r="K84" s="294"/>
      <c r="L84" s="295"/>
    </row>
    <row r="85" spans="1:12" hidden="1">
      <c r="A85" s="193">
        <f t="shared" si="2"/>
        <v>82</v>
      </c>
      <c r="B85" s="62" t="s">
        <v>341</v>
      </c>
      <c r="C85" s="63"/>
      <c r="D85" s="128"/>
      <c r="E85" s="128"/>
      <c r="F85" s="64"/>
      <c r="G85" s="128"/>
      <c r="H85" s="112"/>
      <c r="I85" s="290"/>
      <c r="J85" s="291"/>
      <c r="K85" s="291"/>
      <c r="L85" s="292"/>
    </row>
    <row r="86" spans="1:12" hidden="1">
      <c r="A86" s="193">
        <f t="shared" si="2"/>
        <v>83</v>
      </c>
      <c r="B86" s="18" t="s">
        <v>342</v>
      </c>
      <c r="C86" s="158"/>
      <c r="D86" s="17"/>
      <c r="E86" s="17"/>
      <c r="F86" s="159"/>
      <c r="G86" s="17"/>
      <c r="H86" s="111"/>
      <c r="I86" s="293"/>
      <c r="J86" s="294"/>
      <c r="K86" s="294"/>
      <c r="L86" s="295"/>
    </row>
    <row r="87" spans="1:12" hidden="1">
      <c r="A87" s="193">
        <f t="shared" si="2"/>
        <v>84</v>
      </c>
      <c r="B87" s="62" t="s">
        <v>343</v>
      </c>
      <c r="C87" s="63"/>
      <c r="D87" s="128"/>
      <c r="E87" s="128"/>
      <c r="F87" s="64"/>
      <c r="G87" s="128"/>
      <c r="H87" s="112"/>
      <c r="I87" s="290"/>
      <c r="J87" s="291"/>
      <c r="K87" s="291"/>
      <c r="L87" s="292"/>
    </row>
    <row r="88" spans="1:12" hidden="1">
      <c r="A88" s="193">
        <f t="shared" si="2"/>
        <v>85</v>
      </c>
      <c r="B88" s="18" t="s">
        <v>344</v>
      </c>
      <c r="C88" s="158"/>
      <c r="D88" s="17"/>
      <c r="E88" s="17"/>
      <c r="F88" s="159"/>
      <c r="G88" s="17"/>
      <c r="H88" s="111"/>
      <c r="I88" s="293"/>
      <c r="J88" s="294"/>
      <c r="K88" s="294"/>
      <c r="L88" s="295"/>
    </row>
    <row r="89" spans="1:12" hidden="1">
      <c r="A89" s="193">
        <f t="shared" si="2"/>
        <v>86</v>
      </c>
      <c r="B89" s="62" t="s">
        <v>345</v>
      </c>
      <c r="C89" s="63"/>
      <c r="D89" s="128"/>
      <c r="E89" s="128"/>
      <c r="F89" s="64"/>
      <c r="G89" s="128"/>
      <c r="H89" s="112"/>
      <c r="I89" s="290"/>
      <c r="J89" s="291"/>
      <c r="K89" s="291"/>
      <c r="L89" s="292"/>
    </row>
    <row r="90" spans="1:12" hidden="1">
      <c r="A90" s="193">
        <f t="shared" si="2"/>
        <v>87</v>
      </c>
      <c r="B90" s="18" t="s">
        <v>346</v>
      </c>
      <c r="C90" s="158"/>
      <c r="D90" s="17"/>
      <c r="E90" s="17"/>
      <c r="F90" s="159"/>
      <c r="G90" s="17"/>
      <c r="H90" s="111"/>
      <c r="I90" s="293"/>
      <c r="J90" s="294"/>
      <c r="K90" s="294"/>
      <c r="L90" s="295"/>
    </row>
    <row r="91" spans="1:12" hidden="1">
      <c r="A91" s="193">
        <f t="shared" si="2"/>
        <v>88</v>
      </c>
      <c r="B91" s="62" t="s">
        <v>347</v>
      </c>
      <c r="C91" s="63"/>
      <c r="D91" s="128"/>
      <c r="E91" s="128"/>
      <c r="F91" s="64"/>
      <c r="G91" s="128"/>
      <c r="H91" s="112"/>
      <c r="I91" s="290"/>
      <c r="J91" s="291"/>
      <c r="K91" s="291"/>
      <c r="L91" s="292"/>
    </row>
    <row r="92" spans="1:12" hidden="1">
      <c r="A92" s="193">
        <f t="shared" si="2"/>
        <v>89</v>
      </c>
      <c r="B92" s="109" t="s">
        <v>348</v>
      </c>
      <c r="C92" s="156"/>
      <c r="D92" s="110"/>
      <c r="E92" s="110"/>
      <c r="F92" s="157"/>
      <c r="G92" s="110"/>
      <c r="H92" s="111"/>
      <c r="I92" s="293"/>
      <c r="J92" s="294"/>
      <c r="K92" s="294"/>
      <c r="L92" s="295"/>
    </row>
    <row r="93" spans="1:12" hidden="1">
      <c r="A93" s="193">
        <f t="shared" si="2"/>
        <v>90</v>
      </c>
      <c r="B93" s="48" t="s">
        <v>349</v>
      </c>
      <c r="C93" s="69"/>
      <c r="D93" s="128"/>
      <c r="E93" s="128"/>
      <c r="F93" s="69"/>
      <c r="G93" s="128"/>
      <c r="H93" s="112"/>
      <c r="I93" s="290"/>
      <c r="J93" s="291"/>
      <c r="K93" s="291"/>
      <c r="L93" s="292"/>
    </row>
    <row r="94" spans="1:12" hidden="1">
      <c r="A94" s="193">
        <f t="shared" si="2"/>
        <v>91</v>
      </c>
      <c r="B94" s="18" t="s">
        <v>350</v>
      </c>
      <c r="C94" s="158"/>
      <c r="D94" s="17"/>
      <c r="E94" s="17"/>
      <c r="F94" s="159"/>
      <c r="G94" s="17"/>
      <c r="H94" s="111"/>
      <c r="I94" s="293"/>
      <c r="J94" s="294"/>
      <c r="K94" s="294"/>
      <c r="L94" s="295"/>
    </row>
    <row r="95" spans="1:12" hidden="1">
      <c r="A95" s="193">
        <f t="shared" si="2"/>
        <v>92</v>
      </c>
      <c r="B95" s="62" t="s">
        <v>351</v>
      </c>
      <c r="C95" s="63"/>
      <c r="D95" s="128"/>
      <c r="E95" s="128"/>
      <c r="F95" s="64"/>
      <c r="G95" s="128"/>
      <c r="H95" s="112"/>
      <c r="I95" s="290"/>
      <c r="J95" s="291"/>
      <c r="K95" s="291"/>
      <c r="L95" s="292"/>
    </row>
    <row r="96" spans="1:12" hidden="1">
      <c r="A96" s="193">
        <f t="shared" si="2"/>
        <v>93</v>
      </c>
      <c r="B96" s="18" t="s">
        <v>352</v>
      </c>
      <c r="C96" s="158"/>
      <c r="D96" s="17"/>
      <c r="E96" s="17"/>
      <c r="F96" s="159"/>
      <c r="G96" s="17"/>
      <c r="H96" s="111"/>
      <c r="I96" s="293"/>
      <c r="J96" s="294"/>
      <c r="K96" s="294"/>
      <c r="L96" s="295"/>
    </row>
    <row r="97" spans="1:12" hidden="1">
      <c r="A97" s="193">
        <f t="shared" si="2"/>
        <v>94</v>
      </c>
      <c r="B97" s="62" t="s">
        <v>353</v>
      </c>
      <c r="C97" s="63"/>
      <c r="D97" s="128"/>
      <c r="E97" s="128"/>
      <c r="F97" s="64"/>
      <c r="G97" s="128"/>
      <c r="H97" s="112"/>
      <c r="I97" s="112"/>
      <c r="J97" s="136"/>
      <c r="K97" s="136"/>
      <c r="L97" s="194"/>
    </row>
    <row r="98" spans="1:12" hidden="1">
      <c r="A98" s="193">
        <f t="shared" si="2"/>
        <v>95</v>
      </c>
      <c r="B98" s="18" t="s">
        <v>354</v>
      </c>
      <c r="C98" s="158"/>
      <c r="D98" s="17"/>
      <c r="E98" s="17"/>
      <c r="F98" s="159"/>
      <c r="G98" s="17"/>
      <c r="H98" s="111"/>
      <c r="I98" s="293"/>
      <c r="J98" s="294"/>
      <c r="K98" s="294"/>
      <c r="L98" s="295"/>
    </row>
    <row r="99" spans="1:12" hidden="1">
      <c r="A99" s="193">
        <f t="shared" si="2"/>
        <v>96</v>
      </c>
      <c r="B99" s="62" t="s">
        <v>355</v>
      </c>
      <c r="C99" s="63"/>
      <c r="D99" s="128"/>
      <c r="E99" s="128"/>
      <c r="F99" s="64"/>
      <c r="G99" s="128"/>
      <c r="H99" s="112"/>
      <c r="I99" s="290"/>
      <c r="J99" s="291"/>
      <c r="K99" s="291"/>
      <c r="L99" s="292"/>
    </row>
    <row r="100" spans="1:12" hidden="1">
      <c r="A100" s="193">
        <f t="shared" si="2"/>
        <v>97</v>
      </c>
      <c r="B100" s="18" t="s">
        <v>356</v>
      </c>
      <c r="C100" s="158"/>
      <c r="D100" s="17"/>
      <c r="E100" s="17"/>
      <c r="F100" s="159"/>
      <c r="G100" s="17"/>
      <c r="H100" s="111"/>
      <c r="I100" s="293"/>
      <c r="J100" s="294"/>
      <c r="K100" s="294"/>
      <c r="L100" s="295"/>
    </row>
    <row r="101" spans="1:12" hidden="1">
      <c r="A101" s="193">
        <f t="shared" si="2"/>
        <v>98</v>
      </c>
      <c r="B101" s="62" t="s">
        <v>357</v>
      </c>
      <c r="C101" s="63"/>
      <c r="D101" s="128"/>
      <c r="E101" s="128"/>
      <c r="F101" s="64"/>
      <c r="G101" s="128"/>
      <c r="H101" s="112"/>
      <c r="I101" s="290"/>
      <c r="J101" s="291"/>
      <c r="K101" s="291"/>
      <c r="L101" s="292"/>
    </row>
    <row r="102" spans="1:12" hidden="1">
      <c r="A102" s="193">
        <f t="shared" si="2"/>
        <v>99</v>
      </c>
      <c r="B102" s="109" t="s">
        <v>358</v>
      </c>
      <c r="C102" s="156"/>
      <c r="D102" s="110"/>
      <c r="E102" s="110"/>
      <c r="F102" s="157"/>
      <c r="G102" s="110"/>
      <c r="H102" s="111"/>
      <c r="I102" s="293"/>
      <c r="J102" s="294"/>
      <c r="K102" s="294"/>
      <c r="L102" s="295"/>
    </row>
    <row r="103" spans="1:12" hidden="1">
      <c r="A103" s="193">
        <f t="shared" si="2"/>
        <v>100</v>
      </c>
      <c r="B103" s="48" t="s">
        <v>359</v>
      </c>
      <c r="C103" s="69"/>
      <c r="D103" s="128"/>
      <c r="E103" s="128"/>
      <c r="F103" s="69"/>
      <c r="G103" s="128"/>
      <c r="H103" s="112"/>
      <c r="I103" s="290"/>
      <c r="J103" s="291"/>
      <c r="K103" s="291"/>
      <c r="L103" s="292"/>
    </row>
    <row r="104" spans="1:12" hidden="1">
      <c r="A104" s="193">
        <f t="shared" si="2"/>
        <v>101</v>
      </c>
      <c r="B104" s="18" t="s">
        <v>360</v>
      </c>
      <c r="C104" s="158"/>
      <c r="D104" s="17"/>
      <c r="E104" s="17"/>
      <c r="F104" s="159"/>
      <c r="G104" s="17"/>
      <c r="H104" s="111"/>
      <c r="I104" s="293"/>
      <c r="J104" s="294"/>
      <c r="K104" s="294"/>
      <c r="L104" s="295"/>
    </row>
    <row r="105" spans="1:12" hidden="1">
      <c r="A105" s="193">
        <f t="shared" si="2"/>
        <v>102</v>
      </c>
      <c r="B105" s="62" t="s">
        <v>361</v>
      </c>
      <c r="C105" s="63"/>
      <c r="D105" s="128"/>
      <c r="E105" s="128"/>
      <c r="F105" s="64"/>
      <c r="G105" s="128"/>
      <c r="H105" s="112"/>
      <c r="I105" s="290"/>
      <c r="J105" s="291"/>
      <c r="K105" s="291"/>
      <c r="L105" s="292"/>
    </row>
    <row r="106" spans="1:12" hidden="1">
      <c r="A106" s="193">
        <f t="shared" si="2"/>
        <v>103</v>
      </c>
      <c r="B106" s="18" t="s">
        <v>362</v>
      </c>
      <c r="C106" s="158"/>
      <c r="D106" s="17"/>
      <c r="E106" s="17"/>
      <c r="F106" s="159"/>
      <c r="G106" s="17"/>
      <c r="H106" s="111"/>
      <c r="I106" s="293"/>
      <c r="J106" s="294"/>
      <c r="K106" s="294"/>
      <c r="L106" s="295"/>
    </row>
    <row r="107" spans="1:12" hidden="1">
      <c r="A107" s="193">
        <f t="shared" si="2"/>
        <v>104</v>
      </c>
      <c r="B107" s="62" t="s">
        <v>363</v>
      </c>
      <c r="C107" s="63"/>
      <c r="D107" s="128"/>
      <c r="E107" s="128"/>
      <c r="F107" s="64"/>
      <c r="G107" s="128"/>
      <c r="H107" s="112"/>
      <c r="I107" s="290"/>
      <c r="J107" s="291"/>
      <c r="K107" s="291"/>
      <c r="L107" s="292"/>
    </row>
    <row r="108" spans="1:12" hidden="1">
      <c r="A108" s="193">
        <f t="shared" si="2"/>
        <v>105</v>
      </c>
      <c r="B108" s="18" t="s">
        <v>364</v>
      </c>
      <c r="C108" s="158"/>
      <c r="D108" s="17"/>
      <c r="E108" s="17"/>
      <c r="F108" s="159"/>
      <c r="G108" s="17"/>
      <c r="H108" s="111"/>
      <c r="I108" s="293"/>
      <c r="J108" s="294"/>
      <c r="K108" s="294"/>
      <c r="L108" s="295"/>
    </row>
    <row r="109" spans="1:12" hidden="1">
      <c r="A109" s="193">
        <f t="shared" si="2"/>
        <v>106</v>
      </c>
      <c r="B109" s="62" t="s">
        <v>365</v>
      </c>
      <c r="C109" s="63"/>
      <c r="D109" s="128"/>
      <c r="E109" s="128"/>
      <c r="F109" s="64"/>
      <c r="G109" s="128"/>
      <c r="H109" s="112"/>
      <c r="I109" s="290"/>
      <c r="J109" s="291"/>
      <c r="K109" s="291"/>
      <c r="L109" s="292"/>
    </row>
    <row r="110" spans="1:12" hidden="1">
      <c r="A110" s="193">
        <f t="shared" si="2"/>
        <v>107</v>
      </c>
      <c r="B110" s="18" t="s">
        <v>366</v>
      </c>
      <c r="C110" s="158"/>
      <c r="D110" s="17"/>
      <c r="E110" s="17"/>
      <c r="F110" s="159"/>
      <c r="G110" s="17"/>
      <c r="H110" s="111"/>
      <c r="I110" s="293"/>
      <c r="J110" s="294"/>
      <c r="K110" s="294"/>
      <c r="L110" s="295"/>
    </row>
    <row r="111" spans="1:12" hidden="1">
      <c r="A111" s="193">
        <f t="shared" si="2"/>
        <v>108</v>
      </c>
      <c r="B111" s="62" t="s">
        <v>367</v>
      </c>
      <c r="C111" s="63"/>
      <c r="D111" s="128"/>
      <c r="E111" s="128"/>
      <c r="F111" s="64"/>
      <c r="G111" s="128"/>
      <c r="H111" s="112"/>
      <c r="I111" s="290"/>
      <c r="J111" s="291"/>
      <c r="K111" s="291"/>
      <c r="L111" s="292"/>
    </row>
    <row r="112" spans="1:12" hidden="1">
      <c r="A112" s="193">
        <f t="shared" si="2"/>
        <v>109</v>
      </c>
      <c r="B112" s="109" t="s">
        <v>368</v>
      </c>
      <c r="C112" s="156"/>
      <c r="D112" s="110"/>
      <c r="E112" s="110"/>
      <c r="F112" s="157"/>
      <c r="G112" s="110"/>
      <c r="H112" s="111"/>
      <c r="I112" s="293"/>
      <c r="J112" s="294"/>
      <c r="K112" s="294"/>
      <c r="L112" s="295"/>
    </row>
    <row r="113" spans="1:12" hidden="1">
      <c r="A113" s="193">
        <f t="shared" si="2"/>
        <v>110</v>
      </c>
      <c r="B113" s="48" t="s">
        <v>369</v>
      </c>
      <c r="C113" s="69"/>
      <c r="D113" s="128"/>
      <c r="E113" s="128"/>
      <c r="F113" s="69"/>
      <c r="G113" s="128"/>
      <c r="H113" s="112"/>
      <c r="I113" s="290"/>
      <c r="J113" s="291"/>
      <c r="K113" s="291"/>
      <c r="L113" s="292"/>
    </row>
    <row r="114" spans="1:12" hidden="1">
      <c r="A114" s="193">
        <f t="shared" si="2"/>
        <v>111</v>
      </c>
      <c r="B114" s="18" t="s">
        <v>370</v>
      </c>
      <c r="C114" s="158"/>
      <c r="D114" s="17"/>
      <c r="E114" s="17"/>
      <c r="F114" s="159"/>
      <c r="G114" s="17"/>
      <c r="H114" s="111"/>
      <c r="I114" s="293"/>
      <c r="J114" s="294"/>
      <c r="K114" s="294"/>
      <c r="L114" s="295"/>
    </row>
    <row r="115" spans="1:12" hidden="1">
      <c r="A115" s="193">
        <f t="shared" si="2"/>
        <v>112</v>
      </c>
      <c r="B115" s="62" t="s">
        <v>371</v>
      </c>
      <c r="C115" s="63"/>
      <c r="D115" s="128"/>
      <c r="E115" s="128"/>
      <c r="F115" s="64"/>
      <c r="G115" s="128"/>
      <c r="H115" s="112"/>
      <c r="I115" s="290"/>
      <c r="J115" s="291"/>
      <c r="K115" s="291"/>
      <c r="L115" s="292"/>
    </row>
    <row r="116" spans="1:12" hidden="1">
      <c r="A116" s="193">
        <f t="shared" si="2"/>
        <v>113</v>
      </c>
      <c r="B116" s="18" t="s">
        <v>372</v>
      </c>
      <c r="C116" s="158"/>
      <c r="D116" s="17"/>
      <c r="E116" s="17"/>
      <c r="F116" s="159"/>
      <c r="G116" s="17"/>
      <c r="H116" s="111"/>
      <c r="I116" s="293"/>
      <c r="J116" s="294"/>
      <c r="K116" s="294"/>
      <c r="L116" s="295"/>
    </row>
    <row r="117" spans="1:12" hidden="1">
      <c r="A117" s="193">
        <f t="shared" si="2"/>
        <v>114</v>
      </c>
      <c r="B117" s="62" t="s">
        <v>373</v>
      </c>
      <c r="C117" s="63"/>
      <c r="D117" s="128"/>
      <c r="E117" s="128"/>
      <c r="F117" s="64"/>
      <c r="G117" s="128"/>
      <c r="H117" s="112"/>
      <c r="I117" s="290"/>
      <c r="J117" s="291"/>
      <c r="K117" s="291"/>
      <c r="L117" s="292"/>
    </row>
    <row r="118" spans="1:12" hidden="1">
      <c r="A118" s="193">
        <f t="shared" si="2"/>
        <v>115</v>
      </c>
      <c r="B118" s="18" t="s">
        <v>374</v>
      </c>
      <c r="C118" s="158"/>
      <c r="D118" s="17"/>
      <c r="E118" s="17"/>
      <c r="F118" s="159"/>
      <c r="G118" s="17"/>
      <c r="H118" s="111"/>
      <c r="I118" s="293"/>
      <c r="J118" s="294"/>
      <c r="K118" s="294"/>
      <c r="L118" s="295"/>
    </row>
    <row r="119" spans="1:12" hidden="1">
      <c r="A119" s="193">
        <f t="shared" si="2"/>
        <v>116</v>
      </c>
      <c r="B119" s="62" t="s">
        <v>375</v>
      </c>
      <c r="C119" s="63"/>
      <c r="D119" s="128"/>
      <c r="E119" s="128"/>
      <c r="F119" s="64"/>
      <c r="G119" s="128"/>
      <c r="H119" s="112"/>
      <c r="I119" s="290"/>
      <c r="J119" s="291"/>
      <c r="K119" s="291"/>
      <c r="L119" s="292"/>
    </row>
    <row r="120" spans="1:12" hidden="1">
      <c r="A120" s="193">
        <f t="shared" si="2"/>
        <v>117</v>
      </c>
      <c r="B120" s="18" t="s">
        <v>376</v>
      </c>
      <c r="C120" s="158"/>
      <c r="D120" s="17"/>
      <c r="E120" s="17"/>
      <c r="F120" s="159"/>
      <c r="G120" s="17"/>
      <c r="H120" s="111"/>
      <c r="I120" s="293"/>
      <c r="J120" s="294"/>
      <c r="K120" s="294"/>
      <c r="L120" s="295"/>
    </row>
    <row r="121" spans="1:12" hidden="1">
      <c r="A121" s="193">
        <f t="shared" si="2"/>
        <v>118</v>
      </c>
      <c r="B121" s="62" t="s">
        <v>377</v>
      </c>
      <c r="C121" s="63"/>
      <c r="D121" s="128"/>
      <c r="E121" s="128"/>
      <c r="F121" s="64"/>
      <c r="G121" s="128"/>
      <c r="H121" s="112"/>
      <c r="I121" s="290"/>
      <c r="J121" s="291"/>
      <c r="K121" s="291"/>
      <c r="L121" s="292"/>
    </row>
    <row r="122" spans="1:12" hidden="1">
      <c r="A122" s="193">
        <f t="shared" si="2"/>
        <v>119</v>
      </c>
      <c r="B122" s="109" t="s">
        <v>378</v>
      </c>
      <c r="C122" s="156"/>
      <c r="D122" s="110"/>
      <c r="E122" s="110"/>
      <c r="F122" s="157"/>
      <c r="G122" s="110"/>
      <c r="H122" s="111"/>
      <c r="I122" s="293"/>
      <c r="J122" s="294"/>
      <c r="K122" s="294"/>
      <c r="L122" s="295"/>
    </row>
    <row r="123" spans="1:12" hidden="1">
      <c r="A123" s="193">
        <f t="shared" si="2"/>
        <v>120</v>
      </c>
      <c r="B123" s="48" t="s">
        <v>379</v>
      </c>
      <c r="C123" s="69"/>
      <c r="D123" s="128"/>
      <c r="E123" s="128"/>
      <c r="F123" s="69"/>
      <c r="G123" s="128"/>
      <c r="H123" s="112"/>
      <c r="I123" s="112"/>
      <c r="J123" s="136"/>
      <c r="K123" s="136"/>
      <c r="L123" s="194"/>
    </row>
    <row r="124" spans="1:12" hidden="1">
      <c r="A124" s="193">
        <f t="shared" si="2"/>
        <v>121</v>
      </c>
      <c r="B124" s="18" t="s">
        <v>380</v>
      </c>
      <c r="C124" s="158"/>
      <c r="D124" s="17"/>
      <c r="E124" s="17"/>
      <c r="F124" s="159"/>
      <c r="G124" s="17"/>
      <c r="H124" s="111"/>
      <c r="I124" s="293"/>
      <c r="J124" s="294"/>
      <c r="K124" s="294"/>
      <c r="L124" s="295"/>
    </row>
    <row r="125" spans="1:12" hidden="1">
      <c r="A125" s="193">
        <f t="shared" si="2"/>
        <v>122</v>
      </c>
      <c r="B125" s="62" t="s">
        <v>381</v>
      </c>
      <c r="C125" s="63"/>
      <c r="D125" s="128"/>
      <c r="E125" s="128"/>
      <c r="F125" s="64"/>
      <c r="G125" s="128"/>
      <c r="H125" s="112"/>
      <c r="I125" s="112"/>
      <c r="J125" s="136"/>
      <c r="K125" s="136"/>
      <c r="L125" s="194"/>
    </row>
    <row r="126" spans="1:12" hidden="1">
      <c r="A126" s="193">
        <f t="shared" si="2"/>
        <v>123</v>
      </c>
      <c r="B126" s="18" t="s">
        <v>382</v>
      </c>
      <c r="C126" s="158"/>
      <c r="D126" s="17"/>
      <c r="E126" s="17"/>
      <c r="F126" s="159"/>
      <c r="G126" s="17"/>
      <c r="H126" s="111"/>
      <c r="I126" s="293"/>
      <c r="J126" s="294"/>
      <c r="K126" s="294"/>
      <c r="L126" s="295"/>
    </row>
    <row r="127" spans="1:12" hidden="1">
      <c r="A127" s="193">
        <f t="shared" si="2"/>
        <v>124</v>
      </c>
      <c r="B127" s="62" t="s">
        <v>383</v>
      </c>
      <c r="C127" s="63"/>
      <c r="D127" s="128"/>
      <c r="E127" s="128"/>
      <c r="F127" s="64"/>
      <c r="G127" s="128"/>
      <c r="H127" s="112"/>
      <c r="I127" s="112"/>
      <c r="J127" s="136"/>
      <c r="K127" s="136"/>
      <c r="L127" s="194"/>
    </row>
    <row r="128" spans="1:12" hidden="1">
      <c r="A128" s="193">
        <f t="shared" si="2"/>
        <v>125</v>
      </c>
      <c r="B128" s="18" t="s">
        <v>384</v>
      </c>
      <c r="C128" s="158"/>
      <c r="D128" s="17"/>
      <c r="E128" s="17"/>
      <c r="F128" s="159"/>
      <c r="G128" s="17"/>
      <c r="H128" s="111"/>
      <c r="I128" s="293"/>
      <c r="J128" s="294"/>
      <c r="K128" s="294"/>
      <c r="L128" s="295"/>
    </row>
    <row r="129" spans="1:12" hidden="1">
      <c r="A129" s="193">
        <f t="shared" si="2"/>
        <v>126</v>
      </c>
      <c r="B129" s="62" t="s">
        <v>385</v>
      </c>
      <c r="C129" s="63"/>
      <c r="D129" s="128"/>
      <c r="E129" s="128"/>
      <c r="F129" s="64"/>
      <c r="G129" s="128"/>
      <c r="H129" s="112"/>
      <c r="I129" s="112"/>
      <c r="J129" s="136"/>
      <c r="K129" s="136"/>
      <c r="L129" s="194"/>
    </row>
    <row r="130" spans="1:12" hidden="1">
      <c r="A130" s="193">
        <f t="shared" si="2"/>
        <v>127</v>
      </c>
      <c r="B130" s="18" t="s">
        <v>386</v>
      </c>
      <c r="C130" s="158"/>
      <c r="D130" s="17"/>
      <c r="E130" s="17"/>
      <c r="F130" s="159"/>
      <c r="G130" s="17"/>
      <c r="H130" s="111"/>
      <c r="I130" s="293"/>
      <c r="J130" s="294"/>
      <c r="K130" s="294"/>
      <c r="L130" s="295"/>
    </row>
    <row r="131" spans="1:12" hidden="1">
      <c r="A131" s="193">
        <f t="shared" si="2"/>
        <v>128</v>
      </c>
      <c r="B131" s="62" t="s">
        <v>387</v>
      </c>
      <c r="C131" s="63"/>
      <c r="D131" s="128"/>
      <c r="E131" s="128"/>
      <c r="F131" s="64"/>
      <c r="G131" s="128"/>
      <c r="H131" s="112"/>
      <c r="I131" s="112"/>
      <c r="J131" s="136"/>
      <c r="K131" s="136"/>
      <c r="L131" s="194"/>
    </row>
    <row r="132" spans="1:12" hidden="1">
      <c r="A132" s="193">
        <f t="shared" si="2"/>
        <v>129</v>
      </c>
      <c r="B132" s="109" t="s">
        <v>388</v>
      </c>
      <c r="C132" s="156"/>
      <c r="D132" s="110"/>
      <c r="E132" s="110"/>
      <c r="F132" s="157"/>
      <c r="G132" s="110"/>
      <c r="H132" s="111"/>
      <c r="I132" s="293"/>
      <c r="J132" s="294"/>
      <c r="K132" s="294"/>
      <c r="L132" s="295"/>
    </row>
    <row r="133" spans="1:12" hidden="1">
      <c r="A133" s="193">
        <f t="shared" si="2"/>
        <v>130</v>
      </c>
      <c r="B133" s="48" t="s">
        <v>389</v>
      </c>
      <c r="C133" s="69"/>
      <c r="D133" s="128"/>
      <c r="E133" s="128"/>
      <c r="F133" s="69"/>
      <c r="G133" s="128"/>
      <c r="H133" s="112"/>
      <c r="I133" s="112"/>
      <c r="J133" s="136"/>
      <c r="K133" s="136"/>
      <c r="L133" s="194"/>
    </row>
    <row r="134" spans="1:12" hidden="1">
      <c r="A134" s="193">
        <f t="shared" si="2"/>
        <v>131</v>
      </c>
      <c r="B134" s="18" t="s">
        <v>390</v>
      </c>
      <c r="C134" s="158"/>
      <c r="D134" s="17"/>
      <c r="E134" s="17"/>
      <c r="F134" s="159"/>
      <c r="G134" s="17"/>
      <c r="H134" s="111"/>
      <c r="I134" s="293"/>
      <c r="J134" s="294"/>
      <c r="K134" s="294"/>
      <c r="L134" s="295"/>
    </row>
    <row r="135" spans="1:12" hidden="1">
      <c r="A135" s="193">
        <f t="shared" si="2"/>
        <v>132</v>
      </c>
      <c r="B135" s="62" t="s">
        <v>391</v>
      </c>
      <c r="C135" s="63"/>
      <c r="D135" s="128"/>
      <c r="E135" s="128"/>
      <c r="F135" s="64"/>
      <c r="G135" s="128"/>
      <c r="H135" s="112"/>
      <c r="I135" s="112"/>
      <c r="J135" s="136"/>
      <c r="K135" s="136"/>
      <c r="L135" s="194"/>
    </row>
    <row r="136" spans="1:12" hidden="1">
      <c r="A136" s="193">
        <f t="shared" si="2"/>
        <v>133</v>
      </c>
      <c r="B136" s="18" t="s">
        <v>392</v>
      </c>
      <c r="C136" s="158"/>
      <c r="D136" s="17"/>
      <c r="E136" s="17"/>
      <c r="F136" s="159"/>
      <c r="G136" s="17"/>
      <c r="H136" s="111"/>
      <c r="I136" s="293"/>
      <c r="J136" s="294"/>
      <c r="K136" s="294"/>
      <c r="L136" s="295"/>
    </row>
    <row r="137" spans="1:12" hidden="1">
      <c r="A137" s="193">
        <f t="shared" si="2"/>
        <v>134</v>
      </c>
      <c r="B137" s="62" t="s">
        <v>393</v>
      </c>
      <c r="C137" s="63"/>
      <c r="D137" s="128"/>
      <c r="E137" s="128"/>
      <c r="F137" s="64"/>
      <c r="G137" s="128"/>
      <c r="H137" s="112"/>
      <c r="I137" s="112"/>
      <c r="J137" s="136"/>
      <c r="K137" s="136"/>
      <c r="L137" s="194"/>
    </row>
    <row r="138" spans="1:12" hidden="1">
      <c r="A138" s="193">
        <f t="shared" si="2"/>
        <v>135</v>
      </c>
      <c r="B138" s="18" t="s">
        <v>394</v>
      </c>
      <c r="C138" s="158"/>
      <c r="D138" s="17"/>
      <c r="E138" s="17"/>
      <c r="F138" s="159"/>
      <c r="G138" s="17"/>
      <c r="H138" s="111"/>
      <c r="I138" s="293"/>
      <c r="J138" s="294"/>
      <c r="K138" s="294"/>
      <c r="L138" s="295"/>
    </row>
    <row r="139" spans="1:12" hidden="1">
      <c r="A139" s="193">
        <f t="shared" si="2"/>
        <v>136</v>
      </c>
      <c r="B139" s="62" t="s">
        <v>395</v>
      </c>
      <c r="C139" s="63"/>
      <c r="D139" s="128"/>
      <c r="E139" s="128"/>
      <c r="F139" s="64"/>
      <c r="G139" s="128"/>
      <c r="H139" s="112"/>
      <c r="I139" s="112"/>
      <c r="J139" s="136"/>
      <c r="K139" s="136"/>
      <c r="L139" s="194"/>
    </row>
    <row r="140" spans="1:12" hidden="1">
      <c r="A140" s="193">
        <f t="shared" si="2"/>
        <v>137</v>
      </c>
      <c r="B140" s="18" t="s">
        <v>396</v>
      </c>
      <c r="C140" s="158"/>
      <c r="D140" s="17"/>
      <c r="E140" s="17"/>
      <c r="F140" s="159"/>
      <c r="G140" s="17"/>
      <c r="H140" s="111"/>
      <c r="I140" s="293"/>
      <c r="J140" s="294"/>
      <c r="K140" s="294"/>
      <c r="L140" s="295"/>
    </row>
    <row r="141" spans="1:12" hidden="1">
      <c r="A141" s="193">
        <f t="shared" si="2"/>
        <v>138</v>
      </c>
      <c r="B141" s="62" t="s">
        <v>397</v>
      </c>
      <c r="C141" s="63"/>
      <c r="D141" s="128"/>
      <c r="E141" s="128"/>
      <c r="F141" s="64"/>
      <c r="G141" s="128"/>
      <c r="H141" s="112"/>
      <c r="I141" s="112"/>
      <c r="J141" s="136"/>
      <c r="K141" s="136"/>
      <c r="L141" s="194"/>
    </row>
    <row r="142" spans="1:12" hidden="1">
      <c r="A142" s="193">
        <f t="shared" si="2"/>
        <v>139</v>
      </c>
      <c r="B142" s="109" t="s">
        <v>398</v>
      </c>
      <c r="C142" s="156"/>
      <c r="D142" s="110"/>
      <c r="E142" s="110"/>
      <c r="F142" s="157"/>
      <c r="G142" s="110"/>
      <c r="H142" s="111"/>
      <c r="I142" s="293"/>
      <c r="J142" s="294"/>
      <c r="K142" s="294"/>
      <c r="L142" s="295"/>
    </row>
    <row r="143" spans="1:12" hidden="1">
      <c r="A143" s="193">
        <f t="shared" ref="A143:A206" si="3">A142+1</f>
        <v>140</v>
      </c>
      <c r="B143" s="48" t="s">
        <v>399</v>
      </c>
      <c r="C143" s="69"/>
      <c r="D143" s="128"/>
      <c r="E143" s="128"/>
      <c r="F143" s="69"/>
      <c r="G143" s="128"/>
      <c r="H143" s="112"/>
      <c r="I143" s="112"/>
      <c r="J143" s="136"/>
      <c r="K143" s="136"/>
      <c r="L143" s="194"/>
    </row>
    <row r="144" spans="1:12" hidden="1">
      <c r="A144" s="193">
        <f t="shared" si="3"/>
        <v>141</v>
      </c>
      <c r="B144" s="18" t="s">
        <v>400</v>
      </c>
      <c r="C144" s="158"/>
      <c r="D144" s="17"/>
      <c r="E144" s="17"/>
      <c r="F144" s="159"/>
      <c r="G144" s="17"/>
      <c r="H144" s="111"/>
      <c r="I144" s="293"/>
      <c r="J144" s="294"/>
      <c r="K144" s="294"/>
      <c r="L144" s="295"/>
    </row>
    <row r="145" spans="1:12" hidden="1">
      <c r="A145" s="193">
        <f t="shared" si="3"/>
        <v>142</v>
      </c>
      <c r="B145" s="62" t="s">
        <v>401</v>
      </c>
      <c r="C145" s="63"/>
      <c r="D145" s="128"/>
      <c r="E145" s="128"/>
      <c r="F145" s="64"/>
      <c r="G145" s="128"/>
      <c r="H145" s="112"/>
      <c r="I145" s="112"/>
      <c r="J145" s="136"/>
      <c r="K145" s="136"/>
      <c r="L145" s="194"/>
    </row>
    <row r="146" spans="1:12" hidden="1">
      <c r="A146" s="193">
        <f t="shared" si="3"/>
        <v>143</v>
      </c>
      <c r="B146" s="18" t="s">
        <v>402</v>
      </c>
      <c r="C146" s="158"/>
      <c r="D146" s="17"/>
      <c r="E146" s="17"/>
      <c r="F146" s="159"/>
      <c r="G146" s="17"/>
      <c r="H146" s="111"/>
      <c r="I146" s="293"/>
      <c r="J146" s="294"/>
      <c r="K146" s="294"/>
      <c r="L146" s="295"/>
    </row>
    <row r="147" spans="1:12" hidden="1">
      <c r="A147" s="193">
        <f t="shared" si="3"/>
        <v>144</v>
      </c>
      <c r="B147" s="62" t="s">
        <v>403</v>
      </c>
      <c r="C147" s="63"/>
      <c r="D147" s="128"/>
      <c r="E147" s="128"/>
      <c r="F147" s="64"/>
      <c r="G147" s="128"/>
      <c r="H147" s="112"/>
      <c r="I147" s="112"/>
      <c r="J147" s="136"/>
      <c r="K147" s="136"/>
      <c r="L147" s="194"/>
    </row>
    <row r="148" spans="1:12" hidden="1">
      <c r="A148" s="193">
        <f t="shared" si="3"/>
        <v>145</v>
      </c>
      <c r="B148" s="18" t="s">
        <v>404</v>
      </c>
      <c r="C148" s="158"/>
      <c r="D148" s="17"/>
      <c r="E148" s="17"/>
      <c r="F148" s="159"/>
      <c r="G148" s="17"/>
      <c r="H148" s="111"/>
      <c r="I148" s="293"/>
      <c r="J148" s="294"/>
      <c r="K148" s="294"/>
      <c r="L148" s="295"/>
    </row>
    <row r="149" spans="1:12" hidden="1">
      <c r="A149" s="193">
        <f t="shared" si="3"/>
        <v>146</v>
      </c>
      <c r="B149" s="62" t="s">
        <v>405</v>
      </c>
      <c r="C149" s="63"/>
      <c r="D149" s="128"/>
      <c r="E149" s="128"/>
      <c r="F149" s="64"/>
      <c r="G149" s="128"/>
      <c r="H149" s="112"/>
      <c r="I149" s="112"/>
      <c r="J149" s="136"/>
      <c r="K149" s="136"/>
      <c r="L149" s="194"/>
    </row>
    <row r="150" spans="1:12" hidden="1">
      <c r="A150" s="193">
        <f t="shared" si="3"/>
        <v>147</v>
      </c>
      <c r="B150" s="18" t="s">
        <v>406</v>
      </c>
      <c r="C150" s="158"/>
      <c r="D150" s="17"/>
      <c r="E150" s="17"/>
      <c r="F150" s="159"/>
      <c r="G150" s="17"/>
      <c r="H150" s="111"/>
      <c r="I150" s="293"/>
      <c r="J150" s="294"/>
      <c r="K150" s="294"/>
      <c r="L150" s="295"/>
    </row>
    <row r="151" spans="1:12" hidden="1">
      <c r="A151" s="193">
        <f t="shared" si="3"/>
        <v>148</v>
      </c>
      <c r="B151" s="62" t="s">
        <v>407</v>
      </c>
      <c r="C151" s="63"/>
      <c r="D151" s="128"/>
      <c r="E151" s="128"/>
      <c r="F151" s="64"/>
      <c r="G151" s="128"/>
      <c r="H151" s="112"/>
      <c r="I151" s="112"/>
      <c r="J151" s="136"/>
      <c r="K151" s="136"/>
      <c r="L151" s="194"/>
    </row>
    <row r="152" spans="1:12" hidden="1">
      <c r="A152" s="193">
        <f t="shared" si="3"/>
        <v>149</v>
      </c>
      <c r="B152" s="109" t="s">
        <v>408</v>
      </c>
      <c r="C152" s="156"/>
      <c r="D152" s="110"/>
      <c r="E152" s="110"/>
      <c r="F152" s="157"/>
      <c r="G152" s="110"/>
      <c r="H152" s="111"/>
      <c r="I152" s="293"/>
      <c r="J152" s="294"/>
      <c r="K152" s="294"/>
      <c r="L152" s="295"/>
    </row>
    <row r="153" spans="1:12" hidden="1">
      <c r="A153" s="193">
        <f t="shared" si="3"/>
        <v>150</v>
      </c>
      <c r="B153" s="48" t="s">
        <v>409</v>
      </c>
      <c r="C153" s="69"/>
      <c r="D153" s="128"/>
      <c r="E153" s="128"/>
      <c r="F153" s="69"/>
      <c r="G153" s="128"/>
      <c r="H153" s="112"/>
      <c r="I153" s="112"/>
      <c r="J153" s="136"/>
      <c r="K153" s="136"/>
      <c r="L153" s="194"/>
    </row>
    <row r="154" spans="1:12" hidden="1">
      <c r="A154" s="193">
        <f t="shared" si="3"/>
        <v>151</v>
      </c>
      <c r="B154" s="18" t="s">
        <v>410</v>
      </c>
      <c r="C154" s="158"/>
      <c r="D154" s="17"/>
      <c r="E154" s="17"/>
      <c r="F154" s="159"/>
      <c r="G154" s="17"/>
      <c r="H154" s="111"/>
      <c r="I154" s="293"/>
      <c r="J154" s="294"/>
      <c r="K154" s="294"/>
      <c r="L154" s="295"/>
    </row>
    <row r="155" spans="1:12" hidden="1">
      <c r="A155" s="193">
        <f t="shared" si="3"/>
        <v>152</v>
      </c>
      <c r="B155" s="62" t="s">
        <v>411</v>
      </c>
      <c r="C155" s="63"/>
      <c r="D155" s="128"/>
      <c r="E155" s="128"/>
      <c r="F155" s="64"/>
      <c r="G155" s="128"/>
      <c r="H155" s="112"/>
      <c r="I155" s="112"/>
      <c r="J155" s="136"/>
      <c r="K155" s="136"/>
      <c r="L155" s="194"/>
    </row>
    <row r="156" spans="1:12" hidden="1">
      <c r="A156" s="193">
        <f t="shared" si="3"/>
        <v>153</v>
      </c>
      <c r="B156" s="18" t="s">
        <v>412</v>
      </c>
      <c r="C156" s="158"/>
      <c r="D156" s="17"/>
      <c r="E156" s="17"/>
      <c r="F156" s="159"/>
      <c r="G156" s="17"/>
      <c r="H156" s="111"/>
      <c r="I156" s="293"/>
      <c r="J156" s="294"/>
      <c r="K156" s="294"/>
      <c r="L156" s="295"/>
    </row>
    <row r="157" spans="1:12" hidden="1">
      <c r="A157" s="193">
        <f t="shared" si="3"/>
        <v>154</v>
      </c>
      <c r="B157" s="62" t="s">
        <v>413</v>
      </c>
      <c r="C157" s="63"/>
      <c r="D157" s="128"/>
      <c r="E157" s="128"/>
      <c r="F157" s="64"/>
      <c r="G157" s="128"/>
      <c r="H157" s="112"/>
      <c r="I157" s="112"/>
      <c r="J157" s="136"/>
      <c r="K157" s="136"/>
      <c r="L157" s="194"/>
    </row>
    <row r="158" spans="1:12" hidden="1">
      <c r="A158" s="193">
        <f t="shared" si="3"/>
        <v>155</v>
      </c>
      <c r="B158" s="18" t="s">
        <v>414</v>
      </c>
      <c r="C158" s="158"/>
      <c r="D158" s="17"/>
      <c r="E158" s="17"/>
      <c r="F158" s="159"/>
      <c r="G158" s="17"/>
      <c r="H158" s="111"/>
      <c r="I158" s="293"/>
      <c r="J158" s="294"/>
      <c r="K158" s="294"/>
      <c r="L158" s="295"/>
    </row>
    <row r="159" spans="1:12" hidden="1">
      <c r="A159" s="193">
        <f t="shared" si="3"/>
        <v>156</v>
      </c>
      <c r="B159" s="62" t="s">
        <v>415</v>
      </c>
      <c r="C159" s="63"/>
      <c r="D159" s="128"/>
      <c r="E159" s="128"/>
      <c r="F159" s="64"/>
      <c r="G159" s="128"/>
      <c r="H159" s="112"/>
      <c r="I159" s="112"/>
      <c r="J159" s="136"/>
      <c r="K159" s="136"/>
      <c r="L159" s="194"/>
    </row>
    <row r="160" spans="1:12" hidden="1">
      <c r="A160" s="193">
        <f t="shared" si="3"/>
        <v>157</v>
      </c>
      <c r="B160" s="18" t="s">
        <v>416</v>
      </c>
      <c r="C160" s="158"/>
      <c r="D160" s="17"/>
      <c r="E160" s="17"/>
      <c r="F160" s="159"/>
      <c r="G160" s="17"/>
      <c r="H160" s="111"/>
      <c r="I160" s="293"/>
      <c r="J160" s="294"/>
      <c r="K160" s="294"/>
      <c r="L160" s="295"/>
    </row>
    <row r="161" spans="1:12" hidden="1">
      <c r="A161" s="193">
        <f t="shared" si="3"/>
        <v>158</v>
      </c>
      <c r="B161" s="62" t="s">
        <v>417</v>
      </c>
      <c r="C161" s="63"/>
      <c r="D161" s="128"/>
      <c r="E161" s="128"/>
      <c r="F161" s="64"/>
      <c r="G161" s="128"/>
      <c r="H161" s="112"/>
      <c r="I161" s="112"/>
      <c r="J161" s="136"/>
      <c r="K161" s="136"/>
      <c r="L161" s="194"/>
    </row>
    <row r="162" spans="1:12" hidden="1">
      <c r="A162" s="193">
        <f t="shared" si="3"/>
        <v>159</v>
      </c>
      <c r="B162" s="109" t="s">
        <v>418</v>
      </c>
      <c r="C162" s="156"/>
      <c r="D162" s="110"/>
      <c r="E162" s="110"/>
      <c r="F162" s="157"/>
      <c r="G162" s="110"/>
      <c r="H162" s="111"/>
      <c r="I162" s="293"/>
      <c r="J162" s="294"/>
      <c r="K162" s="294"/>
      <c r="L162" s="295"/>
    </row>
    <row r="163" spans="1:12" hidden="1">
      <c r="A163" s="193">
        <f t="shared" si="3"/>
        <v>160</v>
      </c>
      <c r="B163" s="48" t="s">
        <v>419</v>
      </c>
      <c r="C163" s="69"/>
      <c r="D163" s="128"/>
      <c r="E163" s="128"/>
      <c r="F163" s="69"/>
      <c r="G163" s="128"/>
      <c r="H163" s="112"/>
      <c r="I163" s="112"/>
      <c r="J163" s="136"/>
      <c r="K163" s="136"/>
      <c r="L163" s="194"/>
    </row>
    <row r="164" spans="1:12" hidden="1">
      <c r="A164" s="193">
        <f t="shared" si="3"/>
        <v>161</v>
      </c>
      <c r="B164" s="18" t="s">
        <v>420</v>
      </c>
      <c r="C164" s="158"/>
      <c r="D164" s="17"/>
      <c r="E164" s="17"/>
      <c r="F164" s="159"/>
      <c r="G164" s="17"/>
      <c r="H164" s="111"/>
      <c r="I164" s="293"/>
      <c r="J164" s="294"/>
      <c r="K164" s="294"/>
      <c r="L164" s="295"/>
    </row>
    <row r="165" spans="1:12" hidden="1">
      <c r="A165" s="193">
        <f t="shared" si="3"/>
        <v>162</v>
      </c>
      <c r="B165" s="62" t="s">
        <v>421</v>
      </c>
      <c r="C165" s="63"/>
      <c r="D165" s="128"/>
      <c r="E165" s="128"/>
      <c r="F165" s="64"/>
      <c r="G165" s="128"/>
      <c r="H165" s="112"/>
      <c r="I165" s="112"/>
      <c r="J165" s="136"/>
      <c r="K165" s="136"/>
      <c r="L165" s="194"/>
    </row>
    <row r="166" spans="1:12" hidden="1">
      <c r="A166" s="193">
        <f t="shared" si="3"/>
        <v>163</v>
      </c>
      <c r="B166" s="18" t="s">
        <v>422</v>
      </c>
      <c r="C166" s="158"/>
      <c r="D166" s="17"/>
      <c r="E166" s="17"/>
      <c r="F166" s="159"/>
      <c r="G166" s="17"/>
      <c r="H166" s="111"/>
      <c r="I166" s="293"/>
      <c r="J166" s="294"/>
      <c r="K166" s="294"/>
      <c r="L166" s="295"/>
    </row>
    <row r="167" spans="1:12" hidden="1">
      <c r="A167" s="193">
        <f t="shared" si="3"/>
        <v>164</v>
      </c>
      <c r="B167" s="62" t="s">
        <v>423</v>
      </c>
      <c r="C167" s="63"/>
      <c r="D167" s="128"/>
      <c r="E167" s="128"/>
      <c r="F167" s="64"/>
      <c r="G167" s="128"/>
      <c r="H167" s="112"/>
      <c r="I167" s="112"/>
      <c r="J167" s="136"/>
      <c r="K167" s="136"/>
      <c r="L167" s="194"/>
    </row>
    <row r="168" spans="1:12" hidden="1">
      <c r="A168" s="193">
        <f t="shared" si="3"/>
        <v>165</v>
      </c>
      <c r="B168" s="18" t="s">
        <v>424</v>
      </c>
      <c r="C168" s="158"/>
      <c r="D168" s="17"/>
      <c r="E168" s="17"/>
      <c r="F168" s="159"/>
      <c r="G168" s="17"/>
      <c r="H168" s="111"/>
      <c r="I168" s="293"/>
      <c r="J168" s="294"/>
      <c r="K168" s="294"/>
      <c r="L168" s="295"/>
    </row>
    <row r="169" spans="1:12" hidden="1">
      <c r="A169" s="193">
        <f t="shared" si="3"/>
        <v>166</v>
      </c>
      <c r="B169" s="62" t="s">
        <v>425</v>
      </c>
      <c r="C169" s="63"/>
      <c r="D169" s="128"/>
      <c r="E169" s="128"/>
      <c r="F169" s="64"/>
      <c r="G169" s="128"/>
      <c r="H169" s="112"/>
      <c r="I169" s="112"/>
      <c r="J169" s="136"/>
      <c r="K169" s="136"/>
      <c r="L169" s="194"/>
    </row>
    <row r="170" spans="1:12" hidden="1">
      <c r="A170" s="193">
        <f t="shared" si="3"/>
        <v>167</v>
      </c>
      <c r="B170" s="18" t="s">
        <v>426</v>
      </c>
      <c r="C170" s="158"/>
      <c r="D170" s="17"/>
      <c r="E170" s="17"/>
      <c r="F170" s="159"/>
      <c r="G170" s="17"/>
      <c r="H170" s="111"/>
      <c r="I170" s="293"/>
      <c r="J170" s="294"/>
      <c r="K170" s="294"/>
      <c r="L170" s="295"/>
    </row>
    <row r="171" spans="1:12" hidden="1">
      <c r="A171" s="193">
        <f t="shared" si="3"/>
        <v>168</v>
      </c>
      <c r="B171" s="62" t="s">
        <v>427</v>
      </c>
      <c r="C171" s="63"/>
      <c r="D171" s="128"/>
      <c r="E171" s="128"/>
      <c r="F171" s="64"/>
      <c r="G171" s="128"/>
      <c r="H171" s="112"/>
      <c r="I171" s="112"/>
      <c r="J171" s="136"/>
      <c r="K171" s="136"/>
      <c r="L171" s="194"/>
    </row>
    <row r="172" spans="1:12" hidden="1">
      <c r="A172" s="193">
        <f t="shared" si="3"/>
        <v>169</v>
      </c>
      <c r="B172" s="109" t="s">
        <v>428</v>
      </c>
      <c r="C172" s="156"/>
      <c r="D172" s="110"/>
      <c r="E172" s="110"/>
      <c r="F172" s="157"/>
      <c r="G172" s="110"/>
      <c r="H172" s="111"/>
      <c r="I172" s="293"/>
      <c r="J172" s="294"/>
      <c r="K172" s="294"/>
      <c r="L172" s="295"/>
    </row>
    <row r="173" spans="1:12" hidden="1">
      <c r="A173" s="193">
        <f t="shared" si="3"/>
        <v>170</v>
      </c>
      <c r="B173" s="48" t="s">
        <v>429</v>
      </c>
      <c r="C173" s="69"/>
      <c r="D173" s="128"/>
      <c r="E173" s="128"/>
      <c r="F173" s="69"/>
      <c r="G173" s="128"/>
      <c r="H173" s="112"/>
      <c r="I173" s="112"/>
      <c r="J173" s="136"/>
      <c r="K173" s="136"/>
      <c r="L173" s="194"/>
    </row>
    <row r="174" spans="1:12" hidden="1">
      <c r="A174" s="193">
        <f t="shared" si="3"/>
        <v>171</v>
      </c>
      <c r="B174" s="18" t="s">
        <v>430</v>
      </c>
      <c r="C174" s="158"/>
      <c r="D174" s="17"/>
      <c r="E174" s="17"/>
      <c r="F174" s="159"/>
      <c r="G174" s="17"/>
      <c r="H174" s="111"/>
      <c r="I174" s="293"/>
      <c r="J174" s="294"/>
      <c r="K174" s="294"/>
      <c r="L174" s="295"/>
    </row>
    <row r="175" spans="1:12" hidden="1">
      <c r="A175" s="193">
        <f t="shared" si="3"/>
        <v>172</v>
      </c>
      <c r="B175" s="62" t="s">
        <v>431</v>
      </c>
      <c r="C175" s="63"/>
      <c r="D175" s="128"/>
      <c r="E175" s="128"/>
      <c r="F175" s="64"/>
      <c r="G175" s="128"/>
      <c r="H175" s="112"/>
      <c r="I175" s="112"/>
      <c r="J175" s="136"/>
      <c r="K175" s="136"/>
      <c r="L175" s="194"/>
    </row>
    <row r="176" spans="1:12" hidden="1">
      <c r="A176" s="193">
        <f t="shared" si="3"/>
        <v>173</v>
      </c>
      <c r="B176" s="18" t="s">
        <v>432</v>
      </c>
      <c r="C176" s="158"/>
      <c r="D176" s="17"/>
      <c r="E176" s="17"/>
      <c r="F176" s="159"/>
      <c r="G176" s="17"/>
      <c r="H176" s="111"/>
      <c r="I176" s="293"/>
      <c r="J176" s="294"/>
      <c r="K176" s="294"/>
      <c r="L176" s="295"/>
    </row>
    <row r="177" spans="1:12" hidden="1">
      <c r="A177" s="193">
        <f t="shared" si="3"/>
        <v>174</v>
      </c>
      <c r="B177" s="62" t="s">
        <v>433</v>
      </c>
      <c r="C177" s="63"/>
      <c r="D177" s="128"/>
      <c r="E177" s="128"/>
      <c r="F177" s="64"/>
      <c r="G177" s="128"/>
      <c r="H177" s="112"/>
      <c r="I177" s="112"/>
      <c r="J177" s="136"/>
      <c r="K177" s="136"/>
      <c r="L177" s="194"/>
    </row>
    <row r="178" spans="1:12" hidden="1">
      <c r="A178" s="193">
        <f t="shared" si="3"/>
        <v>175</v>
      </c>
      <c r="B178" s="18" t="s">
        <v>434</v>
      </c>
      <c r="C178" s="158"/>
      <c r="D178" s="17"/>
      <c r="E178" s="17"/>
      <c r="F178" s="159"/>
      <c r="G178" s="17"/>
      <c r="H178" s="111"/>
      <c r="I178" s="293"/>
      <c r="J178" s="294"/>
      <c r="K178" s="294"/>
      <c r="L178" s="295"/>
    </row>
    <row r="179" spans="1:12" hidden="1">
      <c r="A179" s="193">
        <f t="shared" si="3"/>
        <v>176</v>
      </c>
      <c r="B179" s="62" t="s">
        <v>435</v>
      </c>
      <c r="C179" s="63"/>
      <c r="D179" s="128"/>
      <c r="E179" s="128"/>
      <c r="F179" s="64"/>
      <c r="G179" s="128"/>
      <c r="H179" s="112"/>
      <c r="I179" s="112"/>
      <c r="J179" s="136"/>
      <c r="K179" s="136"/>
      <c r="L179" s="194"/>
    </row>
    <row r="180" spans="1:12" hidden="1">
      <c r="A180" s="193">
        <f t="shared" si="3"/>
        <v>177</v>
      </c>
      <c r="B180" s="18" t="s">
        <v>436</v>
      </c>
      <c r="C180" s="158"/>
      <c r="D180" s="17"/>
      <c r="E180" s="17"/>
      <c r="F180" s="159"/>
      <c r="G180" s="17"/>
      <c r="H180" s="111"/>
      <c r="I180" s="293"/>
      <c r="J180" s="294"/>
      <c r="K180" s="294"/>
      <c r="L180" s="295"/>
    </row>
    <row r="181" spans="1:12" hidden="1">
      <c r="A181" s="193">
        <f t="shared" si="3"/>
        <v>178</v>
      </c>
      <c r="B181" s="62" t="s">
        <v>437</v>
      </c>
      <c r="C181" s="63"/>
      <c r="D181" s="128"/>
      <c r="E181" s="128"/>
      <c r="F181" s="64"/>
      <c r="G181" s="128"/>
      <c r="H181" s="112"/>
      <c r="I181" s="112"/>
      <c r="J181" s="136"/>
      <c r="K181" s="136"/>
      <c r="L181" s="194"/>
    </row>
    <row r="182" spans="1:12" hidden="1">
      <c r="A182" s="193">
        <f t="shared" si="3"/>
        <v>179</v>
      </c>
      <c r="B182" s="109" t="s">
        <v>438</v>
      </c>
      <c r="C182" s="156"/>
      <c r="D182" s="110"/>
      <c r="E182" s="110"/>
      <c r="F182" s="157"/>
      <c r="G182" s="110"/>
      <c r="H182" s="111"/>
      <c r="I182" s="293"/>
      <c r="J182" s="294"/>
      <c r="K182" s="294"/>
      <c r="L182" s="295"/>
    </row>
    <row r="183" spans="1:12" hidden="1">
      <c r="A183" s="193">
        <f t="shared" si="3"/>
        <v>180</v>
      </c>
      <c r="B183" s="48" t="s">
        <v>439</v>
      </c>
      <c r="C183" s="69"/>
      <c r="D183" s="128"/>
      <c r="E183" s="128"/>
      <c r="F183" s="69"/>
      <c r="G183" s="128"/>
      <c r="H183" s="112"/>
      <c r="I183" s="112"/>
      <c r="J183" s="136"/>
      <c r="K183" s="136"/>
      <c r="L183" s="194"/>
    </row>
    <row r="184" spans="1:12" hidden="1">
      <c r="A184" s="193">
        <f t="shared" si="3"/>
        <v>181</v>
      </c>
      <c r="B184" s="18" t="s">
        <v>440</v>
      </c>
      <c r="C184" s="158"/>
      <c r="D184" s="17"/>
      <c r="E184" s="17"/>
      <c r="F184" s="159"/>
      <c r="G184" s="17"/>
      <c r="H184" s="111"/>
      <c r="I184" s="293"/>
      <c r="J184" s="294"/>
      <c r="K184" s="294"/>
      <c r="L184" s="295"/>
    </row>
    <row r="185" spans="1:12" hidden="1">
      <c r="A185" s="193">
        <f t="shared" si="3"/>
        <v>182</v>
      </c>
      <c r="B185" s="62" t="s">
        <v>441</v>
      </c>
      <c r="C185" s="63"/>
      <c r="D185" s="128"/>
      <c r="E185" s="128"/>
      <c r="F185" s="64"/>
      <c r="G185" s="128"/>
      <c r="H185" s="112"/>
      <c r="I185" s="112"/>
      <c r="J185" s="136"/>
      <c r="K185" s="136"/>
      <c r="L185" s="194"/>
    </row>
    <row r="186" spans="1:12" hidden="1">
      <c r="A186" s="193">
        <f t="shared" si="3"/>
        <v>183</v>
      </c>
      <c r="B186" s="109" t="s">
        <v>442</v>
      </c>
      <c r="C186" s="156"/>
      <c r="D186" s="110"/>
      <c r="E186" s="110"/>
      <c r="F186" s="157"/>
      <c r="G186" s="110"/>
      <c r="H186" s="111"/>
      <c r="I186" s="293"/>
      <c r="J186" s="294"/>
      <c r="K186" s="294"/>
      <c r="L186" s="295"/>
    </row>
    <row r="187" spans="1:12" hidden="1">
      <c r="A187" s="193">
        <f t="shared" si="3"/>
        <v>184</v>
      </c>
      <c r="B187" s="48" t="s">
        <v>443</v>
      </c>
      <c r="C187" s="69"/>
      <c r="D187" s="128"/>
      <c r="E187" s="128"/>
      <c r="F187" s="69"/>
      <c r="G187" s="128"/>
      <c r="H187" s="112"/>
      <c r="I187" s="112"/>
      <c r="J187" s="136"/>
      <c r="K187" s="136"/>
      <c r="L187" s="194"/>
    </row>
    <row r="188" spans="1:12" hidden="1">
      <c r="A188" s="193">
        <f t="shared" si="3"/>
        <v>185</v>
      </c>
      <c r="B188" s="18" t="s">
        <v>444</v>
      </c>
      <c r="C188" s="158"/>
      <c r="D188" s="17"/>
      <c r="E188" s="17"/>
      <c r="F188" s="159"/>
      <c r="G188" s="17"/>
      <c r="H188" s="111"/>
      <c r="I188" s="293"/>
      <c r="J188" s="294"/>
      <c r="K188" s="294"/>
      <c r="L188" s="295"/>
    </row>
    <row r="189" spans="1:12" hidden="1">
      <c r="A189" s="193">
        <f t="shared" si="3"/>
        <v>186</v>
      </c>
      <c r="B189" s="62" t="s">
        <v>445</v>
      </c>
      <c r="C189" s="63"/>
      <c r="D189" s="128"/>
      <c r="E189" s="128"/>
      <c r="F189" s="64"/>
      <c r="G189" s="128"/>
      <c r="H189" s="112"/>
      <c r="I189" s="112"/>
      <c r="J189" s="136"/>
      <c r="K189" s="136"/>
      <c r="L189" s="194"/>
    </row>
    <row r="190" spans="1:12" hidden="1">
      <c r="A190" s="193">
        <f t="shared" si="3"/>
        <v>187</v>
      </c>
      <c r="B190" s="109" t="s">
        <v>446</v>
      </c>
      <c r="C190" s="156"/>
      <c r="D190" s="110"/>
      <c r="E190" s="110"/>
      <c r="F190" s="157"/>
      <c r="G190" s="110"/>
      <c r="H190" s="111"/>
      <c r="I190" s="293"/>
      <c r="J190" s="294"/>
      <c r="K190" s="294"/>
      <c r="L190" s="295"/>
    </row>
    <row r="191" spans="1:12" hidden="1">
      <c r="A191" s="193">
        <f t="shared" si="3"/>
        <v>188</v>
      </c>
      <c r="B191" s="48" t="s">
        <v>447</v>
      </c>
      <c r="C191" s="69"/>
      <c r="D191" s="128"/>
      <c r="E191" s="128"/>
      <c r="F191" s="69"/>
      <c r="G191" s="128"/>
      <c r="H191" s="112"/>
      <c r="I191" s="112"/>
      <c r="J191" s="136"/>
      <c r="K191" s="136"/>
      <c r="L191" s="194"/>
    </row>
    <row r="192" spans="1:12" hidden="1">
      <c r="A192" s="193">
        <f t="shared" si="3"/>
        <v>189</v>
      </c>
      <c r="B192" s="18" t="s">
        <v>448</v>
      </c>
      <c r="C192" s="158"/>
      <c r="D192" s="17"/>
      <c r="E192" s="17"/>
      <c r="F192" s="159"/>
      <c r="G192" s="17"/>
      <c r="H192" s="111"/>
      <c r="I192" s="293"/>
      <c r="J192" s="294"/>
      <c r="K192" s="294"/>
      <c r="L192" s="295"/>
    </row>
    <row r="193" spans="1:12" hidden="1">
      <c r="A193" s="193">
        <f t="shared" si="3"/>
        <v>190</v>
      </c>
      <c r="B193" s="62" t="s">
        <v>449</v>
      </c>
      <c r="C193" s="63"/>
      <c r="D193" s="128"/>
      <c r="E193" s="128"/>
      <c r="F193" s="64"/>
      <c r="G193" s="128"/>
      <c r="H193" s="112"/>
      <c r="I193" s="112"/>
      <c r="J193" s="136"/>
      <c r="K193" s="136"/>
      <c r="L193" s="194"/>
    </row>
    <row r="194" spans="1:12" hidden="1">
      <c r="A194" s="193">
        <f t="shared" si="3"/>
        <v>191</v>
      </c>
      <c r="B194" s="109" t="s">
        <v>450</v>
      </c>
      <c r="C194" s="156"/>
      <c r="D194" s="110"/>
      <c r="E194" s="110"/>
      <c r="F194" s="157"/>
      <c r="G194" s="110"/>
      <c r="H194" s="111"/>
      <c r="I194" s="293"/>
      <c r="J194" s="294"/>
      <c r="K194" s="294"/>
      <c r="L194" s="295"/>
    </row>
    <row r="195" spans="1:12" hidden="1">
      <c r="A195" s="193">
        <f t="shared" si="3"/>
        <v>192</v>
      </c>
      <c r="B195" s="48" t="s">
        <v>451</v>
      </c>
      <c r="C195" s="69"/>
      <c r="D195" s="128"/>
      <c r="E195" s="128"/>
      <c r="F195" s="69"/>
      <c r="G195" s="128"/>
      <c r="H195" s="112"/>
      <c r="I195" s="112"/>
      <c r="J195" s="136"/>
      <c r="K195" s="136"/>
      <c r="L195" s="194"/>
    </row>
    <row r="196" spans="1:12" hidden="1">
      <c r="A196" s="193">
        <f t="shared" si="3"/>
        <v>193</v>
      </c>
      <c r="B196" s="18" t="s">
        <v>452</v>
      </c>
      <c r="C196" s="158"/>
      <c r="D196" s="17"/>
      <c r="E196" s="17"/>
      <c r="F196" s="159"/>
      <c r="G196" s="17"/>
      <c r="H196" s="111"/>
      <c r="I196" s="293"/>
      <c r="J196" s="294"/>
      <c r="K196" s="294"/>
      <c r="L196" s="295"/>
    </row>
    <row r="197" spans="1:12" hidden="1">
      <c r="A197" s="193">
        <f t="shared" si="3"/>
        <v>194</v>
      </c>
      <c r="B197" s="62" t="s">
        <v>453</v>
      </c>
      <c r="C197" s="63"/>
      <c r="D197" s="128"/>
      <c r="E197" s="128"/>
      <c r="F197" s="64"/>
      <c r="G197" s="128"/>
      <c r="H197" s="112"/>
      <c r="I197" s="112"/>
      <c r="J197" s="136"/>
      <c r="K197" s="136"/>
      <c r="L197" s="194"/>
    </row>
    <row r="198" spans="1:12" hidden="1">
      <c r="A198" s="193">
        <f t="shared" si="3"/>
        <v>195</v>
      </c>
      <c r="B198" s="109" t="s">
        <v>454</v>
      </c>
      <c r="C198" s="156"/>
      <c r="D198" s="110"/>
      <c r="E198" s="110"/>
      <c r="F198" s="157"/>
      <c r="G198" s="110"/>
      <c r="H198" s="111"/>
      <c r="I198" s="293"/>
      <c r="J198" s="294"/>
      <c r="K198" s="294"/>
      <c r="L198" s="295"/>
    </row>
    <row r="199" spans="1:12" hidden="1">
      <c r="A199" s="193">
        <f t="shared" si="3"/>
        <v>196</v>
      </c>
      <c r="B199" s="48" t="s">
        <v>455</v>
      </c>
      <c r="C199" s="69"/>
      <c r="D199" s="128"/>
      <c r="E199" s="128"/>
      <c r="F199" s="69"/>
      <c r="G199" s="128"/>
      <c r="H199" s="112"/>
      <c r="I199" s="290"/>
      <c r="J199" s="291"/>
      <c r="K199" s="291"/>
      <c r="L199" s="292"/>
    </row>
    <row r="200" spans="1:12" hidden="1">
      <c r="A200" s="193">
        <f t="shared" si="3"/>
        <v>197</v>
      </c>
      <c r="B200" s="18" t="s">
        <v>456</v>
      </c>
      <c r="C200" s="158"/>
      <c r="D200" s="17"/>
      <c r="E200" s="17"/>
      <c r="F200" s="159"/>
      <c r="G200" s="17"/>
      <c r="H200" s="111"/>
      <c r="I200" s="293"/>
      <c r="J200" s="294"/>
      <c r="K200" s="294"/>
      <c r="L200" s="295"/>
    </row>
    <row r="201" spans="1:12" hidden="1">
      <c r="A201" s="193">
        <f t="shared" si="3"/>
        <v>198</v>
      </c>
      <c r="B201" s="62" t="s">
        <v>457</v>
      </c>
      <c r="C201" s="63"/>
      <c r="D201" s="128"/>
      <c r="E201" s="128"/>
      <c r="F201" s="64"/>
      <c r="G201" s="128"/>
      <c r="H201" s="112"/>
      <c r="I201" s="290"/>
      <c r="J201" s="291"/>
      <c r="K201" s="291"/>
      <c r="L201" s="292"/>
    </row>
    <row r="202" spans="1:12" hidden="1">
      <c r="A202" s="193">
        <f t="shared" si="3"/>
        <v>199</v>
      </c>
      <c r="B202" s="109" t="s">
        <v>458</v>
      </c>
      <c r="C202" s="156"/>
      <c r="D202" s="110"/>
      <c r="E202" s="110"/>
      <c r="F202" s="157"/>
      <c r="G202" s="110"/>
      <c r="H202" s="111"/>
      <c r="I202" s="293"/>
      <c r="J202" s="294"/>
      <c r="K202" s="294"/>
      <c r="L202" s="295"/>
    </row>
    <row r="203" spans="1:12" hidden="1">
      <c r="A203" s="193">
        <f t="shared" si="3"/>
        <v>200</v>
      </c>
      <c r="B203" s="48" t="s">
        <v>459</v>
      </c>
      <c r="C203" s="69"/>
      <c r="D203" s="128"/>
      <c r="E203" s="128"/>
      <c r="F203" s="69"/>
      <c r="G203" s="128"/>
      <c r="H203" s="112"/>
      <c r="I203" s="290"/>
      <c r="J203" s="291"/>
      <c r="K203" s="291"/>
      <c r="L203" s="292"/>
    </row>
    <row r="204" spans="1:12" hidden="1">
      <c r="A204" s="193">
        <f t="shared" si="3"/>
        <v>201</v>
      </c>
      <c r="B204" s="18" t="s">
        <v>460</v>
      </c>
      <c r="C204" s="158"/>
      <c r="D204" s="17"/>
      <c r="E204" s="17"/>
      <c r="F204" s="159"/>
      <c r="G204" s="17"/>
      <c r="H204" s="111"/>
      <c r="I204" s="293"/>
      <c r="J204" s="294"/>
      <c r="K204" s="294"/>
      <c r="L204" s="295"/>
    </row>
    <row r="205" spans="1:12" hidden="1">
      <c r="A205" s="193">
        <f t="shared" si="3"/>
        <v>202</v>
      </c>
      <c r="B205" s="62" t="s">
        <v>461</v>
      </c>
      <c r="C205" s="63"/>
      <c r="D205" s="128"/>
      <c r="E205" s="128"/>
      <c r="F205" s="64"/>
      <c r="G205" s="128"/>
      <c r="H205" s="112"/>
      <c r="I205" s="290"/>
      <c r="J205" s="291"/>
      <c r="K205" s="291"/>
      <c r="L205" s="292"/>
    </row>
    <row r="206" spans="1:12" hidden="1">
      <c r="A206" s="193">
        <f t="shared" si="3"/>
        <v>203</v>
      </c>
      <c r="B206" s="109" t="s">
        <v>462</v>
      </c>
      <c r="C206" s="156"/>
      <c r="D206" s="110"/>
      <c r="E206" s="110"/>
      <c r="F206" s="157"/>
      <c r="G206" s="110"/>
      <c r="H206" s="111"/>
      <c r="I206" s="293"/>
      <c r="J206" s="294"/>
      <c r="K206" s="294"/>
      <c r="L206" s="295"/>
    </row>
    <row r="207" spans="1:12" hidden="1">
      <c r="A207" s="193">
        <f t="shared" ref="A207:A223" si="4">A206+1</f>
        <v>204</v>
      </c>
      <c r="B207" s="48" t="s">
        <v>463</v>
      </c>
      <c r="C207" s="69"/>
      <c r="D207" s="128"/>
      <c r="E207" s="128"/>
      <c r="F207" s="69"/>
      <c r="G207" s="128"/>
      <c r="H207" s="112"/>
      <c r="I207" s="290"/>
      <c r="J207" s="291"/>
      <c r="K207" s="291"/>
      <c r="L207" s="292"/>
    </row>
    <row r="208" spans="1:12" hidden="1">
      <c r="A208" s="193">
        <f t="shared" si="4"/>
        <v>205</v>
      </c>
      <c r="B208" s="18" t="s">
        <v>464</v>
      </c>
      <c r="C208" s="158"/>
      <c r="D208" s="17"/>
      <c r="E208" s="17"/>
      <c r="F208" s="159"/>
      <c r="G208" s="17"/>
      <c r="H208" s="111"/>
      <c r="I208" s="293"/>
      <c r="J208" s="294"/>
      <c r="K208" s="294"/>
      <c r="L208" s="295"/>
    </row>
    <row r="209" spans="1:15" hidden="1">
      <c r="A209" s="193">
        <f t="shared" si="4"/>
        <v>206</v>
      </c>
      <c r="B209" s="62" t="s">
        <v>465</v>
      </c>
      <c r="C209" s="63"/>
      <c r="D209" s="128"/>
      <c r="E209" s="128"/>
      <c r="F209" s="64"/>
      <c r="G209" s="128"/>
      <c r="H209" s="112"/>
      <c r="I209" s="290"/>
      <c r="J209" s="291"/>
      <c r="K209" s="291"/>
      <c r="L209" s="292"/>
    </row>
    <row r="210" spans="1:15" hidden="1">
      <c r="A210" s="193">
        <f t="shared" si="4"/>
        <v>207</v>
      </c>
      <c r="B210" s="109" t="s">
        <v>466</v>
      </c>
      <c r="C210" s="156"/>
      <c r="D210" s="110"/>
      <c r="E210" s="110"/>
      <c r="F210" s="157"/>
      <c r="G210" s="110"/>
      <c r="H210" s="111"/>
      <c r="I210" s="293"/>
      <c r="J210" s="294"/>
      <c r="K210" s="294"/>
      <c r="L210" s="295"/>
    </row>
    <row r="211" spans="1:15" hidden="1">
      <c r="A211" s="193">
        <f t="shared" si="4"/>
        <v>208</v>
      </c>
      <c r="B211" s="48" t="s">
        <v>467</v>
      </c>
      <c r="C211" s="69"/>
      <c r="D211" s="128"/>
      <c r="E211" s="128"/>
      <c r="F211" s="69"/>
      <c r="G211" s="128"/>
      <c r="H211" s="112"/>
      <c r="I211" s="290"/>
      <c r="J211" s="291"/>
      <c r="K211" s="291"/>
      <c r="L211" s="292"/>
    </row>
    <row r="212" spans="1:15" hidden="1">
      <c r="A212" s="193">
        <f t="shared" si="4"/>
        <v>209</v>
      </c>
      <c r="B212" s="18" t="s">
        <v>468</v>
      </c>
      <c r="C212" s="158"/>
      <c r="D212" s="17"/>
      <c r="E212" s="17"/>
      <c r="F212" s="159"/>
      <c r="G212" s="17"/>
      <c r="H212" s="111"/>
      <c r="I212" s="293"/>
      <c r="J212" s="294"/>
      <c r="K212" s="294"/>
      <c r="L212" s="295"/>
    </row>
    <row r="213" spans="1:15" hidden="1">
      <c r="A213" s="193">
        <f t="shared" si="4"/>
        <v>210</v>
      </c>
      <c r="B213" s="62" t="s">
        <v>469</v>
      </c>
      <c r="C213" s="63"/>
      <c r="D213" s="128"/>
      <c r="E213" s="128"/>
      <c r="F213" s="64"/>
      <c r="G213" s="128"/>
      <c r="H213" s="112"/>
      <c r="I213" s="290"/>
      <c r="J213" s="291"/>
      <c r="K213" s="291"/>
      <c r="L213" s="292"/>
    </row>
    <row r="214" spans="1:15" hidden="1">
      <c r="A214" s="193">
        <f t="shared" si="4"/>
        <v>211</v>
      </c>
      <c r="B214" s="109" t="s">
        <v>470</v>
      </c>
      <c r="C214" s="156"/>
      <c r="D214" s="110"/>
      <c r="E214" s="110"/>
      <c r="F214" s="157"/>
      <c r="G214" s="110"/>
      <c r="H214" s="111"/>
      <c r="I214" s="293"/>
      <c r="J214" s="294"/>
      <c r="K214" s="294"/>
      <c r="L214" s="295"/>
    </row>
    <row r="215" spans="1:15" hidden="1">
      <c r="A215" s="193">
        <f t="shared" si="4"/>
        <v>212</v>
      </c>
      <c r="B215" s="48" t="s">
        <v>471</v>
      </c>
      <c r="C215" s="69"/>
      <c r="D215" s="128"/>
      <c r="E215" s="128"/>
      <c r="F215" s="69"/>
      <c r="G215" s="128"/>
      <c r="H215" s="112"/>
      <c r="I215" s="290"/>
      <c r="J215" s="291"/>
      <c r="K215" s="291"/>
      <c r="L215" s="292"/>
    </row>
    <row r="216" spans="1:15" hidden="1">
      <c r="A216" s="193">
        <f t="shared" si="4"/>
        <v>213</v>
      </c>
      <c r="B216" s="18" t="s">
        <v>472</v>
      </c>
      <c r="C216" s="158"/>
      <c r="D216" s="17"/>
      <c r="E216" s="17"/>
      <c r="F216" s="159"/>
      <c r="G216" s="17"/>
      <c r="H216" s="111"/>
      <c r="I216" s="293"/>
      <c r="J216" s="294"/>
      <c r="K216" s="294"/>
      <c r="L216" s="295"/>
    </row>
    <row r="217" spans="1:15" hidden="1">
      <c r="A217" s="193">
        <f t="shared" si="4"/>
        <v>214</v>
      </c>
      <c r="B217" s="62" t="s">
        <v>473</v>
      </c>
      <c r="C217" s="63"/>
      <c r="D217" s="128"/>
      <c r="E217" s="128"/>
      <c r="F217" s="64"/>
      <c r="G217" s="128"/>
      <c r="H217" s="112"/>
      <c r="I217" s="290"/>
      <c r="J217" s="291"/>
      <c r="K217" s="291"/>
      <c r="L217" s="292"/>
    </row>
    <row r="218" spans="1:15" hidden="1">
      <c r="A218" s="193">
        <f t="shared" si="4"/>
        <v>215</v>
      </c>
      <c r="B218" s="109" t="s">
        <v>474</v>
      </c>
      <c r="C218" s="156"/>
      <c r="D218" s="110"/>
      <c r="E218" s="110"/>
      <c r="F218" s="157"/>
      <c r="G218" s="110"/>
      <c r="H218" s="111"/>
      <c r="I218" s="293"/>
      <c r="J218" s="294"/>
      <c r="K218" s="294"/>
      <c r="L218" s="295"/>
    </row>
    <row r="219" spans="1:15" hidden="1">
      <c r="A219" s="193">
        <f t="shared" si="4"/>
        <v>216</v>
      </c>
      <c r="B219" s="48" t="s">
        <v>475</v>
      </c>
      <c r="C219" s="69"/>
      <c r="D219" s="128"/>
      <c r="E219" s="128"/>
      <c r="F219" s="69"/>
      <c r="G219" s="128"/>
      <c r="H219" s="112"/>
      <c r="I219" s="290"/>
      <c r="J219" s="291"/>
      <c r="K219" s="291"/>
      <c r="L219" s="292"/>
    </row>
    <row r="220" spans="1:15" hidden="1">
      <c r="A220" s="193">
        <f t="shared" si="4"/>
        <v>217</v>
      </c>
      <c r="B220" s="18" t="s">
        <v>476</v>
      </c>
      <c r="C220" s="158"/>
      <c r="D220" s="17"/>
      <c r="E220" s="17"/>
      <c r="F220" s="159"/>
      <c r="G220" s="17"/>
      <c r="H220" s="111"/>
      <c r="I220" s="293"/>
      <c r="J220" s="294"/>
      <c r="K220" s="294"/>
      <c r="L220" s="295"/>
      <c r="O220" s="137"/>
    </row>
    <row r="221" spans="1:15" hidden="1">
      <c r="A221" s="193">
        <f t="shared" si="4"/>
        <v>218</v>
      </c>
      <c r="B221" s="62" t="s">
        <v>477</v>
      </c>
      <c r="C221" s="63"/>
      <c r="D221" s="128"/>
      <c r="E221" s="128"/>
      <c r="F221" s="64"/>
      <c r="G221" s="128"/>
      <c r="H221" s="112"/>
      <c r="I221" s="290"/>
      <c r="J221" s="291"/>
      <c r="K221" s="291"/>
      <c r="L221" s="292"/>
    </row>
    <row r="222" spans="1:15" hidden="1">
      <c r="A222" s="193">
        <f t="shared" si="4"/>
        <v>219</v>
      </c>
      <c r="B222" s="109" t="s">
        <v>478</v>
      </c>
      <c r="C222" s="156"/>
      <c r="D222" s="110"/>
      <c r="E222" s="110"/>
      <c r="F222" s="157"/>
      <c r="G222" s="110"/>
      <c r="H222" s="111"/>
      <c r="I222" s="293"/>
      <c r="J222" s="294"/>
      <c r="K222" s="294"/>
      <c r="L222" s="295"/>
    </row>
    <row r="223" spans="1:15" hidden="1">
      <c r="A223" s="193">
        <f t="shared" si="4"/>
        <v>220</v>
      </c>
      <c r="B223" s="48" t="s">
        <v>479</v>
      </c>
      <c r="C223" s="69"/>
      <c r="D223" s="128"/>
      <c r="E223" s="128"/>
      <c r="F223" s="69"/>
      <c r="G223" s="128"/>
      <c r="H223" s="112"/>
      <c r="I223" s="290"/>
      <c r="J223" s="291"/>
      <c r="K223" s="291"/>
      <c r="L223" s="292"/>
    </row>
    <row r="224" spans="1:15" hidden="1">
      <c r="A224" s="180"/>
      <c r="B224" s="133"/>
      <c r="C224" s="133"/>
      <c r="D224" s="133"/>
      <c r="E224" s="133"/>
      <c r="F224" s="133"/>
      <c r="G224" s="133"/>
      <c r="H224" s="133"/>
      <c r="I224" s="133"/>
      <c r="J224" s="133"/>
      <c r="K224" s="133"/>
      <c r="L224" s="195"/>
    </row>
    <row r="225" spans="1:12" ht="13.5" thickBot="1">
      <c r="A225" s="189"/>
      <c r="B225" s="196"/>
      <c r="C225" s="196"/>
      <c r="D225" s="196"/>
      <c r="E225" s="196"/>
      <c r="F225" s="196"/>
      <c r="G225" s="196"/>
      <c r="H225" s="196"/>
      <c r="I225" s="196"/>
      <c r="J225" s="196"/>
      <c r="K225" s="196"/>
      <c r="L225" s="197"/>
    </row>
  </sheetData>
  <mergeCells count="175">
    <mergeCell ref="I9:L9"/>
    <mergeCell ref="I11:L11"/>
    <mergeCell ref="I10:L10"/>
    <mergeCell ref="I12:L12"/>
    <mergeCell ref="I13:L13"/>
    <mergeCell ref="I22:L22"/>
    <mergeCell ref="I20:L20"/>
    <mergeCell ref="I18:L18"/>
    <mergeCell ref="I16:L16"/>
    <mergeCell ref="I14:L14"/>
    <mergeCell ref="I19:L19"/>
    <mergeCell ref="I17:L17"/>
    <mergeCell ref="I15:L15"/>
    <mergeCell ref="I41:L41"/>
    <mergeCell ref="I39:L39"/>
    <mergeCell ref="I37:L37"/>
    <mergeCell ref="I35:L35"/>
    <mergeCell ref="I33:L33"/>
    <mergeCell ref="I31:L31"/>
    <mergeCell ref="I207:L207"/>
    <mergeCell ref="I209:L209"/>
    <mergeCell ref="I211:L211"/>
    <mergeCell ref="I198:L198"/>
    <mergeCell ref="I190:L190"/>
    <mergeCell ref="I192:L192"/>
    <mergeCell ref="I194:L194"/>
    <mergeCell ref="I196:L196"/>
    <mergeCell ref="I186:L186"/>
    <mergeCell ref="I188:L188"/>
    <mergeCell ref="I180:L180"/>
    <mergeCell ref="I182:L182"/>
    <mergeCell ref="I184:L184"/>
    <mergeCell ref="I172:L172"/>
    <mergeCell ref="I174:L174"/>
    <mergeCell ref="I176:L176"/>
    <mergeCell ref="I178:L178"/>
    <mergeCell ref="I162:L162"/>
    <mergeCell ref="I213:L213"/>
    <mergeCell ref="I215:L215"/>
    <mergeCell ref="I210:L210"/>
    <mergeCell ref="I212:L212"/>
    <mergeCell ref="I214:L214"/>
    <mergeCell ref="I208:L208"/>
    <mergeCell ref="I199:L199"/>
    <mergeCell ref="I201:L201"/>
    <mergeCell ref="I203:L203"/>
    <mergeCell ref="I205:L205"/>
    <mergeCell ref="I200:L200"/>
    <mergeCell ref="I202:L202"/>
    <mergeCell ref="I204:L204"/>
    <mergeCell ref="I206:L206"/>
    <mergeCell ref="I164:L164"/>
    <mergeCell ref="I166:L166"/>
    <mergeCell ref="I168:L168"/>
    <mergeCell ref="I170:L170"/>
    <mergeCell ref="I156:L156"/>
    <mergeCell ref="I158:L158"/>
    <mergeCell ref="I160:L160"/>
    <mergeCell ref="I154:L154"/>
    <mergeCell ref="I144:L144"/>
    <mergeCell ref="I146:L146"/>
    <mergeCell ref="I148:L148"/>
    <mergeCell ref="I150:L150"/>
    <mergeCell ref="I152:L152"/>
    <mergeCell ref="I142:L142"/>
    <mergeCell ref="I136:L136"/>
    <mergeCell ref="I138:L138"/>
    <mergeCell ref="I140:L140"/>
    <mergeCell ref="I134:L134"/>
    <mergeCell ref="I132:L132"/>
    <mergeCell ref="I130:L130"/>
    <mergeCell ref="I128:L128"/>
    <mergeCell ref="I126:L126"/>
    <mergeCell ref="I124:L124"/>
    <mergeCell ref="I122:L122"/>
    <mergeCell ref="I120:L120"/>
    <mergeCell ref="I118:L118"/>
    <mergeCell ref="I117:L117"/>
    <mergeCell ref="I121:L121"/>
    <mergeCell ref="I119:L119"/>
    <mergeCell ref="I116:L116"/>
    <mergeCell ref="I114:L114"/>
    <mergeCell ref="I112:L112"/>
    <mergeCell ref="I110:L110"/>
    <mergeCell ref="I108:L108"/>
    <mergeCell ref="I115:L115"/>
    <mergeCell ref="I113:L113"/>
    <mergeCell ref="I111:L111"/>
    <mergeCell ref="I109:L109"/>
    <mergeCell ref="I106:L106"/>
    <mergeCell ref="I104:L104"/>
    <mergeCell ref="I102:L102"/>
    <mergeCell ref="I100:L100"/>
    <mergeCell ref="I105:L105"/>
    <mergeCell ref="I103:L103"/>
    <mergeCell ref="I101:L101"/>
    <mergeCell ref="I99:L99"/>
    <mergeCell ref="I107:L107"/>
    <mergeCell ref="I91:L91"/>
    <mergeCell ref="I90:L90"/>
    <mergeCell ref="I94:L94"/>
    <mergeCell ref="I92:L92"/>
    <mergeCell ref="I98:L98"/>
    <mergeCell ref="I96:L96"/>
    <mergeCell ref="I95:L95"/>
    <mergeCell ref="I93:L93"/>
    <mergeCell ref="I80:L80"/>
    <mergeCell ref="I89:L89"/>
    <mergeCell ref="I87:L87"/>
    <mergeCell ref="I85:L85"/>
    <mergeCell ref="I83:L83"/>
    <mergeCell ref="I81:L81"/>
    <mergeCell ref="I88:L88"/>
    <mergeCell ref="I86:L86"/>
    <mergeCell ref="I84:L84"/>
    <mergeCell ref="I82:L82"/>
    <mergeCell ref="I60:L60"/>
    <mergeCell ref="I58:L58"/>
    <mergeCell ref="I56:L56"/>
    <mergeCell ref="I78:L78"/>
    <mergeCell ref="I76:L76"/>
    <mergeCell ref="I74:L74"/>
    <mergeCell ref="I72:L72"/>
    <mergeCell ref="I79:L79"/>
    <mergeCell ref="I77:L77"/>
    <mergeCell ref="I75:L75"/>
    <mergeCell ref="I73:L73"/>
    <mergeCell ref="I1:L1"/>
    <mergeCell ref="I217:L217"/>
    <mergeCell ref="I29:L29"/>
    <mergeCell ref="I27:L27"/>
    <mergeCell ref="I34:L34"/>
    <mergeCell ref="I32:L32"/>
    <mergeCell ref="I30:L30"/>
    <mergeCell ref="I28:L28"/>
    <mergeCell ref="I25:L25"/>
    <mergeCell ref="I23:L23"/>
    <mergeCell ref="I21:L21"/>
    <mergeCell ref="I26:L26"/>
    <mergeCell ref="I24:L24"/>
    <mergeCell ref="I46:L46"/>
    <mergeCell ref="I48:L48"/>
    <mergeCell ref="I50:L50"/>
    <mergeCell ref="I52:L52"/>
    <mergeCell ref="I40:L40"/>
    <mergeCell ref="I38:L38"/>
    <mergeCell ref="I36:L36"/>
    <mergeCell ref="I42:L42"/>
    <mergeCell ref="I44:L44"/>
    <mergeCell ref="I70:L70"/>
    <mergeCell ref="I68:L68"/>
    <mergeCell ref="I219:L219"/>
    <mergeCell ref="I221:L221"/>
    <mergeCell ref="I223:L223"/>
    <mergeCell ref="I216:L216"/>
    <mergeCell ref="I218:L218"/>
    <mergeCell ref="I220:L220"/>
    <mergeCell ref="I222:L222"/>
    <mergeCell ref="B2:C3"/>
    <mergeCell ref="D2:E2"/>
    <mergeCell ref="F2:F3"/>
    <mergeCell ref="G2:H2"/>
    <mergeCell ref="I8:L8"/>
    <mergeCell ref="I7:L7"/>
    <mergeCell ref="I6:L6"/>
    <mergeCell ref="I5:L5"/>
    <mergeCell ref="I4:L4"/>
    <mergeCell ref="I3:L3"/>
    <mergeCell ref="I2:L2"/>
    <mergeCell ref="I66:L66"/>
    <mergeCell ref="I64:L64"/>
    <mergeCell ref="I71:L71"/>
    <mergeCell ref="I69:L69"/>
    <mergeCell ref="I54:L54"/>
    <mergeCell ref="I62:L62"/>
  </mergeCells>
  <conditionalFormatting sqref="D2:D3 G6:G13 E3 G16:G23 G26:G33 G36:G43 G66:G73 G46:G53 G76:G83 G56:G63 G86:G93 G96:G103 G106:G113 G116:G123 G126:G133 G156:G163 G136:G143 G166:G173 G146:G153 G176:G223 H4:H223">
    <cfRule type="cellIs" dxfId="109" priority="8" operator="equal">
      <formula>500</formula>
    </cfRule>
  </conditionalFormatting>
  <conditionalFormatting sqref="G3">
    <cfRule type="cellIs" dxfId="108" priority="7" operator="equal">
      <formula>500</formula>
    </cfRule>
  </conditionalFormatting>
  <conditionalFormatting sqref="C1">
    <cfRule type="iconSet" priority="10">
      <iconSet showValue="0" reverse="1">
        <cfvo type="percent" val="0"/>
        <cfvo type="num" val="1"/>
        <cfvo type="num" val="2"/>
      </iconSet>
    </cfRule>
  </conditionalFormatting>
  <conditionalFormatting sqref="I2 I4:I223">
    <cfRule type="cellIs" dxfId="107" priority="6" operator="equal">
      <formula>500</formula>
    </cfRule>
  </conditionalFormatting>
  <conditionalFormatting sqref="G4:G5 G14:G15 G24:G25 G34:G35 G64:G65 G44:G45 G74:G75 G54:G55 G84:G85 G94:G95 G104:G105 G114:G115 G124:G125 G154:G155 G134:G135 G164:G165 G144:G145 G174:G175">
    <cfRule type="cellIs" dxfId="106" priority="5" operator="equal">
      <formula>500</formula>
    </cfRule>
  </conditionalFormatting>
  <conditionalFormatting sqref="D1:I1">
    <cfRule type="iconSet" priority="27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A5368AE4-2523-4DBC-A260-4C76AB2E89E1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C4:C223 F4:F223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L12"/>
  <sheetViews>
    <sheetView workbookViewId="0">
      <selection activeCell="B12" sqref="B2:B12"/>
    </sheetView>
  </sheetViews>
  <sheetFormatPr baseColWidth="10" defaultRowHeight="12.75"/>
  <cols>
    <col min="2" max="2" width="34.7109375" customWidth="1"/>
    <col min="4" max="4" width="12.85546875" customWidth="1"/>
    <col min="5" max="5" width="17.140625" customWidth="1"/>
  </cols>
  <sheetData>
    <row r="1" spans="1:12" ht="12.75" customHeight="1" thickBot="1">
      <c r="A1" s="94" t="s">
        <v>41</v>
      </c>
      <c r="B1" s="95" t="s">
        <v>9</v>
      </c>
      <c r="C1" s="155"/>
      <c r="D1" s="155"/>
      <c r="E1" s="96"/>
      <c r="F1" s="96"/>
      <c r="G1" s="97"/>
      <c r="H1" s="97"/>
      <c r="I1" s="97"/>
      <c r="J1" s="97"/>
      <c r="K1" s="97"/>
      <c r="L1" s="98"/>
    </row>
    <row r="2" spans="1:12" ht="32.25" customHeight="1">
      <c r="A2" s="170">
        <v>1</v>
      </c>
      <c r="B2" s="14"/>
      <c r="C2" s="3"/>
      <c r="D2" s="5"/>
      <c r="E2" s="120"/>
      <c r="F2" s="120"/>
      <c r="G2" s="313"/>
      <c r="H2" s="313"/>
      <c r="I2" s="313"/>
      <c r="J2" s="313"/>
      <c r="K2" s="313"/>
      <c r="L2" s="314"/>
    </row>
    <row r="3" spans="1:12" ht="44.25" customHeight="1">
      <c r="A3" s="170">
        <f>A2+1</f>
        <v>2</v>
      </c>
      <c r="B3" s="43"/>
      <c r="C3" s="44"/>
      <c r="D3" s="47"/>
      <c r="E3" s="54"/>
      <c r="F3" s="54"/>
      <c r="G3" s="55"/>
      <c r="H3" s="56"/>
      <c r="I3" s="56"/>
      <c r="J3" s="56"/>
      <c r="K3" s="56"/>
      <c r="L3" s="198"/>
    </row>
    <row r="4" spans="1:12" ht="39" customHeight="1">
      <c r="A4" s="170">
        <f t="shared" ref="A4:A12" si="0">A3+1</f>
        <v>3</v>
      </c>
      <c r="B4" s="4"/>
      <c r="C4" s="3"/>
      <c r="D4" s="8"/>
      <c r="E4" s="21"/>
      <c r="F4" s="21"/>
      <c r="G4" s="40"/>
      <c r="H4" s="41"/>
      <c r="I4" s="41"/>
      <c r="J4" s="41"/>
      <c r="K4" s="41"/>
      <c r="L4" s="199"/>
    </row>
    <row r="5" spans="1:12" ht="30" customHeight="1">
      <c r="A5" s="170">
        <f t="shared" si="0"/>
        <v>4</v>
      </c>
      <c r="B5" s="43"/>
      <c r="C5" s="44"/>
      <c r="D5" s="47"/>
      <c r="E5" s="54"/>
      <c r="F5" s="54"/>
      <c r="G5" s="160"/>
      <c r="H5" s="161"/>
      <c r="I5" s="161"/>
      <c r="J5" s="161"/>
      <c r="K5" s="161"/>
      <c r="L5" s="200"/>
    </row>
    <row r="6" spans="1:12" ht="38.25" customHeight="1">
      <c r="A6" s="170">
        <f t="shared" si="0"/>
        <v>5</v>
      </c>
      <c r="B6" s="4"/>
      <c r="C6" s="3"/>
      <c r="D6" s="8"/>
      <c r="E6" s="22"/>
      <c r="F6" s="22"/>
      <c r="G6" s="28"/>
      <c r="H6" s="23"/>
      <c r="I6" s="23"/>
      <c r="J6" s="23"/>
      <c r="K6" s="23"/>
      <c r="L6" s="201"/>
    </row>
    <row r="7" spans="1:12" ht="26.25" customHeight="1">
      <c r="A7" s="170">
        <f t="shared" si="0"/>
        <v>6</v>
      </c>
      <c r="B7" s="43"/>
      <c r="C7" s="44"/>
      <c r="D7" s="47"/>
      <c r="E7" s="54"/>
      <c r="F7" s="54"/>
      <c r="G7" s="310"/>
      <c r="H7" s="311"/>
      <c r="I7" s="311"/>
      <c r="J7" s="311"/>
      <c r="K7" s="311"/>
      <c r="L7" s="312"/>
    </row>
    <row r="8" spans="1:12" ht="26.25" thickBot="1">
      <c r="A8" s="170">
        <f t="shared" si="0"/>
        <v>7</v>
      </c>
      <c r="B8" s="24"/>
      <c r="C8" s="158"/>
      <c r="D8" s="25" t="s">
        <v>42</v>
      </c>
      <c r="E8" s="202"/>
      <c r="F8" s="26" t="s">
        <v>43</v>
      </c>
      <c r="G8" s="27"/>
      <c r="H8" s="315"/>
      <c r="I8" s="316"/>
      <c r="J8" s="42"/>
      <c r="K8" s="42"/>
      <c r="L8" s="203"/>
    </row>
    <row r="9" spans="1:12" ht="24.75" hidden="1" customHeight="1" thickBot="1">
      <c r="A9" s="170">
        <f t="shared" si="0"/>
        <v>8</v>
      </c>
      <c r="B9" s="43"/>
      <c r="C9" s="44"/>
      <c r="D9" s="47"/>
      <c r="E9" s="57"/>
      <c r="F9" s="58"/>
      <c r="G9" s="247" t="s">
        <v>269</v>
      </c>
      <c r="H9" s="248"/>
      <c r="I9" s="248"/>
      <c r="J9" s="248"/>
      <c r="K9" s="248"/>
      <c r="L9" s="249"/>
    </row>
    <row r="10" spans="1:12" ht="26.25" thickBot="1">
      <c r="A10" s="170">
        <f t="shared" si="0"/>
        <v>9</v>
      </c>
      <c r="B10" s="4"/>
      <c r="C10" s="29"/>
      <c r="D10" s="30"/>
      <c r="E10" s="31" t="s">
        <v>44</v>
      </c>
      <c r="F10" s="32" t="s">
        <v>45</v>
      </c>
      <c r="G10" s="33" t="s">
        <v>46</v>
      </c>
      <c r="H10" s="34"/>
      <c r="I10" s="41"/>
      <c r="J10" s="41"/>
      <c r="K10" s="41"/>
      <c r="L10" s="199"/>
    </row>
    <row r="11" spans="1:12" ht="41.25" customHeight="1" thickBot="1">
      <c r="A11" s="170">
        <f t="shared" si="0"/>
        <v>10</v>
      </c>
      <c r="B11" s="43"/>
      <c r="C11" s="44"/>
      <c r="D11" s="59"/>
      <c r="E11" s="60"/>
      <c r="F11" s="60"/>
      <c r="G11" s="61">
        <f>F11-E11</f>
        <v>0</v>
      </c>
      <c r="H11" s="161"/>
      <c r="I11" s="161"/>
      <c r="J11" s="161"/>
      <c r="K11" s="161"/>
      <c r="L11" s="200"/>
    </row>
    <row r="12" spans="1:12" ht="13.5" thickBot="1">
      <c r="A12" s="171">
        <f t="shared" si="0"/>
        <v>11</v>
      </c>
      <c r="B12" s="10"/>
      <c r="C12" s="11"/>
      <c r="D12" s="12"/>
      <c r="E12" s="36"/>
      <c r="F12" s="37"/>
      <c r="G12" s="35">
        <f>F12-E12</f>
        <v>0</v>
      </c>
      <c r="H12" s="38"/>
      <c r="I12" s="39"/>
      <c r="J12" s="39"/>
      <c r="K12" s="39"/>
      <c r="L12" s="204"/>
    </row>
  </sheetData>
  <mergeCells count="4">
    <mergeCell ref="G7:L7"/>
    <mergeCell ref="G2:L2"/>
    <mergeCell ref="H8:I8"/>
    <mergeCell ref="G9:L9"/>
  </mergeCells>
  <conditionalFormatting sqref="C1">
    <cfRule type="iconSet" priority="15">
      <iconSet showValue="0" reverse="1">
        <cfvo type="percent" val="0"/>
        <cfvo type="num" val="1"/>
        <cfvo type="num" val="2"/>
      </iconSet>
    </cfRule>
  </conditionalFormatting>
  <conditionalFormatting sqref="D1:D2 D4:D7">
    <cfRule type="cellIs" dxfId="105" priority="13" operator="equal">
      <formula>500</formula>
    </cfRule>
  </conditionalFormatting>
  <conditionalFormatting sqref="D9:D12">
    <cfRule type="cellIs" dxfId="104" priority="8" operator="equal">
      <formula>500</formula>
    </cfRule>
  </conditionalFormatting>
  <conditionalFormatting sqref="D3">
    <cfRule type="cellIs" dxfId="103" priority="5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FA3A8D7-13D6-4297-A5D6-EC220D3CE871}">
            <x14:iconSet iconSet="4Rating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C2:C8 C11:C12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L5"/>
  <sheetViews>
    <sheetView workbookViewId="0">
      <selection activeCell="B2" sqref="B2:B5"/>
    </sheetView>
  </sheetViews>
  <sheetFormatPr baseColWidth="10" defaultRowHeight="12.75"/>
  <cols>
    <col min="2" max="2" width="34.7109375" customWidth="1"/>
    <col min="5" max="5" width="15.5703125" customWidth="1"/>
    <col min="6" max="6" width="18.7109375" customWidth="1"/>
  </cols>
  <sheetData>
    <row r="1" spans="1:12" ht="12.75" customHeight="1" thickBot="1">
      <c r="A1" s="123" t="s">
        <v>47</v>
      </c>
      <c r="B1" s="124" t="s">
        <v>48</v>
      </c>
      <c r="C1" s="155"/>
      <c r="D1" s="155"/>
      <c r="E1" s="96"/>
      <c r="F1" s="96"/>
      <c r="G1" s="97"/>
      <c r="H1" s="97"/>
      <c r="I1" s="97"/>
      <c r="J1" s="97"/>
      <c r="K1" s="97"/>
      <c r="L1" s="98"/>
    </row>
    <row r="2" spans="1:12" ht="28.5" customHeight="1">
      <c r="A2" s="170">
        <v>1</v>
      </c>
      <c r="B2" s="14"/>
      <c r="C2" s="3"/>
      <c r="D2" s="5"/>
      <c r="E2" s="121" t="s">
        <v>49</v>
      </c>
      <c r="F2" s="122" t="s">
        <v>54</v>
      </c>
      <c r="G2" s="317" t="s">
        <v>50</v>
      </c>
      <c r="H2" s="318"/>
      <c r="I2" s="318"/>
      <c r="J2" s="318"/>
      <c r="K2" s="318"/>
      <c r="L2" s="319"/>
    </row>
    <row r="3" spans="1:12" ht="29.25" customHeight="1">
      <c r="A3" s="170">
        <f>A2+1</f>
        <v>2</v>
      </c>
      <c r="B3" s="43"/>
      <c r="C3" s="44"/>
      <c r="D3" s="47"/>
      <c r="E3" s="48"/>
      <c r="F3" s="48"/>
      <c r="G3" s="271"/>
      <c r="H3" s="272"/>
      <c r="I3" s="272"/>
      <c r="J3" s="272"/>
      <c r="K3" s="272"/>
      <c r="L3" s="273"/>
    </row>
    <row r="4" spans="1:12" ht="55.5" customHeight="1">
      <c r="A4" s="170">
        <f>A3+1</f>
        <v>3</v>
      </c>
      <c r="B4" s="4"/>
      <c r="C4" s="3"/>
      <c r="D4" s="8"/>
      <c r="E4" s="9"/>
      <c r="F4" s="9"/>
      <c r="G4" s="247" t="str">
        <f>IF(C4="SO","Système GPRS. Pas de liaison filaire.",IF(C4&gt;0,"Pas de protection foudre des équipements informatiques, devis sur demande pour remise en état.",""))</f>
        <v/>
      </c>
      <c r="H4" s="248"/>
      <c r="I4" s="248"/>
      <c r="J4" s="248"/>
      <c r="K4" s="248"/>
      <c r="L4" s="249"/>
    </row>
    <row r="5" spans="1:12" ht="65.25" customHeight="1" thickBot="1">
      <c r="A5" s="205">
        <f>A4+1</f>
        <v>4</v>
      </c>
      <c r="B5" s="50"/>
      <c r="C5" s="70"/>
      <c r="D5" s="52"/>
      <c r="E5" s="53"/>
      <c r="F5" s="53"/>
      <c r="G5" s="320"/>
      <c r="H5" s="321"/>
      <c r="I5" s="321"/>
      <c r="J5" s="321"/>
      <c r="K5" s="321"/>
      <c r="L5" s="322"/>
    </row>
  </sheetData>
  <mergeCells count="4">
    <mergeCell ref="G2:L2"/>
    <mergeCell ref="G3:L3"/>
    <mergeCell ref="G4:L4"/>
    <mergeCell ref="G5:L5"/>
  </mergeCells>
  <conditionalFormatting sqref="C1">
    <cfRule type="iconSet" priority="7">
      <iconSet showValue="0" reverse="1">
        <cfvo type="percent" val="0"/>
        <cfvo type="num" val="1"/>
        <cfvo type="num" val="2"/>
      </iconSet>
    </cfRule>
  </conditionalFormatting>
  <conditionalFormatting sqref="D1">
    <cfRule type="cellIs" dxfId="102" priority="6" operator="equal">
      <formula>500</formula>
    </cfRule>
  </conditionalFormatting>
  <conditionalFormatting sqref="D2:D5">
    <cfRule type="cellIs" dxfId="101" priority="4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A3E468E7-44DC-4803-AF56-8DBCAF0DA210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C2:C5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L7"/>
  <sheetViews>
    <sheetView workbookViewId="0">
      <selection activeCell="B2" sqref="B2:B7"/>
    </sheetView>
  </sheetViews>
  <sheetFormatPr baseColWidth="10" defaultRowHeight="12.75"/>
  <cols>
    <col min="2" max="2" width="34.5703125" customWidth="1"/>
  </cols>
  <sheetData>
    <row r="1" spans="1:12" ht="12.75" customHeight="1" thickBot="1">
      <c r="A1" s="125" t="s">
        <v>51</v>
      </c>
      <c r="B1" s="124" t="s">
        <v>52</v>
      </c>
      <c r="C1" s="308"/>
      <c r="D1" s="308"/>
      <c r="E1" s="308"/>
      <c r="F1" s="308"/>
      <c r="G1" s="308"/>
      <c r="H1" s="308"/>
      <c r="I1" s="308"/>
      <c r="J1" s="308"/>
      <c r="K1" s="308"/>
      <c r="L1" s="309"/>
    </row>
    <row r="2" spans="1:12" ht="29.25" customHeight="1">
      <c r="A2" s="206">
        <v>1</v>
      </c>
      <c r="B2" s="14"/>
      <c r="C2" s="3"/>
      <c r="D2" s="3"/>
      <c r="E2" s="6"/>
      <c r="F2" s="6"/>
      <c r="G2" s="326" t="str">
        <f>IF(C2="NC","Pas d'accès sécurisé en toiture.",IF(C2&gt;0,"Dégats en toiture. Devis sur demande pour mise en conformité.",""))</f>
        <v/>
      </c>
      <c r="H2" s="327"/>
      <c r="I2" s="327"/>
      <c r="J2" s="327"/>
      <c r="K2" s="327"/>
      <c r="L2" s="328"/>
    </row>
    <row r="3" spans="1:12" ht="24.75" customHeight="1">
      <c r="A3" s="206">
        <f>A2+1</f>
        <v>2</v>
      </c>
      <c r="B3" s="43"/>
      <c r="C3" s="44"/>
      <c r="D3" s="69"/>
      <c r="E3" s="48"/>
      <c r="F3" s="48"/>
      <c r="G3" s="329" t="str">
        <f>IF(C3="NC","Pas d'accès sécurisé en toiture.",IF(C3&gt;1,"Toiture sale. Devis sur demande pour le nettoyage des modules.",IF(C3=1,"Toiture légèrement encrassée.","")))</f>
        <v/>
      </c>
      <c r="H3" s="330"/>
      <c r="I3" s="330"/>
      <c r="J3" s="330"/>
      <c r="K3" s="330"/>
      <c r="L3" s="331"/>
    </row>
    <row r="4" spans="1:12" ht="32.25" customHeight="1">
      <c r="A4" s="206">
        <f>A3+1</f>
        <v>3</v>
      </c>
      <c r="B4" s="4"/>
      <c r="C4" s="3"/>
      <c r="D4" s="7"/>
      <c r="E4" s="9"/>
      <c r="F4" s="9"/>
      <c r="G4" s="332"/>
      <c r="H4" s="333"/>
      <c r="I4" s="333"/>
      <c r="J4" s="333"/>
      <c r="K4" s="333"/>
      <c r="L4" s="334"/>
    </row>
    <row r="5" spans="1:12">
      <c r="A5" s="206">
        <f>A4+1</f>
        <v>4</v>
      </c>
      <c r="B5" s="43"/>
      <c r="C5" s="44"/>
      <c r="D5" s="69"/>
      <c r="E5" s="48"/>
      <c r="F5" s="48"/>
      <c r="G5" s="329" t="str">
        <f>IF(C5="NC","Pas d'accès sécurisé en toiture.","")</f>
        <v/>
      </c>
      <c r="H5" s="330"/>
      <c r="I5" s="330"/>
      <c r="J5" s="330"/>
      <c r="K5" s="330"/>
      <c r="L5" s="331"/>
    </row>
    <row r="6" spans="1:12" ht="32.25" customHeight="1">
      <c r="A6" s="206">
        <f>A5+1</f>
        <v>5</v>
      </c>
      <c r="B6" s="4"/>
      <c r="C6" s="3"/>
      <c r="D6" s="7"/>
      <c r="E6" s="9"/>
      <c r="F6" s="9"/>
      <c r="G6" s="332" t="str">
        <f>IF(C6="NC","Pas d'accès sécurisé en toiture.","")</f>
        <v/>
      </c>
      <c r="H6" s="333"/>
      <c r="I6" s="333"/>
      <c r="J6" s="333"/>
      <c r="K6" s="333"/>
      <c r="L6" s="334"/>
    </row>
    <row r="7" spans="1:12" ht="31.5" customHeight="1" thickBot="1">
      <c r="A7" s="207">
        <f>A6+1</f>
        <v>6</v>
      </c>
      <c r="B7" s="50"/>
      <c r="C7" s="51"/>
      <c r="D7" s="51"/>
      <c r="E7" s="53"/>
      <c r="F7" s="53"/>
      <c r="G7" s="323" t="str">
        <f>IF(C7="NC","Pas d'accès sécurisé en toiture.","")</f>
        <v/>
      </c>
      <c r="H7" s="324"/>
      <c r="I7" s="324"/>
      <c r="J7" s="324"/>
      <c r="K7" s="324"/>
      <c r="L7" s="325"/>
    </row>
  </sheetData>
  <mergeCells count="7">
    <mergeCell ref="G7:L7"/>
    <mergeCell ref="C1:L1"/>
    <mergeCell ref="G2:L2"/>
    <mergeCell ref="G3:L3"/>
    <mergeCell ref="G4:L4"/>
    <mergeCell ref="G5:L5"/>
    <mergeCell ref="G6:L6"/>
  </mergeCells>
  <conditionalFormatting sqref="D1">
    <cfRule type="cellIs" dxfId="100" priority="6" operator="equal">
      <formula>500</formula>
    </cfRule>
  </conditionalFormatting>
  <conditionalFormatting sqref="D2:D7">
    <cfRule type="cellIs" dxfId="99" priority="4" operator="equal">
      <formula>500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4546EE35-9D56-4854-A4E3-C1835DABB3DA}">
            <x14:iconSet iconSet="4ArrowsGray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C2:C7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L12"/>
  <sheetViews>
    <sheetView workbookViewId="0">
      <selection activeCell="B2" sqref="B2:B6"/>
    </sheetView>
  </sheetViews>
  <sheetFormatPr baseColWidth="10" defaultRowHeight="12.75"/>
  <cols>
    <col min="2" max="2" width="34.7109375" customWidth="1"/>
  </cols>
  <sheetData>
    <row r="1" spans="1:12" ht="12.75" customHeight="1" thickBot="1">
      <c r="A1" s="125" t="s">
        <v>0</v>
      </c>
      <c r="B1" s="124" t="s">
        <v>53</v>
      </c>
      <c r="C1" s="167"/>
      <c r="D1" s="167"/>
      <c r="E1" s="96"/>
      <c r="F1" s="96"/>
      <c r="G1" s="97"/>
      <c r="H1" s="97"/>
      <c r="I1" s="97"/>
      <c r="J1" s="97"/>
      <c r="K1" s="97"/>
      <c r="L1" s="98"/>
    </row>
    <row r="2" spans="1:12" ht="42.75" customHeight="1">
      <c r="A2" s="206">
        <v>1</v>
      </c>
      <c r="B2" s="14"/>
      <c r="C2" s="3"/>
      <c r="D2" s="5"/>
      <c r="E2" s="6"/>
      <c r="F2" s="6"/>
      <c r="G2" s="326" t="str">
        <f>IF(C2&gt;0,"Toute intervention en toiture ou sur les boites de jonction nécessitera l'utilisation d'une nacelle et/ou un temps supplémentaire pour la sécurisation du travail en hauteur.","")</f>
        <v/>
      </c>
      <c r="H2" s="327"/>
      <c r="I2" s="327"/>
      <c r="J2" s="327"/>
      <c r="K2" s="327"/>
      <c r="L2" s="328"/>
    </row>
    <row r="3" spans="1:12" ht="29.25" customHeight="1">
      <c r="A3" s="206">
        <f>A2+1</f>
        <v>2</v>
      </c>
      <c r="B3" s="4"/>
      <c r="C3" s="7"/>
      <c r="D3" s="8"/>
      <c r="E3" s="9"/>
      <c r="F3" s="9"/>
      <c r="G3" s="335"/>
      <c r="H3" s="335"/>
      <c r="I3" s="335"/>
      <c r="J3" s="335"/>
      <c r="K3" s="335"/>
      <c r="L3" s="336"/>
    </row>
    <row r="4" spans="1:12" ht="31.5" customHeight="1">
      <c r="A4" s="206">
        <f>A3+1</f>
        <v>3</v>
      </c>
      <c r="B4" s="4"/>
      <c r="C4" s="7"/>
      <c r="D4" s="8"/>
      <c r="E4" s="9"/>
      <c r="F4" s="9"/>
      <c r="G4" s="335"/>
      <c r="H4" s="335"/>
      <c r="I4" s="335"/>
      <c r="J4" s="335"/>
      <c r="K4" s="335"/>
      <c r="L4" s="336"/>
    </row>
    <row r="5" spans="1:12" ht="33.75" customHeight="1">
      <c r="A5" s="206">
        <f>A4+1</f>
        <v>4</v>
      </c>
      <c r="B5" s="4"/>
      <c r="C5" s="3"/>
      <c r="D5" s="5"/>
      <c r="E5" s="9"/>
      <c r="F5" s="9"/>
      <c r="G5" s="255"/>
      <c r="H5" s="256"/>
      <c r="I5" s="256"/>
      <c r="J5" s="256"/>
      <c r="K5" s="256"/>
      <c r="L5" s="257"/>
    </row>
    <row r="6" spans="1:12" ht="30.75" customHeight="1" thickBot="1">
      <c r="A6" s="208">
        <f>A5+1</f>
        <v>5</v>
      </c>
      <c r="B6" s="10"/>
      <c r="C6" s="15"/>
      <c r="D6" s="16"/>
      <c r="E6" s="13"/>
      <c r="F6" s="13"/>
      <c r="G6" s="261" t="str">
        <f>IF(C6="SO","",IF(C6&gt;0,"Extincteurs mal fixés. Devis sur demande pour mise en conformité.",""))</f>
        <v/>
      </c>
      <c r="H6" s="262"/>
      <c r="I6" s="262"/>
      <c r="J6" s="262"/>
      <c r="K6" s="262"/>
      <c r="L6" s="263"/>
    </row>
    <row r="7" spans="1:12" ht="37.5" customHeight="1"/>
    <row r="8" spans="1:12" ht="31.5" customHeight="1"/>
    <row r="9" spans="1:12" ht="27.75" customHeight="1"/>
    <row r="10" spans="1:12" ht="32.25" customHeight="1"/>
    <row r="11" spans="1:12" ht="18.75" customHeight="1"/>
    <row r="12" spans="1:12" ht="30" customHeight="1"/>
  </sheetData>
  <mergeCells count="5">
    <mergeCell ref="G3:L3"/>
    <mergeCell ref="G4:L4"/>
    <mergeCell ref="G5:L5"/>
    <mergeCell ref="G6:L6"/>
    <mergeCell ref="G2:L2"/>
  </mergeCells>
  <conditionalFormatting sqref="C1">
    <cfRule type="iconSet" priority="7">
      <iconSet showValue="0" reverse="1">
        <cfvo type="percent" val="0"/>
        <cfvo type="num" val="1"/>
        <cfvo type="num" val="2"/>
      </iconSet>
    </cfRule>
  </conditionalFormatting>
  <conditionalFormatting sqref="D1:D6">
    <cfRule type="cellIs" dxfId="98" priority="6" operator="equal">
      <formula>500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F17CCCDB-B6D9-48BA-B11A-B4F4B948A495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C2:C6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A2" sqref="A2"/>
    </sheetView>
  </sheetViews>
  <sheetFormatPr baseColWidth="10" defaultRowHeight="12.75"/>
  <sheetData>
    <row r="1" spans="1:1">
      <c r="A1" t="s">
        <v>481</v>
      </c>
    </row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2:O216"/>
  <sheetViews>
    <sheetView tabSelected="1" zoomScale="70" zoomScaleNormal="70" workbookViewId="0">
      <selection activeCell="P33" sqref="P33"/>
    </sheetView>
  </sheetViews>
  <sheetFormatPr baseColWidth="10" defaultRowHeight="12.75"/>
  <cols>
    <col min="1" max="1" width="5.7109375" customWidth="1"/>
    <col min="2" max="2" width="34.7109375" customWidth="1"/>
    <col min="3" max="3" width="7.7109375" bestFit="1" customWidth="1"/>
    <col min="4" max="4" width="7.7109375" customWidth="1"/>
    <col min="5" max="5" width="13.28515625" customWidth="1"/>
    <col min="6" max="6" width="15.7109375" customWidth="1"/>
    <col min="7" max="10" width="10.85546875" customWidth="1"/>
    <col min="11" max="11" width="8.7109375" customWidth="1"/>
    <col min="12" max="12" width="4.5703125" customWidth="1"/>
  </cols>
  <sheetData>
    <row r="2" spans="2:15" ht="26.25">
      <c r="B2" s="1"/>
      <c r="C2" s="243"/>
      <c r="D2" s="243"/>
      <c r="E2" s="243"/>
      <c r="F2" s="243"/>
      <c r="G2" s="243"/>
      <c r="I2" s="1"/>
      <c r="J2" s="1"/>
      <c r="K2" s="1"/>
      <c r="L2" s="1"/>
      <c r="M2" s="1"/>
      <c r="N2" s="1"/>
      <c r="O2" s="1"/>
    </row>
    <row r="3" spans="2:15">
      <c r="C3" s="102"/>
    </row>
    <row r="4" spans="2:15" ht="39">
      <c r="B4" s="86"/>
      <c r="C4" s="244" t="s">
        <v>267</v>
      </c>
      <c r="D4" s="244"/>
      <c r="E4" s="244"/>
      <c r="F4" s="244"/>
      <c r="G4" s="244"/>
      <c r="H4" s="244"/>
      <c r="I4" s="244"/>
      <c r="J4" s="244"/>
      <c r="K4" s="244"/>
      <c r="L4" s="244"/>
    </row>
    <row r="5" spans="2:15" ht="30.75">
      <c r="B5" s="87"/>
      <c r="C5" s="246"/>
      <c r="D5" s="246"/>
      <c r="E5" s="246"/>
      <c r="F5" s="246"/>
      <c r="G5" s="246"/>
      <c r="H5" s="246"/>
      <c r="I5" s="246"/>
      <c r="J5" s="246"/>
      <c r="K5" s="246"/>
      <c r="L5" s="246"/>
    </row>
    <row r="33" spans="1:7" ht="23.25">
      <c r="A33" s="87"/>
    </row>
    <row r="34" spans="1:7" ht="23.25">
      <c r="A34" s="105" t="s">
        <v>268</v>
      </c>
      <c r="E34" s="104"/>
    </row>
    <row r="35" spans="1:7" ht="18">
      <c r="D35" s="88"/>
      <c r="E35" s="104"/>
      <c r="G35">
        <f>Accueil!B2</f>
        <v>0</v>
      </c>
    </row>
    <row r="36" spans="1:7" ht="23.25">
      <c r="A36" s="105" t="s">
        <v>55</v>
      </c>
      <c r="B36" s="86"/>
      <c r="D36">
        <f>Accueil!B2</f>
        <v>0</v>
      </c>
    </row>
    <row r="37" spans="1:7" ht="23.25">
      <c r="A37" s="105" t="s">
        <v>56</v>
      </c>
      <c r="E37" s="245"/>
      <c r="F37" s="245"/>
    </row>
    <row r="38" spans="1:7" ht="23.25">
      <c r="A38" s="105" t="s">
        <v>480</v>
      </c>
    </row>
    <row r="48" spans="1:7">
      <c r="A48" s="84"/>
      <c r="B48" s="209"/>
    </row>
    <row r="67" spans="1:12" ht="13.5" thickBot="1"/>
    <row r="68" spans="1:12" ht="24" thickBot="1">
      <c r="A68" s="264"/>
      <c r="B68" s="265"/>
      <c r="C68" s="168" t="s">
        <v>1</v>
      </c>
      <c r="D68" s="219"/>
      <c r="E68" s="219" t="s">
        <v>2</v>
      </c>
      <c r="F68" s="219" t="s">
        <v>3</v>
      </c>
      <c r="G68" s="266" t="s">
        <v>4</v>
      </c>
      <c r="H68" s="266"/>
      <c r="I68" s="266"/>
      <c r="J68" s="266"/>
      <c r="K68" s="266"/>
      <c r="L68" s="267"/>
    </row>
    <row r="69" spans="1:12" ht="13.5" thickBot="1">
      <c r="A69" s="94" t="s">
        <v>5</v>
      </c>
      <c r="B69" s="95" t="s">
        <v>6</v>
      </c>
      <c r="C69" s="229"/>
      <c r="D69" s="229"/>
      <c r="E69" s="96"/>
      <c r="F69" s="96"/>
      <c r="G69" s="97"/>
      <c r="H69" s="97"/>
      <c r="I69" s="97"/>
      <c r="J69" s="97"/>
      <c r="K69" s="97"/>
      <c r="L69" s="98"/>
    </row>
    <row r="70" spans="1:12">
      <c r="A70" s="170">
        <v>1</v>
      </c>
      <c r="B70" s="14"/>
      <c r="C70" s="5">
        <v>0</v>
      </c>
      <c r="D70" s="5"/>
      <c r="E70" s="6"/>
      <c r="F70" s="6"/>
      <c r="G70" s="255"/>
      <c r="H70" s="256"/>
      <c r="I70" s="256"/>
      <c r="J70" s="256"/>
      <c r="K70" s="256"/>
      <c r="L70" s="257"/>
    </row>
    <row r="71" spans="1:12">
      <c r="A71" s="170">
        <f t="shared" ref="A71:A76" si="0">A70+1</f>
        <v>2</v>
      </c>
      <c r="B71" s="43"/>
      <c r="C71" s="44">
        <v>0</v>
      </c>
      <c r="D71" s="45"/>
      <c r="E71" s="46"/>
      <c r="F71" s="46"/>
      <c r="G71" s="258"/>
      <c r="H71" s="259"/>
      <c r="I71" s="259"/>
      <c r="J71" s="259"/>
      <c r="K71" s="259"/>
      <c r="L71" s="260"/>
    </row>
    <row r="72" spans="1:12">
      <c r="A72" s="170">
        <f t="shared" si="0"/>
        <v>3</v>
      </c>
      <c r="B72" s="4"/>
      <c r="C72" s="3">
        <v>0</v>
      </c>
      <c r="D72" s="5"/>
      <c r="E72" s="6"/>
      <c r="F72" s="6"/>
      <c r="G72" s="255"/>
      <c r="H72" s="256"/>
      <c r="I72" s="256"/>
      <c r="J72" s="256"/>
      <c r="K72" s="256"/>
      <c r="L72" s="257"/>
    </row>
    <row r="73" spans="1:12">
      <c r="A73" s="170">
        <f t="shared" si="0"/>
        <v>4</v>
      </c>
      <c r="B73" s="43"/>
      <c r="C73" s="44">
        <v>0</v>
      </c>
      <c r="D73" s="45"/>
      <c r="E73" s="46"/>
      <c r="F73" s="46"/>
      <c r="G73" s="258"/>
      <c r="H73" s="259"/>
      <c r="I73" s="259"/>
      <c r="J73" s="259"/>
      <c r="K73" s="259"/>
      <c r="L73" s="260"/>
    </row>
    <row r="74" spans="1:12">
      <c r="A74" s="170">
        <f t="shared" si="0"/>
        <v>5</v>
      </c>
      <c r="B74" s="4"/>
      <c r="C74" s="3">
        <v>0</v>
      </c>
      <c r="D74" s="5"/>
      <c r="E74" s="6"/>
      <c r="F74" s="6"/>
      <c r="G74" s="255"/>
      <c r="H74" s="256"/>
      <c r="I74" s="256"/>
      <c r="J74" s="256"/>
      <c r="K74" s="256"/>
      <c r="L74" s="257"/>
    </row>
    <row r="75" spans="1:12">
      <c r="A75" s="170">
        <f t="shared" si="0"/>
        <v>6</v>
      </c>
      <c r="B75" s="43"/>
      <c r="C75" s="44">
        <v>0</v>
      </c>
      <c r="D75" s="47"/>
      <c r="E75" s="48"/>
      <c r="F75" s="48"/>
      <c r="G75" s="258"/>
      <c r="H75" s="259"/>
      <c r="I75" s="259"/>
      <c r="J75" s="259"/>
      <c r="K75" s="259"/>
      <c r="L75" s="260"/>
    </row>
    <row r="76" spans="1:12" ht="13.5" thickBot="1">
      <c r="A76" s="171">
        <f t="shared" si="0"/>
        <v>7</v>
      </c>
      <c r="B76" s="10"/>
      <c r="C76" s="11">
        <v>0</v>
      </c>
      <c r="D76" s="12"/>
      <c r="E76" s="13"/>
      <c r="F76" s="13"/>
      <c r="G76" s="261"/>
      <c r="H76" s="262"/>
      <c r="I76" s="262"/>
      <c r="J76" s="262"/>
      <c r="K76" s="262"/>
      <c r="L76" s="263"/>
    </row>
    <row r="77" spans="1:12" ht="13.5" thickBot="1"/>
    <row r="78" spans="1:12" ht="13.5" thickBot="1">
      <c r="A78" s="94" t="s">
        <v>7</v>
      </c>
      <c r="B78" s="95" t="s">
        <v>8</v>
      </c>
      <c r="C78" s="172"/>
      <c r="D78" s="229"/>
      <c r="E78" s="96"/>
      <c r="F78" s="96"/>
      <c r="G78" s="97"/>
      <c r="H78" s="97"/>
      <c r="I78" s="97"/>
      <c r="J78" s="97"/>
      <c r="K78" s="97"/>
      <c r="L78" s="98"/>
    </row>
    <row r="79" spans="1:12">
      <c r="A79" s="170">
        <v>1</v>
      </c>
      <c r="B79" s="14"/>
      <c r="C79" s="3">
        <v>0</v>
      </c>
      <c r="D79" s="5"/>
      <c r="E79" s="6"/>
      <c r="F79" s="6"/>
      <c r="G79" s="255"/>
      <c r="H79" s="256"/>
      <c r="I79" s="256"/>
      <c r="J79" s="256"/>
      <c r="K79" s="256"/>
      <c r="L79" s="257"/>
    </row>
    <row r="80" spans="1:12">
      <c r="A80" s="170">
        <f t="shared" ref="A80:A85" si="1">A79+1</f>
        <v>2</v>
      </c>
      <c r="B80" s="49"/>
      <c r="C80" s="44">
        <v>0</v>
      </c>
      <c r="D80" s="45"/>
      <c r="E80" s="46"/>
      <c r="F80" s="46"/>
      <c r="G80" s="250"/>
      <c r="H80" s="251"/>
      <c r="I80" s="251"/>
      <c r="J80" s="251"/>
      <c r="K80" s="251"/>
      <c r="L80" s="252"/>
    </row>
    <row r="81" spans="1:12">
      <c r="A81" s="170">
        <f t="shared" si="1"/>
        <v>3</v>
      </c>
      <c r="B81" s="14"/>
      <c r="C81" s="3">
        <v>0</v>
      </c>
      <c r="D81" s="5"/>
      <c r="E81" s="6"/>
      <c r="F81" s="6"/>
      <c r="G81" s="247"/>
      <c r="H81" s="248"/>
      <c r="I81" s="248"/>
      <c r="J81" s="248"/>
      <c r="K81" s="248"/>
      <c r="L81" s="249"/>
    </row>
    <row r="82" spans="1:12">
      <c r="A82" s="170">
        <f t="shared" si="1"/>
        <v>4</v>
      </c>
      <c r="B82" s="49"/>
      <c r="C82" s="44">
        <v>0</v>
      </c>
      <c r="D82" s="45"/>
      <c r="E82" s="46"/>
      <c r="F82" s="46"/>
      <c r="G82" s="250"/>
      <c r="H82" s="251"/>
      <c r="I82" s="251"/>
      <c r="J82" s="251"/>
      <c r="K82" s="251"/>
      <c r="L82" s="252"/>
    </row>
    <row r="83" spans="1:12">
      <c r="A83" s="170">
        <f t="shared" si="1"/>
        <v>5</v>
      </c>
      <c r="B83" s="4"/>
      <c r="C83" s="3">
        <v>0</v>
      </c>
      <c r="D83" s="8"/>
      <c r="E83" s="9"/>
      <c r="F83" s="9"/>
      <c r="G83" s="247"/>
      <c r="H83" s="248"/>
      <c r="I83" s="248"/>
      <c r="J83" s="248"/>
      <c r="K83" s="248"/>
      <c r="L83" s="249"/>
    </row>
    <row r="84" spans="1:12">
      <c r="A84" s="170">
        <f t="shared" si="1"/>
        <v>6</v>
      </c>
      <c r="B84" s="43"/>
      <c r="C84" s="44">
        <v>0</v>
      </c>
      <c r="D84" s="47"/>
      <c r="E84" s="48"/>
      <c r="F84" s="48"/>
      <c r="G84" s="250"/>
      <c r="H84" s="251"/>
      <c r="I84" s="251"/>
      <c r="J84" s="251"/>
      <c r="K84" s="251"/>
      <c r="L84" s="252"/>
    </row>
    <row r="85" spans="1:12" ht="13.5" thickBot="1">
      <c r="A85" s="171">
        <f t="shared" si="1"/>
        <v>7</v>
      </c>
      <c r="B85" s="10"/>
      <c r="C85" s="11">
        <v>0</v>
      </c>
      <c r="D85" s="12"/>
      <c r="E85" s="13"/>
      <c r="F85" s="13"/>
      <c r="G85" s="253"/>
      <c r="H85" s="253"/>
      <c r="I85" s="253"/>
      <c r="J85" s="253"/>
      <c r="K85" s="253"/>
      <c r="L85" s="254"/>
    </row>
    <row r="86" spans="1:12" ht="13.5" thickBot="1"/>
    <row r="87" spans="1:12" ht="13.5" thickBot="1">
      <c r="A87" s="94" t="s">
        <v>12</v>
      </c>
      <c r="B87" s="95" t="s">
        <v>13</v>
      </c>
      <c r="C87" s="229"/>
      <c r="D87" s="229"/>
      <c r="E87" s="96"/>
      <c r="F87" s="96"/>
      <c r="G87" s="97"/>
      <c r="H87" s="97"/>
      <c r="I87" s="97"/>
      <c r="J87" s="97"/>
      <c r="K87" s="97"/>
      <c r="L87" s="98"/>
    </row>
    <row r="88" spans="1:12">
      <c r="A88" s="170">
        <v>1</v>
      </c>
      <c r="B88" s="14"/>
      <c r="C88" s="3"/>
      <c r="D88" s="5"/>
      <c r="E88" s="6"/>
      <c r="F88" s="6"/>
      <c r="G88" s="126" t="str">
        <f>IF(C88="SO","Pas de local onduleur.",IF(C88&gt;0,"Ventillation non fonctionnelle. Un bon réseau d'extraction d'air est nécessaire pour réduire la chaleur du local.  Devis sur demande pour mise en conformité.",""))</f>
        <v/>
      </c>
      <c r="H88" s="127"/>
      <c r="I88" s="127"/>
      <c r="J88" s="127"/>
      <c r="K88" s="127"/>
      <c r="L88" s="173"/>
    </row>
    <row r="89" spans="1:12">
      <c r="A89" s="170">
        <f t="shared" ref="A89:A96" si="2">A88+1</f>
        <v>2</v>
      </c>
      <c r="B89" s="49"/>
      <c r="C89" s="44"/>
      <c r="D89" s="45"/>
      <c r="E89" s="46"/>
      <c r="F89" s="46"/>
      <c r="G89" s="223" t="str">
        <f>IF(C89="SO","Pas de local onduleur.",IF(C89&gt;0,"Local extérieur.",""))</f>
        <v/>
      </c>
      <c r="H89" s="224"/>
      <c r="I89" s="224"/>
      <c r="J89" s="224"/>
      <c r="K89" s="224"/>
      <c r="L89" s="225"/>
    </row>
    <row r="90" spans="1:12">
      <c r="A90" s="170">
        <f t="shared" si="2"/>
        <v>3</v>
      </c>
      <c r="B90" s="14"/>
      <c r="C90" s="3"/>
      <c r="D90" s="5"/>
      <c r="E90" s="6"/>
      <c r="F90" s="6"/>
      <c r="G90" s="220" t="str">
        <f>IF(C90="SO","Pas de local onduleur.",IF(C90&gt;0,"Local extérieur.",""))</f>
        <v/>
      </c>
      <c r="H90" s="221"/>
      <c r="I90" s="221"/>
      <c r="J90" s="221"/>
      <c r="K90" s="221"/>
      <c r="L90" s="222"/>
    </row>
    <row r="91" spans="1:12">
      <c r="A91" s="170">
        <f t="shared" si="2"/>
        <v>4</v>
      </c>
      <c r="B91" s="43"/>
      <c r="C91" s="44"/>
      <c r="D91" s="45"/>
      <c r="E91" s="48"/>
      <c r="F91" s="48"/>
      <c r="G91" s="210" t="str">
        <f>IF(C91="SO","Pas de local onduleur.",IF(C91&gt;0,"Pas d'éclairage.",""))</f>
        <v/>
      </c>
      <c r="H91" s="211"/>
      <c r="I91" s="211"/>
      <c r="J91" s="211"/>
      <c r="K91" s="211"/>
      <c r="L91" s="212"/>
    </row>
    <row r="92" spans="1:12">
      <c r="A92" s="170">
        <f t="shared" si="2"/>
        <v>5</v>
      </c>
      <c r="B92" s="4"/>
      <c r="C92" s="3"/>
      <c r="D92" s="5"/>
      <c r="E92" s="9"/>
      <c r="F92" s="9"/>
      <c r="G92" s="220" t="str">
        <f>IF(C92&gt;0,"Chemins de câbles surchargés. Devis sur demande pour mise en conformité.","")</f>
        <v/>
      </c>
      <c r="H92" s="221"/>
      <c r="I92" s="221"/>
      <c r="J92" s="221"/>
      <c r="K92" s="221"/>
      <c r="L92" s="222"/>
    </row>
    <row r="93" spans="1:12">
      <c r="A93" s="170">
        <f t="shared" si="2"/>
        <v>6</v>
      </c>
      <c r="B93" s="43"/>
      <c r="C93" s="44"/>
      <c r="D93" s="45"/>
      <c r="E93" s="48"/>
      <c r="F93" s="48"/>
      <c r="G93" s="240"/>
      <c r="H93" s="241"/>
      <c r="I93" s="241"/>
      <c r="J93" s="241"/>
      <c r="K93" s="241"/>
      <c r="L93" s="242"/>
    </row>
    <row r="94" spans="1:12">
      <c r="A94" s="170">
        <f t="shared" si="2"/>
        <v>7</v>
      </c>
      <c r="B94" s="4"/>
      <c r="C94" s="3"/>
      <c r="D94" s="5"/>
      <c r="E94" s="9"/>
      <c r="F94" s="9"/>
      <c r="G94" s="220" t="str">
        <f>IF(C94&gt;0,"Pas de séparation physique, les câbles sont tous dans la même goulotte.","")</f>
        <v/>
      </c>
      <c r="H94" s="221"/>
      <c r="I94" s="221"/>
      <c r="J94" s="221"/>
      <c r="K94" s="221"/>
      <c r="L94" s="222"/>
    </row>
    <row r="95" spans="1:12">
      <c r="A95" s="170">
        <f t="shared" si="2"/>
        <v>8</v>
      </c>
      <c r="B95" s="43"/>
      <c r="C95" s="44"/>
      <c r="D95" s="45"/>
      <c r="E95" s="48"/>
      <c r="F95" s="48"/>
      <c r="G95" s="223" t="str">
        <f>IF(C95&gt;0,"Câbles DC non conformes. Devis sur demande pour mise en conformité.","")</f>
        <v/>
      </c>
      <c r="H95" s="224"/>
      <c r="I95" s="224"/>
      <c r="J95" s="224"/>
      <c r="K95" s="224"/>
      <c r="L95" s="225"/>
    </row>
    <row r="96" spans="1:12" ht="13.5" thickBot="1">
      <c r="A96" s="171">
        <f t="shared" si="2"/>
        <v>9</v>
      </c>
      <c r="B96" s="10"/>
      <c r="C96" s="15"/>
      <c r="D96" s="16"/>
      <c r="E96" s="13"/>
      <c r="F96" s="13"/>
      <c r="G96" s="216" t="str">
        <f>IF(C96&gt;0,"Température élevée. Devis sur demande pour ajout d'un système d'extraction d'air.","")</f>
        <v/>
      </c>
      <c r="H96" s="217"/>
      <c r="I96" s="217"/>
      <c r="J96" s="217"/>
      <c r="K96" s="217"/>
      <c r="L96" s="218"/>
    </row>
    <row r="97" spans="1:12" ht="13.5" thickBot="1"/>
    <row r="98" spans="1:12" ht="13.5" thickBot="1">
      <c r="A98" s="94" t="s">
        <v>38</v>
      </c>
      <c r="B98" s="95" t="s">
        <v>11</v>
      </c>
      <c r="C98" s="229"/>
      <c r="D98" s="229"/>
      <c r="E98" s="96"/>
      <c r="F98" s="96"/>
      <c r="G98" s="97"/>
      <c r="H98" s="97"/>
      <c r="I98" s="97"/>
      <c r="J98" s="97"/>
      <c r="K98" s="97"/>
      <c r="L98" s="98"/>
    </row>
    <row r="99" spans="1:12">
      <c r="A99" s="179">
        <v>1</v>
      </c>
      <c r="B99" s="49"/>
      <c r="C99" s="44"/>
      <c r="D99" s="45"/>
      <c r="E99" s="46"/>
      <c r="F99" s="46"/>
      <c r="G99" s="258"/>
      <c r="H99" s="259"/>
      <c r="I99" s="259"/>
      <c r="J99" s="259"/>
      <c r="K99" s="259"/>
      <c r="L99" s="260"/>
    </row>
    <row r="100" spans="1:12">
      <c r="A100" s="170">
        <v>2</v>
      </c>
      <c r="B100" s="4"/>
      <c r="C100" s="3"/>
      <c r="D100" s="8"/>
      <c r="E100" s="9"/>
      <c r="F100" s="9"/>
      <c r="G100" s="247"/>
      <c r="H100" s="248"/>
      <c r="I100" s="248"/>
      <c r="J100" s="248"/>
      <c r="K100" s="248"/>
      <c r="L100" s="249"/>
    </row>
    <row r="101" spans="1:12">
      <c r="A101" s="179">
        <v>3</v>
      </c>
      <c r="B101" s="43"/>
      <c r="C101" s="44"/>
      <c r="D101" s="47"/>
      <c r="E101" s="48"/>
      <c r="F101" s="48"/>
      <c r="G101" s="250"/>
      <c r="H101" s="251"/>
      <c r="I101" s="251"/>
      <c r="J101" s="251"/>
      <c r="K101" s="251"/>
      <c r="L101" s="252"/>
    </row>
    <row r="102" spans="1:12">
      <c r="A102" s="170">
        <v>4</v>
      </c>
      <c r="B102" s="4"/>
      <c r="C102" s="3"/>
      <c r="D102" s="8"/>
      <c r="E102" s="9"/>
      <c r="F102" s="9"/>
      <c r="G102" s="220"/>
      <c r="H102" s="221"/>
      <c r="I102" s="221"/>
      <c r="J102" s="221"/>
      <c r="K102" s="221"/>
      <c r="L102" s="222"/>
    </row>
    <row r="103" spans="1:12">
      <c r="A103" s="179">
        <v>5</v>
      </c>
      <c r="B103" s="43"/>
      <c r="C103" s="44"/>
      <c r="D103" s="47"/>
      <c r="E103" s="48"/>
      <c r="F103" s="48"/>
      <c r="G103" s="223"/>
      <c r="H103" s="224"/>
      <c r="I103" s="224"/>
      <c r="J103" s="224"/>
      <c r="K103" s="224"/>
      <c r="L103" s="225"/>
    </row>
    <row r="104" spans="1:12">
      <c r="A104" s="170">
        <v>6</v>
      </c>
      <c r="B104" s="4"/>
      <c r="C104" s="3"/>
      <c r="D104" s="8"/>
      <c r="E104" s="9"/>
      <c r="F104" s="9"/>
      <c r="G104" s="220"/>
      <c r="H104" s="221"/>
      <c r="I104" s="221"/>
      <c r="J104" s="221"/>
      <c r="K104" s="221"/>
      <c r="L104" s="222"/>
    </row>
    <row r="105" spans="1:12">
      <c r="A105" s="179">
        <v>7</v>
      </c>
      <c r="B105" s="43"/>
      <c r="C105" s="44"/>
      <c r="D105" s="47"/>
      <c r="E105" s="48"/>
      <c r="F105" s="48"/>
      <c r="G105" s="223"/>
      <c r="H105" s="224"/>
      <c r="I105" s="224"/>
      <c r="J105" s="224"/>
      <c r="K105" s="224"/>
      <c r="L105" s="225"/>
    </row>
    <row r="106" spans="1:12">
      <c r="A106" s="170">
        <v>8</v>
      </c>
      <c r="B106" s="4"/>
      <c r="C106" s="3"/>
      <c r="D106" s="8"/>
      <c r="E106" s="9"/>
      <c r="F106" s="9"/>
      <c r="G106" s="282"/>
      <c r="H106" s="283"/>
      <c r="I106" s="283"/>
      <c r="J106" s="283"/>
      <c r="K106" s="283"/>
      <c r="L106" s="284"/>
    </row>
    <row r="107" spans="1:12">
      <c r="A107" s="170">
        <v>9</v>
      </c>
      <c r="B107" s="4"/>
      <c r="C107" s="3"/>
      <c r="D107" s="4"/>
      <c r="E107" s="4"/>
      <c r="F107" s="4"/>
      <c r="G107" s="247"/>
      <c r="H107" s="248"/>
      <c r="I107" s="248"/>
      <c r="J107" s="248"/>
      <c r="K107" s="248"/>
      <c r="L107" s="249"/>
    </row>
    <row r="108" spans="1:12">
      <c r="A108" s="180"/>
      <c r="B108" s="118"/>
      <c r="C108" s="118"/>
      <c r="D108" s="118"/>
      <c r="E108" s="118"/>
      <c r="F108" s="118"/>
      <c r="G108" s="280" t="s">
        <v>39</v>
      </c>
      <c r="H108" s="281"/>
      <c r="I108" s="280"/>
      <c r="J108" s="285"/>
      <c r="K108" s="285"/>
      <c r="L108" s="286"/>
    </row>
    <row r="109" spans="1:12">
      <c r="A109" s="179">
        <v>10</v>
      </c>
      <c r="B109" s="49"/>
      <c r="C109" s="44"/>
      <c r="D109" s="45"/>
      <c r="E109" s="115"/>
      <c r="F109" s="46"/>
      <c r="G109" s="116"/>
      <c r="H109" s="117"/>
      <c r="I109" s="271"/>
      <c r="J109" s="272"/>
      <c r="K109" s="272"/>
      <c r="L109" s="273"/>
    </row>
    <row r="110" spans="1:12">
      <c r="A110" s="170">
        <v>11</v>
      </c>
      <c r="B110" s="4"/>
      <c r="C110" s="3"/>
      <c r="D110" s="8"/>
      <c r="E110" s="20"/>
      <c r="F110" s="9"/>
      <c r="G110" s="90"/>
      <c r="H110" s="91"/>
      <c r="I110" s="274"/>
      <c r="J110" s="275"/>
      <c r="K110" s="275"/>
      <c r="L110" s="276"/>
    </row>
    <row r="111" spans="1:12" ht="13.5" thickBot="1"/>
    <row r="112" spans="1:12" ht="39" thickBot="1">
      <c r="A112" s="95" t="s">
        <v>11</v>
      </c>
    </row>
    <row r="113" spans="1:12" ht="13.5" thickBot="1"/>
    <row r="114" spans="1:12" ht="26.25" thickBot="1">
      <c r="A114" s="94" t="s">
        <v>14</v>
      </c>
      <c r="B114" s="95" t="s">
        <v>15</v>
      </c>
      <c r="C114" s="229"/>
      <c r="D114" s="229"/>
      <c r="E114" s="96"/>
      <c r="F114" s="96"/>
      <c r="G114" s="97"/>
      <c r="H114" s="97"/>
      <c r="I114" s="97"/>
      <c r="J114" s="97"/>
      <c r="K114" s="97"/>
      <c r="L114" s="98"/>
    </row>
    <row r="115" spans="1:12">
      <c r="A115" s="170">
        <v>1</v>
      </c>
      <c r="B115" s="14"/>
      <c r="C115" s="3">
        <v>0</v>
      </c>
      <c r="D115" s="5"/>
      <c r="E115" s="6"/>
      <c r="F115" s="6"/>
      <c r="G115" s="255" t="str">
        <f>IF(OR(C115=0,C115="SO"),"","Pas de continuité entre les borniers de terre et la barrette de terre. Devis sur demande pour mise en conformité.")</f>
        <v/>
      </c>
      <c r="H115" s="256"/>
      <c r="I115" s="256"/>
      <c r="J115" s="256"/>
      <c r="K115" s="256"/>
      <c r="L115" s="257"/>
    </row>
    <row r="116" spans="1:12">
      <c r="A116" s="170">
        <f>A115+1</f>
        <v>2</v>
      </c>
      <c r="B116" s="43"/>
      <c r="C116" s="44">
        <v>0</v>
      </c>
      <c r="D116" s="47"/>
      <c r="E116" s="48"/>
      <c r="F116" s="48"/>
      <c r="G116" s="250" t="str">
        <f>IF(C116&gt;0,"Pas de barrette de terre. Devis sur demande pour mise en conformité.","")</f>
        <v/>
      </c>
      <c r="H116" s="251"/>
      <c r="I116" s="251"/>
      <c r="J116" s="251"/>
      <c r="K116" s="251"/>
      <c r="L116" s="252"/>
    </row>
    <row r="117" spans="1:12" ht="13.5" thickBot="1">
      <c r="A117" s="171">
        <f>A116+1</f>
        <v>3</v>
      </c>
      <c r="B117" s="10"/>
      <c r="C117" s="11">
        <v>0</v>
      </c>
      <c r="D117" s="12"/>
      <c r="E117" s="13"/>
      <c r="F117" s="13"/>
      <c r="G117" s="261"/>
      <c r="H117" s="262"/>
      <c r="I117" s="262"/>
      <c r="J117" s="262"/>
      <c r="K117" s="262"/>
      <c r="L117" s="263"/>
    </row>
    <row r="118" spans="1:12" ht="13.5" thickBot="1"/>
    <row r="119" spans="1:12" ht="13.5" thickBot="1">
      <c r="A119" s="94" t="s">
        <v>16</v>
      </c>
      <c r="B119" s="95" t="s">
        <v>10</v>
      </c>
      <c r="C119" s="229"/>
      <c r="D119" s="229"/>
      <c r="E119" s="96"/>
      <c r="F119" s="96"/>
      <c r="G119" s="97"/>
      <c r="H119" s="97"/>
      <c r="I119" s="97"/>
      <c r="J119" s="97"/>
      <c r="K119" s="97"/>
      <c r="L119" s="98"/>
    </row>
    <row r="120" spans="1:12">
      <c r="A120" s="170">
        <v>1</v>
      </c>
      <c r="B120" s="14"/>
      <c r="C120" s="3"/>
      <c r="D120" s="5"/>
      <c r="E120" s="6"/>
      <c r="F120" s="6"/>
      <c r="G120" s="255" t="str">
        <f>IF(C120&gt;0,"Coffrets inaccessibles. Prévoir temps supplémentaire pour la sécurisation du travail en hauteur.","")</f>
        <v/>
      </c>
      <c r="H120" s="256"/>
      <c r="I120" s="256"/>
      <c r="J120" s="256"/>
      <c r="K120" s="256"/>
      <c r="L120" s="257"/>
    </row>
    <row r="121" spans="1:12">
      <c r="A121" s="190">
        <v>2</v>
      </c>
      <c r="B121" s="43"/>
      <c r="C121" s="44"/>
      <c r="D121" s="47"/>
      <c r="E121" s="48"/>
      <c r="F121" s="48"/>
      <c r="G121" s="250" t="str">
        <f>IF(C121&gt;0,"Coffrets non étanches. Devis sur demande pour remise en état.","")</f>
        <v/>
      </c>
      <c r="H121" s="251"/>
      <c r="I121" s="251"/>
      <c r="J121" s="251"/>
      <c r="K121" s="251"/>
      <c r="L121" s="252"/>
    </row>
    <row r="122" spans="1:12">
      <c r="A122" s="170">
        <v>3</v>
      </c>
      <c r="B122" s="4"/>
      <c r="C122" s="3"/>
      <c r="D122" s="8"/>
      <c r="E122" s="9"/>
      <c r="F122" s="9"/>
      <c r="G122" s="247" t="str">
        <f>IF(C122&gt;0,"Coffrets non étanches. Devis sur demande pour remise en état.","")</f>
        <v/>
      </c>
      <c r="H122" s="248"/>
      <c r="I122" s="248"/>
      <c r="J122" s="248"/>
      <c r="K122" s="248"/>
      <c r="L122" s="249"/>
    </row>
    <row r="123" spans="1:12">
      <c r="A123" s="170">
        <f t="shared" ref="A123:A135" si="3">A122+1</f>
        <v>4</v>
      </c>
      <c r="B123" s="43"/>
      <c r="C123" s="44"/>
      <c r="D123" s="47"/>
      <c r="E123" s="48"/>
      <c r="F123" s="48"/>
      <c r="G123" s="223"/>
      <c r="H123" s="224"/>
      <c r="I123" s="224"/>
      <c r="J123" s="224"/>
      <c r="K123" s="224"/>
      <c r="L123" s="225"/>
    </row>
    <row r="124" spans="1:12">
      <c r="A124" s="170">
        <f t="shared" si="3"/>
        <v>5</v>
      </c>
      <c r="B124" s="4"/>
      <c r="C124" s="3"/>
      <c r="D124" s="8"/>
      <c r="E124" s="9"/>
      <c r="F124" s="9"/>
      <c r="G124" s="220"/>
      <c r="H124" s="221"/>
      <c r="I124" s="221"/>
      <c r="J124" s="221"/>
      <c r="K124" s="221"/>
      <c r="L124" s="222"/>
    </row>
    <row r="125" spans="1:12">
      <c r="A125" s="170">
        <f t="shared" si="3"/>
        <v>6</v>
      </c>
      <c r="B125" s="43"/>
      <c r="C125" s="44"/>
      <c r="D125" s="47"/>
      <c r="E125" s="48"/>
      <c r="F125" s="48"/>
      <c r="G125" s="223"/>
      <c r="H125" s="224"/>
      <c r="I125" s="224"/>
      <c r="J125" s="224"/>
      <c r="K125" s="224"/>
      <c r="L125" s="225"/>
    </row>
    <row r="126" spans="1:12">
      <c r="A126" s="170">
        <v>7</v>
      </c>
      <c r="B126" s="4"/>
      <c r="C126" s="3"/>
      <c r="D126" s="8"/>
      <c r="E126" s="9"/>
      <c r="F126" s="9"/>
      <c r="G126" s="247" t="s">
        <v>269</v>
      </c>
      <c r="H126" s="248"/>
      <c r="I126" s="248"/>
      <c r="J126" s="248"/>
      <c r="K126" s="248"/>
      <c r="L126" s="249"/>
    </row>
    <row r="127" spans="1:12">
      <c r="A127" s="170">
        <f t="shared" si="3"/>
        <v>8</v>
      </c>
      <c r="B127" s="43"/>
      <c r="C127" s="44"/>
      <c r="D127" s="47"/>
      <c r="E127" s="48"/>
      <c r="F127" s="48"/>
      <c r="G127" s="223"/>
      <c r="H127" s="224"/>
      <c r="I127" s="224"/>
      <c r="J127" s="224"/>
      <c r="K127" s="224"/>
      <c r="L127" s="225"/>
    </row>
    <row r="128" spans="1:12">
      <c r="A128" s="170">
        <f t="shared" si="3"/>
        <v>9</v>
      </c>
      <c r="B128" s="4"/>
      <c r="C128" s="3"/>
      <c r="D128" s="8"/>
      <c r="E128" s="9"/>
      <c r="F128" s="9"/>
      <c r="G128" s="220" t="str">
        <f>IF(OR(C128=0,C128="SO"),"","Cavaliers en mauvais état. Devis sur demande pour remise en état.")</f>
        <v/>
      </c>
      <c r="H128" s="221"/>
      <c r="I128" s="221"/>
      <c r="J128" s="221"/>
      <c r="K128" s="221"/>
      <c r="L128" s="222"/>
    </row>
    <row r="129" spans="1:12">
      <c r="A129" s="170">
        <f t="shared" si="3"/>
        <v>10</v>
      </c>
      <c r="B129" s="43"/>
      <c r="C129" s="44"/>
      <c r="D129" s="47"/>
      <c r="E129" s="48"/>
      <c r="F129" s="48"/>
      <c r="G129" s="223" t="str">
        <f>IF(C129="SO","Pas de câbles souples.",IF(C129&gt;0,"Pas d'embouts de câble.
Les embouts de câbles sont fortement conseillés dans la pratique, mais ne sont pas obligatoires selon la norme UTE C15-712-1. Ils permettent de rassembler les brins d'un fil souple pour " &amp; "rendre l'embout rigide avant connexion. Les risques de l'absence d'embouts de câbles peuvent être :
-  Un départ de feu suite à une mauvaise connexion.
- Un écrasement des brins par la vis, altérant la connexion dans les borniers." &amp; "
Devis sur demande pour l'ajout d'embouts de câbles.",""))</f>
        <v/>
      </c>
      <c r="H129" s="224"/>
      <c r="I129" s="224"/>
      <c r="J129" s="224"/>
      <c r="K129" s="224"/>
      <c r="L129" s="225"/>
    </row>
    <row r="130" spans="1:12" ht="25.5">
      <c r="A130" s="170">
        <f t="shared" si="3"/>
        <v>11</v>
      </c>
      <c r="B130" s="4"/>
      <c r="C130" s="3"/>
      <c r="D130" s="8"/>
      <c r="E130" s="226" t="s">
        <v>17</v>
      </c>
      <c r="F130" s="17"/>
      <c r="G130" s="226" t="s">
        <v>18</v>
      </c>
      <c r="H130" s="17"/>
      <c r="I130" s="226"/>
      <c r="J130" s="227"/>
      <c r="K130" s="227"/>
      <c r="L130" s="228"/>
    </row>
    <row r="131" spans="1:12">
      <c r="A131" s="170">
        <f t="shared" si="3"/>
        <v>12</v>
      </c>
      <c r="B131" s="43"/>
      <c r="C131" s="44"/>
      <c r="D131" s="47"/>
      <c r="E131" s="48"/>
      <c r="F131" s="48"/>
      <c r="G131" s="223" t="str">
        <f>IF(C131&gt;0,"Inter-sectionneur en mauvais état. Devis sur demande pour remise en état.","")</f>
        <v/>
      </c>
      <c r="H131" s="224"/>
      <c r="I131" s="224"/>
      <c r="J131" s="224"/>
      <c r="K131" s="224"/>
      <c r="L131" s="225"/>
    </row>
    <row r="132" spans="1:12">
      <c r="A132" s="170">
        <f t="shared" si="3"/>
        <v>13</v>
      </c>
      <c r="B132" s="4"/>
      <c r="C132" s="3"/>
      <c r="D132" s="8"/>
      <c r="E132" s="9"/>
      <c r="F132" s="9"/>
      <c r="G132" s="220" t="str">
        <f>IF(C132&gt;0,"Parafoudre brûlé. Devis sur demande pour remise en état.","")</f>
        <v/>
      </c>
      <c r="H132" s="221"/>
      <c r="I132" s="221"/>
      <c r="J132" s="221"/>
      <c r="K132" s="221"/>
      <c r="L132" s="222"/>
    </row>
    <row r="133" spans="1:12">
      <c r="A133" s="170">
        <f t="shared" si="3"/>
        <v>14</v>
      </c>
      <c r="B133" s="43"/>
      <c r="C133" s="44"/>
      <c r="D133" s="47"/>
      <c r="E133" s="48"/>
      <c r="F133" s="48"/>
      <c r="G133" s="223" t="str">
        <f>IF(C133&gt;0,"Règle non respectée, la somme des câbles (phase + terre) excède 50 cm. Le parafoudre risque de ne pas protéger l'installation en cas de surtension d'origine atmosphérique. Devis sur demande pour remise en état.","")</f>
        <v/>
      </c>
      <c r="H133" s="224"/>
      <c r="I133" s="224"/>
      <c r="J133" s="224"/>
      <c r="K133" s="224"/>
      <c r="L133" s="225"/>
    </row>
    <row r="134" spans="1:12">
      <c r="A134" s="170">
        <v>14</v>
      </c>
      <c r="B134" s="4"/>
      <c r="C134" s="3"/>
      <c r="D134" s="8"/>
      <c r="E134" s="9"/>
      <c r="F134" s="9"/>
      <c r="G134" s="220" t="str">
        <f>IF(C134&gt;0,"Pas de protection dédiée. Devis sur demande pour l'ajout d'un disjoncteur.","")</f>
        <v/>
      </c>
      <c r="H134" s="221"/>
      <c r="I134" s="221"/>
      <c r="J134" s="221"/>
      <c r="K134" s="221"/>
      <c r="L134" s="222"/>
    </row>
    <row r="135" spans="1:12" ht="13.5" thickBot="1">
      <c r="A135" s="171">
        <f t="shared" si="3"/>
        <v>15</v>
      </c>
      <c r="B135" s="50"/>
      <c r="C135" s="51"/>
      <c r="D135" s="52"/>
      <c r="E135" s="53"/>
      <c r="F135" s="53"/>
      <c r="G135" s="237"/>
      <c r="H135" s="238"/>
      <c r="I135" s="238"/>
      <c r="J135" s="238"/>
      <c r="K135" s="238"/>
      <c r="L135" s="239"/>
    </row>
    <row r="136" spans="1:12" ht="13.5" thickBot="1"/>
    <row r="137" spans="1:12" ht="13.5" thickBot="1">
      <c r="A137" s="94" t="s">
        <v>19</v>
      </c>
      <c r="B137" s="95" t="s">
        <v>20</v>
      </c>
      <c r="C137" s="229"/>
      <c r="D137" s="229"/>
      <c r="E137" s="96"/>
      <c r="F137" s="96"/>
      <c r="G137" s="97"/>
      <c r="H137" s="97"/>
      <c r="I137" s="97"/>
      <c r="J137" s="97"/>
      <c r="K137" s="97"/>
      <c r="L137" s="98"/>
    </row>
    <row r="138" spans="1:12">
      <c r="A138" s="170">
        <v>1</v>
      </c>
      <c r="B138" s="14"/>
      <c r="C138" s="3"/>
      <c r="D138" s="5"/>
      <c r="E138" s="6"/>
      <c r="F138" s="6"/>
      <c r="G138" s="255" t="str">
        <f>IF(C138&gt;0,"Coffrets inaccessibles. Prévoir temps supplémentaire pour la sécurisation du travail en hauteur.","")</f>
        <v/>
      </c>
      <c r="H138" s="256"/>
      <c r="I138" s="256"/>
      <c r="J138" s="256"/>
      <c r="K138" s="256"/>
      <c r="L138" s="257"/>
    </row>
    <row r="139" spans="1:12">
      <c r="A139" s="170">
        <v>2</v>
      </c>
      <c r="B139" s="43"/>
      <c r="C139" s="44"/>
      <c r="D139" s="47"/>
      <c r="E139" s="48"/>
      <c r="F139" s="48"/>
      <c r="G139" s="250" t="str">
        <f>IF(C139&gt;0,"Coffrets non étanches. Devis sur demande pour remise en état.","")</f>
        <v/>
      </c>
      <c r="H139" s="251"/>
      <c r="I139" s="251"/>
      <c r="J139" s="251"/>
      <c r="K139" s="251"/>
      <c r="L139" s="252"/>
    </row>
    <row r="140" spans="1:12">
      <c r="A140" s="170">
        <v>3</v>
      </c>
      <c r="B140" s="4"/>
      <c r="C140" s="3"/>
      <c r="D140" s="8"/>
      <c r="E140" s="9"/>
      <c r="F140" s="9"/>
      <c r="G140" s="247" t="str">
        <f>IF(C140&gt;0,"Coffrets non étanches. Devis sur demande pour remise en état.","")</f>
        <v/>
      </c>
      <c r="H140" s="248"/>
      <c r="I140" s="248"/>
      <c r="J140" s="248"/>
      <c r="K140" s="248"/>
      <c r="L140" s="249"/>
    </row>
    <row r="141" spans="1:12">
      <c r="A141" s="170">
        <f t="shared" ref="A141:A151" si="4">A140+1</f>
        <v>4</v>
      </c>
      <c r="B141" s="43"/>
      <c r="C141" s="44"/>
      <c r="D141" s="47"/>
      <c r="E141" s="48"/>
      <c r="F141" s="48"/>
      <c r="G141" s="223"/>
      <c r="H141" s="224"/>
      <c r="I141" s="224"/>
      <c r="J141" s="224"/>
      <c r="K141" s="224"/>
      <c r="L141" s="225"/>
    </row>
    <row r="142" spans="1:12">
      <c r="A142" s="170">
        <f t="shared" si="4"/>
        <v>5</v>
      </c>
      <c r="B142" s="4"/>
      <c r="C142" s="3"/>
      <c r="D142" s="8"/>
      <c r="E142" s="9"/>
      <c r="F142" s="9"/>
      <c r="G142" s="220"/>
      <c r="H142" s="221"/>
      <c r="I142" s="221"/>
      <c r="J142" s="221"/>
      <c r="K142" s="221"/>
      <c r="L142" s="222"/>
    </row>
    <row r="143" spans="1:12">
      <c r="A143" s="170">
        <f t="shared" si="4"/>
        <v>6</v>
      </c>
      <c r="B143" s="43"/>
      <c r="C143" s="44"/>
      <c r="D143" s="47"/>
      <c r="E143" s="48"/>
      <c r="F143" s="48"/>
      <c r="G143" s="223"/>
      <c r="H143" s="224"/>
      <c r="I143" s="224"/>
      <c r="J143" s="224"/>
      <c r="K143" s="224"/>
      <c r="L143" s="225"/>
    </row>
    <row r="144" spans="1:12">
      <c r="A144" s="170">
        <v>7</v>
      </c>
      <c r="B144" s="4"/>
      <c r="C144" s="3"/>
      <c r="D144" s="8"/>
      <c r="E144" s="9"/>
      <c r="F144" s="9"/>
      <c r="G144" s="247" t="s">
        <v>269</v>
      </c>
      <c r="H144" s="248"/>
      <c r="I144" s="248"/>
      <c r="J144" s="248"/>
      <c r="K144" s="248"/>
      <c r="L144" s="249"/>
    </row>
    <row r="145" spans="1:12">
      <c r="A145" s="170">
        <f t="shared" si="4"/>
        <v>8</v>
      </c>
      <c r="B145" s="43"/>
      <c r="C145" s="44"/>
      <c r="D145" s="47"/>
      <c r="E145" s="48"/>
      <c r="F145" s="48"/>
      <c r="G145" s="223"/>
      <c r="H145" s="224"/>
      <c r="I145" s="224"/>
      <c r="J145" s="224"/>
      <c r="K145" s="224"/>
      <c r="L145" s="225"/>
    </row>
    <row r="146" spans="1:12">
      <c r="A146" s="170">
        <f t="shared" si="4"/>
        <v>9</v>
      </c>
      <c r="B146" s="4"/>
      <c r="C146" s="3"/>
      <c r="D146" s="8"/>
      <c r="E146" s="9"/>
      <c r="F146" s="9"/>
      <c r="G146" s="220" t="str">
        <f>IF(OR(C146=0,C146="SO"),"","Cavaliers en mauvais état. Devis sur demande pour remise en état.")</f>
        <v/>
      </c>
      <c r="H146" s="221"/>
      <c r="I146" s="221"/>
      <c r="J146" s="221"/>
      <c r="K146" s="221"/>
      <c r="L146" s="222"/>
    </row>
    <row r="147" spans="1:12">
      <c r="A147" s="170">
        <f t="shared" si="4"/>
        <v>10</v>
      </c>
      <c r="B147" s="43"/>
      <c r="C147" s="44"/>
      <c r="D147" s="47"/>
      <c r="E147" s="48"/>
      <c r="F147" s="48"/>
      <c r="G147" s="223" t="str">
        <f>IF(C147="SO","Pas de câbles souples.",IF(C147&gt;0,"Pas d'embouts de câble. Prévoir devis pour mise en conformité.",""))</f>
        <v/>
      </c>
      <c r="H147" s="224"/>
      <c r="I147" s="224"/>
      <c r="J147" s="224"/>
      <c r="K147" s="224"/>
      <c r="L147" s="225"/>
    </row>
    <row r="148" spans="1:12">
      <c r="A148" s="170">
        <f t="shared" si="4"/>
        <v>11</v>
      </c>
      <c r="B148" s="4"/>
      <c r="C148" s="3"/>
      <c r="D148" s="8"/>
      <c r="E148" s="9"/>
      <c r="F148" s="9"/>
      <c r="G148" s="220" t="str">
        <f>IF(OR(C148=0,C148="SO"),"","Pas de connecteurs. Devis sur demande pour mise en conformité.")</f>
        <v/>
      </c>
      <c r="H148" s="221"/>
      <c r="I148" s="221"/>
      <c r="J148" s="221"/>
      <c r="K148" s="221"/>
      <c r="L148" s="222"/>
    </row>
    <row r="149" spans="1:12">
      <c r="A149" s="170">
        <f t="shared" si="4"/>
        <v>12</v>
      </c>
      <c r="B149" s="43"/>
      <c r="C149" s="44"/>
      <c r="D149" s="47"/>
      <c r="E149" s="48"/>
      <c r="F149" s="48"/>
      <c r="G149" s="223" t="str">
        <f>IF(C149&gt;0,"Inter-sectionneur en mauvais état. Devis sur demande pour remise en état.","")</f>
        <v/>
      </c>
      <c r="H149" s="224"/>
      <c r="I149" s="224"/>
      <c r="J149" s="224"/>
      <c r="K149" s="224"/>
      <c r="L149" s="225"/>
    </row>
    <row r="150" spans="1:12">
      <c r="A150" s="170">
        <f t="shared" si="4"/>
        <v>13</v>
      </c>
      <c r="B150" s="4"/>
      <c r="C150" s="3"/>
      <c r="D150" s="8"/>
      <c r="E150" s="9"/>
      <c r="F150" s="9"/>
      <c r="G150" s="220" t="str">
        <f>IF(OR(C150=0,C150="SO"),"","Porte fusible en mauvais état. Devis sur demande pour remise en état.")</f>
        <v/>
      </c>
      <c r="H150" s="221"/>
      <c r="I150" s="221"/>
      <c r="J150" s="221"/>
      <c r="K150" s="221"/>
      <c r="L150" s="222"/>
    </row>
    <row r="151" spans="1:12">
      <c r="A151" s="170">
        <f t="shared" si="4"/>
        <v>14</v>
      </c>
      <c r="B151" s="43"/>
      <c r="C151" s="44"/>
      <c r="D151" s="47"/>
      <c r="E151" s="48"/>
      <c r="F151" s="48"/>
      <c r="G151" s="223" t="str">
        <f>IF(OR(C151=0,C151="SO"),"","Fusibles grillés. Devis sur demande pour remise en état.")</f>
        <v/>
      </c>
      <c r="H151" s="224"/>
      <c r="I151" s="224"/>
      <c r="J151" s="224"/>
      <c r="K151" s="224"/>
      <c r="L151" s="225"/>
    </row>
    <row r="152" spans="1:12">
      <c r="A152" s="170"/>
      <c r="B152" s="4"/>
      <c r="C152" s="3"/>
      <c r="D152" s="8"/>
      <c r="E152" s="9" t="s">
        <v>21</v>
      </c>
      <c r="F152" s="19"/>
      <c r="G152" s="220"/>
      <c r="H152" s="221"/>
      <c r="I152" s="221"/>
      <c r="J152" s="221"/>
      <c r="K152" s="221"/>
      <c r="L152" s="222"/>
    </row>
    <row r="153" spans="1:12">
      <c r="A153" s="170">
        <f>A151+1</f>
        <v>15</v>
      </c>
      <c r="B153" s="43"/>
      <c r="C153" s="44"/>
      <c r="D153" s="47"/>
      <c r="E153" s="48"/>
      <c r="F153" s="48"/>
      <c r="G153" s="223" t="str">
        <f>IF(OR(C153=0,C153="SO"),"","Parafoudre brûlé. Devis sur demande pour remise en état.")</f>
        <v/>
      </c>
      <c r="H153" s="224"/>
      <c r="I153" s="224"/>
      <c r="J153" s="224"/>
      <c r="K153" s="224"/>
      <c r="L153" s="225"/>
    </row>
    <row r="154" spans="1:12" ht="13.5" thickBot="1">
      <c r="A154" s="171">
        <f>A153+1</f>
        <v>16</v>
      </c>
      <c r="B154" s="10"/>
      <c r="C154" s="11"/>
      <c r="D154" s="12"/>
      <c r="E154" s="13"/>
      <c r="F154" s="13"/>
      <c r="G154" s="216" t="str">
        <f>IF(C154&gt;0,"Règle non respectée, la somme des câbles (phase + terre) excède 50 cm. Le parafoudre risque de ne pas protéger l'installation en cas de surtension d'origine atmosphérique. Devis sur demande pour remise en état.","")</f>
        <v/>
      </c>
      <c r="H154" s="217"/>
      <c r="I154" s="217"/>
      <c r="J154" s="217"/>
      <c r="K154" s="217"/>
      <c r="L154" s="218"/>
    </row>
    <row r="155" spans="1:12" ht="13.5" thickBot="1"/>
    <row r="156" spans="1:12" ht="13.5" thickBot="1">
      <c r="A156" s="119" t="s">
        <v>22</v>
      </c>
      <c r="B156" s="97" t="s">
        <v>23</v>
      </c>
      <c r="C156" s="229"/>
      <c r="D156" s="96"/>
      <c r="E156" s="96"/>
      <c r="F156" s="97"/>
      <c r="G156" s="97"/>
      <c r="H156" s="97"/>
      <c r="I156" s="97"/>
      <c r="J156" s="97"/>
      <c r="K156" s="229"/>
      <c r="L156" s="230"/>
    </row>
    <row r="157" spans="1:12">
      <c r="A157" s="170">
        <v>1</v>
      </c>
      <c r="B157" s="14"/>
      <c r="C157" s="3"/>
      <c r="D157" s="5"/>
      <c r="E157" s="6"/>
      <c r="F157" s="6"/>
      <c r="G157" s="213"/>
      <c r="H157" s="214"/>
      <c r="I157" s="214"/>
      <c r="J157" s="214"/>
      <c r="K157" s="214"/>
      <c r="L157" s="215"/>
    </row>
    <row r="158" spans="1:12">
      <c r="A158" s="170">
        <v>2</v>
      </c>
      <c r="B158" s="43"/>
      <c r="C158" s="44"/>
      <c r="D158" s="47"/>
      <c r="E158" s="48"/>
      <c r="F158" s="48"/>
      <c r="G158" s="223" t="str">
        <f>IF(C158&gt;0,"Coffrets non étanches. Devis sur demande pour remise en état.","")</f>
        <v/>
      </c>
      <c r="H158" s="224"/>
      <c r="I158" s="224"/>
      <c r="J158" s="224"/>
      <c r="K158" s="224"/>
      <c r="L158" s="225"/>
    </row>
    <row r="159" spans="1:12">
      <c r="A159" s="170">
        <v>3</v>
      </c>
      <c r="B159" s="4"/>
      <c r="C159" s="3"/>
      <c r="D159" s="8"/>
      <c r="E159" s="9"/>
      <c r="F159" s="9"/>
      <c r="G159" s="220" t="str">
        <f>IF(C159&gt;0,"Coffrets non étanches. Devis sur demande pour remise en état.","")</f>
        <v/>
      </c>
      <c r="H159" s="221"/>
      <c r="I159" s="221"/>
      <c r="J159" s="221"/>
      <c r="K159" s="221"/>
      <c r="L159" s="222"/>
    </row>
    <row r="160" spans="1:12">
      <c r="A160" s="170">
        <v>4</v>
      </c>
      <c r="B160" s="43"/>
      <c r="C160" s="44"/>
      <c r="D160" s="47"/>
      <c r="E160" s="48"/>
      <c r="F160" s="48"/>
      <c r="G160" s="223"/>
      <c r="H160" s="224"/>
      <c r="I160" s="224"/>
      <c r="J160" s="224"/>
      <c r="K160" s="224"/>
      <c r="L160" s="225"/>
    </row>
    <row r="161" spans="1:12">
      <c r="A161" s="170">
        <v>5</v>
      </c>
      <c r="B161" s="4"/>
      <c r="C161" s="3"/>
      <c r="D161" s="8"/>
      <c r="E161" s="9"/>
      <c r="F161" s="9"/>
      <c r="G161" s="220"/>
      <c r="H161" s="221"/>
      <c r="I161" s="221"/>
      <c r="J161" s="221"/>
      <c r="K161" s="221"/>
      <c r="L161" s="222"/>
    </row>
    <row r="162" spans="1:12">
      <c r="A162" s="170">
        <v>6</v>
      </c>
      <c r="B162" s="43"/>
      <c r="C162" s="44"/>
      <c r="D162" s="47"/>
      <c r="E162" s="48"/>
      <c r="F162" s="48"/>
      <c r="G162" s="223"/>
      <c r="H162" s="224"/>
      <c r="I162" s="224"/>
      <c r="J162" s="224"/>
      <c r="K162" s="224"/>
      <c r="L162" s="225"/>
    </row>
    <row r="163" spans="1:12">
      <c r="A163" s="170">
        <v>7</v>
      </c>
      <c r="B163" s="4"/>
      <c r="C163" s="3"/>
      <c r="D163" s="8"/>
      <c r="E163" s="9"/>
      <c r="F163" s="9"/>
      <c r="G163" s="287" t="s">
        <v>269</v>
      </c>
      <c r="H163" s="288"/>
      <c r="I163" s="288"/>
      <c r="J163" s="288"/>
      <c r="K163" s="288"/>
      <c r="L163" s="289"/>
    </row>
    <row r="164" spans="1:12">
      <c r="A164" s="170">
        <v>8</v>
      </c>
      <c r="B164" s="43"/>
      <c r="C164" s="44"/>
      <c r="D164" s="47"/>
      <c r="E164" s="48"/>
      <c r="F164" s="48"/>
      <c r="G164" s="223"/>
      <c r="H164" s="224"/>
      <c r="I164" s="224"/>
      <c r="J164" s="224"/>
      <c r="K164" s="224"/>
      <c r="L164" s="225"/>
    </row>
    <row r="165" spans="1:12">
      <c r="A165" s="170">
        <f t="shared" ref="A165:A173" si="5">A164+1</f>
        <v>9</v>
      </c>
      <c r="B165" s="4"/>
      <c r="C165" s="3"/>
      <c r="D165" s="8"/>
      <c r="E165" s="9"/>
      <c r="F165" s="9"/>
      <c r="G165" s="220" t="str">
        <f>IF(OR(C165=0,C165="SO"),"","Cavaliers en mauvais état. Devis sur demande pour remise en état.")</f>
        <v/>
      </c>
      <c r="H165" s="221"/>
      <c r="I165" s="221"/>
      <c r="J165" s="221"/>
      <c r="K165" s="221"/>
      <c r="L165" s="222"/>
    </row>
    <row r="166" spans="1:12">
      <c r="A166" s="170">
        <f t="shared" si="5"/>
        <v>10</v>
      </c>
      <c r="B166" s="43"/>
      <c r="C166" s="44"/>
      <c r="D166" s="47"/>
      <c r="E166" s="48"/>
      <c r="F166" s="48"/>
      <c r="G166" s="223" t="str">
        <f>IF(C166="SO","Pas de câbles souples.",IF(C166&gt;0,"Pas d'embouts de câble. Prévoir devis pour mise en conformité.",""))</f>
        <v/>
      </c>
      <c r="H166" s="224"/>
      <c r="I166" s="224"/>
      <c r="J166" s="224"/>
      <c r="K166" s="224"/>
      <c r="L166" s="225"/>
    </row>
    <row r="167" spans="1:12">
      <c r="A167" s="170">
        <f t="shared" si="5"/>
        <v>11</v>
      </c>
      <c r="B167" s="4"/>
      <c r="C167" s="3"/>
      <c r="D167" s="8"/>
      <c r="E167" s="9"/>
      <c r="F167" s="9"/>
      <c r="G167" s="220" t="str">
        <f>IF(OR(C167=0,C167="SO"),"","Pas de connecteurs. Devis sur demande pour mise en conformité.")</f>
        <v/>
      </c>
      <c r="H167" s="221"/>
      <c r="I167" s="221"/>
      <c r="J167" s="221"/>
      <c r="K167" s="221"/>
      <c r="L167" s="222"/>
    </row>
    <row r="168" spans="1:12">
      <c r="A168" s="170">
        <f t="shared" si="5"/>
        <v>12</v>
      </c>
      <c r="B168" s="43"/>
      <c r="C168" s="44"/>
      <c r="D168" s="47"/>
      <c r="E168" s="48"/>
      <c r="F168" s="48"/>
      <c r="G168" s="223" t="str">
        <f>IF(C168&gt;0,"Inter-sectionneur en mauvais état. Devis sur demande pour remise en état.","")</f>
        <v/>
      </c>
      <c r="H168" s="224"/>
      <c r="I168" s="224"/>
      <c r="J168" s="224"/>
      <c r="K168" s="224"/>
      <c r="L168" s="225"/>
    </row>
    <row r="169" spans="1:12">
      <c r="A169" s="170">
        <f t="shared" si="5"/>
        <v>13</v>
      </c>
      <c r="B169" s="4"/>
      <c r="C169" s="3"/>
      <c r="D169" s="8"/>
      <c r="E169" s="9"/>
      <c r="F169" s="9"/>
      <c r="G169" s="220" t="str">
        <f>IF(OR(C169=0,C169="SO"),"","Porte fusible en mauvais état. Devis sur demande pour remise en état.")</f>
        <v/>
      </c>
      <c r="H169" s="221"/>
      <c r="I169" s="221"/>
      <c r="J169" s="221"/>
      <c r="K169" s="221"/>
      <c r="L169" s="222"/>
    </row>
    <row r="170" spans="1:12">
      <c r="A170" s="170">
        <f t="shared" si="5"/>
        <v>14</v>
      </c>
      <c r="B170" s="43"/>
      <c r="C170" s="44"/>
      <c r="D170" s="47"/>
      <c r="E170" s="48"/>
      <c r="F170" s="48"/>
      <c r="G170" s="223" t="str">
        <f>IF(OR(C170=0,C170="SO"),"","Fusibles grillés. A été changé durant la préventive.")</f>
        <v/>
      </c>
      <c r="H170" s="224"/>
      <c r="I170" s="224"/>
      <c r="J170" s="224"/>
      <c r="K170" s="224"/>
      <c r="L170" s="225"/>
    </row>
    <row r="171" spans="1:12">
      <c r="A171" s="170">
        <f t="shared" si="5"/>
        <v>15</v>
      </c>
      <c r="B171" s="4"/>
      <c r="C171" s="3"/>
      <c r="D171" s="8"/>
      <c r="E171" s="9" t="s">
        <v>21</v>
      </c>
      <c r="F171" s="19"/>
      <c r="G171" s="220"/>
      <c r="H171" s="221"/>
      <c r="I171" s="221"/>
      <c r="J171" s="221"/>
      <c r="K171" s="221"/>
      <c r="L171" s="222"/>
    </row>
    <row r="172" spans="1:12">
      <c r="A172" s="170">
        <f t="shared" si="5"/>
        <v>16</v>
      </c>
      <c r="B172" s="43"/>
      <c r="C172" s="44"/>
      <c r="D172" s="47"/>
      <c r="E172" s="48"/>
      <c r="F172" s="48"/>
      <c r="G172" s="223" t="str">
        <f>IF(OR(C172=0,C172="SO"),"","Parafoudre brûlé. Devis joint pour remise en état.")</f>
        <v/>
      </c>
      <c r="H172" s="224"/>
      <c r="I172" s="224"/>
      <c r="J172" s="224"/>
      <c r="K172" s="224"/>
      <c r="L172" s="225"/>
    </row>
    <row r="173" spans="1:12" ht="13.5" thickBot="1">
      <c r="A173" s="171">
        <f t="shared" si="5"/>
        <v>17</v>
      </c>
      <c r="B173" s="10"/>
      <c r="C173" s="11"/>
      <c r="D173" s="12"/>
      <c r="E173" s="12"/>
      <c r="F173" s="12"/>
      <c r="G173" s="216" t="str">
        <f>IF(C173&gt;0,"Règle non respectée, la somme des câbles (phase + terre) excède 50 cm. Le parafoudre risque de ne pas protéger l'installation en cas de surtension d'origine atmosphérique. Devis sur demande pour remise en état.","")</f>
        <v/>
      </c>
      <c r="H173" s="217"/>
      <c r="I173" s="217"/>
      <c r="J173" s="217"/>
      <c r="K173" s="217"/>
      <c r="L173" s="218"/>
    </row>
    <row r="174" spans="1:12" ht="13.5" thickBot="1"/>
    <row r="175" spans="1:12" ht="13.5" thickBot="1">
      <c r="A175" s="94" t="s">
        <v>24</v>
      </c>
      <c r="B175" s="95" t="s">
        <v>25</v>
      </c>
      <c r="C175" s="229"/>
      <c r="D175" s="96"/>
      <c r="E175" s="96"/>
      <c r="F175" s="96"/>
      <c r="G175" s="96"/>
      <c r="H175" s="96"/>
      <c r="I175" s="308"/>
      <c r="J175" s="308"/>
      <c r="K175" s="308"/>
      <c r="L175" s="309"/>
    </row>
    <row r="176" spans="1:12">
      <c r="A176" s="170"/>
      <c r="B176" s="296"/>
      <c r="C176" s="297"/>
      <c r="D176" s="300" t="s">
        <v>26</v>
      </c>
      <c r="E176" s="301"/>
      <c r="F176" s="231"/>
      <c r="G176" s="300" t="s">
        <v>27</v>
      </c>
      <c r="H176" s="301"/>
      <c r="I176" s="305"/>
      <c r="J176" s="306"/>
      <c r="K176" s="306"/>
      <c r="L176" s="307"/>
    </row>
    <row r="177" spans="1:12">
      <c r="A177" s="170"/>
      <c r="B177" s="232"/>
      <c r="C177" s="233"/>
      <c r="D177" s="106"/>
      <c r="E177" s="106"/>
      <c r="F177" s="233"/>
      <c r="G177" s="106"/>
      <c r="H177" s="113"/>
      <c r="I177" s="302"/>
      <c r="J177" s="303"/>
      <c r="K177" s="303"/>
      <c r="L177" s="304"/>
    </row>
    <row r="178" spans="1:12">
      <c r="A178" s="170">
        <v>1</v>
      </c>
      <c r="B178" s="18" t="s">
        <v>28</v>
      </c>
      <c r="C178" s="232"/>
      <c r="D178" s="17"/>
      <c r="E178" s="17"/>
      <c r="F178" s="233"/>
      <c r="G178" s="17"/>
      <c r="H178" s="111"/>
      <c r="I178" s="293"/>
      <c r="J178" s="294"/>
      <c r="K178" s="294"/>
      <c r="L178" s="295"/>
    </row>
    <row r="179" spans="1:12">
      <c r="A179" s="170">
        <f t="shared" ref="A179" si="6">A178+1</f>
        <v>2</v>
      </c>
      <c r="B179" s="62" t="s">
        <v>29</v>
      </c>
      <c r="C179" s="63"/>
      <c r="D179" s="128"/>
      <c r="E179" s="128"/>
      <c r="F179" s="64"/>
      <c r="G179" s="128"/>
      <c r="H179" s="112"/>
      <c r="I179" s="290"/>
      <c r="J179" s="291"/>
      <c r="K179" s="291"/>
      <c r="L179" s="292"/>
    </row>
    <row r="180" spans="1:12" ht="13.5" thickBot="1"/>
    <row r="181" spans="1:12" ht="13.5" thickBot="1">
      <c r="A181" s="94" t="s">
        <v>41</v>
      </c>
      <c r="B181" s="95" t="s">
        <v>9</v>
      </c>
      <c r="C181" s="229"/>
      <c r="D181" s="229"/>
      <c r="E181" s="96"/>
      <c r="F181" s="96"/>
      <c r="G181" s="97"/>
      <c r="H181" s="97"/>
      <c r="I181" s="97"/>
      <c r="J181" s="97"/>
      <c r="K181" s="97"/>
      <c r="L181" s="98"/>
    </row>
    <row r="182" spans="1:12">
      <c r="A182" s="170">
        <v>1</v>
      </c>
      <c r="B182" s="14"/>
      <c r="C182" s="3"/>
      <c r="D182" s="5"/>
      <c r="E182" s="120"/>
      <c r="F182" s="120"/>
      <c r="G182" s="313"/>
      <c r="H182" s="313"/>
      <c r="I182" s="313"/>
      <c r="J182" s="313"/>
      <c r="K182" s="313"/>
      <c r="L182" s="314"/>
    </row>
    <row r="183" spans="1:12">
      <c r="A183" s="170">
        <f>A182+1</f>
        <v>2</v>
      </c>
      <c r="B183" s="43"/>
      <c r="C183" s="44"/>
      <c r="D183" s="47"/>
      <c r="E183" s="54"/>
      <c r="F183" s="54"/>
      <c r="G183" s="55"/>
      <c r="H183" s="56"/>
      <c r="I183" s="56"/>
      <c r="J183" s="56"/>
      <c r="K183" s="56"/>
      <c r="L183" s="198"/>
    </row>
    <row r="184" spans="1:12">
      <c r="A184" s="170">
        <f t="shared" ref="A184:A192" si="7">A183+1</f>
        <v>3</v>
      </c>
      <c r="B184" s="4"/>
      <c r="C184" s="3"/>
      <c r="D184" s="8"/>
      <c r="E184" s="21"/>
      <c r="F184" s="21"/>
      <c r="G184" s="40"/>
      <c r="H184" s="41"/>
      <c r="I184" s="41"/>
      <c r="J184" s="41"/>
      <c r="K184" s="41"/>
      <c r="L184" s="199"/>
    </row>
    <row r="185" spans="1:12">
      <c r="A185" s="170">
        <f t="shared" si="7"/>
        <v>4</v>
      </c>
      <c r="B185" s="43"/>
      <c r="C185" s="44"/>
      <c r="D185" s="47"/>
      <c r="E185" s="54"/>
      <c r="F185" s="54"/>
      <c r="G185" s="234"/>
      <c r="H185" s="235"/>
      <c r="I185" s="235"/>
      <c r="J185" s="235"/>
      <c r="K185" s="235"/>
      <c r="L185" s="236"/>
    </row>
    <row r="186" spans="1:12">
      <c r="A186" s="170">
        <f t="shared" si="7"/>
        <v>5</v>
      </c>
      <c r="B186" s="4"/>
      <c r="C186" s="3"/>
      <c r="D186" s="8"/>
      <c r="E186" s="22"/>
      <c r="F186" s="22"/>
      <c r="G186" s="28"/>
      <c r="H186" s="23"/>
      <c r="I186" s="23"/>
      <c r="J186" s="23"/>
      <c r="K186" s="23"/>
      <c r="L186" s="201"/>
    </row>
    <row r="187" spans="1:12">
      <c r="A187" s="170">
        <f t="shared" si="7"/>
        <v>6</v>
      </c>
      <c r="B187" s="43"/>
      <c r="C187" s="44"/>
      <c r="D187" s="47"/>
      <c r="E187" s="54"/>
      <c r="F187" s="54"/>
      <c r="G187" s="310"/>
      <c r="H187" s="311"/>
      <c r="I187" s="311"/>
      <c r="J187" s="311"/>
      <c r="K187" s="311"/>
      <c r="L187" s="312"/>
    </row>
    <row r="188" spans="1:12" ht="25.5">
      <c r="A188" s="170">
        <f t="shared" si="7"/>
        <v>7</v>
      </c>
      <c r="B188" s="24"/>
      <c r="C188" s="232"/>
      <c r="D188" s="25" t="s">
        <v>42</v>
      </c>
      <c r="E188" s="202"/>
      <c r="F188" s="26" t="s">
        <v>43</v>
      </c>
      <c r="G188" s="27"/>
      <c r="H188" s="315"/>
      <c r="I188" s="316"/>
      <c r="J188" s="42"/>
      <c r="K188" s="42"/>
      <c r="L188" s="203"/>
    </row>
    <row r="189" spans="1:12" ht="13.5" thickBot="1">
      <c r="A189" s="170">
        <f t="shared" si="7"/>
        <v>8</v>
      </c>
      <c r="B189" s="43"/>
      <c r="C189" s="44"/>
      <c r="D189" s="47"/>
      <c r="E189" s="57"/>
      <c r="F189" s="58"/>
      <c r="G189" s="247" t="s">
        <v>269</v>
      </c>
      <c r="H189" s="248"/>
      <c r="I189" s="248"/>
      <c r="J189" s="248"/>
      <c r="K189" s="248"/>
      <c r="L189" s="249"/>
    </row>
    <row r="190" spans="1:12" ht="26.25" thickBot="1">
      <c r="A190" s="170">
        <f t="shared" si="7"/>
        <v>9</v>
      </c>
      <c r="B190" s="4"/>
      <c r="C190" s="29"/>
      <c r="D190" s="30"/>
      <c r="E190" s="31" t="s">
        <v>44</v>
      </c>
      <c r="F190" s="32" t="s">
        <v>45</v>
      </c>
      <c r="G190" s="33" t="s">
        <v>46</v>
      </c>
      <c r="H190" s="34"/>
      <c r="I190" s="41"/>
      <c r="J190" s="41"/>
      <c r="K190" s="41"/>
      <c r="L190" s="199"/>
    </row>
    <row r="191" spans="1:12" ht="13.5" thickBot="1">
      <c r="A191" s="170">
        <f t="shared" si="7"/>
        <v>10</v>
      </c>
      <c r="B191" s="43"/>
      <c r="C191" s="44"/>
      <c r="D191" s="59"/>
      <c r="E191" s="60"/>
      <c r="F191" s="60"/>
      <c r="G191" s="61">
        <f>F191-E191</f>
        <v>0</v>
      </c>
      <c r="H191" s="235"/>
      <c r="I191" s="235"/>
      <c r="J191" s="235"/>
      <c r="K191" s="235"/>
      <c r="L191" s="236"/>
    </row>
    <row r="192" spans="1:12" ht="13.5" thickBot="1">
      <c r="A192" s="171">
        <f t="shared" si="7"/>
        <v>11</v>
      </c>
      <c r="B192" s="10"/>
      <c r="C192" s="11"/>
      <c r="D192" s="12"/>
      <c r="E192" s="36"/>
      <c r="F192" s="37"/>
      <c r="G192" s="35">
        <f>F192-E192</f>
        <v>0</v>
      </c>
      <c r="H192" s="38"/>
      <c r="I192" s="39"/>
      <c r="J192" s="39"/>
      <c r="K192" s="39"/>
      <c r="L192" s="204"/>
    </row>
    <row r="193" spans="1:12" ht="13.5" thickBot="1"/>
    <row r="194" spans="1:12" ht="13.5" thickBot="1">
      <c r="A194" s="123" t="s">
        <v>47</v>
      </c>
      <c r="B194" s="124" t="s">
        <v>48</v>
      </c>
      <c r="C194" s="229"/>
      <c r="D194" s="229"/>
      <c r="E194" s="96"/>
      <c r="F194" s="96"/>
      <c r="G194" s="97"/>
      <c r="H194" s="97"/>
      <c r="I194" s="97"/>
      <c r="J194" s="97"/>
      <c r="K194" s="97"/>
      <c r="L194" s="98"/>
    </row>
    <row r="195" spans="1:12">
      <c r="A195" s="170">
        <v>1</v>
      </c>
      <c r="B195" s="14"/>
      <c r="C195" s="3"/>
      <c r="D195" s="5"/>
      <c r="E195" s="121" t="s">
        <v>49</v>
      </c>
      <c r="F195" s="122" t="s">
        <v>54</v>
      </c>
      <c r="G195" s="317" t="s">
        <v>50</v>
      </c>
      <c r="H195" s="318"/>
      <c r="I195" s="318"/>
      <c r="J195" s="318"/>
      <c r="K195" s="318"/>
      <c r="L195" s="319"/>
    </row>
    <row r="196" spans="1:12">
      <c r="A196" s="170">
        <f>A195+1</f>
        <v>2</v>
      </c>
      <c r="B196" s="43"/>
      <c r="C196" s="44"/>
      <c r="D196" s="47"/>
      <c r="E196" s="48"/>
      <c r="F196" s="48"/>
      <c r="G196" s="271"/>
      <c r="H196" s="272"/>
      <c r="I196" s="272"/>
      <c r="J196" s="272"/>
      <c r="K196" s="272"/>
      <c r="L196" s="273"/>
    </row>
    <row r="197" spans="1:12">
      <c r="A197" s="170">
        <f>A196+1</f>
        <v>3</v>
      </c>
      <c r="B197" s="4"/>
      <c r="C197" s="3"/>
      <c r="D197" s="8"/>
      <c r="E197" s="9"/>
      <c r="F197" s="9"/>
      <c r="G197" s="247" t="str">
        <f>IF(C197="SO","Système GPRS. Pas de liaison filaire.",IF(C197&gt;0,"Pas de protection foudre des équipements informatiques, devis sur demande pour remise en état.",""))</f>
        <v/>
      </c>
      <c r="H197" s="248"/>
      <c r="I197" s="248"/>
      <c r="J197" s="248"/>
      <c r="K197" s="248"/>
      <c r="L197" s="249"/>
    </row>
    <row r="198" spans="1:12" ht="13.5" thickBot="1">
      <c r="A198" s="205">
        <f>A197+1</f>
        <v>4</v>
      </c>
      <c r="B198" s="50"/>
      <c r="C198" s="70"/>
      <c r="D198" s="52"/>
      <c r="E198" s="53"/>
      <c r="F198" s="53"/>
      <c r="G198" s="320"/>
      <c r="H198" s="321"/>
      <c r="I198" s="321"/>
      <c r="J198" s="321"/>
      <c r="K198" s="321"/>
      <c r="L198" s="322"/>
    </row>
    <row r="199" spans="1:12" ht="13.5" thickBot="1"/>
    <row r="200" spans="1:12" ht="13.5" thickBot="1">
      <c r="A200" s="125" t="s">
        <v>51</v>
      </c>
      <c r="B200" s="124" t="s">
        <v>52</v>
      </c>
      <c r="C200" s="308"/>
      <c r="D200" s="308"/>
      <c r="E200" s="308"/>
      <c r="F200" s="308"/>
      <c r="G200" s="308"/>
      <c r="H200" s="308"/>
      <c r="I200" s="308"/>
      <c r="J200" s="308"/>
      <c r="K200" s="308"/>
      <c r="L200" s="309"/>
    </row>
    <row r="201" spans="1:12">
      <c r="A201" s="206">
        <v>1</v>
      </c>
      <c r="B201" s="14"/>
      <c r="C201" s="3"/>
      <c r="D201" s="3"/>
      <c r="E201" s="6"/>
      <c r="F201" s="6"/>
      <c r="G201" s="326" t="str">
        <f>IF(C201="NC","Pas d'accès sécurisé en toiture.",IF(C201&gt;0,"Dégats en toiture. Devis sur demande pour mise en conformité.",""))</f>
        <v/>
      </c>
      <c r="H201" s="327"/>
      <c r="I201" s="327"/>
      <c r="J201" s="327"/>
      <c r="K201" s="327"/>
      <c r="L201" s="328"/>
    </row>
    <row r="202" spans="1:12">
      <c r="A202" s="206">
        <f>A201+1</f>
        <v>2</v>
      </c>
      <c r="B202" s="43"/>
      <c r="C202" s="44"/>
      <c r="D202" s="69"/>
      <c r="E202" s="48"/>
      <c r="F202" s="48"/>
      <c r="G202" s="329" t="str">
        <f>IF(C202="NC","Pas d'accès sécurisé en toiture.",IF(C202&gt;1,"Toiture sale. Devis sur demande pour le nettoyage des modules.",IF(C202=1,"Toiture légèrement encrassée.","")))</f>
        <v/>
      </c>
      <c r="H202" s="330"/>
      <c r="I202" s="330"/>
      <c r="J202" s="330"/>
      <c r="K202" s="330"/>
      <c r="L202" s="331"/>
    </row>
    <row r="203" spans="1:12">
      <c r="A203" s="206">
        <f>A202+1</f>
        <v>3</v>
      </c>
      <c r="B203" s="4"/>
      <c r="C203" s="3"/>
      <c r="D203" s="7"/>
      <c r="E203" s="9"/>
      <c r="F203" s="9"/>
      <c r="G203" s="332"/>
      <c r="H203" s="333"/>
      <c r="I203" s="333"/>
      <c r="J203" s="333"/>
      <c r="K203" s="333"/>
      <c r="L203" s="334"/>
    </row>
    <row r="204" spans="1:12">
      <c r="A204" s="206">
        <f>A203+1</f>
        <v>4</v>
      </c>
      <c r="B204" s="43"/>
      <c r="C204" s="44"/>
      <c r="D204" s="69"/>
      <c r="E204" s="48"/>
      <c r="F204" s="48"/>
      <c r="G204" s="329" t="str">
        <f>IF(C204="NC","Pas d'accès sécurisé en toiture.","")</f>
        <v/>
      </c>
      <c r="H204" s="330"/>
      <c r="I204" s="330"/>
      <c r="J204" s="330"/>
      <c r="K204" s="330"/>
      <c r="L204" s="331"/>
    </row>
    <row r="205" spans="1:12">
      <c r="A205" s="206">
        <f>A204+1</f>
        <v>5</v>
      </c>
      <c r="B205" s="4"/>
      <c r="C205" s="3"/>
      <c r="D205" s="7"/>
      <c r="E205" s="9"/>
      <c r="F205" s="9"/>
      <c r="G205" s="332" t="str">
        <f>IF(C205="NC","Pas d'accès sécurisé en toiture.","")</f>
        <v/>
      </c>
      <c r="H205" s="333"/>
      <c r="I205" s="333"/>
      <c r="J205" s="333"/>
      <c r="K205" s="333"/>
      <c r="L205" s="334"/>
    </row>
    <row r="206" spans="1:12" ht="13.5" thickBot="1">
      <c r="A206" s="207">
        <f>A205+1</f>
        <v>6</v>
      </c>
      <c r="B206" s="50"/>
      <c r="C206" s="51"/>
      <c r="D206" s="51"/>
      <c r="E206" s="53"/>
      <c r="F206" s="53"/>
      <c r="G206" s="323" t="str">
        <f>IF(C206="NC","Pas d'accès sécurisé en toiture.","")</f>
        <v/>
      </c>
      <c r="H206" s="324"/>
      <c r="I206" s="324"/>
      <c r="J206" s="324"/>
      <c r="K206" s="324"/>
      <c r="L206" s="325"/>
    </row>
    <row r="207" spans="1:12" ht="13.5" thickBot="1"/>
    <row r="208" spans="1:12" ht="13.5" thickBot="1">
      <c r="A208" s="125" t="s">
        <v>0</v>
      </c>
      <c r="B208" s="124" t="s">
        <v>53</v>
      </c>
      <c r="C208" s="229"/>
      <c r="D208" s="229"/>
      <c r="E208" s="96"/>
      <c r="F208" s="96"/>
      <c r="G208" s="97"/>
      <c r="H208" s="97"/>
      <c r="I208" s="97"/>
      <c r="J208" s="97"/>
      <c r="K208" s="97"/>
      <c r="L208" s="98"/>
    </row>
    <row r="209" spans="1:12">
      <c r="A209" s="206">
        <v>1</v>
      </c>
      <c r="B209" s="14"/>
      <c r="C209" s="3"/>
      <c r="D209" s="5"/>
      <c r="E209" s="6"/>
      <c r="F209" s="6"/>
      <c r="G209" s="326" t="str">
        <f>IF(C209&gt;0,"Toute intervention en toiture ou sur les boites de jonction nécessitera l'utilisation d'une nacelle et/ou un temps supplémentaire pour la sécurisation du travail en hauteur.","")</f>
        <v/>
      </c>
      <c r="H209" s="327"/>
      <c r="I209" s="327"/>
      <c r="J209" s="327"/>
      <c r="K209" s="327"/>
      <c r="L209" s="328"/>
    </row>
    <row r="210" spans="1:12">
      <c r="A210" s="206">
        <f>A209+1</f>
        <v>2</v>
      </c>
      <c r="B210" s="4"/>
      <c r="C210" s="7"/>
      <c r="D210" s="8"/>
      <c r="E210" s="9"/>
      <c r="F210" s="9"/>
      <c r="G210" s="335"/>
      <c r="H210" s="335"/>
      <c r="I210" s="335"/>
      <c r="J210" s="335"/>
      <c r="K210" s="335"/>
      <c r="L210" s="336"/>
    </row>
    <row r="211" spans="1:12">
      <c r="A211" s="206">
        <f>A210+1</f>
        <v>3</v>
      </c>
      <c r="B211" s="4"/>
      <c r="C211" s="7"/>
      <c r="D211" s="8"/>
      <c r="E211" s="9"/>
      <c r="F211" s="9"/>
      <c r="G211" s="335"/>
      <c r="H211" s="335"/>
      <c r="I211" s="335"/>
      <c r="J211" s="335"/>
      <c r="K211" s="335"/>
      <c r="L211" s="336"/>
    </row>
    <row r="212" spans="1:12">
      <c r="A212" s="206">
        <f>A211+1</f>
        <v>4</v>
      </c>
      <c r="B212" s="4"/>
      <c r="C212" s="3"/>
      <c r="D212" s="5"/>
      <c r="E212" s="9"/>
      <c r="F212" s="9"/>
      <c r="G212" s="255"/>
      <c r="H212" s="256"/>
      <c r="I212" s="256"/>
      <c r="J212" s="256"/>
      <c r="K212" s="256"/>
      <c r="L212" s="257"/>
    </row>
    <row r="213" spans="1:12" ht="13.5" thickBot="1">
      <c r="A213" s="208">
        <f>A212+1</f>
        <v>5</v>
      </c>
      <c r="B213" s="10"/>
      <c r="C213" s="15"/>
      <c r="D213" s="16"/>
      <c r="E213" s="13"/>
      <c r="F213" s="13"/>
      <c r="G213" s="261" t="str">
        <f>IF(C213="SO","",IF(C213&gt;0,"Extincteurs mal fixés. Devis sur demande pour mise en conformité.",""))</f>
        <v/>
      </c>
      <c r="H213" s="262"/>
      <c r="I213" s="262"/>
      <c r="J213" s="262"/>
      <c r="K213" s="262"/>
      <c r="L213" s="263"/>
    </row>
    <row r="216" spans="1:12">
      <c r="A216" t="s">
        <v>481</v>
      </c>
    </row>
  </sheetData>
  <mergeCells count="70">
    <mergeCell ref="G115:L115"/>
    <mergeCell ref="G120:L120"/>
    <mergeCell ref="G71:L71"/>
    <mergeCell ref="G72:L72"/>
    <mergeCell ref="G73:L73"/>
    <mergeCell ref="I109:L109"/>
    <mergeCell ref="I110:L110"/>
    <mergeCell ref="B2:G2"/>
    <mergeCell ref="I2:O2"/>
    <mergeCell ref="C4:L4"/>
    <mergeCell ref="C5:L5"/>
    <mergeCell ref="E37:F37"/>
    <mergeCell ref="G106:L106"/>
    <mergeCell ref="G107:L107"/>
    <mergeCell ref="G108:H108"/>
    <mergeCell ref="G85:L85"/>
    <mergeCell ref="G70:L70"/>
    <mergeCell ref="G76:L76"/>
    <mergeCell ref="I108:L108"/>
    <mergeCell ref="I179:L179"/>
    <mergeCell ref="G163:L163"/>
    <mergeCell ref="G116:L116"/>
    <mergeCell ref="G117:L117"/>
    <mergeCell ref="G121:L121"/>
    <mergeCell ref="G126:L126"/>
    <mergeCell ref="G140:L140"/>
    <mergeCell ref="G122:L122"/>
    <mergeCell ref="G138:L138"/>
    <mergeCell ref="G139:L139"/>
    <mergeCell ref="G144:L144"/>
    <mergeCell ref="G182:L182"/>
    <mergeCell ref="A68:B68"/>
    <mergeCell ref="G68:L68"/>
    <mergeCell ref="G74:L74"/>
    <mergeCell ref="G75:L75"/>
    <mergeCell ref="G79:L79"/>
    <mergeCell ref="G80:L80"/>
    <mergeCell ref="G81:L81"/>
    <mergeCell ref="G82:L82"/>
    <mergeCell ref="G83:L83"/>
    <mergeCell ref="G84:L84"/>
    <mergeCell ref="G99:L99"/>
    <mergeCell ref="G100:L100"/>
    <mergeCell ref="G101:L101"/>
    <mergeCell ref="I175:L175"/>
    <mergeCell ref="I178:L178"/>
    <mergeCell ref="B176:C176"/>
    <mergeCell ref="D176:E176"/>
    <mergeCell ref="G176:H176"/>
    <mergeCell ref="I176:L176"/>
    <mergeCell ref="I177:L177"/>
    <mergeCell ref="G187:L187"/>
    <mergeCell ref="H188:I188"/>
    <mergeCell ref="G189:L189"/>
    <mergeCell ref="G195:L195"/>
    <mergeCell ref="G196:L196"/>
    <mergeCell ref="G197:L197"/>
    <mergeCell ref="G198:L198"/>
    <mergeCell ref="C200:L200"/>
    <mergeCell ref="G201:L201"/>
    <mergeCell ref="G202:L202"/>
    <mergeCell ref="G210:L210"/>
    <mergeCell ref="G211:L211"/>
    <mergeCell ref="G212:L212"/>
    <mergeCell ref="G213:L213"/>
    <mergeCell ref="G203:L203"/>
    <mergeCell ref="G204:L204"/>
    <mergeCell ref="G205:L205"/>
    <mergeCell ref="G206:L206"/>
    <mergeCell ref="G209:L209"/>
  </mergeCells>
  <conditionalFormatting sqref="C87">
    <cfRule type="iconSet" priority="87">
      <iconSet showValue="0" reverse="1">
        <cfvo type="percent" val="0"/>
        <cfvo type="num" val="1"/>
        <cfvo type="num" val="2"/>
      </iconSet>
    </cfRule>
  </conditionalFormatting>
  <conditionalFormatting sqref="D98">
    <cfRule type="cellIs" dxfId="48" priority="77" operator="equal">
      <formula>500</formula>
    </cfRule>
  </conditionalFormatting>
  <conditionalFormatting sqref="D99">
    <cfRule type="cellIs" dxfId="47" priority="75" operator="equal">
      <formula>500</formula>
    </cfRule>
  </conditionalFormatting>
  <conditionalFormatting sqref="D100">
    <cfRule type="cellIs" dxfId="46" priority="73" operator="equal">
      <formula>500</formula>
    </cfRule>
  </conditionalFormatting>
  <conditionalFormatting sqref="D101">
    <cfRule type="cellIs" dxfId="45" priority="71" operator="equal">
      <formula>500</formula>
    </cfRule>
  </conditionalFormatting>
  <conditionalFormatting sqref="D102">
    <cfRule type="cellIs" dxfId="44" priority="69" operator="equal">
      <formula>500</formula>
    </cfRule>
  </conditionalFormatting>
  <conditionalFormatting sqref="D103">
    <cfRule type="cellIs" dxfId="43" priority="67" operator="equal">
      <formula>500</formula>
    </cfRule>
  </conditionalFormatting>
  <conditionalFormatting sqref="D104">
    <cfRule type="cellIs" dxfId="42" priority="65" operator="equal">
      <formula>500</formula>
    </cfRule>
  </conditionalFormatting>
  <conditionalFormatting sqref="D105">
    <cfRule type="cellIs" dxfId="41" priority="63" operator="equal">
      <formula>500</formula>
    </cfRule>
  </conditionalFormatting>
  <conditionalFormatting sqref="D106">
    <cfRule type="cellIs" dxfId="40" priority="61" operator="equal">
      <formula>500</formula>
    </cfRule>
  </conditionalFormatting>
  <conditionalFormatting sqref="D109">
    <cfRule type="cellIs" dxfId="39" priority="58" operator="equal">
      <formula>500</formula>
    </cfRule>
  </conditionalFormatting>
  <conditionalFormatting sqref="G109:H109">
    <cfRule type="cellIs" dxfId="38" priority="57" operator="equal">
      <formula>""</formula>
    </cfRule>
  </conditionalFormatting>
  <conditionalFormatting sqref="D110">
    <cfRule type="cellIs" dxfId="37" priority="55" operator="equal">
      <formula>500</formula>
    </cfRule>
  </conditionalFormatting>
  <conditionalFormatting sqref="G110:H110">
    <cfRule type="cellIs" dxfId="36" priority="54" operator="equal">
      <formula>""</formula>
    </cfRule>
  </conditionalFormatting>
  <conditionalFormatting sqref="C114">
    <cfRule type="iconSet" priority="53">
      <iconSet showValue="0" reverse="1">
        <cfvo type="percent" val="0"/>
        <cfvo type="num" val="1"/>
        <cfvo type="num" val="2"/>
      </iconSet>
    </cfRule>
  </conditionalFormatting>
  <conditionalFormatting sqref="D114">
    <cfRule type="cellIs" dxfId="35" priority="52" operator="equal">
      <formula>500</formula>
    </cfRule>
  </conditionalFormatting>
  <conditionalFormatting sqref="D115:D116">
    <cfRule type="cellIs" dxfId="34" priority="51" operator="equal">
      <formula>500</formula>
    </cfRule>
  </conditionalFormatting>
  <conditionalFormatting sqref="D117">
    <cfRule type="cellIs" dxfId="33" priority="50" operator="equal">
      <formula>500</formula>
    </cfRule>
  </conditionalFormatting>
  <conditionalFormatting sqref="C119">
    <cfRule type="iconSet" priority="48">
      <iconSet showValue="0" reverse="1">
        <cfvo type="percent" val="0"/>
        <cfvo type="num" val="1"/>
        <cfvo type="num" val="2"/>
      </iconSet>
    </cfRule>
  </conditionalFormatting>
  <conditionalFormatting sqref="D119">
    <cfRule type="cellIs" dxfId="32" priority="47" operator="equal">
      <formula>500</formula>
    </cfRule>
  </conditionalFormatting>
  <conditionalFormatting sqref="D120 D124:D135">
    <cfRule type="cellIs" dxfId="31" priority="46" operator="equal">
      <formula>500</formula>
    </cfRule>
  </conditionalFormatting>
  <conditionalFormatting sqref="D122">
    <cfRule type="cellIs" dxfId="30" priority="45" operator="equal">
      <formula>500</formula>
    </cfRule>
  </conditionalFormatting>
  <conditionalFormatting sqref="D123">
    <cfRule type="cellIs" dxfId="29" priority="44" operator="equal">
      <formula>500</formula>
    </cfRule>
  </conditionalFormatting>
  <conditionalFormatting sqref="D121">
    <cfRule type="cellIs" dxfId="28" priority="43" operator="equal">
      <formula>500</formula>
    </cfRule>
  </conditionalFormatting>
  <conditionalFormatting sqref="D137:D138 D140:D146">
    <cfRule type="cellIs" dxfId="27" priority="41" operator="equal">
      <formula>500</formula>
    </cfRule>
  </conditionalFormatting>
  <conditionalFormatting sqref="D147">
    <cfRule type="cellIs" dxfId="26" priority="39" operator="equal">
      <formula>500</formula>
    </cfRule>
  </conditionalFormatting>
  <conditionalFormatting sqref="D148">
    <cfRule type="cellIs" dxfId="25" priority="38" operator="equal">
      <formula>500</formula>
    </cfRule>
  </conditionalFormatting>
  <conditionalFormatting sqref="D149:D154">
    <cfRule type="cellIs" dxfId="24" priority="40" operator="equal">
      <formula>500</formula>
    </cfRule>
  </conditionalFormatting>
  <conditionalFormatting sqref="D139">
    <cfRule type="cellIs" dxfId="23" priority="37" operator="equal">
      <formula>500</formula>
    </cfRule>
  </conditionalFormatting>
  <conditionalFormatting sqref="B156">
    <cfRule type="iconSet" priority="36">
      <iconSet showValue="0" reverse="1">
        <cfvo type="percent" val="0"/>
        <cfvo type="num" val="1"/>
        <cfvo type="num" val="2"/>
      </iconSet>
    </cfRule>
  </conditionalFormatting>
  <conditionalFormatting sqref="C156 D157 D159:D165">
    <cfRule type="cellIs" dxfId="22" priority="35" operator="equal">
      <formula>500</formula>
    </cfRule>
  </conditionalFormatting>
  <conditionalFormatting sqref="D166">
    <cfRule type="cellIs" dxfId="21" priority="33" operator="equal">
      <formula>500</formula>
    </cfRule>
  </conditionalFormatting>
  <conditionalFormatting sqref="D167">
    <cfRule type="cellIs" dxfId="20" priority="32" operator="equal">
      <formula>500</formula>
    </cfRule>
  </conditionalFormatting>
  <conditionalFormatting sqref="E173:F173 D168:D173">
    <cfRule type="cellIs" dxfId="19" priority="34" operator="equal">
      <formula>500</formula>
    </cfRule>
  </conditionalFormatting>
  <conditionalFormatting sqref="D158">
    <cfRule type="cellIs" dxfId="18" priority="31" operator="equal">
      <formula>500</formula>
    </cfRule>
  </conditionalFormatting>
  <conditionalFormatting sqref="C175">
    <cfRule type="iconSet" priority="28">
      <iconSet showValue="0" reverse="1">
        <cfvo type="percent" val="0"/>
        <cfvo type="num" val="1"/>
        <cfvo type="num" val="2"/>
      </iconSet>
    </cfRule>
  </conditionalFormatting>
  <conditionalFormatting sqref="D175:I175">
    <cfRule type="iconSet" priority="29">
      <iconSet showValue="0" reverse="1">
        <cfvo type="percent" val="0"/>
        <cfvo type="num" val="1"/>
        <cfvo type="num" val="2"/>
      </iconSet>
    </cfRule>
  </conditionalFormatting>
  <conditionalFormatting sqref="D176">
    <cfRule type="cellIs" dxfId="17" priority="27" operator="equal">
      <formula>500</formula>
    </cfRule>
  </conditionalFormatting>
  <conditionalFormatting sqref="I176">
    <cfRule type="cellIs" dxfId="16" priority="26" operator="equal">
      <formula>500</formula>
    </cfRule>
  </conditionalFormatting>
  <conditionalFormatting sqref="D177:E177">
    <cfRule type="cellIs" dxfId="15" priority="25" operator="equal">
      <formula>500</formula>
    </cfRule>
  </conditionalFormatting>
  <conditionalFormatting sqref="G177">
    <cfRule type="cellIs" dxfId="14" priority="24" operator="equal">
      <formula>500</formula>
    </cfRule>
  </conditionalFormatting>
  <conditionalFormatting sqref="H178">
    <cfRule type="cellIs" dxfId="13" priority="23" operator="equal">
      <formula>500</formula>
    </cfRule>
  </conditionalFormatting>
  <conditionalFormatting sqref="I178">
    <cfRule type="cellIs" dxfId="12" priority="22" operator="equal">
      <formula>500</formula>
    </cfRule>
  </conditionalFormatting>
  <conditionalFormatting sqref="G178">
    <cfRule type="cellIs" dxfId="11" priority="21" operator="equal">
      <formula>500</formula>
    </cfRule>
  </conditionalFormatting>
  <conditionalFormatting sqref="H179">
    <cfRule type="cellIs" dxfId="10" priority="19" operator="equal">
      <formula>500</formula>
    </cfRule>
  </conditionalFormatting>
  <conditionalFormatting sqref="I179">
    <cfRule type="cellIs" dxfId="9" priority="18" operator="equal">
      <formula>500</formula>
    </cfRule>
  </conditionalFormatting>
  <conditionalFormatting sqref="G179">
    <cfRule type="cellIs" dxfId="8" priority="17" operator="equal">
      <formula>500</formula>
    </cfRule>
  </conditionalFormatting>
  <conditionalFormatting sqref="C181">
    <cfRule type="iconSet" priority="15">
      <iconSet showValue="0" reverse="1">
        <cfvo type="percent" val="0"/>
        <cfvo type="num" val="1"/>
        <cfvo type="num" val="2"/>
      </iconSet>
    </cfRule>
  </conditionalFormatting>
  <conditionalFormatting sqref="D181:D182 D184:D187">
    <cfRule type="cellIs" dxfId="7" priority="14" operator="equal">
      <formula>500</formula>
    </cfRule>
  </conditionalFormatting>
  <conditionalFormatting sqref="D189:D192">
    <cfRule type="cellIs" dxfId="6" priority="13" operator="equal">
      <formula>500</formula>
    </cfRule>
  </conditionalFormatting>
  <conditionalFormatting sqref="D183">
    <cfRule type="cellIs" dxfId="5" priority="12" operator="equal">
      <formula>500</formula>
    </cfRule>
  </conditionalFormatting>
  <conditionalFormatting sqref="C194">
    <cfRule type="iconSet" priority="10">
      <iconSet showValue="0" reverse="1">
        <cfvo type="percent" val="0"/>
        <cfvo type="num" val="1"/>
        <cfvo type="num" val="2"/>
      </iconSet>
    </cfRule>
  </conditionalFormatting>
  <conditionalFormatting sqref="D194">
    <cfRule type="cellIs" dxfId="4" priority="9" operator="equal">
      <formula>500</formula>
    </cfRule>
  </conditionalFormatting>
  <conditionalFormatting sqref="D195:D198">
    <cfRule type="cellIs" dxfId="3" priority="8" operator="equal">
      <formula>500</formula>
    </cfRule>
  </conditionalFormatting>
  <conditionalFormatting sqref="D200">
    <cfRule type="cellIs" dxfId="2" priority="6" operator="equal">
      <formula>500</formula>
    </cfRule>
  </conditionalFormatting>
  <conditionalFormatting sqref="D201:D206">
    <cfRule type="cellIs" dxfId="1" priority="5" operator="equal">
      <formula>500</formula>
    </cfRule>
  </conditionalFormatting>
  <conditionalFormatting sqref="C208">
    <cfRule type="iconSet" priority="3">
      <iconSet showValue="0" reverse="1">
        <cfvo type="percent" val="0"/>
        <cfvo type="num" val="1"/>
        <cfvo type="num" val="2"/>
      </iconSet>
    </cfRule>
  </conditionalFormatting>
  <conditionalFormatting sqref="D208:D213">
    <cfRule type="cellIs" dxfId="0" priority="2" operator="equal">
      <formula>500</formula>
    </cfRule>
  </conditionalFormatting>
  <pageMargins left="0.25" right="0.25" top="0.75" bottom="0.75" header="0.3" footer="0.3"/>
  <pageSetup paperSize="9" scale="71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74" r:id="rId4" name="Bouton 10">
              <controlPr defaultSize="0" print="0" autoFill="0" autoPict="0" macro="[0]!CreationDeLaListe">
                <anchor moveWithCells="1" sizeWithCells="1">
                  <from>
                    <xdr:col>15</xdr:col>
                    <xdr:colOff>742950</xdr:colOff>
                    <xdr:row>4</xdr:row>
                    <xdr:rowOff>38100</xdr:rowOff>
                  </from>
                  <to>
                    <xdr:col>17</xdr:col>
                    <xdr:colOff>466725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8" id="{4A7D38DF-F41E-46E5-990E-6A0A3FAF1C32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C70:C76 C79:C85</xm:sqref>
        </x14:conditionalFormatting>
        <x14:conditionalFormatting xmlns:xm="http://schemas.microsoft.com/office/excel/2006/main">
          <x14:cfRule type="iconSet" priority="86" id="{C2645994-5BA3-48A1-BC59-99B714C577F4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C88</xm:sqref>
        </x14:conditionalFormatting>
        <x14:conditionalFormatting xmlns:xm="http://schemas.microsoft.com/office/excel/2006/main">
          <x14:cfRule type="iconSet" priority="85" id="{7E268DE5-6510-4DBF-9A0C-C092B93F3092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C89</xm:sqref>
        </x14:conditionalFormatting>
        <x14:conditionalFormatting xmlns:xm="http://schemas.microsoft.com/office/excel/2006/main">
          <x14:cfRule type="iconSet" priority="84" id="{839EE0C8-F855-4BB1-8EED-0B9C1E32B5BF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C90</xm:sqref>
        </x14:conditionalFormatting>
        <x14:conditionalFormatting xmlns:xm="http://schemas.microsoft.com/office/excel/2006/main">
          <x14:cfRule type="iconSet" priority="83" id="{604513B4-207E-4A71-BFD3-268955EA9A97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C91</xm:sqref>
        </x14:conditionalFormatting>
        <x14:conditionalFormatting xmlns:xm="http://schemas.microsoft.com/office/excel/2006/main">
          <x14:cfRule type="iconSet" priority="82" id="{2ACD5DF9-A3A1-438C-B29F-65C6BC8A9201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C92</xm:sqref>
        </x14:conditionalFormatting>
        <x14:conditionalFormatting xmlns:xm="http://schemas.microsoft.com/office/excel/2006/main">
          <x14:cfRule type="iconSet" priority="81" id="{846A226E-5B54-4C7B-BC4A-86E8C1227846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C93</xm:sqref>
        </x14:conditionalFormatting>
        <x14:conditionalFormatting xmlns:xm="http://schemas.microsoft.com/office/excel/2006/main">
          <x14:cfRule type="iconSet" priority="80" id="{BB0A510E-BE1D-4477-8EF1-60DB69453FB2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C94</xm:sqref>
        </x14:conditionalFormatting>
        <x14:conditionalFormatting xmlns:xm="http://schemas.microsoft.com/office/excel/2006/main">
          <x14:cfRule type="iconSet" priority="79" id="{E2E81C76-F445-430C-AEFC-930D4C1B53A4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C95</xm:sqref>
        </x14:conditionalFormatting>
        <x14:conditionalFormatting xmlns:xm="http://schemas.microsoft.com/office/excel/2006/main">
          <x14:cfRule type="iconSet" priority="78" id="{1170FACE-7C2D-4D64-8D21-D358BA8D9AEF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C96</xm:sqref>
        </x14:conditionalFormatting>
        <x14:conditionalFormatting xmlns:xm="http://schemas.microsoft.com/office/excel/2006/main">
          <x14:cfRule type="iconSet" priority="76" id="{4403EDAA-373E-4C41-9EBF-8B660310A315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C99</xm:sqref>
        </x14:conditionalFormatting>
        <x14:conditionalFormatting xmlns:xm="http://schemas.microsoft.com/office/excel/2006/main">
          <x14:cfRule type="iconSet" priority="74" id="{C2573557-ABBB-43F4-AD7A-06F3998B2B49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C100</xm:sqref>
        </x14:conditionalFormatting>
        <x14:conditionalFormatting xmlns:xm="http://schemas.microsoft.com/office/excel/2006/main">
          <x14:cfRule type="iconSet" priority="72" id="{A2444506-F573-4AC5-BB91-27C862C31445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C101</xm:sqref>
        </x14:conditionalFormatting>
        <x14:conditionalFormatting xmlns:xm="http://schemas.microsoft.com/office/excel/2006/main">
          <x14:cfRule type="iconSet" priority="70" id="{AE440A9E-CBC4-45F6-8C73-7909B3CDECEF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C102</xm:sqref>
        </x14:conditionalFormatting>
        <x14:conditionalFormatting xmlns:xm="http://schemas.microsoft.com/office/excel/2006/main">
          <x14:cfRule type="iconSet" priority="68" id="{B0D577E5-5674-4741-88F8-3B9C3CCBBAFB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C103</xm:sqref>
        </x14:conditionalFormatting>
        <x14:conditionalFormatting xmlns:xm="http://schemas.microsoft.com/office/excel/2006/main">
          <x14:cfRule type="iconSet" priority="66" id="{3CA783EC-BA5F-4C93-9FC6-C049EA3953B8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C104</xm:sqref>
        </x14:conditionalFormatting>
        <x14:conditionalFormatting xmlns:xm="http://schemas.microsoft.com/office/excel/2006/main">
          <x14:cfRule type="iconSet" priority="64" id="{5DA8F3A5-0268-46D2-BC33-FA2A2995B7AB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C105</xm:sqref>
        </x14:conditionalFormatting>
        <x14:conditionalFormatting xmlns:xm="http://schemas.microsoft.com/office/excel/2006/main">
          <x14:cfRule type="iconSet" priority="62" id="{8C7736FF-AE64-499C-A933-EFF3C357CDC6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C106</xm:sqref>
        </x14:conditionalFormatting>
        <x14:conditionalFormatting xmlns:xm="http://schemas.microsoft.com/office/excel/2006/main">
          <x14:cfRule type="iconSet" priority="60" id="{3B819E2C-92F4-458F-81F1-D199505E4D2D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C107</xm:sqref>
        </x14:conditionalFormatting>
        <x14:conditionalFormatting xmlns:xm="http://schemas.microsoft.com/office/excel/2006/main">
          <x14:cfRule type="iconSet" priority="59" id="{AB518C0C-DAA2-4B76-B25B-4E30BC39C98C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C109</xm:sqref>
        </x14:conditionalFormatting>
        <x14:conditionalFormatting xmlns:xm="http://schemas.microsoft.com/office/excel/2006/main">
          <x14:cfRule type="iconSet" priority="56" id="{5134E44C-DDC9-4028-81F8-60A9912AD735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C110</xm:sqref>
        </x14:conditionalFormatting>
        <x14:conditionalFormatting xmlns:xm="http://schemas.microsoft.com/office/excel/2006/main">
          <x14:cfRule type="iconSet" priority="49" id="{58003AFC-1CA7-47BA-A484-FD784590F243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C115:C117</xm:sqref>
        </x14:conditionalFormatting>
        <x14:conditionalFormatting xmlns:xm="http://schemas.microsoft.com/office/excel/2006/main">
          <x14:cfRule type="iconSet" priority="42" id="{77C06AF5-2611-4ABD-A215-451C9D52FE02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C120:C135</xm:sqref>
        </x14:conditionalFormatting>
        <x14:conditionalFormatting xmlns:xm="http://schemas.microsoft.com/office/excel/2006/main">
          <x14:cfRule type="iconSet" priority="30" id="{F2048CE1-EF5B-4641-A0B2-CA14B714D40C}">
            <x14:iconSet iconSet="4TrafficLight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C157:C173 C138:C154</xm:sqref>
        </x14:conditionalFormatting>
        <x14:conditionalFormatting xmlns:xm="http://schemas.microsoft.com/office/excel/2006/main">
          <x14:cfRule type="iconSet" priority="20" id="{DC3BAA6A-F858-4F38-99C4-E00021120F30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C178 F178</xm:sqref>
        </x14:conditionalFormatting>
        <x14:conditionalFormatting xmlns:xm="http://schemas.microsoft.com/office/excel/2006/main">
          <x14:cfRule type="iconSet" priority="16" id="{711F5608-3388-4F88-AF84-B8BA9255FB76}">
            <x14:iconSet iconSet="4RedToBlack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C179 F179</xm:sqref>
        </x14:conditionalFormatting>
        <x14:conditionalFormatting xmlns:xm="http://schemas.microsoft.com/office/excel/2006/main">
          <x14:cfRule type="iconSet" priority="11" id="{22BCA834-A25A-41FD-9E67-C0E718CD25B1}">
            <x14:iconSet iconSet="4Rating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C182:C188 C191:C192</xm:sqref>
        </x14:conditionalFormatting>
        <x14:conditionalFormatting xmlns:xm="http://schemas.microsoft.com/office/excel/2006/main">
          <x14:cfRule type="iconSet" priority="7" id="{C4AEA81E-E649-41C2-A392-4E08648C8944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C195:C198</xm:sqref>
        </x14:conditionalFormatting>
        <x14:conditionalFormatting xmlns:xm="http://schemas.microsoft.com/office/excel/2006/main">
          <x14:cfRule type="iconSet" priority="4" id="{E7F6BA54-BE8F-484F-B6B6-15F604738B10}">
            <x14:iconSet iconSet="4ArrowsGray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C201:C206</xm:sqref>
        </x14:conditionalFormatting>
        <x14:conditionalFormatting xmlns:xm="http://schemas.microsoft.com/office/excel/2006/main">
          <x14:cfRule type="iconSet" priority="1" id="{F3A7BDB1-E578-415B-BB89-4B14C01208F2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2"/>
              <x14:cfIcon iconSet="3TrafficLights1" iconId="1"/>
              <x14:cfIcon iconSet="3Symbols" iconId="1"/>
              <x14:cfIcon iconSet="3Symbols" iconId="0"/>
            </x14:iconSet>
          </x14:cfRule>
          <xm:sqref>C209:C213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Accueil</vt:lpstr>
      <vt:lpstr>P de gard</vt:lpstr>
      <vt:lpstr>Dossiers tech &amp; aff normatif</vt:lpstr>
      <vt:lpstr>Onduleurs</vt:lpstr>
      <vt:lpstr>Mise à la terre</vt:lpstr>
      <vt:lpstr>TDGS AC</vt:lpstr>
      <vt:lpstr>Coffrets DC et BJ</vt:lpstr>
      <vt:lpstr>Tensions chaînes</vt:lpstr>
      <vt:lpstr>PDL</vt:lpstr>
      <vt:lpstr>Monitoring</vt:lpstr>
      <vt:lpstr>Toiture</vt:lpstr>
      <vt:lpstr>Sécurité</vt:lpstr>
      <vt:lpstr>Rappel consignes clients</vt:lpstr>
      <vt:lpstr>Feuil1</vt:lpstr>
      <vt:lpstr>liste2</vt:lpstr>
      <vt:lpstr>liste3</vt:lpstr>
      <vt:lpstr>liste4</vt:lpstr>
      <vt:lpstr>liste5</vt:lpstr>
      <vt:lpstr>ma_liste</vt:lpstr>
      <vt:lpstr>ma_liste1</vt:lpstr>
      <vt:lpstr>ma_liste2</vt:lpstr>
      <vt:lpstr>ma_liste3</vt:lpstr>
      <vt:lpstr>ma_liste4</vt:lpstr>
      <vt:lpstr>ma_liste5</vt:lpstr>
      <vt:lpstr>Accueil!Zone_d_impression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ABRAM</dc:creator>
  <cp:lastModifiedBy>Arthur PERRIN</cp:lastModifiedBy>
  <cp:lastPrinted>2018-01-12T09:43:44Z</cp:lastPrinted>
  <dcterms:created xsi:type="dcterms:W3CDTF">2018-01-02T11:55:03Z</dcterms:created>
  <dcterms:modified xsi:type="dcterms:W3CDTF">2018-01-12T09:44:02Z</dcterms:modified>
</cp:coreProperties>
</file>