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onel COSTES\Dropbox (SOLAPRO)\_réseau BE\5. DOSSIER PERSO\Léo BERRY\PROJET PREVENTIVE\BDD\Test création pdf\Changement doc word\20180207\"/>
    </mc:Choice>
  </mc:AlternateContent>
  <bookViews>
    <workbookView xWindow="0" yWindow="0" windowWidth="28800" windowHeight="11010" tabRatio="753" firstSheet="2" activeTab="12" xr2:uid="{00000000-000D-0000-FFFF-FFFF00000000}"/>
  </bookViews>
  <sheets>
    <sheet name="Accueil" sheetId="2" r:id="rId1"/>
    <sheet name="Dossiers tech &amp; aff normatif" sheetId="7" r:id="rId2"/>
    <sheet name="Loc onduleurs" sheetId="28" r:id="rId3"/>
    <sheet name="Mise à la terre" sheetId="10" r:id="rId4"/>
    <sheet name="TDGS AC" sheetId="11" r:id="rId5"/>
    <sheet name="Coffret DC" sheetId="12" r:id="rId6"/>
    <sheet name="BJ" sheetId="29" r:id="rId7"/>
    <sheet name="Onduleurs" sheetId="9" r:id="rId8"/>
    <sheet name="Tensions chaînes" sheetId="14" r:id="rId9"/>
    <sheet name="PDL" sheetId="17" r:id="rId10"/>
    <sheet name="Monitoring" sheetId="18" r:id="rId11"/>
    <sheet name="Toiture et Sécurité" sheetId="19" r:id="rId12"/>
    <sheet name="Rapport" sheetId="23" r:id="rId13"/>
  </sheets>
  <definedNames>
    <definedName name="Actualisation2_rapport">Rapport!$A$150:$R$1848</definedName>
    <definedName name="f_site">OFFSET(p_site,0,0,COUNTA(l_site),1)</definedName>
    <definedName name="l_site">#REF!</definedName>
    <definedName name="liste10">#REF!</definedName>
    <definedName name="liste7">#REF!</definedName>
    <definedName name="liste8">#REF!</definedName>
    <definedName name="liste9">#REF!</definedName>
    <definedName name="ma_liste">'Toiture et Sécurité'!$A$3:$K$9</definedName>
    <definedName name="ma_liste1">'Dossiers tech &amp; aff normatif'!$A$1:$L$18</definedName>
    <definedName name="ma_liste10">'Dossiers tech &amp; aff normatif'!$A$1:$L$19</definedName>
    <definedName name="ma_liste2">Onduleurs!$A$2:$L$226</definedName>
    <definedName name="ma_liste5">'Coffret DC'!$A$1:$L$50</definedName>
    <definedName name="maliste1">'Dossiers tech &amp; aff normatif'!$A$3:$K$21</definedName>
    <definedName name="maliste10">'Toiture et Sécurité'!$A$3:$K$18</definedName>
    <definedName name="maliste2">'Loc onduleurs'!$A$3:$K$12</definedName>
    <definedName name="maliste3">'Mise à la terre'!$A$2:$K$5</definedName>
    <definedName name="maliste4">'TDGS AC'!$A$2:$K$18</definedName>
    <definedName name="maliste5">'Coffret DC'!$A$1:$K$18</definedName>
    <definedName name="maliste5.1">BJ!$A$1:$K$18</definedName>
    <definedName name="maliste8">PDL!$A$3:$K$10</definedName>
    <definedName name="maliste9">Monitoring!$A$3:$K$7</definedName>
    <definedName name="p_site">#REF!</definedName>
    <definedName name="p_sites">#REF!</definedName>
    <definedName name="_xlnm.Print_Area" localSheetId="0">Accueil!$A$1:$C$46</definedName>
    <definedName name="_xlnm.Print_Area" localSheetId="12">Rapport!$A:$L</definedName>
  </definedNames>
  <calcPr calcId="171027"/>
  <fileRecoveryPr autoRecover="0"/>
</workbook>
</file>

<file path=xl/calcChain.xml><?xml version="1.0" encoding="utf-8"?>
<calcChain xmlns="http://schemas.openxmlformats.org/spreadsheetml/2006/main">
  <c r="A244" i="23" l="1"/>
  <c r="A243" i="23"/>
  <c r="A242" i="23"/>
  <c r="F241" i="23"/>
  <c r="F240" i="23"/>
  <c r="F239" i="23"/>
  <c r="A234" i="23"/>
  <c r="F233" i="23"/>
  <c r="F232" i="23"/>
  <c r="F231" i="23"/>
  <c r="F230" i="23"/>
  <c r="F228" i="23"/>
  <c r="F227" i="23"/>
  <c r="A226" i="23"/>
  <c r="A227" i="23" s="1"/>
  <c r="A228" i="23" s="1"/>
  <c r="A229" i="23" s="1"/>
  <c r="A230" i="23" s="1"/>
  <c r="A231" i="23" s="1"/>
  <c r="A232" i="23" s="1"/>
  <c r="A222" i="23"/>
  <c r="A223" i="23" s="1"/>
  <c r="A224" i="23" s="1"/>
  <c r="F221" i="23"/>
  <c r="F220" i="23"/>
  <c r="F219" i="23"/>
  <c r="A189" i="23"/>
  <c r="F188" i="23"/>
  <c r="A188" i="23"/>
  <c r="F187" i="23"/>
  <c r="F182" i="23"/>
  <c r="F181" i="23"/>
  <c r="F180" i="23"/>
  <c r="F178" i="23"/>
  <c r="F177" i="23"/>
  <c r="F176" i="23"/>
  <c r="A176" i="23"/>
  <c r="A177" i="23" s="1"/>
  <c r="A178" i="23" s="1"/>
  <c r="A179" i="23" s="1"/>
  <c r="A180" i="23" s="1"/>
  <c r="A181" i="23" s="1"/>
  <c r="A182" i="23" s="1"/>
  <c r="F175" i="23"/>
  <c r="A175" i="23"/>
  <c r="F174" i="23"/>
  <c r="A165" i="23"/>
  <c r="A166" i="23" s="1"/>
  <c r="A167" i="23" s="1"/>
  <c r="A168" i="23" s="1"/>
  <c r="A169" i="23" s="1"/>
  <c r="A164" i="23"/>
  <c r="A153" i="23"/>
  <c r="A154" i="23" s="1"/>
  <c r="A155" i="23" s="1"/>
  <c r="A156" i="23" s="1"/>
  <c r="A157" i="23" s="1"/>
  <c r="A158" i="23" s="1"/>
  <c r="I4" i="9" l="1"/>
  <c r="F3" i="12" l="1"/>
  <c r="F18" i="29" l="1"/>
  <c r="F17" i="29"/>
  <c r="F15" i="29"/>
  <c r="F14" i="29"/>
  <c r="F13" i="29"/>
  <c r="F12" i="29"/>
  <c r="F11" i="29"/>
  <c r="F10" i="29"/>
  <c r="A10" i="29"/>
  <c r="A11" i="29" s="1"/>
  <c r="A12" i="29" s="1"/>
  <c r="A13" i="29" s="1"/>
  <c r="A14" i="29" s="1"/>
  <c r="A15" i="29" s="1"/>
  <c r="A16" i="29" s="1"/>
  <c r="A17" i="29" s="1"/>
  <c r="F4" i="29"/>
  <c r="F3" i="29"/>
  <c r="F12" i="28" l="1"/>
  <c r="F11" i="28"/>
  <c r="F10" i="28"/>
  <c r="F8" i="28"/>
  <c r="F7" i="28"/>
  <c r="F6" i="28"/>
  <c r="F5" i="28"/>
  <c r="A5" i="28"/>
  <c r="A6" i="28" s="1"/>
  <c r="A7" i="28" s="1"/>
  <c r="A8" i="28" s="1"/>
  <c r="A9" i="28" s="1"/>
  <c r="A10" i="28" s="1"/>
  <c r="A11" i="28" s="1"/>
  <c r="A12" i="28" s="1"/>
  <c r="F4" i="28"/>
  <c r="D224" i="9" l="1"/>
  <c r="B12" i="2" l="1"/>
  <c r="B7" i="2"/>
  <c r="B17" i="2"/>
  <c r="B18" i="2"/>
  <c r="B16" i="2"/>
  <c r="B13" i="2"/>
  <c r="B10" i="2"/>
  <c r="B14" i="2"/>
  <c r="B9" i="2"/>
  <c r="B11" i="2"/>
  <c r="B15" i="2"/>
  <c r="B6" i="2" l="1"/>
  <c r="B8" i="2"/>
  <c r="F14" i="19" l="1"/>
  <c r="A15" i="19"/>
  <c r="A16" i="19" s="1"/>
  <c r="A17" i="19" s="1"/>
  <c r="A18" i="19" s="1"/>
  <c r="F18" i="19"/>
  <c r="C54" i="23" l="1"/>
  <c r="C58" i="23"/>
  <c r="C56" i="23" l="1"/>
  <c r="F7" i="23"/>
  <c r="F18" i="12" l="1"/>
  <c r="F4" i="10" l="1"/>
  <c r="F3" i="10"/>
  <c r="A8" i="14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209" i="14" s="1"/>
  <c r="A210" i="14" s="1"/>
  <c r="A211" i="14" s="1"/>
  <c r="A212" i="14" s="1"/>
  <c r="A213" i="14" s="1"/>
  <c r="A214" i="14" s="1"/>
  <c r="A215" i="14" s="1"/>
  <c r="A216" i="14" s="1"/>
  <c r="A217" i="14" s="1"/>
  <c r="A218" i="14" s="1"/>
  <c r="A219" i="14" s="1"/>
  <c r="A220" i="14" s="1"/>
  <c r="A221" i="14" s="1"/>
  <c r="A222" i="14" s="1"/>
  <c r="A223" i="14" s="1"/>
  <c r="A224" i="14" s="1"/>
  <c r="A225" i="14" s="1"/>
  <c r="A226" i="14" s="1"/>
  <c r="C51" i="23"/>
  <c r="A16" i="7"/>
  <c r="A17" i="7" s="1"/>
  <c r="A18" i="7" s="1"/>
  <c r="A19" i="7" s="1"/>
  <c r="A20" i="7" s="1"/>
  <c r="A21" i="7" s="1"/>
  <c r="F4" i="11"/>
  <c r="A6" i="11"/>
  <c r="A7" i="11" s="1"/>
  <c r="A8" i="11" s="1"/>
  <c r="A10" i="11"/>
  <c r="A11" i="11" s="1"/>
  <c r="A12" i="11" s="1"/>
  <c r="A13" i="11" s="1"/>
  <c r="A14" i="11" s="1"/>
  <c r="A15" i="11" s="1"/>
  <c r="A16" i="11" s="1"/>
  <c r="F9" i="19"/>
  <c r="F8" i="19"/>
  <c r="F7" i="19"/>
  <c r="F5" i="19"/>
  <c r="A5" i="19"/>
  <c r="A6" i="19" s="1"/>
  <c r="A7" i="19" s="1"/>
  <c r="A8" i="19" s="1"/>
  <c r="A9" i="19" s="1"/>
  <c r="F4" i="19"/>
  <c r="F6" i="18"/>
  <c r="A5" i="18"/>
  <c r="A6" i="18" s="1"/>
  <c r="A7" i="18" s="1"/>
  <c r="F17" i="12"/>
  <c r="F15" i="12"/>
  <c r="F14" i="12"/>
  <c r="F13" i="12"/>
  <c r="F12" i="12"/>
  <c r="F11" i="12"/>
  <c r="F10" i="12"/>
  <c r="A9" i="12"/>
  <c r="A10" i="12" s="1"/>
  <c r="A11" i="12" s="1"/>
  <c r="A12" i="12" s="1"/>
  <c r="A13" i="12" s="1"/>
  <c r="A14" i="12" s="1"/>
  <c r="A15" i="12" s="1"/>
  <c r="A17" i="12" s="1"/>
  <c r="A18" i="12" s="1"/>
  <c r="F4" i="12"/>
  <c r="A5" i="12"/>
  <c r="A6" i="12" s="1"/>
  <c r="A7" i="12" s="1"/>
  <c r="F2" i="12"/>
  <c r="A18" i="11"/>
  <c r="F17" i="11"/>
  <c r="F16" i="11"/>
  <c r="F15" i="11"/>
  <c r="F14" i="11"/>
  <c r="F12" i="11"/>
  <c r="F11" i="11"/>
  <c r="F5" i="11"/>
  <c r="F3" i="11"/>
  <c r="A4" i="10"/>
  <c r="A5" i="10" s="1"/>
  <c r="A5" i="7"/>
  <c r="A6" i="7" s="1"/>
  <c r="A7" i="7" s="1"/>
  <c r="A8" i="7" s="1"/>
  <c r="A9" i="7" s="1"/>
  <c r="A10" i="7" s="1"/>
  <c r="C52" i="2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</author>
  </authors>
  <commentList>
    <comment ref="B15" authorId="0" shapeId="0" xr:uid="{00000000-0006-0000-0200-000001000000}">
      <text>
        <r>
          <rPr>
            <sz val="9"/>
            <color indexed="81"/>
            <rFont val="Tahoma"/>
            <family val="2"/>
          </rPr>
          <t>1 - Production photovoltaique - Coupure réseau distribution
2 - Coupure photovoltaique si organe coupure</t>
        </r>
      </text>
    </comment>
    <comment ref="B16" authorId="0" shapeId="0" xr:uid="{00000000-0006-0000-0200-000002000000}">
      <text>
        <r>
          <rPr>
            <sz val="9"/>
            <color indexed="81"/>
            <rFont val="Tahoma"/>
            <family val="2"/>
          </rPr>
          <t>1 - Installation électrique sous tension durant la journée
2 - Etiquette DIMO</t>
        </r>
      </text>
    </comment>
    <comment ref="B17" authorId="0" shapeId="0" xr:uid="{00000000-0006-0000-0200-000003000000}">
      <text>
        <r>
          <rPr>
            <sz val="9"/>
            <color indexed="81"/>
            <rFont val="Tahoma"/>
            <family val="2"/>
          </rPr>
          <t>1 - Installation électrique sous tension durant la journée
2 - Sectionnement Général installation PV 
3 - Coupure d'urgence sortie onduleur
4 - Etiquette DIMO</t>
        </r>
      </text>
    </comment>
    <comment ref="B18" authorId="0" shapeId="0" xr:uid="{00000000-0006-0000-0200-000004000000}">
      <text>
        <r>
          <rPr>
            <sz val="9"/>
            <color indexed="81"/>
            <rFont val="Tahoma"/>
            <family val="2"/>
          </rPr>
          <t>1 - Coupure d'urgence entrée onduleur
2 - Ne pas manœuvrer en charge
3 - Attention présence de 2 sources de tension. Isoler les 2 source avt intervention</t>
        </r>
      </text>
    </comment>
    <comment ref="B19" authorId="0" shapeId="0" xr:uid="{00000000-0006-0000-0200-000005000000}">
      <text>
        <r>
          <rPr>
            <sz val="9"/>
            <color indexed="81"/>
            <rFont val="Tahoma"/>
            <family val="2"/>
          </rPr>
          <t>1 - Attention câbles sous courant continu sous tension
2 - Ne pas manœuvrer en charge
3 - (Eventuellement) Coupure d'urgence entrée onduleur</t>
        </r>
      </text>
    </comment>
    <comment ref="B20" authorId="0" shapeId="0" xr:uid="{00000000-0006-0000-0200-000006000000}">
      <text>
        <r>
          <rPr>
            <sz val="9"/>
            <color indexed="81"/>
            <rFont val="Tahoma"/>
            <family val="2"/>
          </rPr>
          <t>1 - Ne pas manœuvrer en charge
2 - Attentio câble sous courant continu sous tension
3 - (eventuellement) Coupure d'urgence entrée onduleur</t>
        </r>
      </text>
    </comment>
    <comment ref="B21" authorId="0" shapeId="0" xr:uid="{00000000-0006-0000-0200-000007000000}">
      <text>
        <r>
          <rPr>
            <sz val="9"/>
            <color indexed="81"/>
            <rFont val="Tahoma"/>
            <family val="2"/>
          </rPr>
          <t>1 - Attention câbles sous courant continu sous tension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SOLAPRO</author>
  </authors>
  <commentList>
    <comment ref="B13" authorId="0" shapeId="0" xr:uid="{00000000-0006-0000-0500-000001000000}">
      <text>
        <r>
          <rPr>
            <sz val="9"/>
            <color indexed="81"/>
            <rFont val="Tahoma"/>
            <family val="2"/>
          </rPr>
          <t>Seuil mini : 207V
Seuil maxi : 253V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</author>
    <author>SOLAPRO</author>
  </authors>
  <commentList>
    <comment ref="B163" authorId="0" shapeId="0" xr:uid="{7C101C99-1B81-41A4-99BF-0D002D99237F}">
      <text>
        <r>
          <rPr>
            <sz val="9"/>
            <color indexed="81"/>
            <rFont val="Tahoma"/>
            <family val="2"/>
          </rPr>
          <t>1 - Production photovoltaique - Coupure réseau distribution
2 - Coupure photovoltaique si organe coupure</t>
        </r>
      </text>
    </comment>
    <comment ref="B164" authorId="0" shapeId="0" xr:uid="{43D49380-9E43-494D-91EE-A1E7248B19E4}">
      <text>
        <r>
          <rPr>
            <sz val="9"/>
            <color indexed="81"/>
            <rFont val="Tahoma"/>
            <family val="2"/>
          </rPr>
          <t>1 - Installation électrique sous tension durant la journée
2 - Etiquette DIMO</t>
        </r>
      </text>
    </comment>
    <comment ref="B165" authorId="0" shapeId="0" xr:uid="{2989B744-E3E4-4919-92C7-AB4350153E04}">
      <text>
        <r>
          <rPr>
            <sz val="9"/>
            <color indexed="81"/>
            <rFont val="Tahoma"/>
            <family val="2"/>
          </rPr>
          <t>1 - Installation électrique sous tension durant la journée
2 - Sectionnement Général installation PV 
3 - Coupure d'urgence sortie onduleur
4 - Etiquette DIMO</t>
        </r>
      </text>
    </comment>
    <comment ref="B166" authorId="0" shapeId="0" xr:uid="{8B15B06F-CAB4-4730-ADA5-D7089E7964CF}">
      <text>
        <r>
          <rPr>
            <sz val="9"/>
            <color indexed="81"/>
            <rFont val="Tahoma"/>
            <family val="2"/>
          </rPr>
          <t>1 - Coupure d'urgence entrée onduleur
2 - Ne pas manœuvrer en charge
3 - Attention présence de 2 sources de tension. Isoler les 2 source avt intervention</t>
        </r>
      </text>
    </comment>
    <comment ref="B167" authorId="0" shapeId="0" xr:uid="{0881F624-4C95-4221-B28B-16B0C3A3C3F6}">
      <text>
        <r>
          <rPr>
            <sz val="9"/>
            <color indexed="81"/>
            <rFont val="Tahoma"/>
            <family val="2"/>
          </rPr>
          <t>1 - Attention câbles sous courant continu sous tension
2 - Ne pas manœuvrer en charge
3 - (Eventuellement) Coupure d'urgence entrée onduleur</t>
        </r>
      </text>
    </comment>
    <comment ref="B168" authorId="0" shapeId="0" xr:uid="{5AF832C3-6CC2-40C7-978F-65B7664F683B}">
      <text>
        <r>
          <rPr>
            <sz val="9"/>
            <color indexed="81"/>
            <rFont val="Tahoma"/>
            <family val="2"/>
          </rPr>
          <t>1 - Ne pas manœuvrer en charge
2 - Attentio câble sous courant continu sous tension
3 - (eventuellement) Coupure d'urgence entrée onduleur</t>
        </r>
      </text>
    </comment>
    <comment ref="B169" authorId="0" shapeId="0" xr:uid="{E2215EB3-13C1-4BB9-B4F8-C97209220C67}">
      <text>
        <r>
          <rPr>
            <sz val="9"/>
            <color indexed="81"/>
            <rFont val="Tahoma"/>
            <family val="2"/>
          </rPr>
          <t>1 - Attention câbles sous courant continu sous tension</t>
        </r>
      </text>
    </comment>
    <comment ref="B229" authorId="1" shapeId="0" xr:uid="{BB5B1CA3-1D75-4388-97B9-1DC7E3E0BE73}">
      <text>
        <r>
          <rPr>
            <sz val="9"/>
            <color indexed="81"/>
            <rFont val="Tahoma"/>
            <family val="2"/>
          </rPr>
          <t>Seuil mini : 207V
Seuil maxi : 253V</t>
        </r>
      </text>
    </comment>
  </commentList>
</comments>
</file>

<file path=xl/sharedStrings.xml><?xml version="1.0" encoding="utf-8"?>
<sst xmlns="http://schemas.openxmlformats.org/spreadsheetml/2006/main" count="582" uniqueCount="512">
  <si>
    <t xml:space="preserve">Durée de la préventive </t>
  </si>
  <si>
    <t>Marque du datalogger</t>
  </si>
  <si>
    <t>M</t>
  </si>
  <si>
    <t>A</t>
  </si>
  <si>
    <t>B</t>
  </si>
  <si>
    <t>C</t>
  </si>
  <si>
    <t>D</t>
  </si>
  <si>
    <t>Réaliser la thermographie du TDGS AC</t>
  </si>
  <si>
    <t>F</t>
  </si>
  <si>
    <t>Réaliser la thermographie des Coffrets DC</t>
  </si>
  <si>
    <t xml:space="preserve">Calibre : </t>
  </si>
  <si>
    <t>G</t>
  </si>
  <si>
    <t>Réaliser la thermographie des Boites de jonction</t>
  </si>
  <si>
    <t>H</t>
  </si>
  <si>
    <t>Tension des Chaines Onduleur 1</t>
  </si>
  <si>
    <t>Tension des Chaines Onduleur 2</t>
  </si>
  <si>
    <t>Tension des Chaines Onduleur 3</t>
  </si>
  <si>
    <t>Tension des Chaines Onduleur 4</t>
  </si>
  <si>
    <t>Tension des Chaines Onduleur 5</t>
  </si>
  <si>
    <t>Tension des Chaines Onduleur 6</t>
  </si>
  <si>
    <t>Tension des Chaines Onduleur 7</t>
  </si>
  <si>
    <t>Tension des Chaines Onduleur 8</t>
  </si>
  <si>
    <t>Tension des Chaines Onduleur 9</t>
  </si>
  <si>
    <t>Tension des Chaines Onduleur 10</t>
  </si>
  <si>
    <t>I</t>
  </si>
  <si>
    <t>N° de série :</t>
  </si>
  <si>
    <t>Etat de l'onduleur 1</t>
  </si>
  <si>
    <t>Etat de l'onduleur 2</t>
  </si>
  <si>
    <t>Etat de l'onduleur 3</t>
  </si>
  <si>
    <t>J</t>
  </si>
  <si>
    <t>Réaliser la thermographie du PDL</t>
  </si>
  <si>
    <t>K</t>
  </si>
  <si>
    <t>Monitoring</t>
  </si>
  <si>
    <t>L</t>
  </si>
  <si>
    <t>Nombre de chaîne par onduleur:</t>
  </si>
  <si>
    <t>Site:</t>
  </si>
  <si>
    <t>Adresse</t>
  </si>
  <si>
    <t xml:space="preserve">Accessibilité du site </t>
  </si>
  <si>
    <t xml:space="preserve">Nombre de BJs </t>
  </si>
  <si>
    <t>Intervenants:</t>
  </si>
  <si>
    <t xml:space="preserve">Date de la visite </t>
  </si>
  <si>
    <t>Nombre de coffrets DC</t>
  </si>
  <si>
    <t>Informations technique du site</t>
  </si>
  <si>
    <t>Téléphone client :</t>
  </si>
  <si>
    <t>Téléphone secondaire client :</t>
  </si>
  <si>
    <t xml:space="preserve">Contact sur site </t>
  </si>
  <si>
    <t>Puissance Wc</t>
  </si>
  <si>
    <t>Etat de l'onduleur 4</t>
  </si>
  <si>
    <t>Etat de l'onduleur 5</t>
  </si>
  <si>
    <t>Etat de l'onduleur 6</t>
  </si>
  <si>
    <t>Etat de l'onduleur 7</t>
  </si>
  <si>
    <t>Etat de l'onduleur 8</t>
  </si>
  <si>
    <t>Etat de l'onduleur 9</t>
  </si>
  <si>
    <t>Etat de l'onduleur 10</t>
  </si>
  <si>
    <t>Etat de l'onduleur 11</t>
  </si>
  <si>
    <t>Etat de l'onduleur 12</t>
  </si>
  <si>
    <t>Etat de l'onduleur 13</t>
  </si>
  <si>
    <t>Etat de l'onduleur 14</t>
  </si>
  <si>
    <t>Etat de l'onduleur 15</t>
  </si>
  <si>
    <t>Etat de l'onduleur 16</t>
  </si>
  <si>
    <t>Etat de l'onduleur 17</t>
  </si>
  <si>
    <t>Etat de l'onduleur 18</t>
  </si>
  <si>
    <t>Etat de l'onduleur 19</t>
  </si>
  <si>
    <t>Etat de l'onduleur 20</t>
  </si>
  <si>
    <t>Etat de l'onduleur 21</t>
  </si>
  <si>
    <t>Etat de l'onduleur 22</t>
  </si>
  <si>
    <t>Etat de l'onduleur 23</t>
  </si>
  <si>
    <t>Etat de l'onduleur 24</t>
  </si>
  <si>
    <t>Etat de l'onduleur 25</t>
  </si>
  <si>
    <t>Etat de l'onduleur 26</t>
  </si>
  <si>
    <t>Etat de l'onduleur 27</t>
  </si>
  <si>
    <t>Etat de l'onduleur 28</t>
  </si>
  <si>
    <t>Etat de l'onduleur 29</t>
  </si>
  <si>
    <t>Etat de l'onduleur 30</t>
  </si>
  <si>
    <t>Etat de l'onduleur 31</t>
  </si>
  <si>
    <t>Etat de l'onduleur 32</t>
  </si>
  <si>
    <t>Etat de l'onduleur 33</t>
  </si>
  <si>
    <t>Etat de l'onduleur 34</t>
  </si>
  <si>
    <t>Etat de l'onduleur 35</t>
  </si>
  <si>
    <t>Etat de l'onduleur 36</t>
  </si>
  <si>
    <t>Etat de l'onduleur 37</t>
  </si>
  <si>
    <t>Etat de l'onduleur 38</t>
  </si>
  <si>
    <t>Etat de l'onduleur 39</t>
  </si>
  <si>
    <t>Etat de l'onduleur 40</t>
  </si>
  <si>
    <t>Etat de l'onduleur 41</t>
  </si>
  <si>
    <t>Etat de l'onduleur 42</t>
  </si>
  <si>
    <t>Etat de l'onduleur 43</t>
  </si>
  <si>
    <t>Etat de l'onduleur 44</t>
  </si>
  <si>
    <t>Etat de l'onduleur 45</t>
  </si>
  <si>
    <t>Etat de l'onduleur 46</t>
  </si>
  <si>
    <t>Etat de l'onduleur 47</t>
  </si>
  <si>
    <t>Etat de l'onduleur 48</t>
  </si>
  <si>
    <t>Etat de l'onduleur 49</t>
  </si>
  <si>
    <t>Etat de l'onduleur 50</t>
  </si>
  <si>
    <t>Etat de l'onduleur 51</t>
  </si>
  <si>
    <t>Etat de l'onduleur 52</t>
  </si>
  <si>
    <t>Etat de l'onduleur 53</t>
  </si>
  <si>
    <t>Etat de l'onduleur 54</t>
  </si>
  <si>
    <t>Etat de l'onduleur 55</t>
  </si>
  <si>
    <t>Etat de l'onduleur 56</t>
  </si>
  <si>
    <t>Etat de l'onduleur 57</t>
  </si>
  <si>
    <t>Etat de l'onduleur 58</t>
  </si>
  <si>
    <t>Etat de l'onduleur 59</t>
  </si>
  <si>
    <t>Etat de l'onduleur 60</t>
  </si>
  <si>
    <t>Etat de l'onduleur 61</t>
  </si>
  <si>
    <t>Etat de l'onduleur 62</t>
  </si>
  <si>
    <t>Etat de l'onduleur 63</t>
  </si>
  <si>
    <t>Etat de l'onduleur 64</t>
  </si>
  <si>
    <t>Etat de l'onduleur 65</t>
  </si>
  <si>
    <t>Etat de l'onduleur 66</t>
  </si>
  <si>
    <t>Etat de l'onduleur 67</t>
  </si>
  <si>
    <t>Etat de l'onduleur 68</t>
  </si>
  <si>
    <t>Etat de l'onduleur 69</t>
  </si>
  <si>
    <t>Etat de l'onduleur 70</t>
  </si>
  <si>
    <t>Etat de l'onduleur 71</t>
  </si>
  <si>
    <t>Etat de l'onduleur 72</t>
  </si>
  <si>
    <t>Etat de l'onduleur 73</t>
  </si>
  <si>
    <t>Etat de l'onduleur 74</t>
  </si>
  <si>
    <t>Etat de l'onduleur 75</t>
  </si>
  <si>
    <t>Etat de l'onduleur 76</t>
  </si>
  <si>
    <t>Etat de l'onduleur 77</t>
  </si>
  <si>
    <t>Etat de l'onduleur 78</t>
  </si>
  <si>
    <t>Etat de l'onduleur 79</t>
  </si>
  <si>
    <t>Etat de l'onduleur 80</t>
  </si>
  <si>
    <t>Etat de l'onduleur 81</t>
  </si>
  <si>
    <t>Etat de l'onduleur 82</t>
  </si>
  <si>
    <t>Etat de l'onduleur 83</t>
  </si>
  <si>
    <t>Etat de l'onduleur 84</t>
  </si>
  <si>
    <t>Etat de l'onduleur 85</t>
  </si>
  <si>
    <t>Etat de l'onduleur 86</t>
  </si>
  <si>
    <t>Etat de l'onduleur 87</t>
  </si>
  <si>
    <t>Etat de l'onduleur 88</t>
  </si>
  <si>
    <t>Etat de l'onduleur 89</t>
  </si>
  <si>
    <t>Etat de l'onduleur 90</t>
  </si>
  <si>
    <t>Etat de l'onduleur 91</t>
  </si>
  <si>
    <t>Etat de l'onduleur 92</t>
  </si>
  <si>
    <t>Etat de l'onduleur 93</t>
  </si>
  <si>
    <t>Etat de l'onduleur 94</t>
  </si>
  <si>
    <t>Etat de l'onduleur 95</t>
  </si>
  <si>
    <t>Etat de l'onduleur 96</t>
  </si>
  <si>
    <t>Etat de l'onduleur 97</t>
  </si>
  <si>
    <t>Etat de l'onduleur 98</t>
  </si>
  <si>
    <t>Etat de l'onduleur 99</t>
  </si>
  <si>
    <t>Etat de l'onduleur 100</t>
  </si>
  <si>
    <t>Etat de l'onduleur 101</t>
  </si>
  <si>
    <t>Etat de l'onduleur 102</t>
  </si>
  <si>
    <t>Etat de l'onduleur 103</t>
  </si>
  <si>
    <t>Etat de l'onduleur 104</t>
  </si>
  <si>
    <t>Etat de l'onduleur 105</t>
  </si>
  <si>
    <t>Etat de l'onduleur 106</t>
  </si>
  <si>
    <t>Etat de l'onduleur 107</t>
  </si>
  <si>
    <t>Etat de l'onduleur 108</t>
  </si>
  <si>
    <t>Etat de l'onduleur 109</t>
  </si>
  <si>
    <t>Etat de l'onduleur 110</t>
  </si>
  <si>
    <t>Etat de l'onduleur 111</t>
  </si>
  <si>
    <t>Etat de l'onduleur 112</t>
  </si>
  <si>
    <t>Etat de l'onduleur 113</t>
  </si>
  <si>
    <t>Etat de l'onduleur 114</t>
  </si>
  <si>
    <t>Etat de l'onduleur 115</t>
  </si>
  <si>
    <t>Etat de l'onduleur 116</t>
  </si>
  <si>
    <t>Etat de l'onduleur 117</t>
  </si>
  <si>
    <t>Etat de l'onduleur 118</t>
  </si>
  <si>
    <t>Etat de l'onduleur 119</t>
  </si>
  <si>
    <t>Etat de l'onduleur 120</t>
  </si>
  <si>
    <t>Etat de l'onduleur 121</t>
  </si>
  <si>
    <t>Etat de l'onduleur 122</t>
  </si>
  <si>
    <t>Etat de l'onduleur 123</t>
  </si>
  <si>
    <t>Etat de l'onduleur 124</t>
  </si>
  <si>
    <t>Etat de l'onduleur 125</t>
  </si>
  <si>
    <t>Etat de l'onduleur 126</t>
  </si>
  <si>
    <t>Etat de l'onduleur 127</t>
  </si>
  <si>
    <t>Etat de l'onduleur 128</t>
  </si>
  <si>
    <t>Etat de l'onduleur 129</t>
  </si>
  <si>
    <t>Etat de l'onduleur 130</t>
  </si>
  <si>
    <t>Etat de l'onduleur 131</t>
  </si>
  <si>
    <t xml:space="preserve">Veuillez renseigner le nombre d'onduleur: </t>
  </si>
  <si>
    <t>Etat de l'onduleur 132</t>
  </si>
  <si>
    <t>Etat de l'onduleur 133</t>
  </si>
  <si>
    <t>Etat de l'onduleur 134</t>
  </si>
  <si>
    <t>Etat de l'onduleur 135</t>
  </si>
  <si>
    <t>Etat de l'onduleur 136</t>
  </si>
  <si>
    <t>Etat de l'onduleur 137</t>
  </si>
  <si>
    <t>Etat de l'onduleur 138</t>
  </si>
  <si>
    <t>Etat de l'onduleur 139</t>
  </si>
  <si>
    <t>Etat de l'onduleur 140</t>
  </si>
  <si>
    <t>Etat de l'onduleur 141</t>
  </si>
  <si>
    <t>Etat de l'onduleur 142</t>
  </si>
  <si>
    <t>Etat de l'onduleur 143</t>
  </si>
  <si>
    <t>Etat de l'onduleur 144</t>
  </si>
  <si>
    <t>Etat de l'onduleur 145</t>
  </si>
  <si>
    <t>Etat de l'onduleur 146</t>
  </si>
  <si>
    <t>Etat de l'onduleur 147</t>
  </si>
  <si>
    <t>Etat de l'onduleur 148</t>
  </si>
  <si>
    <t>Etat de l'onduleur 149</t>
  </si>
  <si>
    <t>Etat de l'onduleur 150</t>
  </si>
  <si>
    <t>Etat de l'onduleur 151</t>
  </si>
  <si>
    <t>Etat de l'onduleur 152</t>
  </si>
  <si>
    <t>Etat de l'onduleur 153</t>
  </si>
  <si>
    <t>Etat de l'onduleur 154</t>
  </si>
  <si>
    <t>Etat de l'onduleur 155</t>
  </si>
  <si>
    <t>Etat de l'onduleur 156</t>
  </si>
  <si>
    <t>Etat de l'onduleur 157</t>
  </si>
  <si>
    <t>Etat de l'onduleur 158</t>
  </si>
  <si>
    <t>Etat de l'onduleur 159</t>
  </si>
  <si>
    <t>Etat de l'onduleur 160</t>
  </si>
  <si>
    <t>Etat de l'onduleur 161</t>
  </si>
  <si>
    <t>Etat de l'onduleur 162</t>
  </si>
  <si>
    <t>Etat de l'onduleur 163</t>
  </si>
  <si>
    <t>Etat de l'onduleur 164</t>
  </si>
  <si>
    <t>Etat de l'onduleur 165</t>
  </si>
  <si>
    <t>Etat de l'onduleur 166</t>
  </si>
  <si>
    <t>Etat de l'onduleur 167</t>
  </si>
  <si>
    <t>Etat de l'onduleur 168</t>
  </si>
  <si>
    <t>Etat de l'onduleur 169</t>
  </si>
  <si>
    <t>Etat de l'onduleur 170</t>
  </si>
  <si>
    <t>Etat de l'onduleur 171</t>
  </si>
  <si>
    <t>Etat de l'onduleur 172</t>
  </si>
  <si>
    <t>Etat de l'onduleur 173</t>
  </si>
  <si>
    <t>Etat de l'onduleur 174</t>
  </si>
  <si>
    <t>Etat de l'onduleur 175</t>
  </si>
  <si>
    <t>Etat de l'onduleur 176</t>
  </si>
  <si>
    <t>Etat de l'onduleur 177</t>
  </si>
  <si>
    <t>Etat de l'onduleur 178</t>
  </si>
  <si>
    <t>Etat de l'onduleur 179</t>
  </si>
  <si>
    <t>Etat de l'onduleur 180</t>
  </si>
  <si>
    <t>Etat de l'onduleur 181</t>
  </si>
  <si>
    <t>Etat de l'onduleur 182</t>
  </si>
  <si>
    <t>Etat de l'onduleur 183</t>
  </si>
  <si>
    <t>Etat de l'onduleur 184</t>
  </si>
  <si>
    <t>Etat de l'onduleur 185</t>
  </si>
  <si>
    <t>Etat de l'onduleur 186</t>
  </si>
  <si>
    <t>Etat de l'onduleur 187</t>
  </si>
  <si>
    <t>Etat de l'onduleur 188</t>
  </si>
  <si>
    <t>Etat de l'onduleur 189</t>
  </si>
  <si>
    <t>Etat de l'onduleur 190</t>
  </si>
  <si>
    <t>Etat de l'onduleur 191</t>
  </si>
  <si>
    <t>Etat de l'onduleur 192</t>
  </si>
  <si>
    <t>Etat de l'onduleur 193</t>
  </si>
  <si>
    <t>Etat de l'onduleur 194</t>
  </si>
  <si>
    <t>Etat de l'onduleur 195</t>
  </si>
  <si>
    <t>Etat de l'onduleur 196</t>
  </si>
  <si>
    <t>Etat de l'onduleur 197</t>
  </si>
  <si>
    <t>Etat de l'onduleur 198</t>
  </si>
  <si>
    <t>Etat de l'onduleur 199</t>
  </si>
  <si>
    <t>Etat de l'onduleur 200</t>
  </si>
  <si>
    <t>Etat de l'onduleur 201</t>
  </si>
  <si>
    <t>Etat de l'onduleur 202</t>
  </si>
  <si>
    <t>Etat de l'onduleur 203</t>
  </si>
  <si>
    <t>Etat de l'onduleur 204</t>
  </si>
  <si>
    <t>Etat de l'onduleur 205</t>
  </si>
  <si>
    <t>Etat de l'onduleur 206</t>
  </si>
  <si>
    <t>Etat de l'onduleur 207</t>
  </si>
  <si>
    <t>Etat de l'onduleur 208</t>
  </si>
  <si>
    <t>Etat de l'onduleur 209</t>
  </si>
  <si>
    <t>Etat de l'onduleur 210</t>
  </si>
  <si>
    <t>Etat de l'onduleur 211</t>
  </si>
  <si>
    <t>Réaliser la thermographie des borniers AC/DC</t>
  </si>
  <si>
    <t>Refermer l’onduleur</t>
  </si>
  <si>
    <t>Avant de continuer, réarmer les interrupteurs DC, et fermer les boites de jonction DC</t>
  </si>
  <si>
    <t>Remettre l’onduleur sous tension en respectant la procédure de mise sous tension du fabricant</t>
  </si>
  <si>
    <t xml:space="preserve">Thermographie </t>
  </si>
  <si>
    <t>Se référer au rapport de thermographie en annexe.</t>
  </si>
  <si>
    <t>Tension des Chaines Onduleur 11</t>
  </si>
  <si>
    <t>Tension des Chaines Onduleur 12</t>
  </si>
  <si>
    <t>Tension des Chaines Onduleur 13</t>
  </si>
  <si>
    <t>Tension des Chaines Onduleur 14</t>
  </si>
  <si>
    <t>Tension des Chaines Onduleur 15</t>
  </si>
  <si>
    <t>Tension des Chaines Onduleur 16</t>
  </si>
  <si>
    <t>Tension des Chaines Onduleur 17</t>
  </si>
  <si>
    <t>Tension des Chaines Onduleur 18</t>
  </si>
  <si>
    <t>Tension des Chaines Onduleur 19</t>
  </si>
  <si>
    <t>Tension des Chaines Onduleur 20</t>
  </si>
  <si>
    <t>Tension des Chaines Onduleur 21</t>
  </si>
  <si>
    <t>Tension des Chaines Onduleur 22</t>
  </si>
  <si>
    <t>Tension des Chaines Onduleur 23</t>
  </si>
  <si>
    <t>Tension des Chaines Onduleur 24</t>
  </si>
  <si>
    <t>Tension des Chaines Onduleur 25</t>
  </si>
  <si>
    <t>Tension des Chaines Onduleur 26</t>
  </si>
  <si>
    <t>Tension des Chaines Onduleur 27</t>
  </si>
  <si>
    <t>Tension des Chaines Onduleur 28</t>
  </si>
  <si>
    <t>Tension des Chaines Onduleur 29</t>
  </si>
  <si>
    <t>Tension des Chaines Onduleur 30</t>
  </si>
  <si>
    <t>Tension des Chaines Onduleur 31</t>
  </si>
  <si>
    <t>Tension des Chaines Onduleur 32</t>
  </si>
  <si>
    <t>Tension des Chaines Onduleur 33</t>
  </si>
  <si>
    <t>Tension des Chaines Onduleur 34</t>
  </si>
  <si>
    <t>Tension des Chaines Onduleur 35</t>
  </si>
  <si>
    <t>Tension des Chaines Onduleur 36</t>
  </si>
  <si>
    <t>Tension des Chaines Onduleur 37</t>
  </si>
  <si>
    <t>Tension des Chaines Onduleur 38</t>
  </si>
  <si>
    <t>Tension des Chaines Onduleur 39</t>
  </si>
  <si>
    <t>Tension des Chaines Onduleur 40</t>
  </si>
  <si>
    <t>Tension des Chaines Onduleur 41</t>
  </si>
  <si>
    <t>Tension des Chaines Onduleur 42</t>
  </si>
  <si>
    <t>Tension des Chaines Onduleur 43</t>
  </si>
  <si>
    <t>Tension des Chaines Onduleur 44</t>
  </si>
  <si>
    <t>Tension des Chaines Onduleur 45</t>
  </si>
  <si>
    <t>Tension des Chaines Onduleur 46</t>
  </si>
  <si>
    <t>Tension des Chaines Onduleur 47</t>
  </si>
  <si>
    <t>Tension des Chaines Onduleur 48</t>
  </si>
  <si>
    <t>Tension des Chaines Onduleur 49</t>
  </si>
  <si>
    <t>Tension des Chaines Onduleur 50</t>
  </si>
  <si>
    <t>Tension des Chaines Onduleur 51</t>
  </si>
  <si>
    <t>Tension des Chaines Onduleur 52</t>
  </si>
  <si>
    <t>Tension des Chaines Onduleur 53</t>
  </si>
  <si>
    <t>Tension des Chaines Onduleur 54</t>
  </si>
  <si>
    <t>Tension des Chaines Onduleur 55</t>
  </si>
  <si>
    <t>Tension des Chaines Onduleur 56</t>
  </si>
  <si>
    <t>Tension des Chaines Onduleur 57</t>
  </si>
  <si>
    <t>Tension des Chaines Onduleur 58</t>
  </si>
  <si>
    <t>Tension des Chaines Onduleur 59</t>
  </si>
  <si>
    <t>Tension des Chaines Onduleur 60</t>
  </si>
  <si>
    <t>Tension des Chaines Onduleur 61</t>
  </si>
  <si>
    <t>Tension des Chaines Onduleur 62</t>
  </si>
  <si>
    <t>Tension des Chaines Onduleur 63</t>
  </si>
  <si>
    <t>Tension des Chaines Onduleur 64</t>
  </si>
  <si>
    <t>Tension des Chaines Onduleur 65</t>
  </si>
  <si>
    <t>Tension des Chaines Onduleur 66</t>
  </si>
  <si>
    <t>Tension des Chaines Onduleur 67</t>
  </si>
  <si>
    <t>Tension des Chaines Onduleur 68</t>
  </si>
  <si>
    <t>Tension des Chaines Onduleur 69</t>
  </si>
  <si>
    <t>Tension des Chaines Onduleur 70</t>
  </si>
  <si>
    <t>Tension des Chaines Onduleur 71</t>
  </si>
  <si>
    <t>Tension des Chaines Onduleur 72</t>
  </si>
  <si>
    <t>Tension des Chaines Onduleur 73</t>
  </si>
  <si>
    <t>Tension des Chaines Onduleur 74</t>
  </si>
  <si>
    <t>Tension des Chaines Onduleur 75</t>
  </si>
  <si>
    <t>Tension des Chaines Onduleur 76</t>
  </si>
  <si>
    <t>Tension des Chaines Onduleur 77</t>
  </si>
  <si>
    <t>Tension des Chaines Onduleur 78</t>
  </si>
  <si>
    <t>Tension des Chaines Onduleur 79</t>
  </si>
  <si>
    <t>Tension des Chaines Onduleur 80</t>
  </si>
  <si>
    <t>Tension des Chaines Onduleur 81</t>
  </si>
  <si>
    <t>Tension des Chaines Onduleur 82</t>
  </si>
  <si>
    <t>Tension des Chaines Onduleur 83</t>
  </si>
  <si>
    <t>Tension des Chaines Onduleur 84</t>
  </si>
  <si>
    <t>Tension des Chaines Onduleur 85</t>
  </si>
  <si>
    <t>Tension des Chaines Onduleur 86</t>
  </si>
  <si>
    <t>Tension des Chaines Onduleur 87</t>
  </si>
  <si>
    <t>Tension des Chaines Onduleur 88</t>
  </si>
  <si>
    <t>Tension des Chaines Onduleur 89</t>
  </si>
  <si>
    <t>Tension des Chaines Onduleur 90</t>
  </si>
  <si>
    <t>Tension des Chaines Onduleur 91</t>
  </si>
  <si>
    <t>Tension des Chaines Onduleur 92</t>
  </si>
  <si>
    <t>Tension des Chaines Onduleur 93</t>
  </si>
  <si>
    <t>Tension des Chaines Onduleur 94</t>
  </si>
  <si>
    <t>Tension des Chaines Onduleur 95</t>
  </si>
  <si>
    <t>Tension des Chaines Onduleur 96</t>
  </si>
  <si>
    <t>Tension des Chaines Onduleur 97</t>
  </si>
  <si>
    <t>Tension des Chaines Onduleur 98</t>
  </si>
  <si>
    <t>Tension des Chaines Onduleur 99</t>
  </si>
  <si>
    <t>Tension des Chaines Onduleur 100</t>
  </si>
  <si>
    <t>Tension des Chaines Onduleur 101</t>
  </si>
  <si>
    <t>Tension des Chaines Onduleur 102</t>
  </si>
  <si>
    <t>Tension des Chaines Onduleur 103</t>
  </si>
  <si>
    <t>Tension des Chaines Onduleur 104</t>
  </si>
  <si>
    <t>Tension des Chaines Onduleur 105</t>
  </si>
  <si>
    <t>Tension des Chaines Onduleur 106</t>
  </si>
  <si>
    <t>Tension des Chaines Onduleur 107</t>
  </si>
  <si>
    <t>Tension des Chaines Onduleur 108</t>
  </si>
  <si>
    <t>Tension des Chaines Onduleur 109</t>
  </si>
  <si>
    <t>Tension des Chaines Onduleur 110</t>
  </si>
  <si>
    <t>Tension des Chaines Onduleur 111</t>
  </si>
  <si>
    <t>Tension des Chaines Onduleur 112</t>
  </si>
  <si>
    <t>Tension des Chaines Onduleur 113</t>
  </si>
  <si>
    <t>Tension des Chaines Onduleur 114</t>
  </si>
  <si>
    <t>Tension des Chaines Onduleur 115</t>
  </si>
  <si>
    <t>Tension des Chaines Onduleur 116</t>
  </si>
  <si>
    <t>Tension des Chaines Onduleur 117</t>
  </si>
  <si>
    <t>Tension des Chaines Onduleur 118</t>
  </si>
  <si>
    <t>Tension des Chaines Onduleur 119</t>
  </si>
  <si>
    <t>Tension des Chaines Onduleur 120</t>
  </si>
  <si>
    <t>Tension des Chaines Onduleur 121</t>
  </si>
  <si>
    <t>Tension des Chaines Onduleur 122</t>
  </si>
  <si>
    <t>Tension des Chaines Onduleur 123</t>
  </si>
  <si>
    <t>Tension des Chaines Onduleur 124</t>
  </si>
  <si>
    <t>Tension des Chaines Onduleur 125</t>
  </si>
  <si>
    <t>Tension des Chaines Onduleur 126</t>
  </si>
  <si>
    <t>Tension des Chaines Onduleur 127</t>
  </si>
  <si>
    <t>Tension des Chaines Onduleur 128</t>
  </si>
  <si>
    <t>Tension des Chaines Onduleur 129</t>
  </si>
  <si>
    <t>Tension des Chaines Onduleur 130</t>
  </si>
  <si>
    <t>Tension des Chaines Onduleur 131</t>
  </si>
  <si>
    <t>Tension des Chaines Onduleur 132</t>
  </si>
  <si>
    <t>Tension des Chaines Onduleur 133</t>
  </si>
  <si>
    <t>Tension des Chaines Onduleur 134</t>
  </si>
  <si>
    <t>Tension des Chaines Onduleur 135</t>
  </si>
  <si>
    <t>Tension des Chaines Onduleur 136</t>
  </si>
  <si>
    <t>Tension des Chaines Onduleur 137</t>
  </si>
  <si>
    <t>Tension des Chaines Onduleur 138</t>
  </si>
  <si>
    <t>Tension des Chaines Onduleur 139</t>
  </si>
  <si>
    <t>Tension des Chaines Onduleur 140</t>
  </si>
  <si>
    <t>Tension des Chaines Onduleur 141</t>
  </si>
  <si>
    <t>Tension des Chaines Onduleur 142</t>
  </si>
  <si>
    <t>Tension des Chaines Onduleur 143</t>
  </si>
  <si>
    <t>Tension des Chaines Onduleur 144</t>
  </si>
  <si>
    <t>Tension des Chaines Onduleur 145</t>
  </si>
  <si>
    <t>Tension des Chaines Onduleur 146</t>
  </si>
  <si>
    <t>Tension des Chaines Onduleur 147</t>
  </si>
  <si>
    <t>Tension des Chaines Onduleur 148</t>
  </si>
  <si>
    <t>Tension des Chaines Onduleur 149</t>
  </si>
  <si>
    <t>Tension des Chaines Onduleur 150</t>
  </si>
  <si>
    <t>Tension des Chaines Onduleur 151</t>
  </si>
  <si>
    <t>Tension des Chaines Onduleur 152</t>
  </si>
  <si>
    <t>Tension des Chaines Onduleur 153</t>
  </si>
  <si>
    <t>Tension des Chaines Onduleur 154</t>
  </si>
  <si>
    <t>Tension des Chaines Onduleur 155</t>
  </si>
  <si>
    <t>Tension des Chaines Onduleur 156</t>
  </si>
  <si>
    <t>Tension des Chaines Onduleur 157</t>
  </si>
  <si>
    <t>Tension des Chaines Onduleur 158</t>
  </si>
  <si>
    <t>Tension des Chaines Onduleur 159</t>
  </si>
  <si>
    <t>Tension des Chaines Onduleur 160</t>
  </si>
  <si>
    <t>Tension des Chaines Onduleur 161</t>
  </si>
  <si>
    <t>Tension des Chaines Onduleur 162</t>
  </si>
  <si>
    <t>Tension des Chaines Onduleur 163</t>
  </si>
  <si>
    <t>Tension des Chaines Onduleur 164</t>
  </si>
  <si>
    <t>Tension des Chaines Onduleur 165</t>
  </si>
  <si>
    <t>Tension des Chaines Onduleur 166</t>
  </si>
  <si>
    <t>Tension des Chaines Onduleur 167</t>
  </si>
  <si>
    <t>Tension des Chaines Onduleur 168</t>
  </si>
  <si>
    <t>Tension des Chaines Onduleur 169</t>
  </si>
  <si>
    <t>Tension des Chaines Onduleur 170</t>
  </si>
  <si>
    <t>Tension des Chaines Onduleur 171</t>
  </si>
  <si>
    <t>Tension des Chaines Onduleur 172</t>
  </si>
  <si>
    <t>Tension des Chaines Onduleur 173</t>
  </si>
  <si>
    <t>Tension des Chaines Onduleur 174</t>
  </si>
  <si>
    <t>Tension des Chaines Onduleur 175</t>
  </si>
  <si>
    <t>Tension des Chaines Onduleur 176</t>
  </si>
  <si>
    <t>Tension des Chaines Onduleur 177</t>
  </si>
  <si>
    <t>Tension des Chaines Onduleur 178</t>
  </si>
  <si>
    <t>Tension des Chaines Onduleur 179</t>
  </si>
  <si>
    <t>Tension des Chaines Onduleur 180</t>
  </si>
  <si>
    <t>Tension des Chaines Onduleur 181</t>
  </si>
  <si>
    <t>Tension des Chaines Onduleur 182</t>
  </si>
  <si>
    <t>Tension des Chaines Onduleur 183</t>
  </si>
  <si>
    <t>Tension des Chaines Onduleur 184</t>
  </si>
  <si>
    <t>Tension des Chaines Onduleur 185</t>
  </si>
  <si>
    <t>Tension des Chaines Onduleur 186</t>
  </si>
  <si>
    <t>Tension des Chaines Onduleur 187</t>
  </si>
  <si>
    <t>Tension des Chaines Onduleur 188</t>
  </si>
  <si>
    <t>Tension des Chaines Onduleur 189</t>
  </si>
  <si>
    <t>Tension des Chaines Onduleur 190</t>
  </si>
  <si>
    <t>Tension des Chaines Onduleur 191</t>
  </si>
  <si>
    <t>Tension des Chaines Onduleur 192</t>
  </si>
  <si>
    <t>Tension des Chaines Onduleur 193</t>
  </si>
  <si>
    <t>Tension des Chaines Onduleur 194</t>
  </si>
  <si>
    <t>Tension des Chaines Onduleur 195</t>
  </si>
  <si>
    <t>Tension des Chaines Onduleur 196</t>
  </si>
  <si>
    <t>Tension des Chaines Onduleur 197</t>
  </si>
  <si>
    <t>Tension des Chaines Onduleur 198</t>
  </si>
  <si>
    <t>Tension des Chaines Onduleur 199</t>
  </si>
  <si>
    <t>Tension des Chaines Onduleur 200</t>
  </si>
  <si>
    <t>Tension des Chaines Onduleur 201</t>
  </si>
  <si>
    <t>Tension des Chaines Onduleur 202</t>
  </si>
  <si>
    <t>Tension des Chaines Onduleur 203</t>
  </si>
  <si>
    <t>Tension des Chaines Onduleur 204</t>
  </si>
  <si>
    <t>Tension des Chaines Onduleur 205</t>
  </si>
  <si>
    <t>Tension des Chaines Onduleur 206</t>
  </si>
  <si>
    <t>Tension des Chaines Onduleur 207</t>
  </si>
  <si>
    <t>Tension des Chaines Onduleur 208</t>
  </si>
  <si>
    <t>Tension des Chaines Onduleur 209</t>
  </si>
  <si>
    <t>Tension des Chaines Onduleur 210</t>
  </si>
  <si>
    <t>Tension des Chaines Onduleur 211</t>
  </si>
  <si>
    <t>Tension des Chaines Onduleur 212</t>
  </si>
  <si>
    <t>Tension des Chaines Onduleur 213</t>
  </si>
  <si>
    <t>Tension des Chaines Onduleur 214</t>
  </si>
  <si>
    <t>Tension des Chaines Onduleur 215</t>
  </si>
  <si>
    <t>Tension des Chaines Onduleur 216</t>
  </si>
  <si>
    <t>Tension des Chaines Onduleur 217</t>
  </si>
  <si>
    <t>Tension des Chaines Onduleur 218</t>
  </si>
  <si>
    <t>Tension des Chaines Onduleur 219</t>
  </si>
  <si>
    <t>Tension des Chaines Onduleur 220</t>
  </si>
  <si>
    <t>Thermographie:</t>
  </si>
  <si>
    <t xml:space="preserve">Centrale photovoltaïque de </t>
  </si>
  <si>
    <t xml:space="preserve">PDL </t>
  </si>
  <si>
    <t>Rapport</t>
  </si>
  <si>
    <t xml:space="preserve">Fuse insert 1A M 5x20mm8x </t>
  </si>
  <si>
    <t>SOMMAIRE</t>
  </si>
  <si>
    <t xml:space="preserve">A. Dossiers techniques </t>
  </si>
  <si>
    <t>B. Affichage normatif</t>
  </si>
  <si>
    <t>C. Etat du local onduleur</t>
  </si>
  <si>
    <t>D. Onduleur</t>
  </si>
  <si>
    <t>E. Mise à la terre</t>
  </si>
  <si>
    <t>F. TDGS AC</t>
  </si>
  <si>
    <t>G. Coffrets DC</t>
  </si>
  <si>
    <t>H. Boîtes de jonctions</t>
  </si>
  <si>
    <t>I. Tensions de chaînes</t>
  </si>
  <si>
    <t>J. Point de livraison</t>
  </si>
  <si>
    <t>K. Monitoring</t>
  </si>
  <si>
    <t>L. Toiture</t>
  </si>
  <si>
    <t>M. Sécurité</t>
  </si>
  <si>
    <t>……………………………………………………………………………………………………………………………………………………</t>
  </si>
  <si>
    <t>p3</t>
  </si>
  <si>
    <t>p4</t>
  </si>
  <si>
    <t>p5</t>
  </si>
  <si>
    <t>p6</t>
  </si>
  <si>
    <t xml:space="preserve">Société </t>
  </si>
  <si>
    <t xml:space="preserve">Adresse </t>
  </si>
  <si>
    <t>BJ</t>
  </si>
  <si>
    <t>EE</t>
  </si>
  <si>
    <t>Renseigner le nombre de BJ</t>
  </si>
  <si>
    <t>MALT</t>
  </si>
  <si>
    <t>LOCAL</t>
  </si>
  <si>
    <t>TDGS</t>
  </si>
  <si>
    <t>COFFRET DC</t>
  </si>
  <si>
    <t>ONDULEURS</t>
  </si>
  <si>
    <t>CHAINES</t>
  </si>
  <si>
    <t>MONITORING</t>
  </si>
  <si>
    <t>TOITURE/SECU</t>
  </si>
  <si>
    <t>DOSS TECH/AFF NORMATIF</t>
  </si>
  <si>
    <t>PDL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</si>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</sst>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&quot; V&quot;"/>
    <numFmt numFmtId="165" formatCode="General&quot; A&quot;"/>
    <numFmt numFmtId="166" formatCode="General&quot; kWh&quot;"/>
  </numFmts>
  <fonts count="45">
    <font>
      <sz val="10"/>
      <name val="Arial"/>
      <charset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b/>
      <u/>
      <sz val="14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Emasolar"/>
    </font>
    <font>
      <i/>
      <sz val="10"/>
      <color theme="1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20"/>
      <color theme="3" tint="0.39997558519241921"/>
      <name val="Arial"/>
      <family val="2"/>
    </font>
    <font>
      <sz val="20"/>
      <color theme="3" tint="0.39997558519241921"/>
      <name val="Georgia Pro"/>
      <family val="1"/>
    </font>
    <font>
      <b/>
      <sz val="30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32"/>
      <color theme="3" tint="0.39997558519241921"/>
      <name val="Arial"/>
      <family val="2"/>
    </font>
    <font>
      <sz val="10"/>
      <color theme="3" tint="0.39997558519241921"/>
      <name val="Arial"/>
      <family val="2"/>
    </font>
    <font>
      <sz val="22"/>
      <color theme="9"/>
      <name val="Arial"/>
      <family val="2"/>
    </font>
    <font>
      <sz val="16"/>
      <name val="Arial"/>
      <family val="2"/>
    </font>
    <font>
      <b/>
      <sz val="20"/>
      <color theme="4" tint="-0.249977111117893"/>
      <name val="Calibri"/>
      <family val="2"/>
      <scheme val="minor"/>
    </font>
    <font>
      <sz val="20"/>
      <name val="Arial"/>
      <family val="2"/>
    </font>
    <font>
      <sz val="16"/>
      <name val="Calibri"/>
      <family val="2"/>
      <scheme val="minor"/>
    </font>
    <font>
      <sz val="10"/>
      <color theme="4"/>
      <name val="Arial"/>
      <family val="2"/>
    </font>
    <font>
      <sz val="18"/>
      <color theme="9"/>
      <name val="Arial"/>
      <family val="2"/>
    </font>
    <font>
      <b/>
      <i/>
      <u/>
      <sz val="13"/>
      <color rgb="FFFF0000"/>
      <name val="Arial"/>
      <family val="2"/>
    </font>
    <font>
      <b/>
      <sz val="14"/>
      <color theme="1"/>
      <name val="Emasolar"/>
    </font>
    <font>
      <b/>
      <sz val="15"/>
      <name val="Arial"/>
      <family val="2"/>
    </font>
    <font>
      <sz val="30"/>
      <color rgb="FFFF0000"/>
      <name val="Arial"/>
      <family val="2"/>
    </font>
    <font>
      <b/>
      <sz val="15"/>
      <color theme="3" tint="-0.249977111117893"/>
      <name val="Arial"/>
      <family val="2"/>
    </font>
    <font>
      <sz val="10"/>
      <color rgb="FFFF000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11"/>
      <name val="Calibri"/>
      <family val="2"/>
      <scheme val="minor"/>
    </font>
    <font>
      <sz val="11.5"/>
      <color theme="1"/>
      <name val="Calibri"/>
      <family val="2"/>
      <scheme val="minor"/>
    </font>
    <font>
      <sz val="10"/>
      <color theme="1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b/>
      <u/>
      <sz val="14"/>
      <color rgb="FFFF0000"/>
      <name val="Arial"/>
      <family val="2"/>
    </font>
    <font>
      <b/>
      <sz val="14"/>
      <color rgb="FFFF0000"/>
      <name val="Arial"/>
      <family val="2"/>
    </font>
    <font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9" fillId="0" borderId="0" applyNumberFormat="0" applyFill="0" applyBorder="0" applyAlignment="0" applyProtection="0"/>
    <xf numFmtId="0" fontId="2" fillId="0" borderId="0"/>
  </cellStyleXfs>
  <cellXfs count="395">
    <xf numFmtId="0" fontId="2" fillId="0" borderId="0" xfId="0" applyFont="1"/>
    <xf numFmtId="0" fontId="38" fillId="2" borderId="1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vertical="center"/>
    </xf>
    <xf numFmtId="165" fontId="10" fillId="2" borderId="2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vertical="center"/>
    </xf>
    <xf numFmtId="0" fontId="10" fillId="4" borderId="2" xfId="0" applyFont="1" applyFill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/>
    </xf>
    <xf numFmtId="0" fontId="10" fillId="4" borderId="1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vertical="center"/>
    </xf>
    <xf numFmtId="0" fontId="10" fillId="4" borderId="11" xfId="0" applyFont="1" applyFill="1" applyBorder="1" applyAlignment="1">
      <alignment vertical="center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49" fontId="10" fillId="4" borderId="2" xfId="0" applyNumberFormat="1" applyFont="1" applyFill="1" applyBorder="1" applyAlignment="1">
      <alignment vertical="center"/>
    </xf>
    <xf numFmtId="49" fontId="10" fillId="4" borderId="8" xfId="0" applyNumberFormat="1" applyFont="1" applyFill="1" applyBorder="1" applyAlignment="1">
      <alignment horizontal="left" vertical="center" wrapText="1"/>
    </xf>
    <xf numFmtId="49" fontId="10" fillId="4" borderId="10" xfId="0" applyNumberFormat="1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49" fontId="10" fillId="2" borderId="8" xfId="0" applyNumberFormat="1" applyFont="1" applyFill="1" applyBorder="1" applyAlignment="1">
      <alignment horizontal="left" vertical="center" wrapText="1"/>
    </xf>
    <xf numFmtId="49" fontId="10" fillId="2" borderId="10" xfId="0" applyNumberFormat="1" applyFont="1" applyFill="1" applyBorder="1" applyAlignment="1">
      <alignment horizontal="left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vertical="center" wrapText="1"/>
    </xf>
    <xf numFmtId="0" fontId="12" fillId="5" borderId="17" xfId="0" applyFont="1" applyFill="1" applyBorder="1" applyAlignment="1">
      <alignment horizontal="left" vertical="center" wrapText="1"/>
    </xf>
    <xf numFmtId="0" fontId="12" fillId="5" borderId="18" xfId="0" applyFont="1" applyFill="1" applyBorder="1" applyAlignment="1">
      <alignment horizontal="left" vertical="center" wrapText="1"/>
    </xf>
    <xf numFmtId="49" fontId="10" fillId="4" borderId="8" xfId="0" applyNumberFormat="1" applyFont="1" applyFill="1" applyBorder="1" applyAlignment="1">
      <alignment horizontal="center" vertical="center" wrapText="1"/>
    </xf>
    <xf numFmtId="49" fontId="10" fillId="4" borderId="10" xfId="0" applyNumberFormat="1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9" fillId="0" borderId="0" xfId="2"/>
    <xf numFmtId="0" fontId="11" fillId="0" borderId="0" xfId="0" applyFont="1"/>
    <xf numFmtId="0" fontId="10" fillId="3" borderId="2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/>
    </xf>
    <xf numFmtId="164" fontId="10" fillId="2" borderId="12" xfId="0" applyNumberFormat="1" applyFont="1" applyFill="1" applyBorder="1" applyAlignment="1">
      <alignment horizontal="center" vertical="center" wrapText="1"/>
    </xf>
    <xf numFmtId="164" fontId="10" fillId="4" borderId="8" xfId="0" applyNumberFormat="1" applyFont="1" applyFill="1" applyBorder="1" applyAlignment="1">
      <alignment vertical="center" wrapText="1"/>
    </xf>
    <xf numFmtId="0" fontId="10" fillId="3" borderId="8" xfId="0" applyFont="1" applyFill="1" applyBorder="1" applyAlignment="1">
      <alignment horizontal="center" vertical="center" wrapText="1"/>
    </xf>
    <xf numFmtId="20" fontId="2" fillId="0" borderId="0" xfId="0" applyNumberFormat="1" applyFont="1"/>
    <xf numFmtId="49" fontId="10" fillId="4" borderId="11" xfId="0" applyNumberFormat="1" applyFont="1" applyFill="1" applyBorder="1" applyAlignment="1">
      <alignment horizontal="left" vertical="center" wrapText="1"/>
    </xf>
    <xf numFmtId="49" fontId="10" fillId="4" borderId="19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top"/>
    </xf>
    <xf numFmtId="0" fontId="10" fillId="2" borderId="1" xfId="0" applyFont="1" applyFill="1" applyBorder="1" applyAlignment="1">
      <alignment vertical="top" wrapText="1"/>
    </xf>
    <xf numFmtId="164" fontId="10" fillId="4" borderId="2" xfId="0" applyNumberFormat="1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vertical="center" wrapText="1"/>
    </xf>
    <xf numFmtId="0" fontId="10" fillId="2" borderId="15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horizontal="left" vertical="center" wrapText="1"/>
    </xf>
    <xf numFmtId="0" fontId="2" fillId="0" borderId="0" xfId="0" applyFont="1" applyBorder="1"/>
    <xf numFmtId="0" fontId="13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left" vertical="center" wrapText="1"/>
    </xf>
    <xf numFmtId="164" fontId="10" fillId="4" borderId="9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13" fillId="2" borderId="0" xfId="0" applyFont="1" applyFill="1" applyBorder="1" applyAlignment="1">
      <alignment vertical="center"/>
    </xf>
    <xf numFmtId="0" fontId="12" fillId="5" borderId="17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5" borderId="17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2" fillId="0" borderId="25" xfId="0" applyFont="1" applyBorder="1"/>
    <xf numFmtId="0" fontId="13" fillId="2" borderId="31" xfId="0" applyFont="1" applyFill="1" applyBorder="1" applyAlignment="1">
      <alignment horizontal="left" vertical="center" wrapText="1"/>
    </xf>
    <xf numFmtId="0" fontId="13" fillId="2" borderId="29" xfId="0" applyFont="1" applyFill="1" applyBorder="1" applyAlignment="1">
      <alignment horizontal="left" vertical="center" wrapText="1"/>
    </xf>
    <xf numFmtId="0" fontId="2" fillId="0" borderId="27" xfId="0" applyFont="1" applyBorder="1"/>
    <xf numFmtId="0" fontId="2" fillId="0" borderId="25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164" fontId="10" fillId="4" borderId="30" xfId="0" applyNumberFormat="1" applyFont="1" applyFill="1" applyBorder="1" applyAlignment="1">
      <alignment vertical="center" wrapText="1"/>
    </xf>
    <xf numFmtId="0" fontId="2" fillId="0" borderId="29" xfId="0" applyFont="1" applyBorder="1"/>
    <xf numFmtId="0" fontId="2" fillId="0" borderId="3" xfId="0" applyFont="1" applyBorder="1"/>
    <xf numFmtId="0" fontId="2" fillId="0" borderId="32" xfId="0" applyFont="1" applyBorder="1"/>
    <xf numFmtId="0" fontId="10" fillId="2" borderId="34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 wrapText="1"/>
    </xf>
    <xf numFmtId="0" fontId="10" fillId="2" borderId="34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left"/>
    </xf>
    <xf numFmtId="0" fontId="17" fillId="0" borderId="0" xfId="0" applyFont="1" applyAlignment="1">
      <alignment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/>
    <xf numFmtId="14" fontId="7" fillId="0" borderId="0" xfId="0" applyNumberFormat="1" applyFont="1" applyAlignment="1">
      <alignment horizontal="left" vertical="center"/>
    </xf>
    <xf numFmtId="0" fontId="13" fillId="2" borderId="3" xfId="0" applyFont="1" applyFill="1" applyBorder="1" applyAlignment="1">
      <alignment vertical="center"/>
    </xf>
    <xf numFmtId="0" fontId="13" fillId="2" borderId="32" xfId="0" applyFont="1" applyFill="1" applyBorder="1" applyAlignment="1">
      <alignment vertical="center"/>
    </xf>
    <xf numFmtId="0" fontId="30" fillId="5" borderId="20" xfId="0" applyFont="1" applyFill="1" applyBorder="1" applyAlignment="1">
      <alignment horizontal="center" vertical="center"/>
    </xf>
    <xf numFmtId="0" fontId="30" fillId="5" borderId="21" xfId="0" applyFont="1" applyFill="1" applyBorder="1" applyAlignment="1">
      <alignment vertical="center" wrapText="1"/>
    </xf>
    <xf numFmtId="0" fontId="30" fillId="5" borderId="22" xfId="0" applyFont="1" applyFill="1" applyBorder="1" applyAlignment="1">
      <alignment horizontal="center" vertical="center" wrapText="1"/>
    </xf>
    <xf numFmtId="0" fontId="30" fillId="5" borderId="17" xfId="0" applyFont="1" applyFill="1" applyBorder="1" applyAlignment="1">
      <alignment horizontal="left" vertical="center" wrapText="1"/>
    </xf>
    <xf numFmtId="0" fontId="30" fillId="5" borderId="23" xfId="0" applyFont="1" applyFill="1" applyBorder="1" applyAlignment="1">
      <alignment horizontal="center" vertical="center"/>
    </xf>
    <xf numFmtId="0" fontId="30" fillId="5" borderId="24" xfId="0" applyFont="1" applyFill="1" applyBorder="1" applyAlignment="1">
      <alignment vertical="center" wrapText="1"/>
    </xf>
    <xf numFmtId="0" fontId="30" fillId="5" borderId="22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left" vertical="center" wrapText="1" shrinkToFit="1"/>
    </xf>
    <xf numFmtId="0" fontId="10" fillId="2" borderId="14" xfId="0" applyFont="1" applyFill="1" applyBorder="1" applyAlignment="1">
      <alignment horizontal="left" vertical="center" wrapText="1" shrinkToFit="1"/>
    </xf>
    <xf numFmtId="0" fontId="10" fillId="2" borderId="26" xfId="0" applyFont="1" applyFill="1" applyBorder="1" applyAlignment="1">
      <alignment horizontal="left" vertical="center" wrapText="1" shrinkToFit="1"/>
    </xf>
    <xf numFmtId="0" fontId="10" fillId="4" borderId="6" xfId="0" applyFont="1" applyFill="1" applyBorder="1" applyAlignment="1">
      <alignment horizontal="left" vertical="center" wrapText="1" shrinkToFit="1"/>
    </xf>
    <xf numFmtId="0" fontId="10" fillId="4" borderId="7" xfId="0" applyFont="1" applyFill="1" applyBorder="1" applyAlignment="1">
      <alignment horizontal="left" vertical="center" wrapText="1" shrinkToFit="1"/>
    </xf>
    <xf numFmtId="0" fontId="10" fillId="4" borderId="28" xfId="0" applyFont="1" applyFill="1" applyBorder="1" applyAlignment="1">
      <alignment horizontal="left" vertical="center" wrapText="1" shrinkToFit="1"/>
    </xf>
    <xf numFmtId="0" fontId="10" fillId="4" borderId="8" xfId="0" applyFont="1" applyFill="1" applyBorder="1" applyAlignment="1">
      <alignment horizontal="left" vertical="center" wrapText="1" shrinkToFit="1"/>
    </xf>
    <xf numFmtId="0" fontId="10" fillId="4" borderId="9" xfId="0" applyFont="1" applyFill="1" applyBorder="1" applyAlignment="1">
      <alignment horizontal="left" vertical="center" wrapText="1" shrinkToFit="1"/>
    </xf>
    <xf numFmtId="0" fontId="10" fillId="4" borderId="30" xfId="0" applyFont="1" applyFill="1" applyBorder="1" applyAlignment="1">
      <alignment horizontal="left" vertical="center" wrapText="1" shrinkToFit="1"/>
    </xf>
    <xf numFmtId="0" fontId="10" fillId="2" borderId="8" xfId="0" applyFont="1" applyFill="1" applyBorder="1" applyAlignment="1">
      <alignment horizontal="left" vertical="center" wrapText="1" shrinkToFit="1"/>
    </xf>
    <xf numFmtId="0" fontId="10" fillId="2" borderId="9" xfId="0" applyFont="1" applyFill="1" applyBorder="1" applyAlignment="1">
      <alignment horizontal="left" vertical="center" wrapText="1" shrinkToFit="1"/>
    </xf>
    <xf numFmtId="0" fontId="10" fillId="2" borderId="30" xfId="0" applyFont="1" applyFill="1" applyBorder="1" applyAlignment="1">
      <alignment horizontal="left" vertical="center" wrapText="1" shrinkToFit="1"/>
    </xf>
    <xf numFmtId="0" fontId="27" fillId="0" borderId="0" xfId="0" applyFont="1" applyAlignment="1">
      <alignment wrapText="1"/>
    </xf>
    <xf numFmtId="164" fontId="10" fillId="2" borderId="8" xfId="0" applyNumberFormat="1" applyFont="1" applyFill="1" applyBorder="1" applyAlignment="1">
      <alignment horizontal="center" vertical="center" wrapText="1"/>
    </xf>
    <xf numFmtId="164" fontId="10" fillId="2" borderId="9" xfId="0" applyNumberFormat="1" applyFont="1" applyFill="1" applyBorder="1" applyAlignment="1">
      <alignment horizontal="center" vertical="center" wrapText="1"/>
    </xf>
    <xf numFmtId="164" fontId="10" fillId="2" borderId="30" xfId="0" applyNumberFormat="1" applyFont="1" applyFill="1" applyBorder="1" applyAlignment="1">
      <alignment horizontal="center" vertical="center" wrapText="1"/>
    </xf>
    <xf numFmtId="164" fontId="10" fillId="4" borderId="8" xfId="0" applyNumberFormat="1" applyFont="1" applyFill="1" applyBorder="1" applyAlignment="1">
      <alignment horizontal="center" vertical="center" wrapText="1"/>
    </xf>
    <xf numFmtId="164" fontId="10" fillId="4" borderId="9" xfId="0" applyNumberFormat="1" applyFont="1" applyFill="1" applyBorder="1" applyAlignment="1">
      <alignment horizontal="center" vertical="center" wrapText="1"/>
    </xf>
    <xf numFmtId="164" fontId="10" fillId="4" borderId="30" xfId="0" applyNumberFormat="1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164" fontId="10" fillId="2" borderId="11" xfId="0" applyNumberFormat="1" applyFont="1" applyFill="1" applyBorder="1" applyAlignment="1">
      <alignment horizontal="center" vertical="center" wrapText="1"/>
    </xf>
    <xf numFmtId="164" fontId="10" fillId="2" borderId="14" xfId="0" applyNumberFormat="1" applyFont="1" applyFill="1" applyBorder="1" applyAlignment="1">
      <alignment horizontal="center" vertical="center" wrapText="1"/>
    </xf>
    <xf numFmtId="164" fontId="10" fillId="2" borderId="26" xfId="0" applyNumberFormat="1" applyFont="1" applyFill="1" applyBorder="1" applyAlignment="1">
      <alignment horizontal="center" vertical="center" wrapText="1"/>
    </xf>
    <xf numFmtId="0" fontId="30" fillId="5" borderId="17" xfId="0" applyFont="1" applyFill="1" applyBorder="1" applyAlignment="1">
      <alignment horizontal="left" vertical="center"/>
    </xf>
    <xf numFmtId="0" fontId="31" fillId="0" borderId="0" xfId="0" applyFont="1" applyAlignment="1">
      <alignment vertical="center"/>
    </xf>
    <xf numFmtId="0" fontId="34" fillId="0" borderId="0" xfId="0" applyFont="1"/>
    <xf numFmtId="0" fontId="2" fillId="0" borderId="0" xfId="0" applyFont="1" applyAlignment="1">
      <alignment horizontal="left"/>
    </xf>
    <xf numFmtId="0" fontId="14" fillId="0" borderId="2" xfId="0" applyFont="1" applyBorder="1" applyAlignment="1" applyProtection="1">
      <alignment horizontal="center" vertical="center"/>
    </xf>
    <xf numFmtId="0" fontId="5" fillId="0" borderId="2" xfId="0" applyFont="1" applyBorder="1" applyAlignment="1">
      <alignment vertical="center"/>
    </xf>
    <xf numFmtId="0" fontId="10" fillId="2" borderId="8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/>
    </xf>
    <xf numFmtId="0" fontId="10" fillId="2" borderId="10" xfId="0" applyFont="1" applyFill="1" applyBorder="1" applyAlignment="1">
      <alignment vertical="center"/>
    </xf>
    <xf numFmtId="49" fontId="10" fillId="4" borderId="10" xfId="0" applyNumberFormat="1" applyFont="1" applyFill="1" applyBorder="1" applyAlignment="1">
      <alignment vertical="center"/>
    </xf>
    <xf numFmtId="0" fontId="29" fillId="0" borderId="0" xfId="0" applyFont="1" applyAlignment="1">
      <alignment horizontal="center" vertical="center" wrapText="1"/>
    </xf>
    <xf numFmtId="0" fontId="30" fillId="5" borderId="21" xfId="0" applyFont="1" applyFill="1" applyBorder="1" applyAlignment="1">
      <alignment vertical="center"/>
    </xf>
    <xf numFmtId="0" fontId="30" fillId="5" borderId="17" xfId="0" applyFont="1" applyFill="1" applyBorder="1" applyAlignment="1">
      <alignment vertical="center"/>
    </xf>
    <xf numFmtId="0" fontId="10" fillId="2" borderId="11" xfId="0" applyFont="1" applyFill="1" applyBorder="1" applyAlignment="1">
      <alignment horizontal="left" vertical="center" wrapText="1"/>
    </xf>
    <xf numFmtId="0" fontId="10" fillId="2" borderId="14" xfId="0" applyFont="1" applyFill="1" applyBorder="1" applyAlignment="1">
      <alignment horizontal="left" vertical="center" wrapText="1"/>
    </xf>
    <xf numFmtId="0" fontId="10" fillId="2" borderId="26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horizontal="left" vertical="center" wrapText="1"/>
    </xf>
    <xf numFmtId="0" fontId="10" fillId="4" borderId="9" xfId="0" applyFont="1" applyFill="1" applyBorder="1" applyAlignment="1">
      <alignment horizontal="left" vertical="center" wrapText="1"/>
    </xf>
    <xf numFmtId="0" fontId="10" fillId="4" borderId="30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30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>
      <alignment horizontal="left" vertical="center" wrapText="1"/>
    </xf>
    <xf numFmtId="0" fontId="10" fillId="2" borderId="35" xfId="0" applyFont="1" applyFill="1" applyBorder="1" applyAlignment="1">
      <alignment horizontal="left" vertical="center" wrapText="1"/>
    </xf>
    <xf numFmtId="0" fontId="10" fillId="2" borderId="36" xfId="0" applyFont="1" applyFill="1" applyBorder="1" applyAlignment="1">
      <alignment horizontal="left" vertical="center" wrapText="1"/>
    </xf>
    <xf numFmtId="0" fontId="10" fillId="2" borderId="37" xfId="0" applyFont="1" applyFill="1" applyBorder="1" applyAlignment="1">
      <alignment horizontal="left" vertical="center" wrapText="1"/>
    </xf>
    <xf numFmtId="164" fontId="10" fillId="4" borderId="8" xfId="0" applyNumberFormat="1" applyFont="1" applyFill="1" applyBorder="1" applyAlignment="1">
      <alignment horizontal="left" vertical="center" wrapText="1"/>
    </xf>
    <xf numFmtId="164" fontId="10" fillId="4" borderId="9" xfId="0" applyNumberFormat="1" applyFont="1" applyFill="1" applyBorder="1" applyAlignment="1">
      <alignment horizontal="left" vertical="center" wrapText="1"/>
    </xf>
    <xf numFmtId="164" fontId="10" fillId="4" borderId="30" xfId="0" applyNumberFormat="1" applyFont="1" applyFill="1" applyBorder="1" applyAlignment="1">
      <alignment horizontal="left"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0" fillId="2" borderId="9" xfId="0" applyNumberFormat="1" applyFont="1" applyFill="1" applyBorder="1" applyAlignment="1">
      <alignment vertical="center" wrapText="1"/>
    </xf>
    <xf numFmtId="164" fontId="10" fillId="2" borderId="30" xfId="0" applyNumberFormat="1" applyFont="1" applyFill="1" applyBorder="1" applyAlignment="1">
      <alignment vertical="center" wrapText="1"/>
    </xf>
    <xf numFmtId="0" fontId="12" fillId="5" borderId="17" xfId="0" applyFont="1" applyFill="1" applyBorder="1" applyAlignment="1">
      <alignment horizontal="center" vertical="center" wrapText="1"/>
    </xf>
    <xf numFmtId="166" fontId="11" fillId="4" borderId="8" xfId="0" applyNumberFormat="1" applyFont="1" applyFill="1" applyBorder="1" applyAlignment="1">
      <alignment horizontal="left" vertical="center" wrapText="1"/>
    </xf>
    <xf numFmtId="166" fontId="11" fillId="4" borderId="9" xfId="0" applyNumberFormat="1" applyFont="1" applyFill="1" applyBorder="1" applyAlignment="1">
      <alignment horizontal="left" vertical="center" wrapText="1"/>
    </xf>
    <xf numFmtId="166" fontId="11" fillId="4" borderId="30" xfId="0" applyNumberFormat="1" applyFont="1" applyFill="1" applyBorder="1" applyAlignment="1">
      <alignment horizontal="left" vertical="center" wrapText="1"/>
    </xf>
    <xf numFmtId="166" fontId="11" fillId="2" borderId="8" xfId="0" applyNumberFormat="1" applyFont="1" applyFill="1" applyBorder="1" applyAlignment="1">
      <alignment horizontal="left" vertical="center" wrapText="1"/>
    </xf>
    <xf numFmtId="166" fontId="11" fillId="2" borderId="9" xfId="0" applyNumberFormat="1" applyFont="1" applyFill="1" applyBorder="1" applyAlignment="1">
      <alignment horizontal="left" vertical="center" wrapText="1"/>
    </xf>
    <xf numFmtId="166" fontId="11" fillId="2" borderId="30" xfId="0" applyNumberFormat="1" applyFont="1" applyFill="1" applyBorder="1" applyAlignment="1">
      <alignment horizontal="left" vertical="center" wrapText="1"/>
    </xf>
    <xf numFmtId="166" fontId="11" fillId="4" borderId="8" xfId="0" applyNumberFormat="1" applyFont="1" applyFill="1" applyBorder="1" applyAlignment="1">
      <alignment horizontal="center" vertical="center" wrapText="1"/>
    </xf>
    <xf numFmtId="166" fontId="11" fillId="4" borderId="9" xfId="0" applyNumberFormat="1" applyFont="1" applyFill="1" applyBorder="1" applyAlignment="1">
      <alignment horizontal="center" vertical="center" wrapText="1"/>
    </xf>
    <xf numFmtId="166" fontId="11" fillId="4" borderId="30" xfId="0" applyNumberFormat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vertical="center"/>
    </xf>
    <xf numFmtId="0" fontId="10" fillId="2" borderId="39" xfId="0" applyFont="1" applyFill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0" fontId="10" fillId="4" borderId="10" xfId="0" applyFont="1" applyFill="1" applyBorder="1" applyAlignment="1">
      <alignment vertical="center"/>
    </xf>
    <xf numFmtId="0" fontId="10" fillId="2" borderId="36" xfId="0" applyFont="1" applyFill="1" applyBorder="1" applyAlignment="1">
      <alignment vertical="center"/>
    </xf>
    <xf numFmtId="0" fontId="10" fillId="2" borderId="38" xfId="0" applyFont="1" applyFill="1" applyBorder="1" applyAlignment="1">
      <alignment vertical="center"/>
    </xf>
    <xf numFmtId="0" fontId="12" fillId="5" borderId="17" xfId="0" applyFont="1" applyFill="1" applyBorder="1" applyAlignment="1">
      <alignment vertical="center"/>
    </xf>
    <xf numFmtId="0" fontId="10" fillId="4" borderId="7" xfId="0" applyFont="1" applyFill="1" applyBorder="1" applyAlignment="1">
      <alignment vertical="center"/>
    </xf>
    <xf numFmtId="0" fontId="10" fillId="4" borderId="39" xfId="0" applyFont="1" applyFill="1" applyBorder="1" applyAlignment="1">
      <alignment vertical="center"/>
    </xf>
    <xf numFmtId="0" fontId="12" fillId="5" borderId="18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vertical="center"/>
    </xf>
    <xf numFmtId="0" fontId="1" fillId="4" borderId="10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4" borderId="36" xfId="0" applyFont="1" applyFill="1" applyBorder="1" applyAlignment="1">
      <alignment vertical="center"/>
    </xf>
    <xf numFmtId="0" fontId="1" fillId="4" borderId="38" xfId="0" applyFont="1" applyFill="1" applyBorder="1" applyAlignment="1">
      <alignment vertical="center"/>
    </xf>
    <xf numFmtId="0" fontId="1" fillId="4" borderId="35" xfId="0" applyFont="1" applyFill="1" applyBorder="1" applyAlignment="1">
      <alignment horizontal="center" vertical="center" wrapText="1"/>
    </xf>
    <xf numFmtId="0" fontId="1" fillId="4" borderId="36" xfId="0" applyFont="1" applyFill="1" applyBorder="1" applyAlignment="1">
      <alignment horizontal="center" vertical="center" wrapText="1"/>
    </xf>
    <xf numFmtId="0" fontId="1" fillId="4" borderId="3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30" xfId="0" applyFont="1" applyFill="1" applyBorder="1" applyAlignment="1">
      <alignment horizontal="center" vertical="top" wrapText="1"/>
    </xf>
    <xf numFmtId="0" fontId="35" fillId="0" borderId="2" xfId="0" applyFont="1" applyBorder="1"/>
    <xf numFmtId="0" fontId="36" fillId="0" borderId="2" xfId="0" applyFont="1" applyBorder="1" applyProtection="1">
      <protection hidden="1"/>
    </xf>
    <xf numFmtId="0" fontId="35" fillId="0" borderId="9" xfId="0" applyFont="1" applyBorder="1" applyAlignment="1"/>
    <xf numFmtId="0" fontId="35" fillId="0" borderId="10" xfId="0" applyFont="1" applyBorder="1" applyAlignment="1"/>
    <xf numFmtId="0" fontId="37" fillId="0" borderId="8" xfId="0" applyFont="1" applyBorder="1" applyAlignment="1">
      <alignment horizontal="left"/>
    </xf>
    <xf numFmtId="0" fontId="37" fillId="0" borderId="10" xfId="0" applyFont="1" applyBorder="1" applyAlignment="1">
      <alignment horizontal="left"/>
    </xf>
    <xf numFmtId="0" fontId="37" fillId="0" borderId="9" xfId="0" applyFont="1" applyBorder="1" applyAlignment="1">
      <alignment horizontal="left"/>
    </xf>
    <xf numFmtId="0" fontId="37" fillId="0" borderId="30" xfId="0" applyFont="1" applyBorder="1" applyAlignment="1">
      <alignment horizontal="left"/>
    </xf>
    <xf numFmtId="0" fontId="38" fillId="2" borderId="1" xfId="0" applyFont="1" applyFill="1" applyBorder="1" applyAlignment="1">
      <alignment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36" xfId="0" applyFont="1" applyFill="1" applyBorder="1" applyAlignment="1">
      <alignment vertical="center"/>
    </xf>
    <xf numFmtId="0" fontId="38" fillId="2" borderId="38" xfId="0" applyFont="1" applyFill="1" applyBorder="1" applyAlignment="1">
      <alignment vertical="center"/>
    </xf>
    <xf numFmtId="0" fontId="38" fillId="2" borderId="35" xfId="0" applyFont="1" applyFill="1" applyBorder="1" applyAlignment="1">
      <alignment horizontal="center" vertical="center" wrapText="1"/>
    </xf>
    <xf numFmtId="0" fontId="38" fillId="2" borderId="36" xfId="0" applyFont="1" applyFill="1" applyBorder="1" applyAlignment="1">
      <alignment horizontal="center" vertical="center" wrapText="1"/>
    </xf>
    <xf numFmtId="0" fontId="38" fillId="2" borderId="37" xfId="0" applyFont="1" applyFill="1" applyBorder="1" applyAlignment="1">
      <alignment horizontal="center" vertical="center" wrapText="1"/>
    </xf>
    <xf numFmtId="0" fontId="38" fillId="4" borderId="1" xfId="0" applyFont="1" applyFill="1" applyBorder="1" applyAlignment="1">
      <alignment vertical="center" wrapText="1"/>
    </xf>
    <xf numFmtId="0" fontId="38" fillId="4" borderId="1" xfId="0" applyFont="1" applyFill="1" applyBorder="1" applyAlignment="1">
      <alignment horizontal="center" vertical="center" wrapText="1"/>
    </xf>
    <xf numFmtId="0" fontId="38" fillId="4" borderId="9" xfId="0" applyFont="1" applyFill="1" applyBorder="1" applyAlignment="1">
      <alignment vertical="center"/>
    </xf>
    <xf numFmtId="0" fontId="38" fillId="4" borderId="10" xfId="0" applyFont="1" applyFill="1" applyBorder="1" applyAlignment="1">
      <alignment vertical="center"/>
    </xf>
    <xf numFmtId="0" fontId="38" fillId="4" borderId="8" xfId="0" applyFont="1" applyFill="1" applyBorder="1" applyAlignment="1">
      <alignment horizontal="center" vertical="center" wrapText="1"/>
    </xf>
    <xf numFmtId="0" fontId="38" fillId="4" borderId="9" xfId="0" applyFont="1" applyFill="1" applyBorder="1" applyAlignment="1">
      <alignment horizontal="center" vertical="center" wrapText="1"/>
    </xf>
    <xf numFmtId="0" fontId="38" fillId="4" borderId="30" xfId="0" applyFont="1" applyFill="1" applyBorder="1" applyAlignment="1">
      <alignment horizontal="center" vertical="center" wrapText="1"/>
    </xf>
    <xf numFmtId="0" fontId="38" fillId="2" borderId="9" xfId="0" applyFont="1" applyFill="1" applyBorder="1" applyAlignment="1">
      <alignment vertical="center"/>
    </xf>
    <xf numFmtId="0" fontId="38" fillId="2" borderId="10" xfId="0" applyFont="1" applyFill="1" applyBorder="1" applyAlignment="1">
      <alignment vertical="center"/>
    </xf>
    <xf numFmtId="0" fontId="38" fillId="2" borderId="8" xfId="0" applyFont="1" applyFill="1" applyBorder="1" applyAlignment="1">
      <alignment horizontal="center" vertical="center" wrapText="1"/>
    </xf>
    <xf numFmtId="0" fontId="38" fillId="2" borderId="9" xfId="0" applyFont="1" applyFill="1" applyBorder="1" applyAlignment="1">
      <alignment horizontal="center" vertical="center" wrapText="1"/>
    </xf>
    <xf numFmtId="0" fontId="38" fillId="2" borderId="30" xfId="0" applyFont="1" applyFill="1" applyBorder="1" applyAlignment="1">
      <alignment horizontal="center" vertical="center" wrapText="1"/>
    </xf>
    <xf numFmtId="0" fontId="38" fillId="4" borderId="2" xfId="0" applyFont="1" applyFill="1" applyBorder="1" applyAlignment="1">
      <alignment vertical="center" wrapText="1"/>
    </xf>
    <xf numFmtId="0" fontId="38" fillId="2" borderId="2" xfId="0" applyFont="1" applyFill="1" applyBorder="1" applyAlignment="1">
      <alignment vertical="center" wrapText="1"/>
    </xf>
    <xf numFmtId="0" fontId="38" fillId="4" borderId="8" xfId="0" applyFont="1" applyFill="1" applyBorder="1" applyAlignment="1">
      <alignment horizontal="center" vertical="center" wrapText="1" shrinkToFit="1"/>
    </xf>
    <xf numFmtId="0" fontId="38" fillId="4" borderId="9" xfId="0" applyFont="1" applyFill="1" applyBorder="1" applyAlignment="1">
      <alignment horizontal="center" vertical="center" wrapText="1" shrinkToFit="1"/>
    </xf>
    <xf numFmtId="0" fontId="38" fillId="4" borderId="30" xfId="0" applyFont="1" applyFill="1" applyBorder="1" applyAlignment="1">
      <alignment horizontal="center" vertical="center" wrapText="1" shrinkToFit="1"/>
    </xf>
    <xf numFmtId="0" fontId="38" fillId="2" borderId="4" xfId="0" applyFont="1" applyFill="1" applyBorder="1" applyAlignment="1">
      <alignment vertical="center" wrapText="1"/>
    </xf>
    <xf numFmtId="0" fontId="38" fillId="2" borderId="5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vertical="center"/>
    </xf>
    <xf numFmtId="0" fontId="38" fillId="2" borderId="39" xfId="0" applyFont="1" applyFill="1" applyBorder="1" applyAlignment="1">
      <alignment vertical="center"/>
    </xf>
    <xf numFmtId="0" fontId="38" fillId="2" borderId="6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 wrapText="1"/>
    </xf>
    <xf numFmtId="0" fontId="38" fillId="2" borderId="28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/>
    </xf>
    <xf numFmtId="0" fontId="38" fillId="2" borderId="11" xfId="0" applyFont="1" applyFill="1" applyBorder="1" applyAlignment="1">
      <alignment horizontal="left" vertical="center" wrapText="1"/>
    </xf>
    <xf numFmtId="0" fontId="38" fillId="2" borderId="14" xfId="0" applyFont="1" applyFill="1" applyBorder="1" applyAlignment="1">
      <alignment horizontal="left" vertical="center" wrapText="1"/>
    </xf>
    <xf numFmtId="0" fontId="38" fillId="2" borderId="26" xfId="0" applyFont="1" applyFill="1" applyBorder="1" applyAlignment="1">
      <alignment horizontal="left" vertical="center" wrapText="1"/>
    </xf>
    <xf numFmtId="0" fontId="38" fillId="4" borderId="11" xfId="0" applyFont="1" applyFill="1" applyBorder="1" applyAlignment="1">
      <alignment horizontal="left" vertical="center" wrapText="1"/>
    </xf>
    <xf numFmtId="0" fontId="38" fillId="4" borderId="14" xfId="0" applyFont="1" applyFill="1" applyBorder="1" applyAlignment="1">
      <alignment horizontal="left" vertical="center" wrapText="1"/>
    </xf>
    <xf numFmtId="0" fontId="38" fillId="4" borderId="26" xfId="0" applyFont="1" applyFill="1" applyBorder="1" applyAlignment="1">
      <alignment horizontal="left" vertical="center" wrapText="1"/>
    </xf>
    <xf numFmtId="0" fontId="38" fillId="2" borderId="4" xfId="0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left" vertical="center" wrapText="1"/>
    </xf>
    <xf numFmtId="0" fontId="38" fillId="2" borderId="7" xfId="0" applyFont="1" applyFill="1" applyBorder="1" applyAlignment="1">
      <alignment horizontal="left" vertical="center" wrapText="1"/>
    </xf>
    <xf numFmtId="0" fontId="38" fillId="2" borderId="28" xfId="0" applyFont="1" applyFill="1" applyBorder="1" applyAlignment="1">
      <alignment horizontal="left" vertical="center" wrapText="1"/>
    </xf>
    <xf numFmtId="164" fontId="10" fillId="2" borderId="0" xfId="0" applyNumberFormat="1" applyFont="1" applyFill="1" applyBorder="1" applyAlignment="1">
      <alignment horizontal="center" vertical="center" wrapText="1"/>
    </xf>
    <xf numFmtId="164" fontId="10" fillId="2" borderId="29" xfId="0" applyNumberFormat="1" applyFont="1" applyFill="1" applyBorder="1" applyAlignment="1">
      <alignment horizontal="center" vertical="center" wrapText="1"/>
    </xf>
    <xf numFmtId="0" fontId="38" fillId="2" borderId="11" xfId="0" applyFont="1" applyFill="1" applyBorder="1" applyAlignment="1">
      <alignment horizontal="left" vertical="center" wrapText="1"/>
    </xf>
    <xf numFmtId="14" fontId="10" fillId="0" borderId="2" xfId="0" applyNumberFormat="1" applyFont="1" applyBorder="1" applyAlignment="1">
      <alignment horizontal="center"/>
    </xf>
    <xf numFmtId="0" fontId="39" fillId="4" borderId="2" xfId="0" applyFont="1" applyFill="1" applyBorder="1" applyAlignment="1">
      <alignment horizontal="center"/>
    </xf>
    <xf numFmtId="0" fontId="39" fillId="4" borderId="2" xfId="0" applyFont="1" applyFill="1" applyBorder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/>
    </xf>
    <xf numFmtId="0" fontId="39" fillId="0" borderId="2" xfId="0" applyFont="1" applyBorder="1" applyAlignment="1">
      <alignment horizont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30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horizontal="left" vertical="center" wrapText="1"/>
    </xf>
    <xf numFmtId="0" fontId="10" fillId="4" borderId="9" xfId="0" applyFont="1" applyFill="1" applyBorder="1" applyAlignment="1">
      <alignment horizontal="left" vertical="center" wrapText="1"/>
    </xf>
    <xf numFmtId="0" fontId="10" fillId="4" borderId="30" xfId="0" applyFont="1" applyFill="1" applyBorder="1" applyAlignment="1">
      <alignment horizontal="left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2" fillId="5" borderId="17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38" fillId="2" borderId="14" xfId="0" applyFont="1" applyFill="1" applyBorder="1" applyAlignment="1">
      <alignment horizontal="left" vertical="center" wrapText="1"/>
    </xf>
    <xf numFmtId="0" fontId="38" fillId="2" borderId="26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30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horizontal="left" vertical="center" wrapText="1"/>
    </xf>
    <xf numFmtId="0" fontId="2" fillId="0" borderId="25" xfId="0" applyFont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 wrapText="1"/>
    </xf>
    <xf numFmtId="0" fontId="40" fillId="0" borderId="0" xfId="0" applyFont="1"/>
    <xf numFmtId="0" fontId="2" fillId="0" borderId="43" xfId="2" applyFont="1" applyBorder="1" applyAlignment="1">
      <alignment horizontal="center" vertical="center" wrapText="1"/>
    </xf>
    <xf numFmtId="0" fontId="2" fillId="0" borderId="40" xfId="2" applyFont="1" applyBorder="1" applyAlignment="1">
      <alignment horizontal="center" vertical="center"/>
    </xf>
    <xf numFmtId="0" fontId="2" fillId="0" borderId="41" xfId="2" applyFont="1" applyBorder="1" applyAlignment="1">
      <alignment horizontal="center" vertical="center" wrapText="1"/>
    </xf>
    <xf numFmtId="0" fontId="2" fillId="0" borderId="41" xfId="2" applyFont="1" applyBorder="1" applyAlignment="1">
      <alignment horizontal="center" vertical="center"/>
    </xf>
    <xf numFmtId="0" fontId="2" fillId="0" borderId="42" xfId="2" applyFont="1" applyFill="1" applyBorder="1" applyAlignment="1">
      <alignment horizontal="center" vertical="center"/>
    </xf>
    <xf numFmtId="0" fontId="40" fillId="0" borderId="43" xfId="2" applyFont="1" applyBorder="1" applyAlignment="1">
      <alignment horizontal="center" vertical="center" wrapText="1"/>
    </xf>
    <xf numFmtId="0" fontId="40" fillId="0" borderId="41" xfId="2" applyFont="1" applyBorder="1" applyAlignment="1">
      <alignment horizontal="center" vertical="center" wrapText="1"/>
    </xf>
    <xf numFmtId="0" fontId="40" fillId="0" borderId="42" xfId="2" applyFont="1" applyFill="1" applyBorder="1" applyAlignment="1">
      <alignment horizontal="center" vertical="center" wrapText="1"/>
    </xf>
    <xf numFmtId="0" fontId="40" fillId="0" borderId="40" xfId="2" applyFont="1" applyBorder="1" applyAlignment="1">
      <alignment horizontal="center" vertical="center"/>
    </xf>
    <xf numFmtId="0" fontId="40" fillId="0" borderId="41" xfId="2" applyFont="1" applyBorder="1" applyAlignment="1">
      <alignment horizontal="center" vertical="center"/>
    </xf>
    <xf numFmtId="0" fontId="38" fillId="2" borderId="14" xfId="0" applyFont="1" applyFill="1" applyBorder="1" applyAlignment="1">
      <alignment horizontal="left" vertical="center" wrapText="1"/>
    </xf>
    <xf numFmtId="0" fontId="38" fillId="2" borderId="26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2" borderId="14" xfId="0" applyFont="1" applyFill="1" applyBorder="1" applyAlignment="1">
      <alignment horizontal="left" vertical="center" wrapText="1"/>
    </xf>
    <xf numFmtId="0" fontId="10" fillId="2" borderId="26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3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20" fontId="10" fillId="2" borderId="8" xfId="0" applyNumberFormat="1" applyFont="1" applyFill="1" applyBorder="1" applyAlignment="1">
      <alignment horizontal="center" vertical="center" wrapText="1"/>
    </xf>
    <xf numFmtId="20" fontId="10" fillId="2" borderId="9" xfId="0" applyNumberFormat="1" applyFont="1" applyFill="1" applyBorder="1" applyAlignment="1">
      <alignment horizontal="center" vertical="center" wrapText="1"/>
    </xf>
    <xf numFmtId="20" fontId="10" fillId="2" borderId="30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29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5" xfId="0" applyFont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0" fontId="18" fillId="3" borderId="19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2" fillId="5" borderId="17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166" fontId="11" fillId="2" borderId="1" xfId="0" applyNumberFormat="1" applyFont="1" applyFill="1" applyBorder="1" applyAlignment="1">
      <alignment horizontal="left" vertical="center" wrapText="1"/>
    </xf>
    <xf numFmtId="166" fontId="11" fillId="2" borderId="33" xfId="0" applyNumberFormat="1" applyFont="1" applyFill="1" applyBorder="1" applyAlignment="1">
      <alignment horizontal="left" vertical="center" wrapText="1"/>
    </xf>
    <xf numFmtId="166" fontId="11" fillId="4" borderId="8" xfId="0" applyNumberFormat="1" applyFont="1" applyFill="1" applyBorder="1" applyAlignment="1">
      <alignment horizontal="left" vertical="center" wrapText="1"/>
    </xf>
    <xf numFmtId="166" fontId="11" fillId="4" borderId="9" xfId="0" applyNumberFormat="1" applyFont="1" applyFill="1" applyBorder="1" applyAlignment="1">
      <alignment horizontal="left" vertical="center" wrapText="1"/>
    </xf>
    <xf numFmtId="166" fontId="11" fillId="4" borderId="30" xfId="0" applyNumberFormat="1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top" wrapText="1"/>
    </xf>
    <xf numFmtId="0" fontId="10" fillId="2" borderId="14" xfId="0" applyFont="1" applyFill="1" applyBorder="1" applyAlignment="1">
      <alignment horizontal="left" vertical="top" wrapText="1"/>
    </xf>
    <xf numFmtId="0" fontId="10" fillId="2" borderId="26" xfId="0" applyFont="1" applyFill="1" applyBorder="1" applyAlignment="1">
      <alignment horizontal="left" vertical="top" wrapText="1"/>
    </xf>
    <xf numFmtId="0" fontId="3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3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right"/>
    </xf>
    <xf numFmtId="0" fontId="42" fillId="0" borderId="2" xfId="0" applyFont="1" applyBorder="1" applyAlignment="1">
      <alignment horizontal="left" vertical="center"/>
    </xf>
    <xf numFmtId="0" fontId="43" fillId="0" borderId="2" xfId="0" applyFont="1" applyBorder="1" applyAlignment="1">
      <alignment horizontal="center" vertical="center"/>
    </xf>
    <xf numFmtId="0" fontId="44" fillId="2" borderId="2" xfId="0" applyFont="1" applyFill="1" applyBorder="1" applyAlignment="1">
      <alignment vertical="center" wrapText="1"/>
    </xf>
    <xf numFmtId="0" fontId="44" fillId="2" borderId="1" xfId="0" applyFont="1" applyFill="1" applyBorder="1" applyAlignment="1">
      <alignment horizontal="center" vertical="center" wrapText="1"/>
    </xf>
    <xf numFmtId="0" fontId="44" fillId="2" borderId="9" xfId="0" applyFont="1" applyFill="1" applyBorder="1" applyAlignment="1">
      <alignment vertical="center"/>
    </xf>
    <xf numFmtId="0" fontId="44" fillId="2" borderId="10" xfId="0" applyFont="1" applyFill="1" applyBorder="1" applyAlignment="1">
      <alignment vertical="center"/>
    </xf>
    <xf numFmtId="0" fontId="44" fillId="2" borderId="8" xfId="0" applyFont="1" applyFill="1" applyBorder="1" applyAlignment="1">
      <alignment horizontal="center" vertical="center" wrapText="1"/>
    </xf>
    <xf numFmtId="0" fontId="44" fillId="2" borderId="9" xfId="0" applyFont="1" applyFill="1" applyBorder="1" applyAlignment="1">
      <alignment horizontal="center" vertical="center" wrapText="1"/>
    </xf>
    <xf numFmtId="0" fontId="44" fillId="2" borderId="30" xfId="0" applyFont="1" applyFill="1" applyBorder="1" applyAlignment="1">
      <alignment horizontal="center" vertical="center" wrapText="1"/>
    </xf>
    <xf numFmtId="0" fontId="44" fillId="2" borderId="8" xfId="0" applyFont="1" applyFill="1" applyBorder="1" applyAlignment="1">
      <alignment horizontal="left" vertical="center" wrapText="1"/>
    </xf>
    <xf numFmtId="0" fontId="44" fillId="2" borderId="9" xfId="0" applyFont="1" applyFill="1" applyBorder="1" applyAlignment="1">
      <alignment horizontal="left" vertical="center" wrapText="1"/>
    </xf>
    <xf numFmtId="0" fontId="44" fillId="2" borderId="30" xfId="0" applyFont="1" applyFill="1" applyBorder="1" applyAlignment="1">
      <alignment horizontal="left" vertical="center" wrapText="1"/>
    </xf>
    <xf numFmtId="0" fontId="41" fillId="2" borderId="2" xfId="0" applyFont="1" applyFill="1" applyBorder="1" applyAlignment="1">
      <alignment vertical="center" wrapText="1"/>
    </xf>
    <xf numFmtId="0" fontId="41" fillId="2" borderId="1" xfId="0" applyFont="1" applyFill="1" applyBorder="1" applyAlignment="1">
      <alignment horizontal="center" vertical="center" wrapText="1"/>
    </xf>
    <xf numFmtId="0" fontId="41" fillId="2" borderId="9" xfId="0" applyFont="1" applyFill="1" applyBorder="1" applyAlignment="1">
      <alignment vertical="center" wrapText="1"/>
    </xf>
    <xf numFmtId="0" fontId="41" fillId="2" borderId="10" xfId="0" applyFont="1" applyFill="1" applyBorder="1" applyAlignment="1">
      <alignment vertical="center" wrapText="1"/>
    </xf>
    <xf numFmtId="0" fontId="41" fillId="2" borderId="8" xfId="0" applyFont="1" applyFill="1" applyBorder="1" applyAlignment="1">
      <alignment horizontal="center" vertical="center" wrapText="1"/>
    </xf>
    <xf numFmtId="0" fontId="41" fillId="2" borderId="9" xfId="0" applyFont="1" applyFill="1" applyBorder="1" applyAlignment="1">
      <alignment horizontal="center" vertical="center" wrapText="1"/>
    </xf>
    <xf numFmtId="0" fontId="41" fillId="2" borderId="30" xfId="0" applyFont="1" applyFill="1" applyBorder="1" applyAlignment="1">
      <alignment horizontal="center" vertical="center" wrapText="1"/>
    </xf>
    <xf numFmtId="0" fontId="44" fillId="4" borderId="4" xfId="0" applyFont="1" applyFill="1" applyBorder="1" applyAlignment="1">
      <alignment vertical="center" wrapText="1"/>
    </xf>
    <xf numFmtId="0" fontId="44" fillId="4" borderId="5" xfId="0" applyFont="1" applyFill="1" applyBorder="1" applyAlignment="1">
      <alignment horizontal="center" vertical="center" wrapText="1"/>
    </xf>
    <xf numFmtId="0" fontId="44" fillId="4" borderId="6" xfId="0" applyFont="1" applyFill="1" applyBorder="1" applyAlignment="1">
      <alignment horizontal="center" vertical="center"/>
    </xf>
    <xf numFmtId="0" fontId="44" fillId="4" borderId="39" xfId="0" applyFont="1" applyFill="1" applyBorder="1" applyAlignment="1">
      <alignment horizontal="center" vertical="center"/>
    </xf>
    <xf numFmtId="0" fontId="44" fillId="2" borderId="6" xfId="0" applyFont="1" applyFill="1" applyBorder="1" applyAlignment="1">
      <alignment horizontal="left" vertical="center" wrapText="1"/>
    </xf>
    <xf numFmtId="0" fontId="44" fillId="2" borderId="7" xfId="0" applyFont="1" applyFill="1" applyBorder="1" applyAlignment="1">
      <alignment horizontal="left" vertical="center" wrapText="1"/>
    </xf>
    <xf numFmtId="0" fontId="44" fillId="2" borderId="28" xfId="0" applyFont="1" applyFill="1" applyBorder="1" applyAlignment="1">
      <alignment horizontal="left" vertical="center" wrapText="1"/>
    </xf>
  </cellXfs>
  <cellStyles count="4">
    <cellStyle name="Lien hypertexte" xfId="2" builtinId="8"/>
    <cellStyle name="NiveauLigne_4" xfId="1" builtinId="1" iLevel="3"/>
    <cellStyle name="Normal" xfId="0" builtinId="0"/>
    <cellStyle name="Normal 2" xfId="3" xr:uid="{00000000-0005-0000-0000-000003000000}"/>
  </cellStyles>
  <dxfs count="412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1</xdr:row>
          <xdr:rowOff>47625</xdr:rowOff>
        </xdr:from>
        <xdr:to>
          <xdr:col>10</xdr:col>
          <xdr:colOff>371475</xdr:colOff>
          <xdr:row>4</xdr:row>
          <xdr:rowOff>85725</xdr:rowOff>
        </xdr:to>
        <xdr:sp macro="" textlink="">
          <xdr:nvSpPr>
            <xdr:cNvPr id="11274" name="Bouton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F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le rapport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3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29"/>
  <sheetViews>
    <sheetView view="pageBreakPreview" zoomScale="85" zoomScaleNormal="85" zoomScaleSheetLayoutView="85" zoomScalePageLayoutView="85" workbookViewId="0">
      <selection activeCell="B5" sqref="B5"/>
    </sheetView>
  </sheetViews>
  <sheetFormatPr baseColWidth="10" defaultRowHeight="12.75"/>
  <cols>
    <col min="1" max="1" width="55.28515625" customWidth="1"/>
    <col min="2" max="2" width="67.42578125" customWidth="1"/>
    <col min="4" max="4" width="35.42578125" customWidth="1"/>
  </cols>
  <sheetData>
    <row r="1" spans="1:8" ht="12.75" customHeight="1"/>
    <row r="2" spans="1:8" ht="33" customHeight="1">
      <c r="A2" s="32" t="s">
        <v>35</v>
      </c>
      <c r="B2" s="140"/>
    </row>
    <row r="3" spans="1:8" ht="30" customHeight="1">
      <c r="A3" s="32" t="s">
        <v>40</v>
      </c>
      <c r="B3" s="276"/>
    </row>
    <row r="4" spans="1:8" ht="30" customHeight="1">
      <c r="A4" s="35" t="s">
        <v>39</v>
      </c>
      <c r="B4" s="277"/>
    </row>
    <row r="5" spans="1:8" s="2" customFormat="1" ht="30" customHeight="1">
      <c r="A5" s="369" t="s">
        <v>260</v>
      </c>
      <c r="B5" s="370" t="s">
        <v>511</v>
      </c>
    </row>
    <row r="6" spans="1:8" s="2" customFormat="1" ht="30" customHeight="1">
      <c r="A6" s="33" t="s">
        <v>36</v>
      </c>
      <c r="B6" s="278" t="e">
        <f>CONCATENATE(VLOOKUP(B2,#REF!, 2,FALSE),"  ",VLOOKUP(B2,#REF!, 3,FALSE),"  ",VLOOKUP(B2,#REF!, 4,FALSE))</f>
        <v>#REF!</v>
      </c>
    </row>
    <row r="7" spans="1:8" s="2" customFormat="1" ht="30" customHeight="1">
      <c r="A7" s="34" t="s">
        <v>46</v>
      </c>
      <c r="B7" s="279" t="e">
        <f>INDEX(#REF!, MATCH(Accueil!B2,#REF!, 0),7)</f>
        <v>#REF!</v>
      </c>
    </row>
    <row r="8" spans="1:8" s="2" customFormat="1" ht="46.5" customHeight="1">
      <c r="A8" s="32" t="s">
        <v>43</v>
      </c>
      <c r="B8" s="278" t="e">
        <f>INDEX(#REF!, MATCH(Accueil!B2,#REF!, 0),5)</f>
        <v>#REF!</v>
      </c>
      <c r="C8"/>
      <c r="H8"/>
    </row>
    <row r="9" spans="1:8" ht="89.25" customHeight="1">
      <c r="A9" s="32" t="s">
        <v>44</v>
      </c>
      <c r="B9" s="280" t="e">
        <f>INDEX(#REF!, MATCH(Accueil!B2,#REF!, 0),6)</f>
        <v>#REF!</v>
      </c>
    </row>
    <row r="10" spans="1:8" ht="42.75" customHeight="1">
      <c r="A10" s="32" t="s">
        <v>45</v>
      </c>
      <c r="B10" s="280" t="e">
        <f>IF(INDEX(#REF!, MATCH(Accueil!B2,#REF!,  0),9)=0,"Mettre à jour en rentrant  au bureau",INDEX(#REF!, MATCH(Accueil!B2,#REF!,  0),9))</f>
        <v>#REF!</v>
      </c>
    </row>
    <row r="11" spans="1:8" ht="409.5" customHeight="1">
      <c r="A11" s="32" t="s">
        <v>42</v>
      </c>
      <c r="B11" s="278" t="e">
        <f>IF(INDEX(#REF!,MATCH(Accueil!B2,#REF!, 0),10)=0,"Mettre à jour en rentrant au bureau",INDEX(#REF!,MATCH(Accueil!B2,#REF!, 0),10))</f>
        <v>#REF!</v>
      </c>
    </row>
    <row r="12" spans="1:8" ht="27.75" customHeight="1">
      <c r="A12" s="32" t="s">
        <v>41</v>
      </c>
      <c r="B12" s="278" t="e">
        <f>IF(INDEX(#REF!,MATCH(Accueil!B2,#REF!, 0),12)=0,"Mettre à jour en rentrant au bureau",INDEX(#REF!,MATCH(Accueil!B2,#REF!, 0),12))</f>
        <v>#REF!</v>
      </c>
    </row>
    <row r="13" spans="1:8" ht="30" customHeight="1">
      <c r="A13" s="32" t="s">
        <v>38</v>
      </c>
      <c r="B13" s="281" t="e">
        <f>IF(INDEX(#REF!,MATCH(Accueil!B2,#REF!, 0),11)=0,"Mettre à jour en rentrant au bureau",INDEX(#REF!,MATCH(Accueil!B2,#REF!, 0),11))</f>
        <v>#REF!</v>
      </c>
    </row>
    <row r="14" spans="1:8" ht="30" customHeight="1">
      <c r="A14" s="35" t="s">
        <v>1</v>
      </c>
      <c r="B14" s="282" t="e">
        <f>IF(INDEX(#REF!, MATCH(Accueil!B2,#REF!, 0),13)=0,"Mettre à jour en rentrant au bureau",INDEX(#REF!, MATCH(Accueil!B2,#REF!,  0),13))</f>
        <v>#REF!</v>
      </c>
    </row>
    <row r="15" spans="1:8" ht="32.25" customHeight="1">
      <c r="A15" s="35" t="s">
        <v>0</v>
      </c>
      <c r="B15" s="277" t="e">
        <f>CONCATENATE(INDEX(#REF!, MATCH(Accueil!B2,#REF!, 0),18), "    A modifier si différent sur le terrain",)</f>
        <v>#REF!</v>
      </c>
    </row>
    <row r="16" spans="1:8" ht="30" customHeight="1">
      <c r="A16" s="35" t="s">
        <v>37</v>
      </c>
      <c r="B16" s="283" t="e">
        <f>INDEX(#REF!, MATCH(Accueil!B2,#REF!, 0),19)</f>
        <v>#REF!</v>
      </c>
    </row>
    <row r="17" spans="1:2" ht="39" customHeight="1">
      <c r="A17" s="141" t="s">
        <v>496</v>
      </c>
      <c r="B17" s="281" t="e">
        <f>INDEX(#REF!, MATCH(Accueil!B2,#REF!, 0),14)</f>
        <v>#REF!</v>
      </c>
    </row>
    <row r="18" spans="1:2" ht="18.75" customHeight="1">
      <c r="A18" s="141" t="s">
        <v>497</v>
      </c>
      <c r="B18" s="282" t="e">
        <f>CONCATENATE(INDEX(#REF!,MATCH(Accueil!B2,#REF!,0),15),"  ", INDEX(#REF!,MATCH(Accueil!B2,#REF!,0),16),"  ",INDEX(#REF!,MATCH(Accueil!B2,#REF!,0),17))</f>
        <v>#REF!</v>
      </c>
    </row>
    <row r="19" spans="1:2" ht="18.75" customHeight="1"/>
    <row r="20" spans="1:2" ht="18.75" customHeight="1">
      <c r="B20" s="138"/>
    </row>
    <row r="22" spans="1:2">
      <c r="A22" s="2"/>
    </row>
    <row r="29" spans="1:2">
      <c r="A29" s="2"/>
    </row>
  </sheetData>
  <dataValidations count="2">
    <dataValidation type="list" allowBlank="1" showInputMessage="1" sqref="B2" xr:uid="{00000000-0002-0000-0000-000000000000}">
      <formula1>IF(B2&lt;&gt;"",OFFSET(f_site,MATCH(B2&amp;"*",f_site,0)-1,,COUNTIF(f_site,B2&amp;"*"),1),f_site)</formula1>
    </dataValidation>
    <dataValidation type="list" errorStyle="warning" showInputMessage="1" showErrorMessage="1" error="Vous devez indiquer si la visite préventive comporte une thermographie. " sqref="B5" xr:uid="{00000000-0002-0000-0000-000001000000}">
      <formula1>"Oui, Non"</formula1>
    </dataValidation>
  </dataValidations>
  <pageMargins left="0.25" right="0.25" top="0.75" bottom="0.75" header="0.3" footer="0.3"/>
  <pageSetup paperSize="9" scale="51" orientation="portrait" r:id="rId1"/>
  <headerFooter>
    <oddFooter>&amp;L&amp;K03+038Siège social: 1 Rue du Chapoly - 69290 St-Genis-les-Ollières
SARL au capital de 50,000 euros - RCS LYON B 534858063
Siret: 53485806300025 - FR 07 534858063 - www.emasolar.fr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R27"/>
  <sheetViews>
    <sheetView zoomScale="70" zoomScaleNormal="70" workbookViewId="0">
      <selection activeCell="E27" sqref="E27"/>
    </sheetView>
  </sheetViews>
  <sheetFormatPr baseColWidth="10" defaultRowHeight="12.75"/>
  <cols>
    <col min="1" max="1" width="11.42578125" customWidth="1"/>
    <col min="2" max="2" width="34.7109375" customWidth="1"/>
    <col min="5" max="5" width="14.7109375" customWidth="1"/>
    <col min="13" max="13" width="28.28515625" bestFit="1" customWidth="1"/>
  </cols>
  <sheetData>
    <row r="1" spans="1:13" ht="40.5" customHeight="1"/>
    <row r="2" spans="1:13" ht="13.5" thickBot="1"/>
    <row r="3" spans="1:13" ht="18.75" thickBot="1">
      <c r="A3" s="102" t="s">
        <v>3</v>
      </c>
      <c r="B3" s="103"/>
      <c r="C3" s="293"/>
      <c r="D3" s="44"/>
      <c r="E3" s="44"/>
      <c r="F3" s="45"/>
      <c r="G3" s="45"/>
      <c r="H3" s="45"/>
      <c r="I3" s="45"/>
      <c r="J3" s="45"/>
      <c r="K3" s="46"/>
      <c r="M3" s="310"/>
    </row>
    <row r="4" spans="1:13" ht="40.5" customHeight="1">
      <c r="A4" s="74">
        <v>1</v>
      </c>
      <c r="B4" s="231"/>
      <c r="C4" s="262">
        <v>0</v>
      </c>
      <c r="D4" s="233"/>
      <c r="E4" s="234"/>
      <c r="F4" s="1"/>
      <c r="G4" s="320"/>
      <c r="H4" s="320"/>
      <c r="I4" s="320"/>
      <c r="J4" s="320"/>
      <c r="K4" s="321"/>
      <c r="M4" s="311"/>
    </row>
    <row r="5" spans="1:13" ht="36" customHeight="1">
      <c r="A5" s="74">
        <f t="shared" ref="A5:A10" si="0">A4+1</f>
        <v>2</v>
      </c>
      <c r="B5" s="250"/>
      <c r="C5" s="239">
        <v>0</v>
      </c>
      <c r="D5" s="240"/>
      <c r="E5" s="241"/>
      <c r="F5" s="266"/>
      <c r="G5" s="267"/>
      <c r="H5" s="267"/>
      <c r="I5" s="267"/>
      <c r="J5" s="267"/>
      <c r="K5" s="268"/>
      <c r="M5" s="312"/>
    </row>
    <row r="6" spans="1:13" ht="15">
      <c r="A6" s="74">
        <f t="shared" si="0"/>
        <v>3</v>
      </c>
      <c r="B6" s="251"/>
      <c r="C6" s="232">
        <v>0</v>
      </c>
      <c r="D6" s="245"/>
      <c r="E6" s="246"/>
      <c r="F6" s="263"/>
      <c r="G6" s="264"/>
      <c r="H6" s="264"/>
      <c r="I6" s="264"/>
      <c r="J6" s="264"/>
      <c r="K6" s="265"/>
      <c r="M6" s="312"/>
    </row>
    <row r="7" spans="1:13" ht="15">
      <c r="A7" s="74">
        <f t="shared" si="0"/>
        <v>4</v>
      </c>
      <c r="B7" s="250"/>
      <c r="C7" s="239">
        <v>0</v>
      </c>
      <c r="D7" s="240"/>
      <c r="E7" s="241"/>
      <c r="F7" s="266"/>
      <c r="G7" s="267"/>
      <c r="H7" s="267"/>
      <c r="I7" s="267"/>
      <c r="J7" s="267"/>
      <c r="K7" s="268"/>
      <c r="M7" s="312"/>
    </row>
    <row r="8" spans="1:13" ht="43.5" customHeight="1">
      <c r="A8" s="74">
        <f t="shared" si="0"/>
        <v>5</v>
      </c>
      <c r="B8" s="251"/>
      <c r="C8" s="232">
        <v>0</v>
      </c>
      <c r="D8" s="245"/>
      <c r="E8" s="246"/>
      <c r="F8" s="263"/>
      <c r="G8" s="264"/>
      <c r="H8" s="264"/>
      <c r="I8" s="264"/>
      <c r="J8" s="264"/>
      <c r="K8" s="265"/>
      <c r="M8" s="312"/>
    </row>
    <row r="9" spans="1:13" ht="40.5" customHeight="1">
      <c r="A9" s="74">
        <f t="shared" si="0"/>
        <v>6</v>
      </c>
      <c r="B9" s="250"/>
      <c r="C9" s="239">
        <v>0</v>
      </c>
      <c r="D9" s="240"/>
      <c r="E9" s="241"/>
      <c r="F9" s="266"/>
      <c r="G9" s="267"/>
      <c r="H9" s="267"/>
      <c r="I9" s="267"/>
      <c r="J9" s="267"/>
      <c r="K9" s="268"/>
      <c r="M9" s="312"/>
    </row>
    <row r="10" spans="1:13" ht="15.75" thickBot="1">
      <c r="A10" s="75">
        <f t="shared" si="0"/>
        <v>7</v>
      </c>
      <c r="B10" s="255"/>
      <c r="C10" s="269">
        <v>0</v>
      </c>
      <c r="D10" s="257"/>
      <c r="E10" s="258"/>
      <c r="F10" s="270"/>
      <c r="G10" s="271"/>
      <c r="H10" s="271"/>
      <c r="I10" s="271"/>
      <c r="J10" s="271"/>
      <c r="K10" s="272"/>
      <c r="M10" s="313"/>
    </row>
    <row r="11" spans="1:13" ht="14.25" customHeight="1">
      <c r="M11" s="312"/>
    </row>
    <row r="12" spans="1:13" ht="18" customHeight="1">
      <c r="M12" s="312"/>
    </row>
    <row r="13" spans="1:13" ht="13.5" thickBot="1">
      <c r="M13" s="312"/>
    </row>
    <row r="14" spans="1:13" ht="18.75" thickBot="1">
      <c r="A14" s="102" t="s">
        <v>4</v>
      </c>
      <c r="B14" s="103"/>
      <c r="C14" s="76"/>
      <c r="D14" s="44"/>
      <c r="E14" s="44"/>
      <c r="F14" s="45"/>
      <c r="G14" s="45"/>
      <c r="H14" s="45"/>
      <c r="I14" s="45"/>
      <c r="J14" s="45"/>
      <c r="K14" s="46"/>
      <c r="M14" s="314" t="s">
        <v>475</v>
      </c>
    </row>
    <row r="15" spans="1:13" ht="15">
      <c r="A15" s="74">
        <v>1</v>
      </c>
      <c r="B15" s="231"/>
      <c r="C15" s="232">
        <v>0</v>
      </c>
      <c r="D15" s="233"/>
      <c r="E15" s="234"/>
      <c r="F15" s="235"/>
      <c r="G15" s="236"/>
      <c r="H15" s="236"/>
      <c r="I15" s="236"/>
      <c r="J15" s="236"/>
      <c r="K15" s="237"/>
    </row>
    <row r="16" spans="1:13" ht="15">
      <c r="A16" s="74">
        <f t="shared" ref="A16:A21" si="1">A15+1</f>
        <v>2</v>
      </c>
      <c r="B16" s="238"/>
      <c r="C16" s="239">
        <v>0</v>
      </c>
      <c r="D16" s="240"/>
      <c r="E16" s="241"/>
      <c r="F16" s="242"/>
      <c r="G16" s="243"/>
      <c r="H16" s="243"/>
      <c r="I16" s="243"/>
      <c r="J16" s="243"/>
      <c r="K16" s="244"/>
    </row>
    <row r="17" spans="1:18" ht="15">
      <c r="A17" s="74">
        <f t="shared" si="1"/>
        <v>3</v>
      </c>
      <c r="B17" s="231"/>
      <c r="C17" s="232">
        <v>0</v>
      </c>
      <c r="D17" s="245"/>
      <c r="E17" s="246"/>
      <c r="F17" s="247"/>
      <c r="G17" s="248"/>
      <c r="H17" s="248"/>
      <c r="I17" s="248"/>
      <c r="J17" s="248"/>
      <c r="K17" s="249"/>
    </row>
    <row r="18" spans="1:18" ht="15">
      <c r="A18" s="74">
        <f t="shared" si="1"/>
        <v>4</v>
      </c>
      <c r="B18" s="238"/>
      <c r="C18" s="239">
        <v>0</v>
      </c>
      <c r="D18" s="240"/>
      <c r="E18" s="241"/>
      <c r="F18" s="242"/>
      <c r="G18" s="243"/>
      <c r="H18" s="243"/>
      <c r="I18" s="243"/>
      <c r="J18" s="243"/>
      <c r="K18" s="244"/>
    </row>
    <row r="19" spans="1:18" ht="15">
      <c r="A19" s="74">
        <f t="shared" si="1"/>
        <v>5</v>
      </c>
      <c r="B19" s="251"/>
      <c r="C19" s="232">
        <v>0</v>
      </c>
      <c r="D19" s="245"/>
      <c r="E19" s="246"/>
      <c r="F19" s="247"/>
      <c r="G19" s="248"/>
      <c r="H19" s="248"/>
      <c r="I19" s="248"/>
      <c r="J19" s="248"/>
      <c r="K19" s="249"/>
    </row>
    <row r="20" spans="1:18" ht="15">
      <c r="A20" s="74">
        <f t="shared" si="1"/>
        <v>6</v>
      </c>
      <c r="B20" s="250"/>
      <c r="C20" s="239">
        <v>0</v>
      </c>
      <c r="D20" s="240"/>
      <c r="E20" s="241"/>
      <c r="F20" s="242"/>
      <c r="G20" s="243"/>
      <c r="H20" s="243"/>
      <c r="I20" s="243"/>
      <c r="J20" s="243"/>
      <c r="K20" s="244"/>
    </row>
    <row r="21" spans="1:18" ht="15.75" customHeight="1" thickBot="1">
      <c r="A21" s="75">
        <f t="shared" si="1"/>
        <v>7</v>
      </c>
      <c r="B21" s="255"/>
      <c r="C21" s="269">
        <v>0</v>
      </c>
      <c r="D21" s="257"/>
      <c r="E21" s="258"/>
      <c r="F21" s="259"/>
      <c r="G21" s="260"/>
      <c r="H21" s="260"/>
      <c r="I21" s="260"/>
      <c r="J21" s="260"/>
      <c r="K21" s="261"/>
    </row>
    <row r="27" spans="1:18" ht="25.5" customHeight="1">
      <c r="R27" s="57"/>
    </row>
  </sheetData>
  <mergeCells count="1">
    <mergeCell ref="F4:K4"/>
  </mergeCells>
  <hyperlinks>
    <hyperlink ref="M14" location="Rapport!A1" display="Rapport" xr:uid="{00000000-0004-0000-0200-000005000000}"/>
  </hyperlink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0" id="{9DE37369-FDB1-49D9-B243-77CC5781EAF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C15:C21 C4:C10</xm:sqref>
        </x14:conditionalFormatting>
        <x14:conditionalFormatting xmlns:xm="http://schemas.microsoft.com/office/excel/2006/main">
          <x14:cfRule type="expression" priority="22" id="{BB72D7AC-2407-48B4-9CFB-37F5660DB9B3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3" id="{221F6E27-1688-4F22-BFDC-24D8BC715A47}">
            <xm:f>#REF! = 0</xm:f>
            <x14:dxf>
              <fill>
                <patternFill>
                  <bgColor rgb="FF00B050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19" id="{0AA6E8F5-6743-4BEC-AD74-FF94E7E040FF}">
            <xm:f>#REF! = 0</xm:f>
            <x14:dxf>
              <fill>
                <patternFill>
                  <bgColor rgb="FF00B050"/>
                </patternFill>
              </fill>
            </x14:dxf>
          </x14:cfRule>
          <x14:cfRule type="expression" priority="20" id="{9F5F6568-E53D-4D9B-B243-A3B4CDED72CE}">
            <xm:f>#REF! = 2</xm:f>
            <x14:dxf>
              <fill>
                <patternFill>
                  <bgColor rgb="FFFF0000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17" id="{B1E70AA8-E226-4D70-950B-1B5BA4796824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86670B84-6A80-4A2F-9AF2-43AF963CA35C}">
            <xm:f>#REF! = 0</xm:f>
            <x14:dxf>
              <fill>
                <patternFill>
                  <bgColor rgb="FF00B050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15" id="{D1F82737-1052-44E0-BB78-97A6D0D5D6F7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E290425A-E679-4B68-AB50-CE4543E7829D}">
            <xm:f>#REF! = 0</xm:f>
            <x14:dxf>
              <fill>
                <patternFill>
                  <bgColor rgb="FF00B05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13" id="{37F7DA6B-9136-4B37-B50B-9EF7A7A9B458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DFA9FF86-4439-4E5E-8FF1-81708CBFA87C}">
            <xm:f>#REF! = 0</xm:f>
            <x14:dxf>
              <fill>
                <patternFill>
                  <bgColor rgb="FF00B050"/>
                </patternFill>
              </fill>
            </x14:dxf>
          </x14:cfRule>
          <xm:sqref>M7</xm:sqref>
        </x14:conditionalFormatting>
        <x14:conditionalFormatting xmlns:xm="http://schemas.microsoft.com/office/excel/2006/main">
          <x14:cfRule type="expression" priority="11" id="{1F16AE7A-DF52-4A75-925A-52B3433B3369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2" id="{DA0456A0-57C6-4F6E-8D32-D0A39D8493F4}">
            <xm:f>#REF! = 0</xm:f>
            <x14:dxf>
              <fill>
                <patternFill>
                  <bgColor rgb="FF00B050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expression" priority="9" id="{2D1914F2-3CD8-4417-A47E-88D1C2280FD5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8790A969-1816-48B5-A11D-9322A166FE8B}">
            <xm:f>#REF! = 0</xm:f>
            <x14:dxf>
              <fill>
                <patternFill>
                  <bgColor rgb="FF00B050"/>
                </patternFill>
              </fill>
            </x14:dxf>
          </x14:cfRule>
          <xm:sqref>M11</xm:sqref>
        </x14:conditionalFormatting>
        <x14:conditionalFormatting xmlns:xm="http://schemas.microsoft.com/office/excel/2006/main">
          <x14:cfRule type="expression" priority="7" id="{83A25056-58EB-42E7-8269-57E5B242ED71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8" id="{C4129095-CC4B-4E19-B287-60453EFAA999}">
            <xm:f>#REF! = 0</xm:f>
            <x14:dxf>
              <fill>
                <patternFill>
                  <bgColor rgb="FF00B050"/>
                </patternFill>
              </fill>
            </x14:dxf>
          </x14:cfRule>
          <xm:sqref>M12</xm:sqref>
        </x14:conditionalFormatting>
        <x14:conditionalFormatting xmlns:xm="http://schemas.microsoft.com/office/excel/2006/main">
          <x14:cfRule type="expression" priority="5" id="{96C5A283-6D9B-4136-9AB9-BB4882045C38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FD282259-0BA1-4249-834F-7C9655D7D0B7}">
            <xm:f>#REF! = 0</xm:f>
            <x14:dxf>
              <fill>
                <patternFill>
                  <bgColor rgb="FF00B050"/>
                </patternFill>
              </fill>
            </x14:dxf>
          </x14:cfRule>
          <xm:sqref>M13</xm:sqref>
        </x14:conditionalFormatting>
        <x14:conditionalFormatting xmlns:xm="http://schemas.microsoft.com/office/excel/2006/main">
          <x14:cfRule type="expression" priority="3" id="{FBD5891A-443B-41FB-AEDB-F0DCB62A6784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BB414754-9E50-4B4D-AAA2-F27361A3E3E5}">
            <xm:f>#REF! = 0</xm:f>
            <x14:dxf>
              <fill>
                <patternFill>
                  <bgColor rgb="FF00B050"/>
                </patternFill>
              </fill>
            </x14:dxf>
          </x14:cfRule>
          <xm:sqref>M9</xm:sqref>
        </x14:conditionalFormatting>
        <x14:conditionalFormatting xmlns:xm="http://schemas.microsoft.com/office/excel/2006/main">
          <x14:cfRule type="expression" priority="1" id="{60DCF0C5-2F93-4C0A-923D-77BC22C2CCCF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D6CBA830-BE39-46E5-8EB4-7C71833A930D}">
            <xm:f>#REF! = 0</xm:f>
            <x14:dxf>
              <fill>
                <patternFill>
                  <bgColor rgb="FF00B050"/>
                </patternFill>
              </fill>
            </x14:dxf>
          </x14:cfRule>
          <xm:sqref>M10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O14"/>
  <sheetViews>
    <sheetView zoomScale="70" zoomScaleNormal="70" workbookViewId="0">
      <selection activeCell="B3" sqref="B3"/>
    </sheetView>
  </sheetViews>
  <sheetFormatPr baseColWidth="10" defaultRowHeight="12.75"/>
  <cols>
    <col min="2" max="2" width="35.140625" customWidth="1"/>
    <col min="14" max="14" width="18.140625" bestFit="1" customWidth="1"/>
  </cols>
  <sheetData>
    <row r="1" spans="1:15" ht="30.75" customHeight="1"/>
    <row r="2" spans="1:15" ht="30" customHeight="1" thickBot="1"/>
    <row r="3" spans="1:15" ht="55.5" customHeight="1" thickBot="1">
      <c r="A3" s="102" t="s">
        <v>5</v>
      </c>
      <c r="B3" s="103"/>
      <c r="C3" s="180"/>
      <c r="D3" s="44"/>
      <c r="E3" s="44"/>
      <c r="F3" s="45"/>
      <c r="G3" s="45"/>
      <c r="H3" s="45"/>
      <c r="I3" s="45"/>
      <c r="J3" s="45"/>
      <c r="K3" s="46"/>
      <c r="N3" s="315"/>
      <c r="O3" s="309"/>
    </row>
    <row r="4" spans="1:15" ht="63" customHeight="1">
      <c r="A4" s="74">
        <v>1</v>
      </c>
      <c r="B4" s="231"/>
      <c r="C4" s="232">
        <v>0</v>
      </c>
      <c r="D4" s="233"/>
      <c r="E4" s="234"/>
      <c r="F4" s="235" t="str">
        <f>IF(C4="SO","Pas de local onduleur.",IF(C4&gt;0,"Ventillation non fonctionnelle. Un bon réseau d'extraction d'air est nécessaire pour réduire la chaleur du local.  Devis sur demande pour mise en conformité.",""))</f>
        <v/>
      </c>
      <c r="G4" s="236"/>
      <c r="H4" s="236"/>
      <c r="I4" s="236"/>
      <c r="J4" s="236"/>
      <c r="K4" s="237"/>
      <c r="N4" s="318"/>
      <c r="O4" s="309"/>
    </row>
    <row r="5" spans="1:15" ht="51" customHeight="1">
      <c r="A5" s="74">
        <f t="shared" ref="A5:A12" si="0">A4+1</f>
        <v>2</v>
      </c>
      <c r="B5" s="238"/>
      <c r="C5" s="239">
        <v>0</v>
      </c>
      <c r="D5" s="240"/>
      <c r="E5" s="241"/>
      <c r="F5" s="242" t="str">
        <f>IF(C5="SO","Pas de local onduleur.",IF(C5&gt;0,"Local extérieur.",""))</f>
        <v/>
      </c>
      <c r="G5" s="243"/>
      <c r="H5" s="243"/>
      <c r="I5" s="243"/>
      <c r="J5" s="243"/>
      <c r="K5" s="244"/>
      <c r="N5" s="316"/>
      <c r="O5" s="309"/>
    </row>
    <row r="6" spans="1:15" ht="63" customHeight="1">
      <c r="A6" s="74">
        <f t="shared" si="0"/>
        <v>3</v>
      </c>
      <c r="B6" s="231"/>
      <c r="C6" s="232">
        <v>0</v>
      </c>
      <c r="D6" s="245"/>
      <c r="E6" s="246"/>
      <c r="F6" s="247" t="str">
        <f>IF(C6="SO","Pas de local onduleur.",IF(C6&gt;0,"Local extérieur.",""))</f>
        <v/>
      </c>
      <c r="G6" s="248"/>
      <c r="H6" s="248"/>
      <c r="I6" s="248"/>
      <c r="J6" s="248"/>
      <c r="K6" s="249"/>
      <c r="N6" s="316"/>
      <c r="O6" s="309"/>
    </row>
    <row r="7" spans="1:15" ht="37.5" customHeight="1">
      <c r="A7" s="74">
        <f t="shared" si="0"/>
        <v>4</v>
      </c>
      <c r="B7" s="250"/>
      <c r="C7" s="239">
        <v>0</v>
      </c>
      <c r="D7" s="240"/>
      <c r="E7" s="241"/>
      <c r="F7" s="242" t="str">
        <f>IF(C7="SO","Pas de local onduleur.",IF(C7&gt;0,"Pas d'éclairage.",""))</f>
        <v/>
      </c>
      <c r="G7" s="243"/>
      <c r="H7" s="243"/>
      <c r="I7" s="243"/>
      <c r="J7" s="243"/>
      <c r="K7" s="244"/>
      <c r="N7" s="316"/>
      <c r="O7" s="309"/>
    </row>
    <row r="8" spans="1:15" ht="55.5" customHeight="1">
      <c r="A8" s="74">
        <f t="shared" si="0"/>
        <v>5</v>
      </c>
      <c r="B8" s="251"/>
      <c r="C8" s="232">
        <v>0</v>
      </c>
      <c r="D8" s="245"/>
      <c r="E8" s="246"/>
      <c r="F8" s="247" t="str">
        <f>IF(C8&gt;0,"Chemins de câbles surchargés. Devis sur demande pour mise en conformité.","")</f>
        <v/>
      </c>
      <c r="G8" s="248"/>
      <c r="H8" s="248"/>
      <c r="I8" s="248"/>
      <c r="J8" s="248"/>
      <c r="K8" s="249"/>
      <c r="N8" s="316"/>
      <c r="O8" s="309"/>
    </row>
    <row r="9" spans="1:15" ht="42.75" customHeight="1">
      <c r="A9" s="74">
        <f t="shared" si="0"/>
        <v>6</v>
      </c>
      <c r="B9" s="250"/>
      <c r="C9" s="239">
        <v>0</v>
      </c>
      <c r="D9" s="240"/>
      <c r="E9" s="241"/>
      <c r="F9" s="252"/>
      <c r="G9" s="253"/>
      <c r="H9" s="253"/>
      <c r="I9" s="253"/>
      <c r="J9" s="253"/>
      <c r="K9" s="254"/>
      <c r="N9" s="316"/>
      <c r="O9" s="309"/>
    </row>
    <row r="10" spans="1:15" ht="30" customHeight="1">
      <c r="A10" s="74">
        <f t="shared" si="0"/>
        <v>7</v>
      </c>
      <c r="B10" s="251"/>
      <c r="C10" s="232">
        <v>0</v>
      </c>
      <c r="D10" s="245"/>
      <c r="E10" s="246"/>
      <c r="F10" s="247" t="str">
        <f>IF(C10&gt;0,"Pas de séparation physique, les câbles sont tous dans la même goulotte.","")</f>
        <v/>
      </c>
      <c r="G10" s="248"/>
      <c r="H10" s="248"/>
      <c r="I10" s="248"/>
      <c r="J10" s="248"/>
      <c r="K10" s="249"/>
      <c r="N10" s="319"/>
      <c r="O10" s="309"/>
    </row>
    <row r="11" spans="1:15" ht="34.5" customHeight="1">
      <c r="A11" s="74">
        <f t="shared" si="0"/>
        <v>8</v>
      </c>
      <c r="B11" s="250"/>
      <c r="C11" s="239">
        <v>0</v>
      </c>
      <c r="D11" s="240"/>
      <c r="E11" s="241"/>
      <c r="F11" s="242" t="str">
        <f>IF(C11&gt;0,"Câbles DC non conformes. Devis sur demande pour mise en conformité.","")</f>
        <v/>
      </c>
      <c r="G11" s="243"/>
      <c r="H11" s="243"/>
      <c r="I11" s="243"/>
      <c r="J11" s="243"/>
      <c r="K11" s="244"/>
      <c r="N11" s="316"/>
      <c r="O11" s="309"/>
    </row>
    <row r="12" spans="1:15" ht="42.75" customHeight="1" thickBot="1">
      <c r="A12" s="75">
        <f t="shared" si="0"/>
        <v>9</v>
      </c>
      <c r="B12" s="255"/>
      <c r="C12" s="256">
        <v>0</v>
      </c>
      <c r="D12" s="257"/>
      <c r="E12" s="258"/>
      <c r="F12" s="259" t="str">
        <f>IF(C12&gt;0,"Température élevée. Devis sur demande pour ajout d'un système d'extraction d'air.","")</f>
        <v/>
      </c>
      <c r="G12" s="260"/>
      <c r="H12" s="260"/>
      <c r="I12" s="260"/>
      <c r="J12" s="260"/>
      <c r="K12" s="261"/>
      <c r="N12" s="316"/>
      <c r="O12" s="309"/>
    </row>
    <row r="13" spans="1:15" ht="15">
      <c r="N13" s="316"/>
      <c r="O13" s="309"/>
    </row>
    <row r="14" spans="1:15" ht="15.75" thickBot="1">
      <c r="N14" s="317"/>
      <c r="O14" s="309"/>
    </row>
  </sheetData>
  <conditionalFormatting sqref="C3">
    <cfRule type="iconSet" priority="76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7" id="{775C5493-FA99-4F75-BAD4-F59BBDEC3D01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C4:C12</xm:sqref>
        </x14:conditionalFormatting>
        <x14:conditionalFormatting xmlns:xm="http://schemas.microsoft.com/office/excel/2006/main">
          <x14:cfRule type="expression" priority="34" id="{7D302ABE-5EC3-46C7-B84D-AD024DE1AC64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35" id="{E109F4A2-6559-46B4-AFAE-4DE51B2CB9B6}">
            <xm:f>#REF! = 0</xm:f>
            <x14:dxf>
              <fill>
                <patternFill>
                  <bgColor rgb="FF00B050"/>
                </patternFill>
              </fill>
            </x14:dxf>
          </x14:cfRule>
          <xm:sqref>N13</xm:sqref>
        </x14:conditionalFormatting>
        <x14:conditionalFormatting xmlns:xm="http://schemas.microsoft.com/office/excel/2006/main">
          <x14:cfRule type="expression" priority="31" id="{67BB9BBD-A2FB-4DE3-BD3F-E0F297B64A1E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32" id="{B985A6AF-1481-46B6-8E49-85C143421101}">
            <xm:f>#REF! = 0</xm:f>
            <x14:dxf>
              <fill>
                <patternFill>
                  <bgColor rgb="FF00B050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29" id="{4CADE3AB-CC01-4D46-8D33-F412CF9C3EC8}">
            <xm:f>#REF! = 0</xm:f>
            <x14:dxf>
              <fill>
                <patternFill>
                  <bgColor rgb="FF00B050"/>
                </patternFill>
              </fill>
            </x14:dxf>
          </x14:cfRule>
          <x14:cfRule type="expression" priority="30" id="{9D5EE7C0-3170-41E6-98D8-1530004F9A3E}">
            <xm:f>#REF! = 2</xm:f>
            <x14:dxf>
              <fill>
                <patternFill>
                  <bgColor rgb="FFFF0000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7" id="{DFE32881-2973-44DA-A4E7-D4B3ADC4C990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8" id="{FB23A041-1DF9-4B16-9D7F-8EEF9B9774C3}">
            <xm:f>#REF! = 0</xm:f>
            <x14:dxf>
              <fill>
                <patternFill>
                  <bgColor rgb="FF00B050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25" id="{97BA91AE-0710-40B3-A467-C001789B05BD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6" id="{4DB63137-F28B-4B87-8501-5D36E4A2D9FD}">
            <xm:f>#REF! = 0</xm:f>
            <x14:dxf>
              <fill>
                <patternFill>
                  <bgColor rgb="FF00B050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expression" priority="23" id="{C6B9D57F-C561-441A-AB07-637BE982AE54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4" id="{3C85FE22-7AF6-4588-A088-23323ED84A61}">
            <xm:f>#REF! = 0</xm:f>
            <x14:dxf>
              <fill>
                <patternFill>
                  <bgColor rgb="FF00B050"/>
                </patternFill>
              </fill>
            </x14:dxf>
          </x14:cfRule>
          <xm:sqref>N7</xm:sqref>
        </x14:conditionalFormatting>
        <x14:conditionalFormatting xmlns:xm="http://schemas.microsoft.com/office/excel/2006/main">
          <x14:cfRule type="expression" priority="21" id="{3423AB86-6CC9-426B-A425-1B0268FBB20D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2" id="{F20ED739-7B34-491F-9DE7-5790CD6C0265}">
            <xm:f>#REF! = 0</xm:f>
            <x14:dxf>
              <fill>
                <patternFill>
                  <bgColor rgb="FF00B050"/>
                </patternFill>
              </fill>
            </x14:dxf>
          </x14:cfRule>
          <xm:sqref>N8</xm:sqref>
        </x14:conditionalFormatting>
        <x14:conditionalFormatting xmlns:xm="http://schemas.microsoft.com/office/excel/2006/main">
          <x14:cfRule type="expression" priority="19" id="{AB0BDE72-7EAB-4E1B-A36C-F48E1DDAFC59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0" id="{3A2F23DA-ED13-4DA2-A717-3232F5D25167}">
            <xm:f>#REF! = 0</xm:f>
            <x14:dxf>
              <fill>
                <patternFill>
                  <bgColor rgb="FF00B050"/>
                </patternFill>
              </fill>
            </x14:dxf>
          </x14:cfRule>
          <xm:sqref>N11</xm:sqref>
        </x14:conditionalFormatting>
        <x14:conditionalFormatting xmlns:xm="http://schemas.microsoft.com/office/excel/2006/main">
          <x14:cfRule type="expression" priority="17" id="{3EC9C41C-8A53-48BF-BB12-ABFEF90B94B3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3CA17482-4FFE-441D-810F-1951010E9B0D}">
            <xm:f>#REF! = 0</xm:f>
            <x14:dxf>
              <fill>
                <patternFill>
                  <bgColor rgb="FF00B050"/>
                </patternFill>
              </fill>
            </x14:dxf>
          </x14:cfRule>
          <xm:sqref>N12</xm:sqref>
        </x14:conditionalFormatting>
        <x14:conditionalFormatting xmlns:xm="http://schemas.microsoft.com/office/excel/2006/main">
          <x14:cfRule type="expression" priority="3" id="{B2C6C6DF-B43B-4853-ADC1-17E4A2AC8A70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D49FD7CB-8A09-4DA8-8C8A-026E7E0093CD}">
            <xm:f>#REF! = 0</xm:f>
            <x14:dxf>
              <fill>
                <patternFill>
                  <bgColor rgb="FF00B050"/>
                </patternFill>
              </fill>
            </x14:dxf>
          </x14:cfRule>
          <xm:sqref>N9</xm:sqref>
        </x14:conditionalFormatting>
        <x14:conditionalFormatting xmlns:xm="http://schemas.microsoft.com/office/excel/2006/main">
          <x14:cfRule type="expression" priority="1" id="{3F9CF0E7-4A38-415D-B054-6CCBFA5BB983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221A172A-6D6F-4299-B15F-523863EB9E2C}">
            <xm:f>#REF! = 0</xm:f>
            <x14:dxf>
              <fill>
                <patternFill>
                  <bgColor rgb="FF00B050"/>
                </patternFill>
              </fill>
            </x14:dxf>
          </x14:cfRule>
          <xm:sqref>N10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/>
  <dimension ref="A1:M13"/>
  <sheetViews>
    <sheetView zoomScaleNormal="100" workbookViewId="0">
      <selection activeCell="B2" sqref="B2"/>
    </sheetView>
  </sheetViews>
  <sheetFormatPr baseColWidth="10" defaultRowHeight="12.75"/>
  <cols>
    <col min="2" max="2" width="34.7109375" customWidth="1"/>
    <col min="6" max="6" width="33.28515625" customWidth="1"/>
    <col min="7" max="7" width="10" customWidth="1"/>
    <col min="8" max="8" width="7.140625" customWidth="1"/>
    <col min="9" max="9" width="10.85546875" customWidth="1"/>
    <col min="10" max="12" width="7.140625" customWidth="1"/>
    <col min="13" max="13" width="21.42578125" bestFit="1" customWidth="1"/>
  </cols>
  <sheetData>
    <row r="1" spans="1:13" ht="21.75" customHeight="1" thickBot="1"/>
    <row r="2" spans="1:13" ht="30.75" customHeight="1" thickBot="1">
      <c r="A2" s="102" t="s">
        <v>6</v>
      </c>
      <c r="B2" s="148"/>
      <c r="C2" s="149"/>
      <c r="D2" s="196"/>
      <c r="E2" s="196"/>
      <c r="F2" s="45"/>
      <c r="G2" s="45"/>
      <c r="H2" s="45"/>
      <c r="I2" s="45"/>
      <c r="J2" s="45"/>
      <c r="K2" s="46"/>
      <c r="M2" s="310" t="s">
        <v>509</v>
      </c>
    </row>
    <row r="3" spans="1:13" ht="74.25" customHeight="1">
      <c r="A3" s="74">
        <v>1</v>
      </c>
      <c r="B3" s="11"/>
      <c r="C3" s="3">
        <v>0</v>
      </c>
      <c r="D3" s="194"/>
      <c r="E3" s="195"/>
      <c r="F3" s="322" t="str">
        <f>IF(OR(C3=0,C3="SO"),"","Pas de continuité entre les borniers de terre et la barrette de terre. Devis sur demande pour mise en conformité.")</f>
        <v/>
      </c>
      <c r="G3" s="323"/>
      <c r="H3" s="323"/>
      <c r="I3" s="323"/>
      <c r="J3" s="323"/>
      <c r="K3" s="324"/>
      <c r="M3" s="311" t="s">
        <v>502</v>
      </c>
    </row>
    <row r="4" spans="1:13" ht="45" customHeight="1">
      <c r="A4" s="74">
        <f>A3+1</f>
        <v>2</v>
      </c>
      <c r="B4" s="17"/>
      <c r="C4" s="18">
        <v>0</v>
      </c>
      <c r="D4" s="192"/>
      <c r="E4" s="193"/>
      <c r="F4" s="162" t="str">
        <f>IF(C4&gt;0,"Pas de barrette de terre. Devis sur demande pour mise en conformité.","")</f>
        <v/>
      </c>
      <c r="G4" s="163"/>
      <c r="H4" s="163"/>
      <c r="I4" s="163"/>
      <c r="J4" s="163"/>
      <c r="K4" s="164"/>
      <c r="M4" s="312" t="s">
        <v>501</v>
      </c>
    </row>
    <row r="5" spans="1:13" ht="48" customHeight="1" thickBot="1">
      <c r="A5" s="75">
        <f>A4+1</f>
        <v>3</v>
      </c>
      <c r="B5" s="8"/>
      <c r="C5" s="9">
        <v>0</v>
      </c>
      <c r="D5" s="190"/>
      <c r="E5" s="191"/>
      <c r="F5" s="159"/>
      <c r="G5" s="160"/>
      <c r="H5" s="160"/>
      <c r="I5" s="160"/>
      <c r="J5" s="160"/>
      <c r="K5" s="161"/>
      <c r="M5" s="312" t="s">
        <v>503</v>
      </c>
    </row>
    <row r="6" spans="1:13">
      <c r="M6" s="312" t="s">
        <v>504</v>
      </c>
    </row>
    <row r="7" spans="1:13" ht="25.5" customHeight="1">
      <c r="M7" s="312" t="s">
        <v>498</v>
      </c>
    </row>
    <row r="8" spans="1:13">
      <c r="M8" s="312" t="s">
        <v>505</v>
      </c>
    </row>
    <row r="9" spans="1:13">
      <c r="M9" s="313" t="s">
        <v>506</v>
      </c>
    </row>
    <row r="10" spans="1:13">
      <c r="M10" s="312" t="s">
        <v>474</v>
      </c>
    </row>
    <row r="11" spans="1:13">
      <c r="M11" s="312" t="s">
        <v>507</v>
      </c>
    </row>
    <row r="12" spans="1:13">
      <c r="M12" s="312" t="s">
        <v>508</v>
      </c>
    </row>
    <row r="13" spans="1:13" ht="13.5" thickBot="1">
      <c r="M13" s="314" t="s">
        <v>475</v>
      </c>
    </row>
  </sheetData>
  <mergeCells count="1">
    <mergeCell ref="F3:K3"/>
  </mergeCells>
  <hyperlinks>
    <hyperlink ref="M4" location="'Mise à la terre'!A1" display="Mise à la terre " xr:uid="{00000000-0004-0000-0400-000000000000}"/>
    <hyperlink ref="M5" location="'TDGS AC'!A1" display="TDGS AC" xr:uid="{00000000-0004-0000-0400-000001000000}"/>
    <hyperlink ref="M10" location="PDL!A1" display="PDL " xr:uid="{00000000-0004-0000-0400-000002000000}"/>
    <hyperlink ref="M11" location="Monitoring!A1" display="Monitoring " xr:uid="{00000000-0004-0000-0400-000003000000}"/>
    <hyperlink ref="M12" location="'Toiture et Sécurité'!A1" display="Toiture et sécurité " xr:uid="{00000000-0004-0000-0400-000004000000}"/>
    <hyperlink ref="M13" location="Rapport!A1" display="Rapport" xr:uid="{00000000-0004-0000-0400-000005000000}"/>
    <hyperlink ref="M8" location="Onduleurs!A1" display="Onduleurs" xr:uid="{00000000-0004-0000-0400-000006000000}"/>
    <hyperlink ref="M9" location="'Tensions chaînes'!A1" display="Chaînes" xr:uid="{00000000-0004-0000-0400-000007000000}"/>
    <hyperlink ref="M2" location="'Dossiers tech &amp; aff normatif'!A1" display="Doss tech et aff normatif " xr:uid="{00000000-0004-0000-0400-000008000000}"/>
    <hyperlink ref="M3" location="'Loc onduleurs'!A1" display="Etat du local onduleur " xr:uid="{00000000-0004-0000-0400-000009000000}"/>
    <hyperlink ref="M6" location="'Coffret DC'!A1" display="Coffret DC" xr:uid="{00000000-0004-0000-0400-00000A000000}"/>
    <hyperlink ref="M7" location="BJ!A1" display="BJ" xr:uid="{00000000-0004-0000-0400-00000B000000}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4" id="{18296B42-AF92-4EAA-A7AD-1DAF36E6013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C3:C5</xm:sqref>
        </x14:conditionalFormatting>
        <x14:conditionalFormatting xmlns:xm="http://schemas.microsoft.com/office/excel/2006/main">
          <x14:cfRule type="expression" priority="27" id="{9DF603EF-39BC-4DCC-9780-16A1177D493E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8" id="{7F83E6B0-D21B-4505-8EF8-6286AC1EA9B9}">
            <xm:f>#REF! = 0</xm:f>
            <x14:dxf>
              <fill>
                <patternFill>
                  <bgColor rgb="FF00B050"/>
                </patternFill>
              </fill>
            </x14:dxf>
          </x14:cfRule>
          <xm:sqref>M12</xm:sqref>
        </x14:conditionalFormatting>
        <x14:conditionalFormatting xmlns:xm="http://schemas.microsoft.com/office/excel/2006/main">
          <x14:cfRule type="expression" priority="25" id="{C999A0B8-18CB-42D9-9EB0-BB723EFBE678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6" id="{10C4E435-F0DD-4BD0-9211-140150A5885C}">
            <xm:f>#REF! = 0</xm:f>
            <x14:dxf>
              <fill>
                <patternFill>
                  <bgColor rgb="FF00B050"/>
                </patternFill>
              </fill>
            </x14:dxf>
          </x14:cfRule>
          <xm:sqref>M2</xm:sqref>
        </x14:conditionalFormatting>
        <x14:conditionalFormatting xmlns:xm="http://schemas.microsoft.com/office/excel/2006/main">
          <x14:cfRule type="expression" priority="23" id="{9AB6D813-E956-4BA7-9652-4529EF1AD18B}">
            <xm:f>#REF! = 0</xm:f>
            <x14:dxf>
              <fill>
                <patternFill>
                  <bgColor rgb="FF00B050"/>
                </patternFill>
              </fill>
            </x14:dxf>
          </x14:cfRule>
          <x14:cfRule type="expression" priority="24" id="{8D8F8D27-921B-437E-8747-8E6913A1FC93}">
            <xm:f>#REF! = 2</xm:f>
            <x14:dxf>
              <fill>
                <patternFill>
                  <bgColor rgb="FFFF0000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21" id="{37F4F97F-B9BA-4F01-8A33-5B008F9C3AEA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2" id="{5F7BEB46-9581-4D8F-BE29-98144E395BBD}">
            <xm:f>#REF! = 0</xm:f>
            <x14:dxf>
              <fill>
                <patternFill>
                  <bgColor rgb="FF00B050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17" id="{0C229F2D-49A3-46B8-8EEA-2AE6B96D35F9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522F913D-BA13-499C-8A12-263CDF096D8C}">
            <xm:f>#REF! = 0</xm:f>
            <x14:dxf>
              <fill>
                <patternFill>
                  <bgColor rgb="FF00B050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15" id="{6BB94E08-9044-4E48-A1D4-F9AE2DBCAB5A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67369209-FB25-4AFB-8F56-4D4A080EE851}">
            <xm:f>#REF! = 0</xm:f>
            <x14:dxf>
              <fill>
                <patternFill>
                  <bgColor rgb="FF00B05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13" id="{40419F85-BBC7-4568-9C81-2022441ADF9D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DAF380E2-3AA3-4681-967A-571E4B88DB35}">
            <xm:f>#REF! = 0</xm:f>
            <x14:dxf>
              <fill>
                <patternFill>
                  <bgColor rgb="FF00B050"/>
                </patternFill>
              </fill>
            </x14:dxf>
          </x14:cfRule>
          <xm:sqref>M7</xm:sqref>
        </x14:conditionalFormatting>
        <x14:conditionalFormatting xmlns:xm="http://schemas.microsoft.com/office/excel/2006/main">
          <x14:cfRule type="expression" priority="11" id="{ECBA3CD5-867B-45EB-B3E9-76761A534EEC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2" id="{2A243528-4579-43BC-B550-0B037DF0C153}">
            <xm:f>#REF! = 0</xm:f>
            <x14:dxf>
              <fill>
                <patternFill>
                  <bgColor rgb="FF00B050"/>
                </patternFill>
              </fill>
            </x14:dxf>
          </x14:cfRule>
          <xm:sqref>M10</xm:sqref>
        </x14:conditionalFormatting>
        <x14:conditionalFormatting xmlns:xm="http://schemas.microsoft.com/office/excel/2006/main">
          <x14:cfRule type="expression" priority="9" id="{F00D2D84-ABED-4E54-9AA9-9ED118CE7F1B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A2192626-13B8-4DDE-8DC9-BE9FFD476AEB}">
            <xm:f>#REF! = 0</xm:f>
            <x14:dxf>
              <fill>
                <patternFill>
                  <bgColor rgb="FF00B050"/>
                </patternFill>
              </fill>
            </x14:dxf>
          </x14:cfRule>
          <xm:sqref>M11</xm:sqref>
        </x14:conditionalFormatting>
        <x14:conditionalFormatting xmlns:xm="http://schemas.microsoft.com/office/excel/2006/main">
          <x14:cfRule type="expression" priority="3" id="{D1D9D02A-33F2-4C68-A073-FCF9917A7FE3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C2819246-CB73-49BA-B096-3E520B1EBB7A}">
            <xm:f>#REF! = 0</xm:f>
            <x14:dxf>
              <fill>
                <patternFill>
                  <bgColor rgb="FF00B050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expression" priority="1" id="{4101F966-D36D-4F29-B933-4A4A993C87D0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76B60A2E-34A2-45AB-B8E7-05929A98897A}">
            <xm:f>#REF! = 0</xm:f>
            <x14:dxf>
              <fill>
                <patternFill>
                  <bgColor rgb="FF00B050"/>
                </patternFill>
              </fill>
            </x14:dxf>
          </x14:cfRule>
          <xm:sqref>M9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1"/>
  <dimension ref="A1:M19"/>
  <sheetViews>
    <sheetView zoomScale="85" zoomScaleNormal="85" workbookViewId="0">
      <selection activeCell="G11" sqref="G11"/>
    </sheetView>
  </sheetViews>
  <sheetFormatPr baseColWidth="10" defaultRowHeight="12.75"/>
  <cols>
    <col min="2" max="2" width="34.7109375" customWidth="1"/>
    <col min="13" max="13" width="15.85546875" bestFit="1" customWidth="1"/>
  </cols>
  <sheetData>
    <row r="1" spans="1:13" ht="13.5" thickBot="1"/>
    <row r="2" spans="1:13" ht="30.75" customHeight="1" thickBot="1">
      <c r="A2" s="102"/>
      <c r="B2" s="103"/>
      <c r="C2" s="73"/>
      <c r="D2" s="44"/>
      <c r="E2" s="44"/>
      <c r="F2" s="45"/>
      <c r="G2" s="45"/>
      <c r="H2" s="45"/>
      <c r="I2" s="45"/>
      <c r="J2" s="45"/>
      <c r="K2" s="46"/>
      <c r="M2" s="310"/>
    </row>
    <row r="3" spans="1:13" ht="35.25" customHeight="1">
      <c r="A3" s="74">
        <v>1</v>
      </c>
      <c r="B3" s="11"/>
      <c r="C3" s="3">
        <v>0</v>
      </c>
      <c r="D3" s="194"/>
      <c r="E3" s="195"/>
      <c r="F3" s="322" t="str">
        <f>IF(C3&gt;0,"Coffrets inaccessibles. Prévoir temps supplémentaire pour la sécurisation du travail en hauteur.","")</f>
        <v/>
      </c>
      <c r="G3" s="323"/>
      <c r="H3" s="323"/>
      <c r="I3" s="323"/>
      <c r="J3" s="323"/>
      <c r="K3" s="324"/>
      <c r="M3" s="311"/>
    </row>
    <row r="4" spans="1:13" ht="46.5" customHeight="1">
      <c r="A4" s="82">
        <v>2</v>
      </c>
      <c r="B4" s="17"/>
      <c r="C4" s="18">
        <v>0</v>
      </c>
      <c r="D4" s="192"/>
      <c r="E4" s="193"/>
      <c r="F4" s="162" t="str">
        <f>IF(C4&gt;0,"Coffrets non étanches. Devis sur demande pour remise en état.","")</f>
        <v/>
      </c>
      <c r="G4" s="163"/>
      <c r="H4" s="163"/>
      <c r="I4" s="163"/>
      <c r="J4" s="163"/>
      <c r="K4" s="164"/>
      <c r="M4" s="312"/>
    </row>
    <row r="5" spans="1:13" ht="36.75" customHeight="1">
      <c r="A5" s="74">
        <v>3</v>
      </c>
      <c r="B5" s="4"/>
      <c r="C5" s="3">
        <v>0</v>
      </c>
      <c r="D5" s="144"/>
      <c r="E5" s="145"/>
      <c r="F5" s="165" t="str">
        <f>IF(C5&gt;0,"Coffrets non étanches. Devis sur demande pour remise en état.","")</f>
        <v/>
      </c>
      <c r="G5" s="166"/>
      <c r="H5" s="166"/>
      <c r="I5" s="166"/>
      <c r="J5" s="166"/>
      <c r="K5" s="167"/>
      <c r="M5" s="312"/>
    </row>
    <row r="6" spans="1:13" ht="26.25" customHeight="1">
      <c r="A6" s="74">
        <f t="shared" ref="A6:A18" si="0">A5+1</f>
        <v>4</v>
      </c>
      <c r="B6" s="17"/>
      <c r="C6" s="18">
        <v>0</v>
      </c>
      <c r="D6" s="192"/>
      <c r="E6" s="193"/>
      <c r="F6" s="162"/>
      <c r="G6" s="163"/>
      <c r="H6" s="163"/>
      <c r="I6" s="163"/>
      <c r="J6" s="163"/>
      <c r="K6" s="164"/>
      <c r="M6" s="312"/>
    </row>
    <row r="7" spans="1:13" ht="33.75" customHeight="1">
      <c r="A7" s="74">
        <f t="shared" si="0"/>
        <v>5</v>
      </c>
      <c r="B7" s="4"/>
      <c r="C7" s="3">
        <v>0</v>
      </c>
      <c r="D7" s="144"/>
      <c r="E7" s="145"/>
      <c r="F7" s="165"/>
      <c r="G7" s="166"/>
      <c r="H7" s="166"/>
      <c r="I7" s="166"/>
      <c r="J7" s="166"/>
      <c r="K7" s="167"/>
      <c r="M7" s="312"/>
    </row>
    <row r="8" spans="1:13" ht="32.25" customHeight="1">
      <c r="A8" s="74">
        <f t="shared" si="0"/>
        <v>6</v>
      </c>
      <c r="B8" s="17"/>
      <c r="C8" s="18">
        <v>0</v>
      </c>
      <c r="D8" s="192"/>
      <c r="E8" s="193"/>
      <c r="F8" s="162"/>
      <c r="G8" s="163"/>
      <c r="H8" s="163"/>
      <c r="I8" s="163"/>
      <c r="J8" s="163"/>
      <c r="K8" s="164"/>
      <c r="M8" s="312"/>
    </row>
    <row r="9" spans="1:13" ht="25.5" hidden="1" customHeight="1">
      <c r="A9" s="74">
        <v>7</v>
      </c>
      <c r="B9" s="371" t="s">
        <v>7</v>
      </c>
      <c r="C9" s="372">
        <v>0</v>
      </c>
      <c r="D9" s="373"/>
      <c r="E9" s="374"/>
      <c r="F9" s="378" t="s">
        <v>261</v>
      </c>
      <c r="G9" s="379"/>
      <c r="H9" s="379"/>
      <c r="I9" s="379"/>
      <c r="J9" s="379"/>
      <c r="K9" s="380"/>
      <c r="M9" s="313"/>
    </row>
    <row r="10" spans="1:13" ht="33" customHeight="1">
      <c r="A10" s="74">
        <f t="shared" si="0"/>
        <v>8</v>
      </c>
      <c r="B10" s="17"/>
      <c r="C10" s="18">
        <v>0</v>
      </c>
      <c r="D10" s="192"/>
      <c r="E10" s="193"/>
      <c r="F10" s="162"/>
      <c r="G10" s="163"/>
      <c r="H10" s="163"/>
      <c r="I10" s="163"/>
      <c r="J10" s="163"/>
      <c r="K10" s="164"/>
      <c r="M10" s="312"/>
    </row>
    <row r="11" spans="1:13" ht="28.5" customHeight="1">
      <c r="A11" s="74">
        <f t="shared" si="0"/>
        <v>9</v>
      </c>
      <c r="B11" s="4"/>
      <c r="C11" s="3">
        <v>0</v>
      </c>
      <c r="D11" s="144"/>
      <c r="E11" s="145"/>
      <c r="F11" s="165" t="str">
        <f>IF(OR(C11=0,C11="SO"),"","Cavaliers en mauvais état. Devis sur demande pour remise en état.")</f>
        <v/>
      </c>
      <c r="G11" s="166"/>
      <c r="H11" s="166"/>
      <c r="I11" s="166"/>
      <c r="J11" s="166"/>
      <c r="K11" s="167"/>
      <c r="M11" s="312"/>
    </row>
    <row r="12" spans="1:13" ht="26.25" customHeight="1">
      <c r="A12" s="74">
        <f t="shared" si="0"/>
        <v>10</v>
      </c>
      <c r="B12" s="17"/>
      <c r="C12" s="18">
        <v>0</v>
      </c>
      <c r="D12" s="192"/>
      <c r="E12" s="193"/>
      <c r="F12" s="162" t="str">
        <f>IF(C12="SO","Pas de câbles souples.",IF(C12&gt;0,"Pas d'embouts de câble.
Les embouts de câbles sont fortement conseillés dans la pratique, mais ne sont pas obligatoires selon la norme UTE C15-712-1. Ils permettent de rassembler les brins d'un fil souple pour " &amp; "rendre l'embout rigide avant connexion. Les risques de l'absence d'embouts de câbles peuvent être :
-  Un départ de feu suite à une mauvaise connexion.
- Un écrasement des brins par la vis, altérant la connexion dans les borniers." &amp; "
Devis sur demande pour l'ajout d'embouts de câbles.",""))</f>
        <v/>
      </c>
      <c r="G12" s="163"/>
      <c r="H12" s="163"/>
      <c r="I12" s="163"/>
      <c r="J12" s="163"/>
      <c r="K12" s="164"/>
      <c r="M12" s="312"/>
    </row>
    <row r="13" spans="1:13" ht="31.5" customHeight="1" thickBot="1">
      <c r="A13" s="74">
        <f t="shared" si="0"/>
        <v>11</v>
      </c>
      <c r="B13" s="4"/>
      <c r="C13" s="3">
        <v>0</v>
      </c>
      <c r="D13" s="156"/>
      <c r="E13" s="13"/>
      <c r="F13" s="156"/>
      <c r="G13" s="13"/>
      <c r="H13" s="156"/>
      <c r="I13" s="157"/>
      <c r="J13" s="157"/>
      <c r="K13" s="158"/>
      <c r="M13" s="314" t="s">
        <v>475</v>
      </c>
    </row>
    <row r="14" spans="1:13" ht="31.5" customHeight="1">
      <c r="A14" s="74">
        <f t="shared" si="0"/>
        <v>12</v>
      </c>
      <c r="B14" s="17"/>
      <c r="C14" s="18">
        <v>0</v>
      </c>
      <c r="D14" s="192"/>
      <c r="E14" s="193"/>
      <c r="F14" s="162" t="str">
        <f>IF(C14&gt;0,"Inter-sectionneur en mauvais état. Devis sur demande pour remise en état.","")</f>
        <v/>
      </c>
      <c r="G14" s="163"/>
      <c r="H14" s="163"/>
      <c r="I14" s="163"/>
      <c r="J14" s="163"/>
      <c r="K14" s="164"/>
    </row>
    <row r="15" spans="1:13">
      <c r="A15" s="74">
        <f t="shared" si="0"/>
        <v>13</v>
      </c>
      <c r="B15" s="4"/>
      <c r="C15" s="3">
        <v>0</v>
      </c>
      <c r="D15" s="144"/>
      <c r="E15" s="145"/>
      <c r="F15" s="165" t="str">
        <f>IF(C15&gt;0,"Parafoudre brûlé. Devis sur demande pour remise en état.","")</f>
        <v/>
      </c>
      <c r="G15" s="166"/>
      <c r="H15" s="166"/>
      <c r="I15" s="166"/>
      <c r="J15" s="166"/>
      <c r="K15" s="167"/>
    </row>
    <row r="16" spans="1:13" ht="30.75" customHeight="1">
      <c r="A16" s="74">
        <f t="shared" si="0"/>
        <v>14</v>
      </c>
      <c r="B16" s="17"/>
      <c r="C16" s="18">
        <v>0</v>
      </c>
      <c r="D16" s="192"/>
      <c r="E16" s="193"/>
      <c r="F16" s="162" t="str">
        <f>IF(C16&gt;0,"Règle non respectée, la somme des câbles (phase + terre) excède 50 cm. Le parafoudre risque de ne pas protéger l'installation en cas de surtension d'origine atmosphérique. Devis sur demande pour remise en état.","")</f>
        <v/>
      </c>
      <c r="G16" s="163"/>
      <c r="H16" s="163"/>
      <c r="I16" s="163"/>
      <c r="J16" s="163"/>
      <c r="K16" s="164"/>
    </row>
    <row r="17" spans="1:11" ht="21.75" customHeight="1">
      <c r="A17" s="74">
        <v>14</v>
      </c>
      <c r="B17" s="4"/>
      <c r="C17" s="3">
        <v>0</v>
      </c>
      <c r="D17" s="144"/>
      <c r="E17" s="145"/>
      <c r="F17" s="165" t="str">
        <f>IF(C17&gt;0,"Pas de protection dédiée. Devis sur demande pour l'ajout d'un disjoncteur.","")</f>
        <v/>
      </c>
      <c r="G17" s="166"/>
      <c r="H17" s="166"/>
      <c r="I17" s="166"/>
      <c r="J17" s="166"/>
      <c r="K17" s="167"/>
    </row>
    <row r="18" spans="1:11" ht="26.25" customHeight="1" thickBot="1">
      <c r="A18" s="75">
        <f t="shared" si="0"/>
        <v>15</v>
      </c>
      <c r="B18" s="21"/>
      <c r="C18" s="22">
        <v>0</v>
      </c>
      <c r="D18" s="197"/>
      <c r="E18" s="198"/>
      <c r="F18" s="168"/>
      <c r="G18" s="169"/>
      <c r="H18" s="169"/>
      <c r="I18" s="169"/>
      <c r="J18" s="169"/>
      <c r="K18" s="170"/>
    </row>
    <row r="19" spans="1:11" ht="25.5" customHeight="1"/>
  </sheetData>
  <mergeCells count="2">
    <mergeCell ref="F3:K3"/>
    <mergeCell ref="F9:K9"/>
  </mergeCells>
  <conditionalFormatting sqref="C2">
    <cfRule type="iconSet" priority="105">
      <iconSet showValue="0" reverse="1">
        <cfvo type="percent" val="0"/>
        <cfvo type="num" val="1"/>
        <cfvo type="num" val="2"/>
      </iconSet>
    </cfRule>
  </conditionalFormatting>
  <conditionalFormatting sqref="D13">
    <cfRule type="cellIs" dxfId="345" priority="104" operator="equal">
      <formula>500</formula>
    </cfRule>
  </conditionalFormatting>
  <hyperlinks>
    <hyperlink ref="M13" location="Rapport!A1" display="Rapport" xr:uid="{00000000-0004-0000-0500-000005000000}"/>
  </hyperlink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0" id="{C78EC04C-2289-42C3-B47B-CA09869C5EB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C3:C18</xm:sqref>
        </x14:conditionalFormatting>
        <x14:conditionalFormatting xmlns:xm="http://schemas.microsoft.com/office/excel/2006/main">
          <x14:cfRule type="expression" priority="25" id="{9E921844-57D8-497B-8EFB-0F24F234E0DD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6" id="{C589B363-B049-44B9-A0E0-462C26EF7CF9}">
            <xm:f>#REF! = 0</xm:f>
            <x14:dxf>
              <fill>
                <patternFill>
                  <bgColor rgb="FF00B050"/>
                </patternFill>
              </fill>
            </x14:dxf>
          </x14:cfRule>
          <xm:sqref>M12</xm:sqref>
        </x14:conditionalFormatting>
        <x14:conditionalFormatting xmlns:xm="http://schemas.microsoft.com/office/excel/2006/main">
          <x14:cfRule type="expression" priority="23" id="{1F343EE2-D49C-4437-ABC9-BC162B23D25F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4" id="{4A0545CE-5777-49E3-9EB4-62D8D3C3B5CB}">
            <xm:f>#REF! = 0</xm:f>
            <x14:dxf>
              <fill>
                <patternFill>
                  <bgColor rgb="FF00B050"/>
                </patternFill>
              </fill>
            </x14:dxf>
          </x14:cfRule>
          <xm:sqref>M2</xm:sqref>
        </x14:conditionalFormatting>
        <x14:conditionalFormatting xmlns:xm="http://schemas.microsoft.com/office/excel/2006/main">
          <x14:cfRule type="expression" priority="21" id="{C77CCCB0-8260-477E-99C5-5380404A4920}">
            <xm:f>#REF! = 0</xm:f>
            <x14:dxf>
              <fill>
                <patternFill>
                  <bgColor rgb="FF00B050"/>
                </patternFill>
              </fill>
            </x14:dxf>
          </x14:cfRule>
          <x14:cfRule type="expression" priority="22" id="{7A1B512D-35C3-464B-A1BA-12833C447710}">
            <xm:f>#REF! = 2</xm:f>
            <x14:dxf>
              <fill>
                <patternFill>
                  <bgColor rgb="FFFF0000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19" id="{5150F309-2DC7-496F-9C08-08CD81337CDC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0" id="{898030F8-3005-4581-9D98-1A69CD49914E}">
            <xm:f>#REF! = 0</xm:f>
            <x14:dxf>
              <fill>
                <patternFill>
                  <bgColor rgb="FF00B050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17" id="{815E928D-DE3F-4A95-8AAF-C40B7A9F6740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1E79D0FC-AE78-4809-A919-07B2930BABC3}">
            <xm:f>#REF! = 0</xm:f>
            <x14:dxf>
              <fill>
                <patternFill>
                  <bgColor rgb="FF00B050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15" id="{16D14151-5F0C-433D-9DEB-95F91F517C47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6D60E6AB-83B5-4517-ABAF-86F89A495FB5}">
            <xm:f>#REF! = 0</xm:f>
            <x14:dxf>
              <fill>
                <patternFill>
                  <bgColor rgb="FF00B05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13" id="{5A810A13-0374-4A66-AC0C-D50731DC68CA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8D1A0FE3-8A61-42BE-AD54-36B7DCD163B5}">
            <xm:f>#REF! = 0</xm:f>
            <x14:dxf>
              <fill>
                <patternFill>
                  <bgColor rgb="FF00B050"/>
                </patternFill>
              </fill>
            </x14:dxf>
          </x14:cfRule>
          <xm:sqref>M7</xm:sqref>
        </x14:conditionalFormatting>
        <x14:conditionalFormatting xmlns:xm="http://schemas.microsoft.com/office/excel/2006/main">
          <x14:cfRule type="expression" priority="11" id="{C00C9266-BFA9-4CC0-B6FC-FF73F5C978F0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2" id="{51BEB593-B015-425F-9B1E-8F5E00B0DFD1}">
            <xm:f>#REF! = 0</xm:f>
            <x14:dxf>
              <fill>
                <patternFill>
                  <bgColor rgb="FF00B050"/>
                </patternFill>
              </fill>
            </x14:dxf>
          </x14:cfRule>
          <xm:sqref>M10</xm:sqref>
        </x14:conditionalFormatting>
        <x14:conditionalFormatting xmlns:xm="http://schemas.microsoft.com/office/excel/2006/main">
          <x14:cfRule type="expression" priority="9" id="{E703E76C-4A30-4217-A9E9-6DA637C57BC8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BCF68100-2ACE-4D0F-932D-37E360B02965}">
            <xm:f>#REF! = 0</xm:f>
            <x14:dxf>
              <fill>
                <patternFill>
                  <bgColor rgb="FF00B050"/>
                </patternFill>
              </fill>
            </x14:dxf>
          </x14:cfRule>
          <xm:sqref>M11</xm:sqref>
        </x14:conditionalFormatting>
        <x14:conditionalFormatting xmlns:xm="http://schemas.microsoft.com/office/excel/2006/main">
          <x14:cfRule type="expression" priority="3" id="{56E81C95-B02E-44BA-86B2-0A1890332EB8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0DAC608A-41DE-478C-8896-BE241E41CD90}">
            <xm:f>#REF! = 0</xm:f>
            <x14:dxf>
              <fill>
                <patternFill>
                  <bgColor rgb="FF00B050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expression" priority="1" id="{A877FC02-7FD3-44D5-B94A-508229EFD54A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D0D646C7-FCAA-4325-AB82-3F872A84CF2B}">
            <xm:f>#REF! = 0</xm:f>
            <x14:dxf>
              <fill>
                <patternFill>
                  <bgColor rgb="FF00B050"/>
                </patternFill>
              </fill>
            </x14:dxf>
          </x14:cfRule>
          <xm:sqref>M9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2"/>
  <dimension ref="A1:R57"/>
  <sheetViews>
    <sheetView zoomScale="70" zoomScaleNormal="70" workbookViewId="0">
      <selection sqref="A1:XFD20"/>
    </sheetView>
  </sheetViews>
  <sheetFormatPr baseColWidth="10" defaultRowHeight="12.75"/>
  <cols>
    <col min="1" max="1" width="11.42578125" customWidth="1"/>
    <col min="2" max="2" width="34.7109375" customWidth="1"/>
    <col min="13" max="13" width="17.140625" bestFit="1" customWidth="1"/>
  </cols>
  <sheetData>
    <row r="1" spans="1:18" ht="40.5" customHeight="1" thickBot="1">
      <c r="A1" s="102" t="s">
        <v>8</v>
      </c>
      <c r="B1" s="148"/>
      <c r="C1" s="290"/>
      <c r="D1" s="44"/>
      <c r="E1" s="44"/>
      <c r="F1" s="45"/>
      <c r="G1" s="45"/>
      <c r="H1" s="45"/>
      <c r="I1" s="45"/>
      <c r="J1" s="45"/>
      <c r="K1" s="46"/>
      <c r="P1" s="331"/>
      <c r="Q1" s="332"/>
      <c r="R1" s="294"/>
    </row>
    <row r="2" spans="1:18" ht="29.25" customHeight="1">
      <c r="A2" s="74">
        <v>1</v>
      </c>
      <c r="B2" s="11"/>
      <c r="C2" s="3"/>
      <c r="D2" s="194"/>
      <c r="E2" s="195"/>
      <c r="F2" s="333" t="str">
        <f>IF(C2&gt;0,"Coffrets inaccessibles. Prévoir temps supplémentaire pour la sécurisation du travail en hauteur.","")</f>
        <v/>
      </c>
      <c r="G2" s="334"/>
      <c r="H2" s="334"/>
      <c r="I2" s="334"/>
      <c r="J2" s="334"/>
      <c r="K2" s="335"/>
      <c r="M2" s="310"/>
    </row>
    <row r="3" spans="1:18" ht="29.25" customHeight="1">
      <c r="A3" s="74">
        <v>2</v>
      </c>
      <c r="B3" s="17"/>
      <c r="C3" s="3"/>
      <c r="D3" s="192"/>
      <c r="E3" s="193"/>
      <c r="F3" s="325" t="str">
        <f>IF(C3&gt;0,"Coffrets non étanches. Devis sur demande pour remise en état.","")</f>
        <v/>
      </c>
      <c r="G3" s="326"/>
      <c r="H3" s="326"/>
      <c r="I3" s="326"/>
      <c r="J3" s="326"/>
      <c r="K3" s="327"/>
      <c r="M3" s="311"/>
    </row>
    <row r="4" spans="1:18" ht="29.25" customHeight="1">
      <c r="A4" s="74">
        <v>3</v>
      </c>
      <c r="B4" s="4"/>
      <c r="C4" s="3"/>
      <c r="D4" s="144"/>
      <c r="E4" s="145"/>
      <c r="F4" s="336" t="str">
        <f>IF(C4&gt;0,"Coffrets non étanches. Devis sur demande pour remise en état.","")</f>
        <v/>
      </c>
      <c r="G4" s="337"/>
      <c r="H4" s="337"/>
      <c r="I4" s="337"/>
      <c r="J4" s="337"/>
      <c r="K4" s="338"/>
      <c r="M4" s="312"/>
    </row>
    <row r="5" spans="1:18" ht="29.25" customHeight="1">
      <c r="A5" s="74">
        <f>A4+1</f>
        <v>4</v>
      </c>
      <c r="B5" s="17"/>
      <c r="C5" s="3"/>
      <c r="D5" s="192"/>
      <c r="E5" s="193"/>
      <c r="F5" s="287"/>
      <c r="G5" s="288"/>
      <c r="H5" s="288"/>
      <c r="I5" s="288"/>
      <c r="J5" s="288"/>
      <c r="K5" s="289"/>
      <c r="M5" s="312"/>
    </row>
    <row r="6" spans="1:18" ht="29.25" customHeight="1">
      <c r="A6" s="74">
        <f>A5+1</f>
        <v>5</v>
      </c>
      <c r="B6" s="4"/>
      <c r="C6" s="3"/>
      <c r="D6" s="144"/>
      <c r="E6" s="145"/>
      <c r="F6" s="284"/>
      <c r="G6" s="285"/>
      <c r="H6" s="285"/>
      <c r="I6" s="285"/>
      <c r="J6" s="285"/>
      <c r="K6" s="286"/>
      <c r="M6" s="312"/>
    </row>
    <row r="7" spans="1:18" ht="29.25" customHeight="1">
      <c r="A7" s="74">
        <f>A6+1</f>
        <v>6</v>
      </c>
      <c r="B7" s="17"/>
      <c r="C7" s="3"/>
      <c r="D7" s="192"/>
      <c r="E7" s="193"/>
      <c r="F7" s="287"/>
      <c r="G7" s="288"/>
      <c r="H7" s="288"/>
      <c r="I7" s="288"/>
      <c r="J7" s="288"/>
      <c r="K7" s="289"/>
      <c r="M7" s="312"/>
    </row>
    <row r="8" spans="1:18" ht="29.25" hidden="1" customHeight="1">
      <c r="A8" s="74">
        <v>7</v>
      </c>
      <c r="B8" s="371" t="s">
        <v>9</v>
      </c>
      <c r="C8" s="372"/>
      <c r="D8" s="373"/>
      <c r="E8" s="374"/>
      <c r="F8" s="375" t="s">
        <v>261</v>
      </c>
      <c r="G8" s="376"/>
      <c r="H8" s="376"/>
      <c r="I8" s="376"/>
      <c r="J8" s="376"/>
      <c r="K8" s="377"/>
      <c r="M8" s="312"/>
      <c r="Q8" s="292"/>
    </row>
    <row r="9" spans="1:18" ht="29.25" customHeight="1">
      <c r="A9" s="74">
        <f t="shared" ref="A9:A15" si="0">A8+1</f>
        <v>8</v>
      </c>
      <c r="B9" s="17"/>
      <c r="C9" s="3"/>
      <c r="D9" s="192"/>
      <c r="E9" s="193"/>
      <c r="F9" s="287"/>
      <c r="G9" s="288"/>
      <c r="H9" s="288"/>
      <c r="I9" s="288"/>
      <c r="J9" s="288"/>
      <c r="K9" s="289"/>
      <c r="M9" s="313"/>
    </row>
    <row r="10" spans="1:18" ht="29.25" customHeight="1">
      <c r="A10" s="74">
        <f t="shared" si="0"/>
        <v>9</v>
      </c>
      <c r="B10" s="4"/>
      <c r="C10" s="3"/>
      <c r="D10" s="144"/>
      <c r="E10" s="145"/>
      <c r="F10" s="284" t="str">
        <f>IF(OR(C10=0,C10="SO"),"","Cavaliers en mauvais état. Devis sur demande pour remise en état.")</f>
        <v/>
      </c>
      <c r="G10" s="285"/>
      <c r="H10" s="285"/>
      <c r="I10" s="285"/>
      <c r="J10" s="285"/>
      <c r="K10" s="286"/>
      <c r="M10" s="312"/>
    </row>
    <row r="11" spans="1:18" ht="29.25" customHeight="1">
      <c r="A11" s="74">
        <f t="shared" si="0"/>
        <v>10</v>
      </c>
      <c r="B11" s="17"/>
      <c r="C11" s="3"/>
      <c r="D11" s="192"/>
      <c r="E11" s="193"/>
      <c r="F11" s="325" t="str">
        <f>IF(C11="SO","Pas de câbles souples.",IF(C11&gt;0,"Pas d'embouts de câble. Prévoir devis pour mise en conformité.",""))</f>
        <v/>
      </c>
      <c r="G11" s="326"/>
      <c r="H11" s="326"/>
      <c r="I11" s="326"/>
      <c r="J11" s="326"/>
      <c r="K11" s="327"/>
      <c r="M11" s="312"/>
    </row>
    <row r="12" spans="1:18" ht="29.25" customHeight="1">
      <c r="A12" s="74">
        <f t="shared" si="0"/>
        <v>11</v>
      </c>
      <c r="B12" s="4"/>
      <c r="C12" s="3"/>
      <c r="D12" s="144"/>
      <c r="E12" s="145"/>
      <c r="F12" s="284" t="str">
        <f>IF(OR(C12=0,C12="SO"),"","Pas de connecteurs. Devis sur demande pour mise en conformité.")</f>
        <v/>
      </c>
      <c r="G12" s="285"/>
      <c r="H12" s="285"/>
      <c r="I12" s="285"/>
      <c r="J12" s="285"/>
      <c r="K12" s="286"/>
      <c r="M12" s="312"/>
    </row>
    <row r="13" spans="1:18" ht="29.25" customHeight="1" thickBot="1">
      <c r="A13" s="74">
        <f t="shared" si="0"/>
        <v>12</v>
      </c>
      <c r="B13" s="17"/>
      <c r="C13" s="3"/>
      <c r="D13" s="192"/>
      <c r="E13" s="193"/>
      <c r="F13" s="325" t="str">
        <f>IF(C13&gt;0,"Inter-sectionneur en mauvais état. Devis sur demande pour remise en état.","")</f>
        <v/>
      </c>
      <c r="G13" s="326"/>
      <c r="H13" s="326"/>
      <c r="I13" s="326"/>
      <c r="J13" s="326"/>
      <c r="K13" s="327"/>
      <c r="M13" s="314"/>
    </row>
    <row r="14" spans="1:18" ht="29.25" customHeight="1">
      <c r="A14" s="74">
        <f t="shared" si="0"/>
        <v>13</v>
      </c>
      <c r="B14" s="4"/>
      <c r="C14" s="3"/>
      <c r="D14" s="144"/>
      <c r="E14" s="145"/>
      <c r="F14" s="284" t="str">
        <f>IF(OR(C14=0,C14="SO"),"","Porte fusible en mauvais état. Devis sur demande pour remise en état.")</f>
        <v/>
      </c>
      <c r="G14" s="285"/>
      <c r="H14" s="285"/>
      <c r="I14" s="285"/>
      <c r="J14" s="285"/>
      <c r="K14" s="286"/>
    </row>
    <row r="15" spans="1:18" ht="29.25" customHeight="1">
      <c r="A15" s="74">
        <f t="shared" si="0"/>
        <v>14</v>
      </c>
      <c r="B15" s="17"/>
      <c r="C15" s="3"/>
      <c r="D15" s="192"/>
      <c r="E15" s="193"/>
      <c r="F15" s="287" t="str">
        <f>IF(OR(C15=0,C15="SO"),"","Fusibles grillés. Devis sur demande pour remise en état.")</f>
        <v/>
      </c>
      <c r="G15" s="288"/>
      <c r="H15" s="288"/>
      <c r="I15" s="288"/>
      <c r="J15" s="288"/>
      <c r="K15" s="289"/>
    </row>
    <row r="16" spans="1:18" ht="29.25" customHeight="1">
      <c r="A16" s="74"/>
      <c r="B16" s="4"/>
      <c r="C16" s="3"/>
      <c r="D16" s="7"/>
      <c r="E16" s="15"/>
      <c r="F16" s="165"/>
      <c r="G16" s="166"/>
      <c r="H16" s="166"/>
      <c r="I16" s="166"/>
      <c r="J16" s="166"/>
      <c r="K16" s="167"/>
    </row>
    <row r="17" spans="1:13" ht="29.25" customHeight="1">
      <c r="A17" s="74">
        <f>A15+1</f>
        <v>15</v>
      </c>
      <c r="B17" s="17"/>
      <c r="C17" s="3"/>
      <c r="D17" s="192"/>
      <c r="E17" s="193"/>
      <c r="F17" s="162" t="str">
        <f>IF(OR(C17=0,C17="SO"),"","Parafoudre brûlé. Devis sur demande pour remise en état.")</f>
        <v/>
      </c>
      <c r="G17" s="163"/>
      <c r="H17" s="163"/>
      <c r="I17" s="163"/>
      <c r="J17" s="163"/>
      <c r="K17" s="164"/>
    </row>
    <row r="18" spans="1:13" ht="29.25" customHeight="1" thickBot="1">
      <c r="A18" s="75">
        <f>A17+1</f>
        <v>16</v>
      </c>
      <c r="B18" s="8"/>
      <c r="C18" s="12"/>
      <c r="D18" s="190"/>
      <c r="E18" s="191"/>
      <c r="F18" s="328" t="str">
        <f>IF(C18&gt;0,"Règle non respectée, la somme des câbles (phase + terre) excède 50 cm. Le parafoudre risque de ne pas protéger l'installation en cas de surtension d'origine atmosphérique. Devis sur demande pour remise en état.","")</f>
        <v/>
      </c>
      <c r="G18" s="329"/>
      <c r="H18" s="329"/>
      <c r="I18" s="329"/>
      <c r="J18" s="329"/>
      <c r="K18" s="330"/>
    </row>
    <row r="20" spans="1:13" ht="36.75" customHeight="1" thickBot="1"/>
    <row r="21" spans="1:13" ht="48" customHeight="1">
      <c r="M21" s="310"/>
    </row>
    <row r="22" spans="1:13">
      <c r="M22" s="311"/>
    </row>
    <row r="23" spans="1:13">
      <c r="M23" s="312"/>
    </row>
    <row r="24" spans="1:13">
      <c r="M24" s="312"/>
    </row>
    <row r="25" spans="1:13">
      <c r="M25" s="312"/>
    </row>
    <row r="26" spans="1:13">
      <c r="M26" s="312"/>
    </row>
    <row r="27" spans="1:13" ht="51" customHeight="1">
      <c r="M27" s="312"/>
    </row>
    <row r="28" spans="1:13" ht="25.5" customHeight="1">
      <c r="M28" s="313"/>
    </row>
    <row r="29" spans="1:13">
      <c r="M29" s="312"/>
    </row>
    <row r="30" spans="1:13" ht="51" customHeight="1">
      <c r="M30" s="312"/>
    </row>
    <row r="31" spans="1:13">
      <c r="M31" s="312"/>
    </row>
    <row r="32" spans="1:13" ht="28.5" customHeight="1" thickBot="1">
      <c r="M32" s="314"/>
    </row>
    <row r="37" ht="21.75" customHeight="1"/>
    <row r="38" ht="25.5" customHeight="1"/>
    <row r="40" ht="25.5" customHeight="1"/>
    <row r="42" ht="41.25" customHeight="1"/>
    <row r="44" ht="51" customHeight="1"/>
    <row r="55" ht="16.5" customHeight="1"/>
    <row r="56" ht="38.25" customHeight="1"/>
    <row r="57" ht="33" customHeight="1"/>
  </sheetData>
  <mergeCells count="8">
    <mergeCell ref="F13:K13"/>
    <mergeCell ref="F18:K18"/>
    <mergeCell ref="F11:K11"/>
    <mergeCell ref="P1:Q1"/>
    <mergeCell ref="F2:K2"/>
    <mergeCell ref="F3:K3"/>
    <mergeCell ref="F4:K4"/>
    <mergeCell ref="F8:K8"/>
  </mergeCells>
  <conditionalFormatting sqref="D16">
    <cfRule type="cellIs" dxfId="322" priority="128" operator="equal">
      <formula>500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6" id="{6691C2A9-3145-43BD-B394-4A8A9FA9B7CD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C2:C18</xm:sqref>
        </x14:conditionalFormatting>
        <x14:conditionalFormatting xmlns:xm="http://schemas.microsoft.com/office/excel/2006/main">
          <x14:cfRule type="expression" priority="47" id="{D841FC73-D84F-42F2-8496-2BD53F10795F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8" id="{BA5FF567-A06D-4B32-8888-029C6E4154F8}">
            <xm:f>#REF! = 0</xm:f>
            <x14:dxf>
              <fill>
                <patternFill>
                  <bgColor rgb="FF00B050"/>
                </patternFill>
              </fill>
            </x14:dxf>
          </x14:cfRule>
          <xm:sqref>M12</xm:sqref>
        </x14:conditionalFormatting>
        <x14:conditionalFormatting xmlns:xm="http://schemas.microsoft.com/office/excel/2006/main">
          <x14:cfRule type="expression" priority="45" id="{3D74318D-F9B0-4420-ADF3-580ED1EA31D2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6" id="{FBBA88EE-7AF7-4F86-A4CF-1D1F53DEDE25}">
            <xm:f>#REF! = 0</xm:f>
            <x14:dxf>
              <fill>
                <patternFill>
                  <bgColor rgb="FF00B050"/>
                </patternFill>
              </fill>
            </x14:dxf>
          </x14:cfRule>
          <xm:sqref>M2</xm:sqref>
        </x14:conditionalFormatting>
        <x14:conditionalFormatting xmlns:xm="http://schemas.microsoft.com/office/excel/2006/main">
          <x14:cfRule type="expression" priority="43" id="{B942AE57-107C-444E-9C31-DFD623549304}">
            <xm:f>#REF! = 0</xm:f>
            <x14:dxf>
              <fill>
                <patternFill>
                  <bgColor rgb="FF00B050"/>
                </patternFill>
              </fill>
            </x14:dxf>
          </x14:cfRule>
          <x14:cfRule type="expression" priority="44" id="{861A12F3-8E2B-4824-8570-248F57DE1D08}">
            <xm:f>#REF! = 2</xm:f>
            <x14:dxf>
              <fill>
                <patternFill>
                  <bgColor rgb="FFFF0000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41" id="{C789B0FE-09F7-48D3-8542-DAB302938B7E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2" id="{5AB43790-814A-494F-9C41-A2D856455215}">
            <xm:f>#REF! = 0</xm:f>
            <x14:dxf>
              <fill>
                <patternFill>
                  <bgColor rgb="FF00B050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39" id="{A8715736-313A-47E5-A6CB-F64A0D2A90CD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0" id="{11FD82EB-7DB5-4EEA-95D2-B7D47968CB15}">
            <xm:f>#REF! = 0</xm:f>
            <x14:dxf>
              <fill>
                <patternFill>
                  <bgColor rgb="FF00B050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37" id="{1271BBD0-B919-4DD8-906F-0128CCFADC35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38" id="{69AD031E-5575-4D5F-B713-8279BE094B28}">
            <xm:f>#REF! = 0</xm:f>
            <x14:dxf>
              <fill>
                <patternFill>
                  <bgColor rgb="FF00B05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35" id="{7C7779DD-EA28-41D8-AF72-8972ADF2E0A2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36" id="{0692ACBA-54A0-45D6-B69E-2004EED0355E}">
            <xm:f>#REF! = 0</xm:f>
            <x14:dxf>
              <fill>
                <patternFill>
                  <bgColor rgb="FF00B050"/>
                </patternFill>
              </fill>
            </x14:dxf>
          </x14:cfRule>
          <xm:sqref>M7</xm:sqref>
        </x14:conditionalFormatting>
        <x14:conditionalFormatting xmlns:xm="http://schemas.microsoft.com/office/excel/2006/main">
          <x14:cfRule type="expression" priority="33" id="{7EA3CB96-0335-4676-906B-B3C388FAE7F7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34" id="{872E4F11-E39D-4BE0-B1C9-76B675BED008}">
            <xm:f>#REF! = 0</xm:f>
            <x14:dxf>
              <fill>
                <patternFill>
                  <bgColor rgb="FF00B050"/>
                </patternFill>
              </fill>
            </x14:dxf>
          </x14:cfRule>
          <xm:sqref>M10</xm:sqref>
        </x14:conditionalFormatting>
        <x14:conditionalFormatting xmlns:xm="http://schemas.microsoft.com/office/excel/2006/main">
          <x14:cfRule type="expression" priority="31" id="{BE344DA1-22D4-46CD-A7A3-568B171A7525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32" id="{88D58268-60B7-47B9-92AE-51C41A9D5502}">
            <xm:f>#REF! = 0</xm:f>
            <x14:dxf>
              <fill>
                <patternFill>
                  <bgColor rgb="FF00B050"/>
                </patternFill>
              </fill>
            </x14:dxf>
          </x14:cfRule>
          <xm:sqref>M11</xm:sqref>
        </x14:conditionalFormatting>
        <x14:conditionalFormatting xmlns:xm="http://schemas.microsoft.com/office/excel/2006/main">
          <x14:cfRule type="expression" priority="25" id="{20DE27AD-86CB-4D2E-B546-B49D42162D82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6" id="{26F703DD-0C0D-4F3F-84F4-9C9141A25D61}">
            <xm:f>#REF! = 0</xm:f>
            <x14:dxf>
              <fill>
                <patternFill>
                  <bgColor rgb="FF00B050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expression" priority="23" id="{56F04BAF-CAB0-47C9-9BA5-C6C739069036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4" id="{2C5B3C7E-579E-42D3-B58B-C90024ADC71B}">
            <xm:f>#REF! = 0</xm:f>
            <x14:dxf>
              <fill>
                <patternFill>
                  <bgColor rgb="FF00B050"/>
                </patternFill>
              </fill>
            </x14:dxf>
          </x14:cfRule>
          <xm:sqref>M9</xm:sqref>
        </x14:conditionalFormatting>
        <x14:conditionalFormatting xmlns:xm="http://schemas.microsoft.com/office/excel/2006/main">
          <x14:cfRule type="expression" priority="21" id="{E0E0581C-B570-4CA1-931F-6A057497C6AE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2" id="{166BD910-0401-4B20-98E9-83D03F46767F}">
            <xm:f>#REF! = 0</xm:f>
            <x14:dxf>
              <fill>
                <patternFill>
                  <bgColor rgb="FF00B050"/>
                </patternFill>
              </fill>
            </x14:dxf>
          </x14:cfRule>
          <xm:sqref>M31</xm:sqref>
        </x14:conditionalFormatting>
        <x14:conditionalFormatting xmlns:xm="http://schemas.microsoft.com/office/excel/2006/main">
          <x14:cfRule type="expression" priority="19" id="{56137258-D140-43F1-891D-89888DDF16A5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0" id="{9724C835-6F92-40A1-9B84-401E230D5CE7}">
            <xm:f>#REF! = 0</xm:f>
            <x14:dxf>
              <fill>
                <patternFill>
                  <bgColor rgb="FF00B050"/>
                </patternFill>
              </fill>
            </x14:dxf>
          </x14:cfRule>
          <xm:sqref>M21</xm:sqref>
        </x14:conditionalFormatting>
        <x14:conditionalFormatting xmlns:xm="http://schemas.microsoft.com/office/excel/2006/main">
          <x14:cfRule type="expression" priority="17" id="{223BE9C9-1BC9-4A44-A78A-AC9211D867A7}">
            <xm:f>#REF! = 0</xm:f>
            <x14:dxf>
              <fill>
                <patternFill>
                  <bgColor rgb="FF00B050"/>
                </patternFill>
              </fill>
            </x14:dxf>
          </x14:cfRule>
          <x14:cfRule type="expression" priority="18" id="{6723A20C-5CFC-4AFA-AB6E-247E6946E60E}">
            <xm:f>#REF! = 2</xm:f>
            <x14:dxf>
              <fill>
                <patternFill>
                  <bgColor rgb="FFFF0000"/>
                </patternFill>
              </fill>
            </x14:dxf>
          </x14:cfRule>
          <xm:sqref>M22</xm:sqref>
        </x14:conditionalFormatting>
        <x14:conditionalFormatting xmlns:xm="http://schemas.microsoft.com/office/excel/2006/main">
          <x14:cfRule type="expression" priority="15" id="{0B06057F-C537-4BF1-B465-236D77A8BEA4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461B2385-116C-4447-AE8A-F980DAAF5B15}">
            <xm:f>#REF! = 0</xm:f>
            <x14:dxf>
              <fill>
                <patternFill>
                  <bgColor rgb="FF00B050"/>
                </patternFill>
              </fill>
            </x14:dxf>
          </x14:cfRule>
          <xm:sqref>M23</xm:sqref>
        </x14:conditionalFormatting>
        <x14:conditionalFormatting xmlns:xm="http://schemas.microsoft.com/office/excel/2006/main">
          <x14:cfRule type="expression" priority="13" id="{465A3549-0737-46FE-9E9E-F691F3604A62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D3DFCA7C-BC71-430F-9833-37624F930197}">
            <xm:f>#REF! = 0</xm:f>
            <x14:dxf>
              <fill>
                <patternFill>
                  <bgColor rgb="FF00B050"/>
                </patternFill>
              </fill>
            </x14:dxf>
          </x14:cfRule>
          <xm:sqref>M24</xm:sqref>
        </x14:conditionalFormatting>
        <x14:conditionalFormatting xmlns:xm="http://schemas.microsoft.com/office/excel/2006/main">
          <x14:cfRule type="expression" priority="11" id="{0D164308-F287-4287-967A-51062C0928FD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2" id="{F7E724D6-3733-43A6-9706-5DE74CDC5BFD}">
            <xm:f>#REF! = 0</xm:f>
            <x14:dxf>
              <fill>
                <patternFill>
                  <bgColor rgb="FF00B050"/>
                </patternFill>
              </fill>
            </x14:dxf>
          </x14:cfRule>
          <xm:sqref>M25</xm:sqref>
        </x14:conditionalFormatting>
        <x14:conditionalFormatting xmlns:xm="http://schemas.microsoft.com/office/excel/2006/main">
          <x14:cfRule type="expression" priority="9" id="{63A13F10-7624-4662-A993-B3C937700E8C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07F62163-55FE-4462-8E83-3DEFB0FD1D88}">
            <xm:f>#REF! = 0</xm:f>
            <x14:dxf>
              <fill>
                <patternFill>
                  <bgColor rgb="FF00B050"/>
                </patternFill>
              </fill>
            </x14:dxf>
          </x14:cfRule>
          <xm:sqref>M26</xm:sqref>
        </x14:conditionalFormatting>
        <x14:conditionalFormatting xmlns:xm="http://schemas.microsoft.com/office/excel/2006/main">
          <x14:cfRule type="expression" priority="7" id="{7265DF3F-D027-40BC-A5DA-807454756469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8" id="{722273E4-9F97-4EBB-A70D-0CA4B39D3B6F}">
            <xm:f>#REF! = 0</xm:f>
            <x14:dxf>
              <fill>
                <patternFill>
                  <bgColor rgb="FF00B050"/>
                </patternFill>
              </fill>
            </x14:dxf>
          </x14:cfRule>
          <xm:sqref>M29</xm:sqref>
        </x14:conditionalFormatting>
        <x14:conditionalFormatting xmlns:xm="http://schemas.microsoft.com/office/excel/2006/main">
          <x14:cfRule type="expression" priority="5" id="{6B508382-30C9-43E9-AC3C-01CCCBEA2EC2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7326306F-E2EA-489F-8DFE-14838478537B}">
            <xm:f>#REF! = 0</xm:f>
            <x14:dxf>
              <fill>
                <patternFill>
                  <bgColor rgb="FF00B050"/>
                </patternFill>
              </fill>
            </x14:dxf>
          </x14:cfRule>
          <xm:sqref>M30</xm:sqref>
        </x14:conditionalFormatting>
        <x14:conditionalFormatting xmlns:xm="http://schemas.microsoft.com/office/excel/2006/main">
          <x14:cfRule type="expression" priority="3" id="{1E7AE296-1877-4DCD-B41F-EEDEF3D5318D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54221E3F-ED11-4FC6-9C27-22A12B3035B7}">
            <xm:f>#REF! = 0</xm:f>
            <x14:dxf>
              <fill>
                <patternFill>
                  <bgColor rgb="FF00B050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expression" priority="1" id="{5D09F04C-E32C-490C-9797-5CB108429742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1B357338-0610-47EC-8BDE-D10DDA519E86}">
            <xm:f>#REF! = 0</xm:f>
            <x14:dxf>
              <fill>
                <patternFill>
                  <bgColor rgb="FF00B050"/>
                </patternFill>
              </fill>
            </x14:dxf>
          </x14:cfRule>
          <xm:sqref>M28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3"/>
  <dimension ref="A1:R31"/>
  <sheetViews>
    <sheetView zoomScale="85" zoomScaleNormal="85" workbookViewId="0">
      <selection activeCell="B1" sqref="B1"/>
    </sheetView>
  </sheetViews>
  <sheetFormatPr baseColWidth="10" defaultRowHeight="12.75"/>
  <cols>
    <col min="2" max="2" width="35.42578125" customWidth="1"/>
    <col min="13" max="13" width="15.85546875" bestFit="1" customWidth="1"/>
  </cols>
  <sheetData>
    <row r="1" spans="1:18" ht="41.25" customHeight="1" thickBot="1">
      <c r="A1" s="104" t="s">
        <v>11</v>
      </c>
      <c r="B1" s="136"/>
      <c r="C1" s="105"/>
      <c r="D1" s="44"/>
      <c r="E1" s="45"/>
      <c r="F1" s="45"/>
      <c r="G1" s="45"/>
      <c r="H1" s="45"/>
      <c r="I1" s="45"/>
      <c r="J1" s="290"/>
      <c r="K1" s="291"/>
      <c r="P1" s="331" t="s">
        <v>500</v>
      </c>
      <c r="Q1" s="332"/>
      <c r="R1" s="295">
        <v>2</v>
      </c>
    </row>
    <row r="2" spans="1:18">
      <c r="A2" s="74">
        <v>1</v>
      </c>
      <c r="B2" s="11"/>
      <c r="C2" s="3"/>
      <c r="D2" s="194"/>
      <c r="E2" s="195"/>
      <c r="F2" s="171"/>
      <c r="G2" s="172"/>
      <c r="H2" s="172"/>
      <c r="I2" s="172"/>
      <c r="J2" s="172"/>
      <c r="K2" s="173"/>
      <c r="M2" s="310"/>
    </row>
    <row r="3" spans="1:18" ht="76.5" customHeight="1">
      <c r="A3" s="74">
        <v>2</v>
      </c>
      <c r="B3" s="17"/>
      <c r="C3" s="3"/>
      <c r="D3" s="192"/>
      <c r="E3" s="193"/>
      <c r="F3" s="325" t="str">
        <f>IF(C3&gt;0,"Coffrets non étanches. Devis sur demande pour remise en état.","")</f>
        <v/>
      </c>
      <c r="G3" s="326"/>
      <c r="H3" s="326"/>
      <c r="I3" s="326"/>
      <c r="J3" s="326"/>
      <c r="K3" s="327"/>
      <c r="M3" s="311"/>
    </row>
    <row r="4" spans="1:18" ht="76.5" customHeight="1">
      <c r="A4" s="74">
        <v>3</v>
      </c>
      <c r="B4" s="4"/>
      <c r="C4" s="3"/>
      <c r="D4" s="144"/>
      <c r="E4" s="145"/>
      <c r="F4" s="339" t="str">
        <f>IF(C4&gt;0,"Coffrets non étanches. Devis sur demande pour remise en état.","")</f>
        <v/>
      </c>
      <c r="G4" s="340"/>
      <c r="H4" s="340"/>
      <c r="I4" s="340"/>
      <c r="J4" s="340"/>
      <c r="K4" s="341"/>
      <c r="M4" s="312"/>
    </row>
    <row r="5" spans="1:18">
      <c r="A5" s="74">
        <v>4</v>
      </c>
      <c r="B5" s="17"/>
      <c r="C5" s="3"/>
      <c r="D5" s="192"/>
      <c r="E5" s="193"/>
      <c r="F5" s="287"/>
      <c r="G5" s="288"/>
      <c r="H5" s="288"/>
      <c r="I5" s="288"/>
      <c r="J5" s="288"/>
      <c r="K5" s="289"/>
      <c r="M5" s="312"/>
    </row>
    <row r="6" spans="1:18" ht="30" customHeight="1">
      <c r="A6" s="74">
        <v>5</v>
      </c>
      <c r="B6" s="4"/>
      <c r="C6" s="3"/>
      <c r="D6" s="144"/>
      <c r="E6" s="145"/>
      <c r="F6" s="284"/>
      <c r="G6" s="285"/>
      <c r="H6" s="285"/>
      <c r="I6" s="285"/>
      <c r="J6" s="285"/>
      <c r="K6" s="286"/>
      <c r="M6" s="312"/>
    </row>
    <row r="7" spans="1:18" ht="26.25" customHeight="1">
      <c r="A7" s="74">
        <v>6</v>
      </c>
      <c r="B7" s="17"/>
      <c r="C7" s="3"/>
      <c r="D7" s="192"/>
      <c r="E7" s="193"/>
      <c r="F7" s="287"/>
      <c r="G7" s="288"/>
      <c r="H7" s="288"/>
      <c r="I7" s="288"/>
      <c r="J7" s="288"/>
      <c r="K7" s="289"/>
      <c r="M7" s="312"/>
    </row>
    <row r="8" spans="1:18" ht="43.5" hidden="1" customHeight="1">
      <c r="A8" s="74">
        <v>7</v>
      </c>
      <c r="B8" s="371" t="s">
        <v>12</v>
      </c>
      <c r="C8" s="372">
        <v>0</v>
      </c>
      <c r="D8" s="373"/>
      <c r="E8" s="374"/>
      <c r="F8" s="375" t="s">
        <v>261</v>
      </c>
      <c r="G8" s="376"/>
      <c r="H8" s="376"/>
      <c r="I8" s="376"/>
      <c r="J8" s="376"/>
      <c r="K8" s="377"/>
      <c r="M8" s="312"/>
    </row>
    <row r="9" spans="1:18" ht="45" customHeight="1">
      <c r="A9" s="74">
        <v>8</v>
      </c>
      <c r="B9" s="17"/>
      <c r="C9" s="3"/>
      <c r="D9" s="192"/>
      <c r="E9" s="193"/>
      <c r="F9" s="287"/>
      <c r="G9" s="288"/>
      <c r="H9" s="288"/>
      <c r="I9" s="288"/>
      <c r="J9" s="288"/>
      <c r="K9" s="289"/>
      <c r="M9" s="313"/>
    </row>
    <row r="10" spans="1:18" ht="32.25" customHeight="1">
      <c r="A10" s="74">
        <f t="shared" ref="A10:A17" si="0">A9+1</f>
        <v>9</v>
      </c>
      <c r="B10" s="4"/>
      <c r="C10" s="3"/>
      <c r="D10" s="144"/>
      <c r="E10" s="145"/>
      <c r="F10" s="284" t="str">
        <f>IF(OR(C10=0,C10="SO"),"","Cavaliers en mauvais état. Devis sur demande pour remise en état.")</f>
        <v/>
      </c>
      <c r="G10" s="285"/>
      <c r="H10" s="285"/>
      <c r="I10" s="285"/>
      <c r="J10" s="285"/>
      <c r="K10" s="286"/>
      <c r="M10" s="312"/>
    </row>
    <row r="11" spans="1:18" ht="24" customHeight="1">
      <c r="A11" s="74">
        <f t="shared" si="0"/>
        <v>10</v>
      </c>
      <c r="B11" s="17"/>
      <c r="C11" s="3"/>
      <c r="D11" s="192"/>
      <c r="E11" s="193"/>
      <c r="F11" s="325" t="str">
        <f>IF(C11="SO","Pas de câbles souples.",IF(C11&gt;0,"Pas d'embouts de câble. Prévoir devis pour mise en conformité.",""))</f>
        <v/>
      </c>
      <c r="G11" s="326"/>
      <c r="H11" s="326"/>
      <c r="I11" s="326"/>
      <c r="J11" s="326"/>
      <c r="K11" s="327"/>
      <c r="M11" s="312"/>
    </row>
    <row r="12" spans="1:18" ht="38.25" customHeight="1">
      <c r="A12" s="74">
        <f t="shared" si="0"/>
        <v>11</v>
      </c>
      <c r="B12" s="4"/>
      <c r="C12" s="3"/>
      <c r="D12" s="144"/>
      <c r="E12" s="145"/>
      <c r="F12" s="284" t="str">
        <f>IF(OR(C12=0,C12="SO"),"","Pas de connecteurs. Devis sur demande pour mise en conformité.")</f>
        <v/>
      </c>
      <c r="G12" s="285"/>
      <c r="H12" s="285"/>
      <c r="I12" s="285"/>
      <c r="J12" s="285"/>
      <c r="K12" s="286"/>
      <c r="M12" s="312"/>
    </row>
    <row r="13" spans="1:18" ht="27.75" customHeight="1" thickBot="1">
      <c r="A13" s="74">
        <f t="shared" si="0"/>
        <v>12</v>
      </c>
      <c r="B13" s="17"/>
      <c r="C13" s="3"/>
      <c r="D13" s="192"/>
      <c r="E13" s="193"/>
      <c r="F13" s="325" t="str">
        <f>IF(C13&gt;0,"Inter-sectionneur en mauvais état. Devis sur demande pour remise en état.","")</f>
        <v/>
      </c>
      <c r="G13" s="326"/>
      <c r="H13" s="326"/>
      <c r="I13" s="326"/>
      <c r="J13" s="326"/>
      <c r="K13" s="327"/>
      <c r="M13" s="314"/>
    </row>
    <row r="14" spans="1:18" ht="36.75" customHeight="1">
      <c r="A14" s="74">
        <f t="shared" si="0"/>
        <v>13</v>
      </c>
      <c r="B14" s="4"/>
      <c r="C14" s="3"/>
      <c r="D14" s="144"/>
      <c r="E14" s="145"/>
      <c r="F14" s="284" t="str">
        <f>IF(OR(C14=0,C14="SO"),"","Porte fusible en mauvais état. Devis sur demande pour remise en état.")</f>
        <v/>
      </c>
      <c r="G14" s="285"/>
      <c r="H14" s="285"/>
      <c r="I14" s="285"/>
      <c r="J14" s="285"/>
      <c r="K14" s="286"/>
    </row>
    <row r="15" spans="1:18" ht="35.25" customHeight="1">
      <c r="A15" s="74">
        <f t="shared" si="0"/>
        <v>14</v>
      </c>
      <c r="B15" s="17"/>
      <c r="C15" s="3"/>
      <c r="D15" s="192"/>
      <c r="E15" s="193"/>
      <c r="F15" s="287" t="str">
        <f>IF(OR(C15=0,C15="SO"),"","Fusibles grillés. A été changé durant la préventive.")</f>
        <v/>
      </c>
      <c r="G15" s="288"/>
      <c r="H15" s="288"/>
      <c r="I15" s="288"/>
      <c r="J15" s="288"/>
      <c r="K15" s="289"/>
    </row>
    <row r="16" spans="1:18" ht="41.25" customHeight="1">
      <c r="A16" s="74">
        <f t="shared" si="0"/>
        <v>15</v>
      </c>
      <c r="B16" s="4"/>
      <c r="C16" s="3"/>
      <c r="D16" s="7" t="s">
        <v>10</v>
      </c>
      <c r="E16" s="15">
        <v>0</v>
      </c>
      <c r="F16" s="165"/>
      <c r="G16" s="166"/>
      <c r="H16" s="166"/>
      <c r="I16" s="166"/>
      <c r="J16" s="166"/>
      <c r="K16" s="167"/>
    </row>
    <row r="17" spans="1:13" ht="32.25" customHeight="1">
      <c r="A17" s="74">
        <f t="shared" si="0"/>
        <v>16</v>
      </c>
      <c r="B17" s="17"/>
      <c r="C17" s="3"/>
      <c r="D17" s="192"/>
      <c r="E17" s="193"/>
      <c r="F17" s="162" t="str">
        <f>IF(OR(C17=0,C17="SO"),"","Parafoudre brûlé. Devis joint pour remise en état.")</f>
        <v/>
      </c>
      <c r="G17" s="163"/>
      <c r="H17" s="163"/>
      <c r="I17" s="163"/>
      <c r="J17" s="163"/>
      <c r="K17" s="164"/>
    </row>
    <row r="18" spans="1:13" ht="22.5" customHeight="1" thickBot="1">
      <c r="A18" s="75" t="s">
        <v>499</v>
      </c>
      <c r="B18" s="8"/>
      <c r="C18" s="3"/>
      <c r="D18" s="190"/>
      <c r="E18" s="191"/>
      <c r="F18" s="328" t="str">
        <f>IF(C18&gt;0,"Règle non respectée, la somme des câbles (phase + terre) excède 50 cm. Le parafoudre risque de ne pas protéger l'installation en cas de surtension d'origine atmosphérique. Devis sur demande pour remise en état.","")</f>
        <v/>
      </c>
      <c r="G18" s="329"/>
      <c r="H18" s="329"/>
      <c r="I18" s="329"/>
      <c r="J18" s="329"/>
      <c r="K18" s="330"/>
    </row>
    <row r="19" spans="1:13" ht="24.75" customHeight="1" thickBot="1"/>
    <row r="20" spans="1:13" ht="32.25" customHeight="1">
      <c r="M20" s="310" t="s">
        <v>509</v>
      </c>
    </row>
    <row r="21" spans="1:13" ht="32.25" customHeight="1">
      <c r="M21" s="311" t="s">
        <v>502</v>
      </c>
    </row>
    <row r="22" spans="1:13" ht="32.25" customHeight="1">
      <c r="M22" s="312" t="s">
        <v>501</v>
      </c>
    </row>
    <row r="23" spans="1:13" ht="32.25" customHeight="1">
      <c r="M23" s="312" t="s">
        <v>503</v>
      </c>
    </row>
    <row r="24" spans="1:13" ht="32.25" customHeight="1">
      <c r="M24" s="312" t="s">
        <v>504</v>
      </c>
    </row>
    <row r="25" spans="1:13" ht="32.25" customHeight="1">
      <c r="M25" s="312" t="s">
        <v>498</v>
      </c>
    </row>
    <row r="26" spans="1:13" ht="32.25" customHeight="1">
      <c r="M26" s="312" t="s">
        <v>505</v>
      </c>
    </row>
    <row r="27" spans="1:13" ht="32.25" customHeight="1">
      <c r="M27" s="313" t="s">
        <v>506</v>
      </c>
    </row>
    <row r="28" spans="1:13" ht="32.25" customHeight="1">
      <c r="M28" s="312" t="s">
        <v>510</v>
      </c>
    </row>
    <row r="29" spans="1:13" ht="32.25" customHeight="1">
      <c r="M29" s="312" t="s">
        <v>507</v>
      </c>
    </row>
    <row r="30" spans="1:13" ht="32.25" customHeight="1">
      <c r="M30" s="312" t="s">
        <v>508</v>
      </c>
    </row>
    <row r="31" spans="1:13" ht="32.25" customHeight="1" thickBot="1">
      <c r="M31" s="314" t="s">
        <v>475</v>
      </c>
    </row>
  </sheetData>
  <mergeCells count="7">
    <mergeCell ref="F13:K13"/>
    <mergeCell ref="F18:K18"/>
    <mergeCell ref="P1:Q1"/>
    <mergeCell ref="F3:K3"/>
    <mergeCell ref="F4:K4"/>
    <mergeCell ref="F8:K8"/>
    <mergeCell ref="F11:K11"/>
  </mergeCells>
  <conditionalFormatting sqref="D16">
    <cfRule type="cellIs" dxfId="277" priority="81" operator="equal">
      <formula>500</formula>
    </cfRule>
  </conditionalFormatting>
  <conditionalFormatting sqref="B1">
    <cfRule type="iconSet" priority="80">
      <iconSet showValue="0" reverse="1">
        <cfvo type="percent" val="0"/>
        <cfvo type="num" val="1"/>
        <cfvo type="num" val="2"/>
      </iconSet>
    </cfRule>
  </conditionalFormatting>
  <hyperlinks>
    <hyperlink ref="M22" location="'Mise à la terre'!A1" display="Mise à la terre " xr:uid="{00000000-0004-0000-0700-00000C000000}"/>
    <hyperlink ref="M23" location="'TDGS AC'!A1" display="TDGS AC" xr:uid="{00000000-0004-0000-0700-00000D000000}"/>
    <hyperlink ref="M28" location="PDL!A1" display="PDL " xr:uid="{00000000-0004-0000-0700-00000E000000}"/>
    <hyperlink ref="M29" location="Monitoring!A1" display="Monitoring " xr:uid="{00000000-0004-0000-0700-00000F000000}"/>
    <hyperlink ref="M30" location="'Toiture et Sécurité'!A1" display="Toiture et sécurité " xr:uid="{00000000-0004-0000-0700-000010000000}"/>
    <hyperlink ref="M31" location="Rapport!A1" display="Rapport" xr:uid="{00000000-0004-0000-0700-000011000000}"/>
    <hyperlink ref="M26" location="Onduleurs!A1" display="Onduleurs" xr:uid="{00000000-0004-0000-0700-000012000000}"/>
    <hyperlink ref="M27" location="'Tensions chaînes'!A1" display="Chaînes" xr:uid="{00000000-0004-0000-0700-000013000000}"/>
    <hyperlink ref="M20" location="'Dossiers tech &amp; aff normatif'!A1" display="Doss tech et aff normatif " xr:uid="{00000000-0004-0000-0700-000014000000}"/>
    <hyperlink ref="M21" location="'Loc onduleurs'!A1" display="Etat du local onduleur " xr:uid="{00000000-0004-0000-0700-000015000000}"/>
    <hyperlink ref="M24" location="'Coffret DC'!A1" display="Coffret DC" xr:uid="{00000000-0004-0000-0700-000016000000}"/>
    <hyperlink ref="M25" location="BJ!A1" display="BJ" xr:uid="{00000000-0004-0000-0700-000017000000}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9" id="{20833ECF-453F-4981-8D6F-C9BEE0DB9CAA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C2:C18</xm:sqref>
        </x14:conditionalFormatting>
        <x14:conditionalFormatting xmlns:xm="http://schemas.microsoft.com/office/excel/2006/main">
          <x14:cfRule type="expression" priority="47" id="{58D6CB6C-76B5-4B38-8F74-B1A9E01A0EFF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8" id="{7B8A6C79-E307-42D2-951F-133149B4DF37}">
            <xm:f>#REF! = 0</xm:f>
            <x14:dxf>
              <fill>
                <patternFill>
                  <bgColor rgb="FF00B050"/>
                </patternFill>
              </fill>
            </x14:dxf>
          </x14:cfRule>
          <xm:sqref>M12</xm:sqref>
        </x14:conditionalFormatting>
        <x14:conditionalFormatting xmlns:xm="http://schemas.microsoft.com/office/excel/2006/main">
          <x14:cfRule type="expression" priority="45" id="{9BC19B34-4987-45B6-B3B1-B66CB4588C3F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6" id="{15245FE7-3AB6-4891-9B86-2BFD65BD2675}">
            <xm:f>#REF! = 0</xm:f>
            <x14:dxf>
              <fill>
                <patternFill>
                  <bgColor rgb="FF00B050"/>
                </patternFill>
              </fill>
            </x14:dxf>
          </x14:cfRule>
          <xm:sqref>M2</xm:sqref>
        </x14:conditionalFormatting>
        <x14:conditionalFormatting xmlns:xm="http://schemas.microsoft.com/office/excel/2006/main">
          <x14:cfRule type="expression" priority="43" id="{FA102DE0-48C2-4A44-BC20-0EE1CA060F7D}">
            <xm:f>#REF! = 0</xm:f>
            <x14:dxf>
              <fill>
                <patternFill>
                  <bgColor rgb="FF00B050"/>
                </patternFill>
              </fill>
            </x14:dxf>
          </x14:cfRule>
          <x14:cfRule type="expression" priority="44" id="{8605E286-AADD-48F8-8125-43E76F1BB45C}">
            <xm:f>#REF! = 2</xm:f>
            <x14:dxf>
              <fill>
                <patternFill>
                  <bgColor rgb="FFFF0000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41" id="{9C2CE58B-05D2-4946-B09A-01BA2CF598EF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2" id="{1A5C0AC5-229E-403C-B913-9584F76E0236}">
            <xm:f>#REF! = 0</xm:f>
            <x14:dxf>
              <fill>
                <patternFill>
                  <bgColor rgb="FF00B050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39" id="{DF4AB188-9D76-4121-B9F7-08C57DEADF96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0" id="{2F318B0D-412D-4DDF-9AC0-321B07A64488}">
            <xm:f>#REF! = 0</xm:f>
            <x14:dxf>
              <fill>
                <patternFill>
                  <bgColor rgb="FF00B050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37" id="{FDFF72CD-9F48-407B-8ED1-C5A7B5FEDA64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38" id="{92B20CBD-D43C-4E48-A6BB-1B881F771397}">
            <xm:f>#REF! = 0</xm:f>
            <x14:dxf>
              <fill>
                <patternFill>
                  <bgColor rgb="FF00B05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35" id="{8BE5084E-C4D6-4869-8E03-40EBEF895692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36" id="{167D4D16-CE58-4DE4-BC22-C057833F2AB2}">
            <xm:f>#REF! = 0</xm:f>
            <x14:dxf>
              <fill>
                <patternFill>
                  <bgColor rgb="FF00B050"/>
                </patternFill>
              </fill>
            </x14:dxf>
          </x14:cfRule>
          <xm:sqref>M7</xm:sqref>
        </x14:conditionalFormatting>
        <x14:conditionalFormatting xmlns:xm="http://schemas.microsoft.com/office/excel/2006/main">
          <x14:cfRule type="expression" priority="33" id="{4DA81E78-86D9-4232-89CA-9243AC5FFD11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34" id="{C6B07041-B436-400C-B346-323C4250DC0D}">
            <xm:f>#REF! = 0</xm:f>
            <x14:dxf>
              <fill>
                <patternFill>
                  <bgColor rgb="FF00B050"/>
                </patternFill>
              </fill>
            </x14:dxf>
          </x14:cfRule>
          <xm:sqref>M10</xm:sqref>
        </x14:conditionalFormatting>
        <x14:conditionalFormatting xmlns:xm="http://schemas.microsoft.com/office/excel/2006/main">
          <x14:cfRule type="expression" priority="31" id="{B4271C59-BF1C-4DF4-9F7B-57AFCE92D211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32" id="{F09FBFFE-A981-4F76-A6AE-F91DD60B01DC}">
            <xm:f>#REF! = 0</xm:f>
            <x14:dxf>
              <fill>
                <patternFill>
                  <bgColor rgb="FF00B050"/>
                </patternFill>
              </fill>
            </x14:dxf>
          </x14:cfRule>
          <xm:sqref>M11</xm:sqref>
        </x14:conditionalFormatting>
        <x14:conditionalFormatting xmlns:xm="http://schemas.microsoft.com/office/excel/2006/main">
          <x14:cfRule type="expression" priority="25" id="{3BA9CE66-4789-4641-A9E5-6C650ECF97D2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6" id="{D2966E10-9090-4C55-93D6-C6877CB3E701}">
            <xm:f>#REF! = 0</xm:f>
            <x14:dxf>
              <fill>
                <patternFill>
                  <bgColor rgb="FF00B050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expression" priority="23" id="{67469124-550F-43EE-B995-94076B1601C2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4" id="{E3AF75CC-CF37-4424-AC0B-0CB67694246E}">
            <xm:f>#REF! = 0</xm:f>
            <x14:dxf>
              <fill>
                <patternFill>
                  <bgColor rgb="FF00B050"/>
                </patternFill>
              </fill>
            </x14:dxf>
          </x14:cfRule>
          <xm:sqref>M9</xm:sqref>
        </x14:conditionalFormatting>
        <x14:conditionalFormatting xmlns:xm="http://schemas.microsoft.com/office/excel/2006/main">
          <x14:cfRule type="expression" priority="21" id="{295BE49E-2F6F-45E8-A018-89E5131A2A20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2" id="{9D8C0CCF-3154-4AF4-A918-FDC47A36F3BA}">
            <xm:f>#REF! = 0</xm:f>
            <x14:dxf>
              <fill>
                <patternFill>
                  <bgColor rgb="FF00B050"/>
                </patternFill>
              </fill>
            </x14:dxf>
          </x14:cfRule>
          <xm:sqref>M30</xm:sqref>
        </x14:conditionalFormatting>
        <x14:conditionalFormatting xmlns:xm="http://schemas.microsoft.com/office/excel/2006/main">
          <x14:cfRule type="expression" priority="19" id="{1C422F97-30B5-41B6-90DF-38D425B61DD6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0" id="{E75B6A26-F4CC-4153-B443-20FC61FD3C27}">
            <xm:f>#REF! = 0</xm:f>
            <x14:dxf>
              <fill>
                <patternFill>
                  <bgColor rgb="FF00B050"/>
                </patternFill>
              </fill>
            </x14:dxf>
          </x14:cfRule>
          <xm:sqref>M20</xm:sqref>
        </x14:conditionalFormatting>
        <x14:conditionalFormatting xmlns:xm="http://schemas.microsoft.com/office/excel/2006/main">
          <x14:cfRule type="expression" priority="17" id="{87AF1953-E907-488C-B188-37E809771A73}">
            <xm:f>#REF! = 0</xm:f>
            <x14:dxf>
              <fill>
                <patternFill>
                  <bgColor rgb="FF00B050"/>
                </patternFill>
              </fill>
            </x14:dxf>
          </x14:cfRule>
          <x14:cfRule type="expression" priority="18" id="{CE536D73-E232-4AAB-B43D-9A3926F13202}">
            <xm:f>#REF! = 2</xm:f>
            <x14:dxf>
              <fill>
                <patternFill>
                  <bgColor rgb="FFFF0000"/>
                </patternFill>
              </fill>
            </x14:dxf>
          </x14:cfRule>
          <xm:sqref>M21</xm:sqref>
        </x14:conditionalFormatting>
        <x14:conditionalFormatting xmlns:xm="http://schemas.microsoft.com/office/excel/2006/main">
          <x14:cfRule type="expression" priority="15" id="{EE913825-3E11-4E96-B192-9069FFE3B7D3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49A2DEAC-D726-4511-AF01-3714BF374101}">
            <xm:f>#REF! = 0</xm:f>
            <x14:dxf>
              <fill>
                <patternFill>
                  <bgColor rgb="FF00B050"/>
                </patternFill>
              </fill>
            </x14:dxf>
          </x14:cfRule>
          <xm:sqref>M22</xm:sqref>
        </x14:conditionalFormatting>
        <x14:conditionalFormatting xmlns:xm="http://schemas.microsoft.com/office/excel/2006/main">
          <x14:cfRule type="expression" priority="13" id="{65989F91-4B80-412B-9201-FFE760761A0D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ABF2F974-C8E3-4C4E-9656-E86B369D77DE}">
            <xm:f>#REF! = 0</xm:f>
            <x14:dxf>
              <fill>
                <patternFill>
                  <bgColor rgb="FF00B050"/>
                </patternFill>
              </fill>
            </x14:dxf>
          </x14:cfRule>
          <xm:sqref>M23</xm:sqref>
        </x14:conditionalFormatting>
        <x14:conditionalFormatting xmlns:xm="http://schemas.microsoft.com/office/excel/2006/main">
          <x14:cfRule type="expression" priority="11" id="{7A9CC6E2-3F4C-4854-9B03-897478AA301D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2" id="{5FD37082-FF67-409D-931D-9E02BAD2919B}">
            <xm:f>#REF! = 0</xm:f>
            <x14:dxf>
              <fill>
                <patternFill>
                  <bgColor rgb="FF00B050"/>
                </patternFill>
              </fill>
            </x14:dxf>
          </x14:cfRule>
          <xm:sqref>M24</xm:sqref>
        </x14:conditionalFormatting>
        <x14:conditionalFormatting xmlns:xm="http://schemas.microsoft.com/office/excel/2006/main">
          <x14:cfRule type="expression" priority="9" id="{659A07F3-BF94-43EB-AC7D-D6BB5D66A3A9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426C4433-FEE8-4300-9E43-435CC0866DB8}">
            <xm:f>#REF! = 0</xm:f>
            <x14:dxf>
              <fill>
                <patternFill>
                  <bgColor rgb="FF00B050"/>
                </patternFill>
              </fill>
            </x14:dxf>
          </x14:cfRule>
          <xm:sqref>M25</xm:sqref>
        </x14:conditionalFormatting>
        <x14:conditionalFormatting xmlns:xm="http://schemas.microsoft.com/office/excel/2006/main">
          <x14:cfRule type="expression" priority="7" id="{4F0CE73C-7FC1-476D-95E7-FE932C3C945A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8" id="{FA133ECD-E89C-409B-ADEE-3C7D6C899FD0}">
            <xm:f>#REF! = 0</xm:f>
            <x14:dxf>
              <fill>
                <patternFill>
                  <bgColor rgb="FF00B050"/>
                </patternFill>
              </fill>
            </x14:dxf>
          </x14:cfRule>
          <xm:sqref>M28</xm:sqref>
        </x14:conditionalFormatting>
        <x14:conditionalFormatting xmlns:xm="http://schemas.microsoft.com/office/excel/2006/main">
          <x14:cfRule type="expression" priority="5" id="{38FD8B77-C6FE-454A-9856-A0F51110B8D4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4C09929B-36CF-4305-83BE-F85ECFCCABF7}">
            <xm:f>#REF! = 0</xm:f>
            <x14:dxf>
              <fill>
                <patternFill>
                  <bgColor rgb="FF00B050"/>
                </patternFill>
              </fill>
            </x14:dxf>
          </x14:cfRule>
          <xm:sqref>M29</xm:sqref>
        </x14:conditionalFormatting>
        <x14:conditionalFormatting xmlns:xm="http://schemas.microsoft.com/office/excel/2006/main">
          <x14:cfRule type="expression" priority="3" id="{6875E503-B3CD-489D-B07C-A801C94C098E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7F1CB152-C9E0-4245-8ADF-85BB27DD5651}">
            <xm:f>#REF! = 0</xm:f>
            <x14:dxf>
              <fill>
                <patternFill>
                  <bgColor rgb="FF00B050"/>
                </patternFill>
              </fill>
            </x14:dxf>
          </x14:cfRule>
          <xm:sqref>M26</xm:sqref>
        </x14:conditionalFormatting>
        <x14:conditionalFormatting xmlns:xm="http://schemas.microsoft.com/office/excel/2006/main">
          <x14:cfRule type="expression" priority="1" id="{F9C5929C-2BB8-4E0E-96B9-D3B11AF97F24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77151C48-9E2C-444F-8C78-C67E3642F239}">
            <xm:f>#REF! = 0</xm:f>
            <x14:dxf>
              <fill>
                <patternFill>
                  <bgColor rgb="FF00B050"/>
                </patternFill>
              </fill>
            </x14:dxf>
          </x14:cfRule>
          <xm:sqref>M27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/>
  <dimension ref="A1:T264"/>
  <sheetViews>
    <sheetView zoomScale="85" zoomScaleNormal="85" workbookViewId="0">
      <selection activeCell="B2" sqref="B2"/>
    </sheetView>
  </sheetViews>
  <sheetFormatPr baseColWidth="10" defaultRowHeight="12.75" outlineLevelRow="1"/>
  <cols>
    <col min="2" max="2" width="34.7109375" customWidth="1"/>
    <col min="13" max="13" width="13.28515625" bestFit="1" customWidth="1"/>
    <col min="15" max="15" width="12.7109375" customWidth="1"/>
  </cols>
  <sheetData>
    <row r="1" spans="1:20" ht="22.5" customHeight="1" thickBot="1">
      <c r="N1" s="342" t="s">
        <v>175</v>
      </c>
      <c r="O1" s="343"/>
      <c r="P1" s="345">
        <v>5</v>
      </c>
    </row>
    <row r="2" spans="1:20" ht="36.75" customHeight="1" thickBot="1">
      <c r="A2" s="102" t="s">
        <v>24</v>
      </c>
      <c r="B2" s="103"/>
      <c r="C2" s="180"/>
      <c r="D2" s="44"/>
      <c r="E2" s="44"/>
      <c r="F2" s="45"/>
      <c r="G2" s="45"/>
      <c r="H2" s="45"/>
      <c r="I2" s="45"/>
      <c r="J2" s="45"/>
      <c r="K2" s="46"/>
      <c r="M2" s="147"/>
      <c r="N2" s="342"/>
      <c r="O2" s="343"/>
      <c r="P2" s="345"/>
    </row>
    <row r="3" spans="1:20" ht="48" customHeight="1">
      <c r="A3" s="77">
        <v>1</v>
      </c>
      <c r="B3" s="208"/>
      <c r="C3" s="201"/>
      <c r="D3" s="215"/>
      <c r="E3" s="216"/>
      <c r="F3" s="217"/>
      <c r="G3" s="218"/>
      <c r="H3" s="218"/>
      <c r="I3" s="218"/>
      <c r="J3" s="218"/>
      <c r="K3" s="219"/>
      <c r="M3" s="310"/>
    </row>
    <row r="4" spans="1:20" ht="24.75" customHeight="1">
      <c r="A4" s="74">
        <v>2</v>
      </c>
      <c r="B4" s="204"/>
      <c r="C4" s="205"/>
      <c r="D4" s="206"/>
      <c r="E4" s="207"/>
      <c r="F4" s="212"/>
      <c r="G4" s="213"/>
      <c r="H4" s="213"/>
      <c r="I4" s="213">
        <f>IF(OR(COUNTBLANK(Onduleurs!C3:C223)-(210+P1)&gt;0,COUNTBLANK(Onduleurs!C3:C223)-(209+P1)&gt;0 ),2,0)</f>
        <v>0</v>
      </c>
      <c r="J4" s="213"/>
      <c r="K4" s="214"/>
      <c r="M4" s="311"/>
    </row>
    <row r="5" spans="1:20" ht="46.5" customHeight="1">
      <c r="A5" s="77">
        <v>3</v>
      </c>
      <c r="B5" s="200"/>
      <c r="C5" s="201"/>
      <c r="D5" s="202"/>
      <c r="E5" s="203"/>
      <c r="F5" s="209"/>
      <c r="G5" s="210"/>
      <c r="H5" s="210"/>
      <c r="I5" s="210"/>
      <c r="J5" s="210"/>
      <c r="K5" s="211"/>
      <c r="M5" s="312"/>
    </row>
    <row r="6" spans="1:20" ht="24" customHeight="1">
      <c r="A6" s="74">
        <v>4</v>
      </c>
      <c r="B6" s="204"/>
      <c r="C6" s="205"/>
      <c r="D6" s="206"/>
      <c r="E6" s="207"/>
      <c r="F6" s="212"/>
      <c r="G6" s="213"/>
      <c r="H6" s="213"/>
      <c r="I6" s="213"/>
      <c r="J6" s="213"/>
      <c r="K6" s="214"/>
      <c r="M6" s="312"/>
    </row>
    <row r="7" spans="1:20" ht="27.75" customHeight="1">
      <c r="A7" s="77">
        <v>5</v>
      </c>
      <c r="B7" s="200"/>
      <c r="C7" s="201"/>
      <c r="D7" s="202"/>
      <c r="E7" s="203"/>
      <c r="F7" s="209"/>
      <c r="G7" s="210"/>
      <c r="H7" s="210"/>
      <c r="I7" s="210"/>
      <c r="J7" s="210"/>
      <c r="K7" s="211"/>
      <c r="M7" s="312"/>
    </row>
    <row r="8" spans="1:20" ht="27.75" customHeight="1">
      <c r="A8" s="74">
        <v>6</v>
      </c>
      <c r="B8" s="204"/>
      <c r="C8" s="205"/>
      <c r="D8" s="206"/>
      <c r="E8" s="207"/>
      <c r="F8" s="212"/>
      <c r="G8" s="213"/>
      <c r="H8" s="213"/>
      <c r="I8" s="213"/>
      <c r="J8" s="213"/>
      <c r="K8" s="214"/>
      <c r="M8" s="312"/>
      <c r="S8" s="344"/>
      <c r="T8" s="344"/>
    </row>
    <row r="9" spans="1:20" ht="42" customHeight="1">
      <c r="A9" s="77">
        <v>7</v>
      </c>
      <c r="B9" s="200"/>
      <c r="C9" s="201"/>
      <c r="D9" s="202"/>
      <c r="E9" s="203"/>
      <c r="F9" s="209"/>
      <c r="G9" s="210"/>
      <c r="H9" s="210"/>
      <c r="I9" s="210"/>
      <c r="J9" s="210"/>
      <c r="K9" s="211"/>
      <c r="M9" s="312"/>
    </row>
    <row r="10" spans="1:20" ht="27.75" customHeight="1">
      <c r="A10" s="74">
        <v>8</v>
      </c>
      <c r="B10" s="204"/>
      <c r="C10" s="205"/>
      <c r="D10" s="206"/>
      <c r="E10" s="207"/>
      <c r="F10" s="220"/>
      <c r="G10" s="221"/>
      <c r="H10" s="221"/>
      <c r="I10" s="221"/>
      <c r="J10" s="221"/>
      <c r="K10" s="222"/>
      <c r="M10" s="313"/>
    </row>
    <row r="11" spans="1:20" ht="29.25" hidden="1" customHeight="1">
      <c r="A11" s="74">
        <v>9</v>
      </c>
      <c r="B11" s="381" t="s">
        <v>256</v>
      </c>
      <c r="C11" s="382"/>
      <c r="D11" s="383"/>
      <c r="E11" s="384"/>
      <c r="F11" s="385" t="s">
        <v>261</v>
      </c>
      <c r="G11" s="386"/>
      <c r="H11" s="386"/>
      <c r="I11" s="386"/>
      <c r="J11" s="386"/>
      <c r="K11" s="387"/>
      <c r="M11" s="312"/>
    </row>
    <row r="12" spans="1:20" ht="15">
      <c r="A12" s="78"/>
      <c r="B12" s="223"/>
      <c r="C12" s="224">
        <v>0</v>
      </c>
      <c r="D12" s="225"/>
      <c r="E12" s="226"/>
      <c r="F12" s="227" t="s">
        <v>25</v>
      </c>
      <c r="G12" s="228"/>
      <c r="H12" s="227" t="s">
        <v>34</v>
      </c>
      <c r="I12" s="229"/>
      <c r="J12" s="229"/>
      <c r="K12" s="230"/>
      <c r="M12" s="312"/>
    </row>
    <row r="13" spans="1:20">
      <c r="A13" s="77">
        <v>10</v>
      </c>
      <c r="B13" s="20" t="s">
        <v>26</v>
      </c>
      <c r="C13" s="18">
        <v>0</v>
      </c>
      <c r="D13" s="192"/>
      <c r="E13" s="193"/>
      <c r="F13" s="58"/>
      <c r="G13" s="59"/>
      <c r="H13" s="153"/>
      <c r="I13" s="154"/>
      <c r="J13" s="154"/>
      <c r="K13" s="155"/>
      <c r="M13" s="312"/>
    </row>
    <row r="14" spans="1:20" ht="13.5" thickBot="1">
      <c r="A14" s="74">
        <v>11</v>
      </c>
      <c r="B14" s="4" t="s">
        <v>27</v>
      </c>
      <c r="C14" s="3">
        <v>0</v>
      </c>
      <c r="D14" s="144"/>
      <c r="E14" s="145"/>
      <c r="F14" s="40"/>
      <c r="G14" s="41"/>
      <c r="H14" s="156"/>
      <c r="I14" s="157"/>
      <c r="J14" s="157"/>
      <c r="K14" s="158"/>
      <c r="M14" s="314" t="s">
        <v>475</v>
      </c>
    </row>
    <row r="15" spans="1:20">
      <c r="A15" s="77">
        <v>12</v>
      </c>
      <c r="B15" s="17" t="s">
        <v>28</v>
      </c>
      <c r="C15" s="18">
        <v>0</v>
      </c>
      <c r="D15" s="192"/>
      <c r="E15" s="193"/>
      <c r="F15" s="47"/>
      <c r="G15" s="48"/>
      <c r="H15" s="153"/>
      <c r="I15" s="154"/>
      <c r="J15" s="154"/>
      <c r="K15" s="155"/>
    </row>
    <row r="16" spans="1:20">
      <c r="A16" s="74">
        <v>13</v>
      </c>
      <c r="B16" s="4" t="s">
        <v>47</v>
      </c>
      <c r="C16" s="3">
        <v>0</v>
      </c>
      <c r="D16" s="144"/>
      <c r="E16" s="145"/>
      <c r="F16" s="40"/>
      <c r="G16" s="41"/>
      <c r="H16" s="156"/>
      <c r="I16" s="157"/>
      <c r="J16" s="157"/>
      <c r="K16" s="158"/>
    </row>
    <row r="17" spans="1:11">
      <c r="A17" s="77">
        <v>14</v>
      </c>
      <c r="B17" s="17" t="s">
        <v>48</v>
      </c>
      <c r="C17" s="18">
        <v>0</v>
      </c>
      <c r="D17" s="192"/>
      <c r="E17" s="193"/>
      <c r="F17" s="28"/>
      <c r="G17" s="29"/>
      <c r="H17" s="153"/>
      <c r="I17" s="154"/>
      <c r="J17" s="154"/>
      <c r="K17" s="155"/>
    </row>
    <row r="18" spans="1:11" hidden="1">
      <c r="A18" s="74">
        <v>15</v>
      </c>
      <c r="B18" s="4" t="s">
        <v>49</v>
      </c>
      <c r="C18" s="3">
        <v>0</v>
      </c>
      <c r="D18" s="144"/>
      <c r="E18" s="145"/>
      <c r="F18" s="42"/>
      <c r="G18" s="43"/>
      <c r="H18" s="156"/>
      <c r="I18" s="157"/>
      <c r="J18" s="157"/>
      <c r="K18" s="158"/>
    </row>
    <row r="19" spans="1:11" hidden="1">
      <c r="A19" s="77">
        <v>16</v>
      </c>
      <c r="B19" s="17" t="s">
        <v>50</v>
      </c>
      <c r="C19" s="18">
        <v>0</v>
      </c>
      <c r="D19" s="192"/>
      <c r="E19" s="193"/>
      <c r="F19" s="28"/>
      <c r="G19" s="29"/>
      <c r="H19" s="153"/>
      <c r="I19" s="154"/>
      <c r="J19" s="154"/>
      <c r="K19" s="155"/>
    </row>
    <row r="20" spans="1:11" hidden="1">
      <c r="A20" s="74">
        <v>17</v>
      </c>
      <c r="B20" s="4" t="s">
        <v>51</v>
      </c>
      <c r="C20" s="3">
        <v>0</v>
      </c>
      <c r="D20" s="144"/>
      <c r="E20" s="145"/>
      <c r="F20" s="40"/>
      <c r="G20" s="41"/>
      <c r="H20" s="156"/>
      <c r="I20" s="157"/>
      <c r="J20" s="157"/>
      <c r="K20" s="158"/>
    </row>
    <row r="21" spans="1:11" hidden="1">
      <c r="A21" s="77">
        <v>18</v>
      </c>
      <c r="B21" s="17" t="s">
        <v>52</v>
      </c>
      <c r="C21" s="18">
        <v>0</v>
      </c>
      <c r="D21" s="192"/>
      <c r="E21" s="193"/>
      <c r="F21" s="47"/>
      <c r="G21" s="48"/>
      <c r="H21" s="153"/>
      <c r="I21" s="154"/>
      <c r="J21" s="154"/>
      <c r="K21" s="155"/>
    </row>
    <row r="22" spans="1:11" ht="13.5" hidden="1" customHeight="1">
      <c r="A22" s="74">
        <v>19</v>
      </c>
      <c r="B22" s="4" t="s">
        <v>53</v>
      </c>
      <c r="C22" s="3">
        <v>0</v>
      </c>
      <c r="D22" s="144"/>
      <c r="E22" s="145"/>
      <c r="F22" s="40"/>
      <c r="G22" s="41"/>
      <c r="H22" s="156"/>
      <c r="I22" s="157"/>
      <c r="J22" s="157"/>
      <c r="K22" s="158"/>
    </row>
    <row r="23" spans="1:11" ht="15" hidden="1" customHeight="1">
      <c r="A23" s="77">
        <v>20</v>
      </c>
      <c r="B23" s="20" t="s">
        <v>54</v>
      </c>
      <c r="C23" s="18">
        <v>0</v>
      </c>
      <c r="D23" s="192"/>
      <c r="E23" s="193"/>
      <c r="F23" s="28"/>
      <c r="G23" s="29"/>
      <c r="H23" s="153"/>
      <c r="I23" s="154"/>
      <c r="J23" s="154"/>
      <c r="K23" s="155"/>
    </row>
    <row r="24" spans="1:11" ht="15.75" hidden="1" customHeight="1">
      <c r="A24" s="74">
        <v>21</v>
      </c>
      <c r="B24" s="4" t="s">
        <v>55</v>
      </c>
      <c r="C24" s="3">
        <v>0</v>
      </c>
      <c r="D24" s="144"/>
      <c r="E24" s="145"/>
      <c r="F24" s="40"/>
      <c r="G24" s="41"/>
      <c r="H24" s="156"/>
      <c r="I24" s="157"/>
      <c r="J24" s="157"/>
      <c r="K24" s="158"/>
    </row>
    <row r="25" spans="1:11" ht="15.75" hidden="1" customHeight="1">
      <c r="A25" s="77">
        <v>22</v>
      </c>
      <c r="B25" s="17" t="s">
        <v>56</v>
      </c>
      <c r="C25" s="18">
        <v>0</v>
      </c>
      <c r="D25" s="192"/>
      <c r="E25" s="193"/>
      <c r="F25" s="47"/>
      <c r="G25" s="48"/>
      <c r="H25" s="153"/>
      <c r="I25" s="154"/>
      <c r="J25" s="154"/>
      <c r="K25" s="155"/>
    </row>
    <row r="26" spans="1:11" ht="15.75" hidden="1" customHeight="1">
      <c r="A26" s="74">
        <v>23</v>
      </c>
      <c r="B26" s="4" t="s">
        <v>57</v>
      </c>
      <c r="C26" s="3">
        <v>0</v>
      </c>
      <c r="D26" s="144"/>
      <c r="E26" s="145"/>
      <c r="F26" s="40"/>
      <c r="G26" s="41"/>
      <c r="H26" s="156"/>
      <c r="I26" s="157"/>
      <c r="J26" s="157"/>
      <c r="K26" s="158"/>
    </row>
    <row r="27" spans="1:11" ht="15.75" hidden="1" customHeight="1">
      <c r="A27" s="74">
        <v>24</v>
      </c>
      <c r="B27" s="17" t="s">
        <v>58</v>
      </c>
      <c r="C27" s="18">
        <v>0</v>
      </c>
      <c r="D27" s="192"/>
      <c r="E27" s="193"/>
      <c r="F27" s="28"/>
      <c r="G27" s="29"/>
      <c r="H27" s="153"/>
      <c r="I27" s="154"/>
      <c r="J27" s="154"/>
      <c r="K27" s="155"/>
    </row>
    <row r="28" spans="1:11" ht="15.75" hidden="1" customHeight="1">
      <c r="A28" s="77">
        <v>25</v>
      </c>
      <c r="B28" s="4" t="s">
        <v>59</v>
      </c>
      <c r="C28" s="3">
        <v>0</v>
      </c>
      <c r="D28" s="144"/>
      <c r="E28" s="145"/>
      <c r="F28" s="42"/>
      <c r="G28" s="43"/>
      <c r="H28" s="156"/>
      <c r="I28" s="157"/>
      <c r="J28" s="157"/>
      <c r="K28" s="158"/>
    </row>
    <row r="29" spans="1:11" ht="15.75" hidden="1" customHeight="1">
      <c r="A29" s="74">
        <v>26</v>
      </c>
      <c r="B29" s="17" t="s">
        <v>60</v>
      </c>
      <c r="C29" s="18">
        <v>0</v>
      </c>
      <c r="D29" s="192"/>
      <c r="E29" s="193"/>
      <c r="F29" s="28"/>
      <c r="G29" s="29"/>
      <c r="H29" s="153"/>
      <c r="I29" s="154"/>
      <c r="J29" s="154"/>
      <c r="K29" s="155"/>
    </row>
    <row r="30" spans="1:11" ht="15.75" hidden="1" customHeight="1">
      <c r="A30" s="77">
        <v>27</v>
      </c>
      <c r="B30" s="4" t="s">
        <v>61</v>
      </c>
      <c r="C30" s="3">
        <v>0</v>
      </c>
      <c r="D30" s="144"/>
      <c r="E30" s="145"/>
      <c r="F30" s="40"/>
      <c r="G30" s="41"/>
      <c r="H30" s="156"/>
      <c r="I30" s="157"/>
      <c r="J30" s="157"/>
      <c r="K30" s="158"/>
    </row>
    <row r="31" spans="1:11" ht="27.75" hidden="1" customHeight="1">
      <c r="A31" s="74">
        <v>28</v>
      </c>
      <c r="B31" s="17" t="s">
        <v>62</v>
      </c>
      <c r="C31" s="18">
        <v>0</v>
      </c>
      <c r="D31" s="192"/>
      <c r="E31" s="193"/>
      <c r="F31" s="47"/>
      <c r="G31" s="48"/>
      <c r="H31" s="153"/>
      <c r="I31" s="154"/>
      <c r="J31" s="154"/>
      <c r="K31" s="155"/>
    </row>
    <row r="32" spans="1:11" ht="15.75" hidden="1" customHeight="1">
      <c r="A32" s="77">
        <v>29</v>
      </c>
      <c r="B32" s="4" t="s">
        <v>63</v>
      </c>
      <c r="C32" s="3">
        <v>0</v>
      </c>
      <c r="D32" s="144"/>
      <c r="E32" s="145"/>
      <c r="F32" s="40"/>
      <c r="G32" s="41"/>
      <c r="H32" s="156"/>
      <c r="I32" s="157"/>
      <c r="J32" s="157"/>
      <c r="K32" s="158"/>
    </row>
    <row r="33" spans="1:11" ht="15.75" hidden="1" customHeight="1" outlineLevel="1">
      <c r="A33" s="74">
        <v>30</v>
      </c>
      <c r="B33" s="20" t="s">
        <v>64</v>
      </c>
      <c r="C33" s="18"/>
      <c r="D33" s="192"/>
      <c r="E33" s="193"/>
      <c r="F33" s="28"/>
      <c r="G33" s="29"/>
      <c r="H33" s="153"/>
      <c r="I33" s="154"/>
      <c r="J33" s="154"/>
      <c r="K33" s="155"/>
    </row>
    <row r="34" spans="1:11" ht="15.75" hidden="1" customHeight="1" outlineLevel="1">
      <c r="A34" s="77">
        <v>31</v>
      </c>
      <c r="B34" s="4" t="s">
        <v>65</v>
      </c>
      <c r="C34" s="3"/>
      <c r="D34" s="144"/>
      <c r="E34" s="145"/>
      <c r="F34" s="40"/>
      <c r="G34" s="41"/>
      <c r="H34" s="156"/>
      <c r="I34" s="157"/>
      <c r="J34" s="157"/>
      <c r="K34" s="158"/>
    </row>
    <row r="35" spans="1:11" ht="15.75" hidden="1" customHeight="1" outlineLevel="1">
      <c r="A35" s="74">
        <v>32</v>
      </c>
      <c r="B35" s="17" t="s">
        <v>66</v>
      </c>
      <c r="C35" s="18"/>
      <c r="D35" s="192"/>
      <c r="E35" s="193"/>
      <c r="F35" s="47"/>
      <c r="G35" s="48"/>
      <c r="H35" s="153"/>
      <c r="I35" s="154"/>
      <c r="J35" s="154"/>
      <c r="K35" s="155"/>
    </row>
    <row r="36" spans="1:11" ht="24" hidden="1" customHeight="1" outlineLevel="1">
      <c r="A36" s="77">
        <v>33</v>
      </c>
      <c r="B36" s="4" t="s">
        <v>67</v>
      </c>
      <c r="C36" s="3"/>
      <c r="D36" s="144"/>
      <c r="E36" s="145"/>
      <c r="F36" s="40"/>
      <c r="G36" s="41"/>
      <c r="H36" s="156"/>
      <c r="I36" s="157"/>
      <c r="J36" s="157"/>
      <c r="K36" s="158"/>
    </row>
    <row r="37" spans="1:11" ht="15.75" hidden="1" customHeight="1" outlineLevel="1">
      <c r="A37" s="74">
        <v>34</v>
      </c>
      <c r="B37" s="17" t="s">
        <v>68</v>
      </c>
      <c r="C37" s="18"/>
      <c r="D37" s="192"/>
      <c r="E37" s="146"/>
      <c r="F37" s="28"/>
      <c r="G37" s="29"/>
      <c r="H37" s="153"/>
      <c r="I37" s="154"/>
      <c r="J37" s="154"/>
      <c r="K37" s="155"/>
    </row>
    <row r="38" spans="1:11" ht="15.75" hidden="1" customHeight="1" outlineLevel="1">
      <c r="A38" s="77">
        <v>35</v>
      </c>
      <c r="B38" s="4" t="s">
        <v>69</v>
      </c>
      <c r="C38" s="3"/>
      <c r="D38" s="144"/>
      <c r="E38" s="145"/>
      <c r="F38" s="42"/>
      <c r="G38" s="43"/>
      <c r="H38" s="156"/>
      <c r="I38" s="157"/>
      <c r="J38" s="157"/>
      <c r="K38" s="158"/>
    </row>
    <row r="39" spans="1:11" ht="18" hidden="1" customHeight="1" outlineLevel="1">
      <c r="A39" s="74">
        <v>36</v>
      </c>
      <c r="B39" s="17" t="s">
        <v>70</v>
      </c>
      <c r="C39" s="18"/>
      <c r="D39" s="192"/>
      <c r="E39" s="193"/>
      <c r="F39" s="28"/>
      <c r="G39" s="29"/>
      <c r="H39" s="153"/>
      <c r="I39" s="154"/>
      <c r="J39" s="154"/>
      <c r="K39" s="155"/>
    </row>
    <row r="40" spans="1:11" ht="15.75" hidden="1" customHeight="1" outlineLevel="1">
      <c r="A40" s="77">
        <v>37</v>
      </c>
      <c r="B40" s="4" t="s">
        <v>71</v>
      </c>
      <c r="C40" s="3"/>
      <c r="D40" s="144"/>
      <c r="E40" s="145"/>
      <c r="F40" s="40"/>
      <c r="G40" s="41"/>
      <c r="H40" s="156"/>
      <c r="I40" s="157"/>
      <c r="J40" s="157"/>
      <c r="K40" s="158"/>
    </row>
    <row r="41" spans="1:11" ht="15.75" hidden="1" customHeight="1" outlineLevel="1">
      <c r="A41" s="74">
        <v>38</v>
      </c>
      <c r="B41" s="17" t="s">
        <v>72</v>
      </c>
      <c r="C41" s="18"/>
      <c r="D41" s="192"/>
      <c r="E41" s="193"/>
      <c r="F41" s="47"/>
      <c r="G41" s="48"/>
      <c r="H41" s="153"/>
      <c r="I41" s="154"/>
      <c r="J41" s="154"/>
      <c r="K41" s="155"/>
    </row>
    <row r="42" spans="1:11" ht="15.75" hidden="1" customHeight="1" outlineLevel="1">
      <c r="A42" s="74">
        <v>39</v>
      </c>
      <c r="B42" s="4" t="s">
        <v>73</v>
      </c>
      <c r="C42" s="3"/>
      <c r="D42" s="144"/>
      <c r="E42" s="145"/>
      <c r="F42" s="40"/>
      <c r="G42" s="41"/>
      <c r="H42" s="156"/>
      <c r="I42" s="157"/>
      <c r="J42" s="157"/>
      <c r="K42" s="158"/>
    </row>
    <row r="43" spans="1:11" ht="15.75" hidden="1" customHeight="1" outlineLevel="1">
      <c r="A43" s="77">
        <v>40</v>
      </c>
      <c r="B43" s="20" t="s">
        <v>74</v>
      </c>
      <c r="C43" s="18"/>
      <c r="D43" s="192"/>
      <c r="E43" s="193"/>
      <c r="F43" s="28"/>
      <c r="G43" s="29"/>
      <c r="H43" s="153"/>
      <c r="I43" s="154"/>
      <c r="J43" s="154"/>
      <c r="K43" s="155"/>
    </row>
    <row r="44" spans="1:11" ht="15.75" hidden="1" customHeight="1" outlineLevel="1">
      <c r="A44" s="74">
        <v>41</v>
      </c>
      <c r="B44" s="4" t="s">
        <v>75</v>
      </c>
      <c r="C44" s="3"/>
      <c r="D44" s="144"/>
      <c r="E44" s="145"/>
      <c r="F44" s="40"/>
      <c r="G44" s="41"/>
      <c r="H44" s="156"/>
      <c r="I44" s="157"/>
      <c r="J44" s="157"/>
      <c r="K44" s="158"/>
    </row>
    <row r="45" spans="1:11" ht="15.75" hidden="1" customHeight="1" outlineLevel="1">
      <c r="A45" s="77">
        <v>42</v>
      </c>
      <c r="B45" s="17" t="s">
        <v>76</v>
      </c>
      <c r="C45" s="18"/>
      <c r="D45" s="192"/>
      <c r="E45" s="193"/>
      <c r="F45" s="47"/>
      <c r="G45" s="48"/>
      <c r="H45" s="153"/>
      <c r="I45" s="154"/>
      <c r="J45" s="154"/>
      <c r="K45" s="155"/>
    </row>
    <row r="46" spans="1:11" ht="15.75" hidden="1" customHeight="1" outlineLevel="1">
      <c r="A46" s="74">
        <v>43</v>
      </c>
      <c r="B46" s="4" t="s">
        <v>77</v>
      </c>
      <c r="C46" s="3"/>
      <c r="D46" s="144"/>
      <c r="E46" s="145"/>
      <c r="F46" s="40"/>
      <c r="G46" s="41"/>
      <c r="H46" s="156"/>
      <c r="I46" s="157"/>
      <c r="J46" s="157"/>
      <c r="K46" s="158"/>
    </row>
    <row r="47" spans="1:11" ht="15.75" hidden="1" customHeight="1" outlineLevel="1">
      <c r="A47" s="77">
        <v>44</v>
      </c>
      <c r="B47" s="17" t="s">
        <v>78</v>
      </c>
      <c r="C47" s="18"/>
      <c r="D47" s="192"/>
      <c r="E47" s="193"/>
      <c r="F47" s="28"/>
      <c r="G47" s="29"/>
      <c r="H47" s="153"/>
      <c r="I47" s="154"/>
      <c r="J47" s="154"/>
      <c r="K47" s="155"/>
    </row>
    <row r="48" spans="1:11" ht="15.75" hidden="1" customHeight="1" outlineLevel="1">
      <c r="A48" s="74">
        <v>45</v>
      </c>
      <c r="B48" s="4" t="s">
        <v>79</v>
      </c>
      <c r="C48" s="3"/>
      <c r="D48" s="144"/>
      <c r="E48" s="145"/>
      <c r="F48" s="42"/>
      <c r="G48" s="43"/>
      <c r="H48" s="156"/>
      <c r="I48" s="157"/>
      <c r="J48" s="157"/>
      <c r="K48" s="158"/>
    </row>
    <row r="49" spans="1:11" ht="15.75" hidden="1" customHeight="1" outlineLevel="1">
      <c r="A49" s="77">
        <v>46</v>
      </c>
      <c r="B49" s="17" t="s">
        <v>80</v>
      </c>
      <c r="C49" s="18"/>
      <c r="D49" s="192"/>
      <c r="E49" s="193"/>
      <c r="F49" s="28"/>
      <c r="G49" s="29"/>
      <c r="H49" s="153"/>
      <c r="I49" s="154"/>
      <c r="J49" s="154"/>
      <c r="K49" s="155"/>
    </row>
    <row r="50" spans="1:11" ht="15.75" hidden="1" customHeight="1" outlineLevel="1">
      <c r="A50" s="74">
        <v>47</v>
      </c>
      <c r="B50" s="4" t="s">
        <v>81</v>
      </c>
      <c r="C50" s="3"/>
      <c r="D50" s="144"/>
      <c r="E50" s="145"/>
      <c r="F50" s="40"/>
      <c r="G50" s="41"/>
      <c r="H50" s="156"/>
      <c r="I50" s="157"/>
      <c r="J50" s="157"/>
      <c r="K50" s="158"/>
    </row>
    <row r="51" spans="1:11" ht="15.75" hidden="1" customHeight="1" outlineLevel="1">
      <c r="A51" s="77">
        <v>48</v>
      </c>
      <c r="B51" s="17" t="s">
        <v>82</v>
      </c>
      <c r="C51" s="18"/>
      <c r="D51" s="192"/>
      <c r="E51" s="193"/>
      <c r="F51" s="47"/>
      <c r="G51" s="48"/>
      <c r="H51" s="153"/>
      <c r="I51" s="154"/>
      <c r="J51" s="154"/>
      <c r="K51" s="155"/>
    </row>
    <row r="52" spans="1:11" ht="15.75" hidden="1" customHeight="1" outlineLevel="1">
      <c r="A52" s="74">
        <v>49</v>
      </c>
      <c r="B52" s="4" t="s">
        <v>83</v>
      </c>
      <c r="C52" s="3"/>
      <c r="D52" s="144"/>
      <c r="E52" s="145"/>
      <c r="F52" s="40"/>
      <c r="G52" s="41"/>
      <c r="H52" s="156"/>
      <c r="I52" s="157"/>
      <c r="J52" s="157"/>
      <c r="K52" s="158"/>
    </row>
    <row r="53" spans="1:11" ht="15.75" hidden="1" customHeight="1" outlineLevel="1">
      <c r="A53" s="77">
        <v>50</v>
      </c>
      <c r="B53" s="20" t="s">
        <v>84</v>
      </c>
      <c r="C53" s="18"/>
      <c r="D53" s="27"/>
      <c r="E53" s="19"/>
      <c r="F53" s="28"/>
      <c r="G53" s="29"/>
      <c r="H53" s="153"/>
      <c r="I53" s="154"/>
      <c r="J53" s="154"/>
      <c r="K53" s="155"/>
    </row>
    <row r="54" spans="1:11" ht="15.75" hidden="1" customHeight="1" outlineLevel="1">
      <c r="A54" s="74">
        <v>51</v>
      </c>
      <c r="B54" s="4" t="s">
        <v>85</v>
      </c>
      <c r="C54" s="3"/>
      <c r="D54" s="16"/>
      <c r="E54" s="7"/>
      <c r="F54" s="40"/>
      <c r="G54" s="41"/>
      <c r="H54" s="156"/>
      <c r="I54" s="157"/>
      <c r="J54" s="157"/>
      <c r="K54" s="158"/>
    </row>
    <row r="55" spans="1:11" ht="15.75" hidden="1" customHeight="1" outlineLevel="1">
      <c r="A55" s="77">
        <v>52</v>
      </c>
      <c r="B55" s="17" t="s">
        <v>86</v>
      </c>
      <c r="C55" s="18"/>
      <c r="D55" s="27"/>
      <c r="E55" s="19"/>
      <c r="F55" s="47"/>
      <c r="G55" s="48"/>
      <c r="H55" s="153"/>
      <c r="I55" s="154"/>
      <c r="J55" s="154"/>
      <c r="K55" s="155"/>
    </row>
    <row r="56" spans="1:11" ht="15.75" hidden="1" customHeight="1" outlineLevel="1">
      <c r="A56" s="74">
        <v>53</v>
      </c>
      <c r="B56" s="4" t="s">
        <v>87</v>
      </c>
      <c r="C56" s="3"/>
      <c r="D56" s="16"/>
      <c r="E56" s="7"/>
      <c r="F56" s="40"/>
      <c r="G56" s="41"/>
      <c r="H56" s="156"/>
      <c r="I56" s="157"/>
      <c r="J56" s="157"/>
      <c r="K56" s="158"/>
    </row>
    <row r="57" spans="1:11" ht="15.75" hidden="1" customHeight="1" outlineLevel="1">
      <c r="A57" s="74">
        <v>54</v>
      </c>
      <c r="B57" s="17" t="s">
        <v>88</v>
      </c>
      <c r="C57" s="18"/>
      <c r="D57" s="27"/>
      <c r="E57" s="19"/>
      <c r="F57" s="28"/>
      <c r="G57" s="29"/>
      <c r="H57" s="153"/>
      <c r="I57" s="154"/>
      <c r="J57" s="154"/>
      <c r="K57" s="155"/>
    </row>
    <row r="58" spans="1:11" ht="15.75" hidden="1" customHeight="1" outlineLevel="1">
      <c r="A58" s="77">
        <v>55</v>
      </c>
      <c r="B58" s="4" t="s">
        <v>89</v>
      </c>
      <c r="C58" s="3"/>
      <c r="D58" s="16"/>
      <c r="E58" s="7"/>
      <c r="F58" s="42"/>
      <c r="G58" s="43"/>
      <c r="H58" s="156"/>
      <c r="I58" s="157"/>
      <c r="J58" s="157"/>
      <c r="K58" s="158"/>
    </row>
    <row r="59" spans="1:11" ht="15.75" hidden="1" customHeight="1" outlineLevel="1">
      <c r="A59" s="74">
        <v>56</v>
      </c>
      <c r="B59" s="17" t="s">
        <v>90</v>
      </c>
      <c r="C59" s="18"/>
      <c r="D59" s="27"/>
      <c r="E59" s="19"/>
      <c r="F59" s="28"/>
      <c r="G59" s="29"/>
      <c r="H59" s="153"/>
      <c r="I59" s="154"/>
      <c r="J59" s="154"/>
      <c r="K59" s="155"/>
    </row>
    <row r="60" spans="1:11" ht="15.75" hidden="1" customHeight="1" outlineLevel="1">
      <c r="A60" s="77">
        <v>57</v>
      </c>
      <c r="B60" s="4" t="s">
        <v>91</v>
      </c>
      <c r="C60" s="3"/>
      <c r="D60" s="16"/>
      <c r="E60" s="7"/>
      <c r="F60" s="40"/>
      <c r="G60" s="41"/>
      <c r="H60" s="156"/>
      <c r="I60" s="157"/>
      <c r="J60" s="157"/>
      <c r="K60" s="158"/>
    </row>
    <row r="61" spans="1:11" ht="15.75" hidden="1" customHeight="1" outlineLevel="1">
      <c r="A61" s="74">
        <v>58</v>
      </c>
      <c r="B61" s="17" t="s">
        <v>92</v>
      </c>
      <c r="C61" s="18"/>
      <c r="D61" s="27"/>
      <c r="E61" s="19"/>
      <c r="F61" s="47"/>
      <c r="G61" s="48"/>
      <c r="H61" s="153"/>
      <c r="I61" s="154"/>
      <c r="J61" s="154"/>
      <c r="K61" s="155"/>
    </row>
    <row r="62" spans="1:11" ht="15.75" hidden="1" customHeight="1" outlineLevel="1">
      <c r="A62" s="77">
        <v>59</v>
      </c>
      <c r="B62" s="4" t="s">
        <v>93</v>
      </c>
      <c r="C62" s="3"/>
      <c r="D62" s="16"/>
      <c r="E62" s="7"/>
      <c r="F62" s="40"/>
      <c r="G62" s="41"/>
      <c r="H62" s="156"/>
      <c r="I62" s="157"/>
      <c r="J62" s="157"/>
      <c r="K62" s="158"/>
    </row>
    <row r="63" spans="1:11" ht="15.75" hidden="1" customHeight="1" outlineLevel="1">
      <c r="A63" s="74">
        <v>60</v>
      </c>
      <c r="B63" s="20" t="s">
        <v>94</v>
      </c>
      <c r="C63" s="18"/>
      <c r="D63" s="27"/>
      <c r="E63" s="19"/>
      <c r="F63" s="28"/>
      <c r="G63" s="29"/>
      <c r="H63" s="153"/>
      <c r="I63" s="154"/>
      <c r="J63" s="154"/>
      <c r="K63" s="155"/>
    </row>
    <row r="64" spans="1:11" ht="15.75" hidden="1" customHeight="1" outlineLevel="1">
      <c r="A64" s="77">
        <v>61</v>
      </c>
      <c r="B64" s="4" t="s">
        <v>95</v>
      </c>
      <c r="C64" s="3"/>
      <c r="D64" s="16"/>
      <c r="E64" s="7"/>
      <c r="F64" s="40"/>
      <c r="G64" s="41"/>
      <c r="H64" s="156"/>
      <c r="I64" s="157"/>
      <c r="J64" s="157"/>
      <c r="K64" s="158"/>
    </row>
    <row r="65" spans="1:11" ht="15.75" hidden="1" customHeight="1" outlineLevel="1">
      <c r="A65" s="74">
        <v>62</v>
      </c>
      <c r="B65" s="17" t="s">
        <v>96</v>
      </c>
      <c r="C65" s="18"/>
      <c r="D65" s="27"/>
      <c r="E65" s="19"/>
      <c r="F65" s="47"/>
      <c r="G65" s="48"/>
      <c r="H65" s="153"/>
      <c r="I65" s="154"/>
      <c r="J65" s="154"/>
      <c r="K65" s="155"/>
    </row>
    <row r="66" spans="1:11" ht="15.75" hidden="1" customHeight="1" outlineLevel="1">
      <c r="A66" s="77">
        <v>63</v>
      </c>
      <c r="B66" s="4" t="s">
        <v>97</v>
      </c>
      <c r="C66" s="3"/>
      <c r="D66" s="16"/>
      <c r="E66" s="7"/>
      <c r="F66" s="40"/>
      <c r="G66" s="41"/>
      <c r="H66" s="156"/>
      <c r="I66" s="157"/>
      <c r="J66" s="157"/>
      <c r="K66" s="158"/>
    </row>
    <row r="67" spans="1:11" ht="15.75" hidden="1" customHeight="1" outlineLevel="1">
      <c r="A67" s="74">
        <v>64</v>
      </c>
      <c r="B67" s="17" t="s">
        <v>98</v>
      </c>
      <c r="C67" s="18"/>
      <c r="D67" s="27"/>
      <c r="E67" s="19"/>
      <c r="F67" s="28"/>
      <c r="G67" s="29"/>
      <c r="H67" s="153"/>
      <c r="I67" s="154"/>
      <c r="J67" s="154"/>
      <c r="K67" s="155"/>
    </row>
    <row r="68" spans="1:11" ht="15.75" hidden="1" customHeight="1" outlineLevel="1">
      <c r="A68" s="77">
        <v>65</v>
      </c>
      <c r="B68" s="4" t="s">
        <v>99</v>
      </c>
      <c r="C68" s="3"/>
      <c r="D68" s="16"/>
      <c r="E68" s="7"/>
      <c r="F68" s="42"/>
      <c r="G68" s="43"/>
      <c r="H68" s="156"/>
      <c r="I68" s="157"/>
      <c r="J68" s="157"/>
      <c r="K68" s="158"/>
    </row>
    <row r="69" spans="1:11" ht="15.75" hidden="1" customHeight="1" outlineLevel="1">
      <c r="A69" s="74">
        <v>66</v>
      </c>
      <c r="B69" s="17" t="s">
        <v>100</v>
      </c>
      <c r="C69" s="18"/>
      <c r="D69" s="27"/>
      <c r="E69" s="19"/>
      <c r="F69" s="28"/>
      <c r="G69" s="29"/>
      <c r="H69" s="153"/>
      <c r="I69" s="154"/>
      <c r="J69" s="154"/>
      <c r="K69" s="155"/>
    </row>
    <row r="70" spans="1:11" ht="15.75" hidden="1" customHeight="1" outlineLevel="1">
      <c r="A70" s="77">
        <v>67</v>
      </c>
      <c r="B70" s="4" t="s">
        <v>101</v>
      </c>
      <c r="C70" s="3"/>
      <c r="D70" s="16"/>
      <c r="E70" s="7"/>
      <c r="F70" s="40"/>
      <c r="G70" s="41"/>
      <c r="H70" s="156"/>
      <c r="I70" s="157"/>
      <c r="J70" s="157"/>
      <c r="K70" s="158"/>
    </row>
    <row r="71" spans="1:11" ht="15.75" hidden="1" customHeight="1" outlineLevel="1">
      <c r="A71" s="74">
        <v>68</v>
      </c>
      <c r="B71" s="17" t="s">
        <v>102</v>
      </c>
      <c r="C71" s="18"/>
      <c r="D71" s="27"/>
      <c r="E71" s="19"/>
      <c r="F71" s="47"/>
      <c r="G71" s="48"/>
      <c r="H71" s="153"/>
      <c r="I71" s="154"/>
      <c r="J71" s="154"/>
      <c r="K71" s="155"/>
    </row>
    <row r="72" spans="1:11" ht="15.75" hidden="1" customHeight="1" outlineLevel="1">
      <c r="A72" s="74">
        <v>69</v>
      </c>
      <c r="B72" s="4" t="s">
        <v>103</v>
      </c>
      <c r="C72" s="3"/>
      <c r="D72" s="16"/>
      <c r="E72" s="7"/>
      <c r="F72" s="40"/>
      <c r="G72" s="41"/>
      <c r="H72" s="156"/>
      <c r="I72" s="157"/>
      <c r="J72" s="157"/>
      <c r="K72" s="158"/>
    </row>
    <row r="73" spans="1:11" ht="15.75" hidden="1" customHeight="1" outlineLevel="1">
      <c r="A73" s="77">
        <v>70</v>
      </c>
      <c r="B73" s="20" t="s">
        <v>104</v>
      </c>
      <c r="C73" s="18"/>
      <c r="D73" s="27"/>
      <c r="E73" s="19"/>
      <c r="F73" s="28"/>
      <c r="G73" s="29"/>
      <c r="H73" s="153"/>
      <c r="I73" s="154"/>
      <c r="J73" s="154"/>
      <c r="K73" s="155"/>
    </row>
    <row r="74" spans="1:11" ht="15.75" hidden="1" customHeight="1" outlineLevel="1">
      <c r="A74" s="74">
        <v>71</v>
      </c>
      <c r="B74" s="4" t="s">
        <v>105</v>
      </c>
      <c r="C74" s="3"/>
      <c r="D74" s="16"/>
      <c r="E74" s="7"/>
      <c r="F74" s="40"/>
      <c r="G74" s="41"/>
      <c r="H74" s="156"/>
      <c r="I74" s="157"/>
      <c r="J74" s="157"/>
      <c r="K74" s="158"/>
    </row>
    <row r="75" spans="1:11" ht="15.75" hidden="1" customHeight="1" outlineLevel="1">
      <c r="A75" s="77">
        <v>72</v>
      </c>
      <c r="B75" s="17" t="s">
        <v>106</v>
      </c>
      <c r="C75" s="18"/>
      <c r="D75" s="27"/>
      <c r="E75" s="19"/>
      <c r="F75" s="47"/>
      <c r="G75" s="48"/>
      <c r="H75" s="153"/>
      <c r="I75" s="154"/>
      <c r="J75" s="154"/>
      <c r="K75" s="155"/>
    </row>
    <row r="76" spans="1:11" ht="15.75" hidden="1" customHeight="1" outlineLevel="1">
      <c r="A76" s="74">
        <v>73</v>
      </c>
      <c r="B76" s="4" t="s">
        <v>107</v>
      </c>
      <c r="C76" s="3"/>
      <c r="D76" s="16"/>
      <c r="E76" s="7"/>
      <c r="F76" s="40"/>
      <c r="G76" s="41"/>
      <c r="H76" s="156"/>
      <c r="I76" s="157"/>
      <c r="J76" s="157"/>
      <c r="K76" s="158"/>
    </row>
    <row r="77" spans="1:11" ht="15.75" hidden="1" customHeight="1" outlineLevel="1">
      <c r="A77" s="77">
        <v>74</v>
      </c>
      <c r="B77" s="17" t="s">
        <v>108</v>
      </c>
      <c r="C77" s="18"/>
      <c r="D77" s="27"/>
      <c r="E77" s="19"/>
      <c r="F77" s="28"/>
      <c r="G77" s="29"/>
      <c r="H77" s="153"/>
      <c r="I77" s="154"/>
      <c r="J77" s="154"/>
      <c r="K77" s="155"/>
    </row>
    <row r="78" spans="1:11" ht="15.75" hidden="1" customHeight="1" outlineLevel="1">
      <c r="A78" s="74">
        <v>75</v>
      </c>
      <c r="B78" s="4" t="s">
        <v>109</v>
      </c>
      <c r="C78" s="3"/>
      <c r="D78" s="16"/>
      <c r="E78" s="7"/>
      <c r="F78" s="42"/>
      <c r="G78" s="43"/>
      <c r="H78" s="156"/>
      <c r="I78" s="157"/>
      <c r="J78" s="157"/>
      <c r="K78" s="158"/>
    </row>
    <row r="79" spans="1:11" ht="15.75" hidden="1" customHeight="1" outlineLevel="1">
      <c r="A79" s="77">
        <v>76</v>
      </c>
      <c r="B79" s="17" t="s">
        <v>110</v>
      </c>
      <c r="C79" s="18"/>
      <c r="D79" s="27"/>
      <c r="E79" s="19"/>
      <c r="F79" s="28"/>
      <c r="G79" s="29"/>
      <c r="H79" s="153"/>
      <c r="I79" s="154"/>
      <c r="J79" s="154"/>
      <c r="K79" s="155"/>
    </row>
    <row r="80" spans="1:11" ht="15.75" hidden="1" customHeight="1" outlineLevel="1">
      <c r="A80" s="74">
        <v>77</v>
      </c>
      <c r="B80" s="4" t="s">
        <v>111</v>
      </c>
      <c r="C80" s="3"/>
      <c r="D80" s="16"/>
      <c r="E80" s="7"/>
      <c r="F80" s="40"/>
      <c r="G80" s="41"/>
      <c r="H80" s="156"/>
      <c r="I80" s="157"/>
      <c r="J80" s="157"/>
      <c r="K80" s="158"/>
    </row>
    <row r="81" spans="1:11" ht="15.75" hidden="1" customHeight="1" outlineLevel="1">
      <c r="A81" s="77">
        <v>78</v>
      </c>
      <c r="B81" s="17" t="s">
        <v>112</v>
      </c>
      <c r="C81" s="18"/>
      <c r="D81" s="27"/>
      <c r="E81" s="19"/>
      <c r="F81" s="47"/>
      <c r="G81" s="48"/>
      <c r="H81" s="153"/>
      <c r="I81" s="154"/>
      <c r="J81" s="154"/>
      <c r="K81" s="155"/>
    </row>
    <row r="82" spans="1:11" ht="15.75" hidden="1" customHeight="1" outlineLevel="1">
      <c r="A82" s="74">
        <v>79</v>
      </c>
      <c r="B82" s="4" t="s">
        <v>113</v>
      </c>
      <c r="C82" s="3"/>
      <c r="D82" s="16"/>
      <c r="E82" s="7"/>
      <c r="F82" s="40"/>
      <c r="G82" s="41"/>
      <c r="H82" s="156"/>
      <c r="I82" s="157"/>
      <c r="J82" s="157"/>
      <c r="K82" s="158"/>
    </row>
    <row r="83" spans="1:11" ht="15.75" hidden="1" customHeight="1" outlineLevel="1">
      <c r="A83" s="77">
        <v>80</v>
      </c>
      <c r="B83" s="20" t="s">
        <v>114</v>
      </c>
      <c r="C83" s="18"/>
      <c r="D83" s="27"/>
      <c r="E83" s="19"/>
      <c r="F83" s="28"/>
      <c r="G83" s="29"/>
      <c r="H83" s="153"/>
      <c r="I83" s="154"/>
      <c r="J83" s="154"/>
      <c r="K83" s="155"/>
    </row>
    <row r="84" spans="1:11" ht="15.75" hidden="1" customHeight="1" outlineLevel="1">
      <c r="A84" s="74">
        <v>81</v>
      </c>
      <c r="B84" s="4" t="s">
        <v>115</v>
      </c>
      <c r="C84" s="3"/>
      <c r="D84" s="16"/>
      <c r="E84" s="7"/>
      <c r="F84" s="40"/>
      <c r="G84" s="41"/>
      <c r="H84" s="156"/>
      <c r="I84" s="157"/>
      <c r="J84" s="157"/>
      <c r="K84" s="158"/>
    </row>
    <row r="85" spans="1:11" ht="15.75" hidden="1" customHeight="1" outlineLevel="1">
      <c r="A85" s="77">
        <v>82</v>
      </c>
      <c r="B85" s="17" t="s">
        <v>116</v>
      </c>
      <c r="C85" s="18"/>
      <c r="D85" s="27"/>
      <c r="E85" s="19"/>
      <c r="F85" s="47"/>
      <c r="G85" s="48"/>
      <c r="H85" s="153"/>
      <c r="I85" s="154"/>
      <c r="J85" s="154"/>
      <c r="K85" s="155"/>
    </row>
    <row r="86" spans="1:11" ht="15.75" hidden="1" customHeight="1" outlineLevel="1">
      <c r="A86" s="74">
        <v>83</v>
      </c>
      <c r="B86" s="4" t="s">
        <v>117</v>
      </c>
      <c r="C86" s="3"/>
      <c r="D86" s="16"/>
      <c r="E86" s="7"/>
      <c r="F86" s="40"/>
      <c r="G86" s="41"/>
      <c r="H86" s="156"/>
      <c r="I86" s="157"/>
      <c r="J86" s="157"/>
      <c r="K86" s="158"/>
    </row>
    <row r="87" spans="1:11" ht="15.75" hidden="1" customHeight="1" outlineLevel="1">
      <c r="A87" s="74">
        <v>84</v>
      </c>
      <c r="B87" s="17" t="s">
        <v>118</v>
      </c>
      <c r="C87" s="18"/>
      <c r="D87" s="27"/>
      <c r="E87" s="19"/>
      <c r="F87" s="28"/>
      <c r="G87" s="29"/>
      <c r="H87" s="153"/>
      <c r="I87" s="154"/>
      <c r="J87" s="154"/>
      <c r="K87" s="155"/>
    </row>
    <row r="88" spans="1:11" ht="15.75" hidden="1" customHeight="1" outlineLevel="1">
      <c r="A88" s="77">
        <v>85</v>
      </c>
      <c r="B88" s="4" t="s">
        <v>119</v>
      </c>
      <c r="C88" s="3"/>
      <c r="D88" s="16"/>
      <c r="E88" s="7"/>
      <c r="F88" s="42"/>
      <c r="G88" s="43"/>
      <c r="H88" s="156"/>
      <c r="I88" s="157"/>
      <c r="J88" s="157"/>
      <c r="K88" s="158"/>
    </row>
    <row r="89" spans="1:11" ht="15.75" hidden="1" customHeight="1" outlineLevel="1">
      <c r="A89" s="74">
        <v>86</v>
      </c>
      <c r="B89" s="17" t="s">
        <v>120</v>
      </c>
      <c r="C89" s="18"/>
      <c r="D89" s="27"/>
      <c r="E89" s="19"/>
      <c r="F89" s="28"/>
      <c r="G89" s="29"/>
      <c r="H89" s="153"/>
      <c r="I89" s="154"/>
      <c r="J89" s="154"/>
      <c r="K89" s="155"/>
    </row>
    <row r="90" spans="1:11" ht="15.75" hidden="1" customHeight="1" outlineLevel="1">
      <c r="A90" s="77">
        <v>87</v>
      </c>
      <c r="B90" s="4" t="s">
        <v>121</v>
      </c>
      <c r="C90" s="3"/>
      <c r="D90" s="16"/>
      <c r="E90" s="7"/>
      <c r="F90" s="40"/>
      <c r="G90" s="41"/>
      <c r="H90" s="156"/>
      <c r="I90" s="157"/>
      <c r="J90" s="157"/>
      <c r="K90" s="158"/>
    </row>
    <row r="91" spans="1:11" ht="15.75" hidden="1" customHeight="1" outlineLevel="1">
      <c r="A91" s="74">
        <v>88</v>
      </c>
      <c r="B91" s="17" t="s">
        <v>122</v>
      </c>
      <c r="C91" s="18"/>
      <c r="D91" s="27"/>
      <c r="E91" s="19"/>
      <c r="F91" s="47"/>
      <c r="G91" s="48"/>
      <c r="H91" s="153"/>
      <c r="I91" s="154"/>
      <c r="J91" s="154"/>
      <c r="K91" s="155"/>
    </row>
    <row r="92" spans="1:11" ht="15.75" hidden="1" customHeight="1" outlineLevel="1">
      <c r="A92" s="77">
        <v>89</v>
      </c>
      <c r="B92" s="4" t="s">
        <v>123</v>
      </c>
      <c r="C92" s="3"/>
      <c r="D92" s="16"/>
      <c r="E92" s="7"/>
      <c r="F92" s="40"/>
      <c r="G92" s="41"/>
      <c r="H92" s="156"/>
      <c r="I92" s="157"/>
      <c r="J92" s="157"/>
      <c r="K92" s="158"/>
    </row>
    <row r="93" spans="1:11" ht="15.75" hidden="1" customHeight="1" outlineLevel="1">
      <c r="A93" s="74">
        <v>90</v>
      </c>
      <c r="B93" s="20" t="s">
        <v>124</v>
      </c>
      <c r="C93" s="18"/>
      <c r="D93" s="27"/>
      <c r="E93" s="19"/>
      <c r="F93" s="28"/>
      <c r="G93" s="29"/>
      <c r="H93" s="153"/>
      <c r="I93" s="154"/>
      <c r="J93" s="154"/>
      <c r="K93" s="155"/>
    </row>
    <row r="94" spans="1:11" ht="15.75" hidden="1" customHeight="1" outlineLevel="1">
      <c r="A94" s="77">
        <v>91</v>
      </c>
      <c r="B94" s="4" t="s">
        <v>125</v>
      </c>
      <c r="C94" s="3"/>
      <c r="D94" s="16"/>
      <c r="E94" s="7"/>
      <c r="F94" s="40"/>
      <c r="G94" s="41"/>
      <c r="H94" s="156"/>
      <c r="I94" s="157"/>
      <c r="J94" s="157"/>
      <c r="K94" s="158"/>
    </row>
    <row r="95" spans="1:11" ht="15.75" hidden="1" customHeight="1" outlineLevel="1">
      <c r="A95" s="74">
        <v>92</v>
      </c>
      <c r="B95" s="17" t="s">
        <v>126</v>
      </c>
      <c r="C95" s="18"/>
      <c r="D95" s="27"/>
      <c r="E95" s="19"/>
      <c r="F95" s="47"/>
      <c r="G95" s="48"/>
      <c r="H95" s="153"/>
      <c r="I95" s="154"/>
      <c r="J95" s="154"/>
      <c r="K95" s="155"/>
    </row>
    <row r="96" spans="1:11" ht="15.75" hidden="1" customHeight="1" outlineLevel="1">
      <c r="A96" s="77">
        <v>93</v>
      </c>
      <c r="B96" s="4" t="s">
        <v>127</v>
      </c>
      <c r="C96" s="3"/>
      <c r="D96" s="16"/>
      <c r="E96" s="7"/>
      <c r="F96" s="40"/>
      <c r="G96" s="41"/>
      <c r="H96" s="156"/>
      <c r="I96" s="157"/>
      <c r="J96" s="157"/>
      <c r="K96" s="158"/>
    </row>
    <row r="97" spans="1:11" ht="15.75" hidden="1" customHeight="1" outlineLevel="1">
      <c r="A97" s="74">
        <v>94</v>
      </c>
      <c r="B97" s="17" t="s">
        <v>128</v>
      </c>
      <c r="C97" s="18"/>
      <c r="D97" s="27"/>
      <c r="E97" s="19"/>
      <c r="F97" s="28"/>
      <c r="G97" s="29"/>
      <c r="H97" s="153"/>
      <c r="I97" s="154"/>
      <c r="J97" s="154"/>
      <c r="K97" s="155"/>
    </row>
    <row r="98" spans="1:11" ht="15.75" hidden="1" customHeight="1" outlineLevel="1">
      <c r="A98" s="77">
        <v>95</v>
      </c>
      <c r="B98" s="4" t="s">
        <v>129</v>
      </c>
      <c r="C98" s="3"/>
      <c r="D98" s="16"/>
      <c r="E98" s="7"/>
      <c r="F98" s="42"/>
      <c r="G98" s="43"/>
      <c r="H98" s="156"/>
      <c r="I98" s="157"/>
      <c r="J98" s="157"/>
      <c r="K98" s="158"/>
    </row>
    <row r="99" spans="1:11" ht="15.75" hidden="1" customHeight="1" outlineLevel="1">
      <c r="A99" s="74">
        <v>96</v>
      </c>
      <c r="B99" s="17" t="s">
        <v>130</v>
      </c>
      <c r="C99" s="18"/>
      <c r="D99" s="27"/>
      <c r="E99" s="19"/>
      <c r="F99" s="28"/>
      <c r="G99" s="29"/>
      <c r="H99" s="153"/>
      <c r="I99" s="154"/>
      <c r="J99" s="154"/>
      <c r="K99" s="155"/>
    </row>
    <row r="100" spans="1:11" ht="15.75" hidden="1" customHeight="1" outlineLevel="1">
      <c r="A100" s="77">
        <v>97</v>
      </c>
      <c r="B100" s="4" t="s">
        <v>131</v>
      </c>
      <c r="C100" s="3"/>
      <c r="D100" s="16"/>
      <c r="E100" s="7"/>
      <c r="F100" s="40"/>
      <c r="G100" s="41"/>
      <c r="H100" s="156"/>
      <c r="I100" s="157"/>
      <c r="J100" s="157"/>
      <c r="K100" s="158"/>
    </row>
    <row r="101" spans="1:11" ht="15.75" hidden="1" customHeight="1" outlineLevel="1">
      <c r="A101" s="74">
        <v>98</v>
      </c>
      <c r="B101" s="17" t="s">
        <v>132</v>
      </c>
      <c r="C101" s="18"/>
      <c r="D101" s="27"/>
      <c r="E101" s="19"/>
      <c r="F101" s="47"/>
      <c r="G101" s="48"/>
      <c r="H101" s="153"/>
      <c r="I101" s="154"/>
      <c r="J101" s="154"/>
      <c r="K101" s="155"/>
    </row>
    <row r="102" spans="1:11" ht="15.75" hidden="1" customHeight="1" outlineLevel="1">
      <c r="A102" s="74">
        <v>99</v>
      </c>
      <c r="B102" s="4" t="s">
        <v>133</v>
      </c>
      <c r="C102" s="3"/>
      <c r="D102" s="16"/>
      <c r="E102" s="7"/>
      <c r="F102" s="40"/>
      <c r="G102" s="41"/>
      <c r="H102" s="156"/>
      <c r="I102" s="157"/>
      <c r="J102" s="157"/>
      <c r="K102" s="158"/>
    </row>
    <row r="103" spans="1:11" ht="15.75" hidden="1" customHeight="1" outlineLevel="1">
      <c r="A103" s="77">
        <v>100</v>
      </c>
      <c r="B103" s="20" t="s">
        <v>134</v>
      </c>
      <c r="C103" s="18"/>
      <c r="D103" s="27"/>
      <c r="E103" s="19"/>
      <c r="F103" s="28"/>
      <c r="G103" s="29"/>
      <c r="H103" s="153"/>
      <c r="I103" s="154"/>
      <c r="J103" s="154"/>
      <c r="K103" s="155"/>
    </row>
    <row r="104" spans="1:11" ht="15.75" hidden="1" customHeight="1" outlineLevel="1">
      <c r="A104" s="74">
        <v>101</v>
      </c>
      <c r="B104" s="4" t="s">
        <v>135</v>
      </c>
      <c r="C104" s="3"/>
      <c r="D104" s="16"/>
      <c r="E104" s="7"/>
      <c r="F104" s="40"/>
      <c r="G104" s="41"/>
      <c r="H104" s="156"/>
      <c r="I104" s="157"/>
      <c r="J104" s="157"/>
      <c r="K104" s="158"/>
    </row>
    <row r="105" spans="1:11" ht="15.75" hidden="1" customHeight="1" outlineLevel="1">
      <c r="A105" s="77">
        <v>102</v>
      </c>
      <c r="B105" s="17" t="s">
        <v>136</v>
      </c>
      <c r="C105" s="18"/>
      <c r="D105" s="27"/>
      <c r="E105" s="19"/>
      <c r="F105" s="47"/>
      <c r="G105" s="48"/>
      <c r="H105" s="153"/>
      <c r="I105" s="154"/>
      <c r="J105" s="154"/>
      <c r="K105" s="155"/>
    </row>
    <row r="106" spans="1:11" ht="15.75" hidden="1" customHeight="1" outlineLevel="1">
      <c r="A106" s="74">
        <v>103</v>
      </c>
      <c r="B106" s="4" t="s">
        <v>137</v>
      </c>
      <c r="C106" s="3"/>
      <c r="D106" s="16"/>
      <c r="E106" s="7"/>
      <c r="F106" s="40"/>
      <c r="G106" s="41"/>
      <c r="H106" s="156"/>
      <c r="I106" s="157"/>
      <c r="J106" s="157"/>
      <c r="K106" s="158"/>
    </row>
    <row r="107" spans="1:11" ht="15.75" hidden="1" customHeight="1" outlineLevel="1">
      <c r="A107" s="77">
        <v>104</v>
      </c>
      <c r="B107" s="17" t="s">
        <v>138</v>
      </c>
      <c r="C107" s="18"/>
      <c r="D107" s="27"/>
      <c r="E107" s="19"/>
      <c r="F107" s="28"/>
      <c r="G107" s="29"/>
      <c r="H107" s="153"/>
      <c r="I107" s="154"/>
      <c r="J107" s="154"/>
      <c r="K107" s="155"/>
    </row>
    <row r="108" spans="1:11" ht="15.75" hidden="1" customHeight="1" outlineLevel="1">
      <c r="A108" s="74">
        <v>105</v>
      </c>
      <c r="B108" s="4" t="s">
        <v>139</v>
      </c>
      <c r="C108" s="3"/>
      <c r="D108" s="16"/>
      <c r="E108" s="7"/>
      <c r="F108" s="42"/>
      <c r="G108" s="43"/>
      <c r="H108" s="156"/>
      <c r="I108" s="157"/>
      <c r="J108" s="157"/>
      <c r="K108" s="158"/>
    </row>
    <row r="109" spans="1:11" ht="15.75" hidden="1" customHeight="1" outlineLevel="1">
      <c r="A109" s="77">
        <v>106</v>
      </c>
      <c r="B109" s="17" t="s">
        <v>140</v>
      </c>
      <c r="C109" s="18"/>
      <c r="D109" s="27"/>
      <c r="E109" s="19"/>
      <c r="F109" s="28"/>
      <c r="G109" s="29"/>
      <c r="H109" s="153"/>
      <c r="I109" s="154"/>
      <c r="J109" s="154"/>
      <c r="K109" s="155"/>
    </row>
    <row r="110" spans="1:11" ht="15.75" hidden="1" customHeight="1" outlineLevel="1">
      <c r="A110" s="74">
        <v>107</v>
      </c>
      <c r="B110" s="4" t="s">
        <v>141</v>
      </c>
      <c r="C110" s="3"/>
      <c r="D110" s="16"/>
      <c r="E110" s="7"/>
      <c r="F110" s="40"/>
      <c r="G110" s="41"/>
      <c r="H110" s="156"/>
      <c r="I110" s="157"/>
      <c r="J110" s="157"/>
      <c r="K110" s="158"/>
    </row>
    <row r="111" spans="1:11" ht="15.75" hidden="1" customHeight="1" outlineLevel="1">
      <c r="A111" s="77">
        <v>108</v>
      </c>
      <c r="B111" s="17" t="s">
        <v>142</v>
      </c>
      <c r="C111" s="18"/>
      <c r="D111" s="27"/>
      <c r="E111" s="19"/>
      <c r="F111" s="47"/>
      <c r="G111" s="48"/>
      <c r="H111" s="153"/>
      <c r="I111" s="154"/>
      <c r="J111" s="154"/>
      <c r="K111" s="155"/>
    </row>
    <row r="112" spans="1:11" ht="15.75" hidden="1" customHeight="1" outlineLevel="1">
      <c r="A112" s="74">
        <v>109</v>
      </c>
      <c r="B112" s="4" t="s">
        <v>143</v>
      </c>
      <c r="C112" s="3"/>
      <c r="D112" s="16"/>
      <c r="E112" s="7"/>
      <c r="F112" s="40"/>
      <c r="G112" s="41"/>
      <c r="H112" s="156"/>
      <c r="I112" s="157"/>
      <c r="J112" s="157"/>
      <c r="K112" s="158"/>
    </row>
    <row r="113" spans="1:11" ht="15.75" hidden="1" customHeight="1" outlineLevel="1">
      <c r="A113" s="77">
        <v>110</v>
      </c>
      <c r="B113" s="20" t="s">
        <v>144</v>
      </c>
      <c r="C113" s="18"/>
      <c r="D113" s="27"/>
      <c r="E113" s="19"/>
      <c r="F113" s="28"/>
      <c r="G113" s="29"/>
      <c r="H113" s="153"/>
      <c r="I113" s="154"/>
      <c r="J113" s="154"/>
      <c r="K113" s="155"/>
    </row>
    <row r="114" spans="1:11" ht="15.75" hidden="1" customHeight="1" outlineLevel="1">
      <c r="A114" s="74">
        <v>111</v>
      </c>
      <c r="B114" s="4" t="s">
        <v>145</v>
      </c>
      <c r="C114" s="3"/>
      <c r="D114" s="16"/>
      <c r="E114" s="7"/>
      <c r="F114" s="40"/>
      <c r="G114" s="41"/>
      <c r="H114" s="156"/>
      <c r="I114" s="157"/>
      <c r="J114" s="157"/>
      <c r="K114" s="158"/>
    </row>
    <row r="115" spans="1:11" ht="15.75" hidden="1" customHeight="1" outlineLevel="1">
      <c r="A115" s="77">
        <v>112</v>
      </c>
      <c r="B115" s="17" t="s">
        <v>146</v>
      </c>
      <c r="C115" s="18"/>
      <c r="D115" s="27"/>
      <c r="E115" s="19"/>
      <c r="F115" s="47"/>
      <c r="G115" s="48"/>
      <c r="H115" s="153"/>
      <c r="I115" s="154"/>
      <c r="J115" s="154"/>
      <c r="K115" s="155"/>
    </row>
    <row r="116" spans="1:11" ht="15.75" hidden="1" customHeight="1" outlineLevel="1">
      <c r="A116" s="74">
        <v>113</v>
      </c>
      <c r="B116" s="4" t="s">
        <v>147</v>
      </c>
      <c r="C116" s="3"/>
      <c r="D116" s="16"/>
      <c r="E116" s="7"/>
      <c r="F116" s="40"/>
      <c r="G116" s="41"/>
      <c r="H116" s="156"/>
      <c r="I116" s="157"/>
      <c r="J116" s="157"/>
      <c r="K116" s="158"/>
    </row>
    <row r="117" spans="1:11" ht="15.75" hidden="1" customHeight="1" outlineLevel="1">
      <c r="A117" s="74">
        <v>114</v>
      </c>
      <c r="B117" s="17" t="s">
        <v>148</v>
      </c>
      <c r="C117" s="18"/>
      <c r="D117" s="27"/>
      <c r="E117" s="19"/>
      <c r="F117" s="28"/>
      <c r="G117" s="29"/>
      <c r="H117" s="153"/>
      <c r="I117" s="154"/>
      <c r="J117" s="154"/>
      <c r="K117" s="155"/>
    </row>
    <row r="118" spans="1:11" ht="15.75" hidden="1" customHeight="1" outlineLevel="1">
      <c r="A118" s="77">
        <v>115</v>
      </c>
      <c r="B118" s="4" t="s">
        <v>149</v>
      </c>
      <c r="C118" s="3"/>
      <c r="D118" s="16"/>
      <c r="E118" s="7"/>
      <c r="F118" s="42"/>
      <c r="G118" s="43"/>
      <c r="H118" s="156"/>
      <c r="I118" s="157"/>
      <c r="J118" s="157"/>
      <c r="K118" s="158"/>
    </row>
    <row r="119" spans="1:11" ht="15.75" hidden="1" customHeight="1" outlineLevel="1">
      <c r="A119" s="74">
        <v>116</v>
      </c>
      <c r="B119" s="17" t="s">
        <v>150</v>
      </c>
      <c r="C119" s="18"/>
      <c r="D119" s="27"/>
      <c r="E119" s="19"/>
      <c r="F119" s="28"/>
      <c r="G119" s="29"/>
      <c r="H119" s="153"/>
      <c r="I119" s="154"/>
      <c r="J119" s="154"/>
      <c r="K119" s="155"/>
    </row>
    <row r="120" spans="1:11" ht="15.75" hidden="1" customHeight="1" outlineLevel="1">
      <c r="A120" s="77">
        <v>117</v>
      </c>
      <c r="B120" s="4" t="s">
        <v>151</v>
      </c>
      <c r="C120" s="3"/>
      <c r="D120" s="16"/>
      <c r="E120" s="7"/>
      <c r="F120" s="40"/>
      <c r="G120" s="41"/>
      <c r="H120" s="156"/>
      <c r="I120" s="157"/>
      <c r="J120" s="157"/>
      <c r="K120" s="158"/>
    </row>
    <row r="121" spans="1:11" ht="15.75" hidden="1" customHeight="1" outlineLevel="1">
      <c r="A121" s="74">
        <v>118</v>
      </c>
      <c r="B121" s="17" t="s">
        <v>152</v>
      </c>
      <c r="C121" s="18"/>
      <c r="D121" s="27"/>
      <c r="E121" s="19"/>
      <c r="F121" s="47"/>
      <c r="G121" s="48"/>
      <c r="H121" s="153"/>
      <c r="I121" s="154"/>
      <c r="J121" s="154"/>
      <c r="K121" s="155"/>
    </row>
    <row r="122" spans="1:11" ht="15.75" hidden="1" customHeight="1" outlineLevel="1">
      <c r="A122" s="77">
        <v>119</v>
      </c>
      <c r="B122" s="4" t="s">
        <v>153</v>
      </c>
      <c r="C122" s="3"/>
      <c r="D122" s="16"/>
      <c r="E122" s="7"/>
      <c r="F122" s="40"/>
      <c r="G122" s="41"/>
      <c r="H122" s="156"/>
      <c r="I122" s="157"/>
      <c r="J122" s="157"/>
      <c r="K122" s="158"/>
    </row>
    <row r="123" spans="1:11" ht="15.75" hidden="1" customHeight="1" outlineLevel="1">
      <c r="A123" s="74">
        <v>120</v>
      </c>
      <c r="B123" s="20" t="s">
        <v>154</v>
      </c>
      <c r="C123" s="18"/>
      <c r="D123" s="27"/>
      <c r="E123" s="19"/>
      <c r="F123" s="28"/>
      <c r="G123" s="29"/>
      <c r="H123" s="153"/>
      <c r="I123" s="154"/>
      <c r="J123" s="154"/>
      <c r="K123" s="155"/>
    </row>
    <row r="124" spans="1:11" ht="15.75" hidden="1" customHeight="1" outlineLevel="1">
      <c r="A124" s="77">
        <v>121</v>
      </c>
      <c r="B124" s="4" t="s">
        <v>155</v>
      </c>
      <c r="C124" s="3"/>
      <c r="D124" s="16"/>
      <c r="E124" s="7"/>
      <c r="F124" s="40"/>
      <c r="G124" s="41"/>
      <c r="H124" s="156"/>
      <c r="I124" s="157"/>
      <c r="J124" s="157"/>
      <c r="K124" s="158"/>
    </row>
    <row r="125" spans="1:11" ht="15.75" hidden="1" customHeight="1" outlineLevel="1">
      <c r="A125" s="74">
        <v>122</v>
      </c>
      <c r="B125" s="17" t="s">
        <v>156</v>
      </c>
      <c r="C125" s="18"/>
      <c r="D125" s="27"/>
      <c r="E125" s="19"/>
      <c r="F125" s="47"/>
      <c r="G125" s="48"/>
      <c r="H125" s="153"/>
      <c r="I125" s="154"/>
      <c r="J125" s="154"/>
      <c r="K125" s="155"/>
    </row>
    <row r="126" spans="1:11" ht="15.75" hidden="1" customHeight="1" outlineLevel="1">
      <c r="A126" s="77">
        <v>123</v>
      </c>
      <c r="B126" s="4" t="s">
        <v>157</v>
      </c>
      <c r="C126" s="3"/>
      <c r="D126" s="16"/>
      <c r="E126" s="7"/>
      <c r="F126" s="40"/>
      <c r="G126" s="41"/>
      <c r="H126" s="156"/>
      <c r="I126" s="157"/>
      <c r="J126" s="157"/>
      <c r="K126" s="158"/>
    </row>
    <row r="127" spans="1:11" ht="15.75" hidden="1" customHeight="1" outlineLevel="1">
      <c r="A127" s="74">
        <v>124</v>
      </c>
      <c r="B127" s="17" t="s">
        <v>158</v>
      </c>
      <c r="C127" s="18"/>
      <c r="D127" s="27"/>
      <c r="E127" s="19"/>
      <c r="F127" s="28"/>
      <c r="G127" s="29"/>
      <c r="H127" s="153"/>
      <c r="I127" s="154"/>
      <c r="J127" s="154"/>
      <c r="K127" s="155"/>
    </row>
    <row r="128" spans="1:11" ht="15.75" hidden="1" customHeight="1" outlineLevel="1">
      <c r="A128" s="77">
        <v>125</v>
      </c>
      <c r="B128" s="4" t="s">
        <v>159</v>
      </c>
      <c r="C128" s="3"/>
      <c r="D128" s="16"/>
      <c r="E128" s="7"/>
      <c r="F128" s="42"/>
      <c r="G128" s="43"/>
      <c r="H128" s="156"/>
      <c r="I128" s="157"/>
      <c r="J128" s="157"/>
      <c r="K128" s="158"/>
    </row>
    <row r="129" spans="1:11" ht="15.75" hidden="1" customHeight="1" outlineLevel="1">
      <c r="A129" s="74">
        <v>126</v>
      </c>
      <c r="B129" s="17" t="s">
        <v>160</v>
      </c>
      <c r="C129" s="18"/>
      <c r="D129" s="27"/>
      <c r="E129" s="19"/>
      <c r="F129" s="28"/>
      <c r="G129" s="29"/>
      <c r="H129" s="153"/>
      <c r="I129" s="154"/>
      <c r="J129" s="154"/>
      <c r="K129" s="155"/>
    </row>
    <row r="130" spans="1:11" ht="15.75" hidden="1" customHeight="1" outlineLevel="1">
      <c r="A130" s="77">
        <v>127</v>
      </c>
      <c r="B130" s="4" t="s">
        <v>161</v>
      </c>
      <c r="C130" s="3"/>
      <c r="D130" s="16"/>
      <c r="E130" s="7"/>
      <c r="F130" s="40"/>
      <c r="G130" s="41"/>
      <c r="H130" s="156"/>
      <c r="I130" s="157"/>
      <c r="J130" s="157"/>
      <c r="K130" s="158"/>
    </row>
    <row r="131" spans="1:11" ht="15.75" hidden="1" customHeight="1" outlineLevel="1">
      <c r="A131" s="74">
        <v>128</v>
      </c>
      <c r="B131" s="17" t="s">
        <v>162</v>
      </c>
      <c r="C131" s="18"/>
      <c r="D131" s="27"/>
      <c r="E131" s="19"/>
      <c r="F131" s="47"/>
      <c r="G131" s="48"/>
      <c r="H131" s="153"/>
      <c r="I131" s="154"/>
      <c r="J131" s="154"/>
      <c r="K131" s="155"/>
    </row>
    <row r="132" spans="1:11" ht="15.75" hidden="1" customHeight="1" outlineLevel="1">
      <c r="A132" s="74">
        <v>129</v>
      </c>
      <c r="B132" s="4" t="s">
        <v>163</v>
      </c>
      <c r="C132" s="3"/>
      <c r="D132" s="16"/>
      <c r="E132" s="7"/>
      <c r="F132" s="40"/>
      <c r="G132" s="41"/>
      <c r="H132" s="156"/>
      <c r="I132" s="157"/>
      <c r="J132" s="157"/>
      <c r="K132" s="158"/>
    </row>
    <row r="133" spans="1:11" ht="15.75" hidden="1" customHeight="1" outlineLevel="1">
      <c r="A133" s="77">
        <v>130</v>
      </c>
      <c r="B133" s="20" t="s">
        <v>164</v>
      </c>
      <c r="C133" s="18"/>
      <c r="D133" s="27"/>
      <c r="E133" s="19"/>
      <c r="F133" s="28"/>
      <c r="G133" s="29"/>
      <c r="H133" s="153"/>
      <c r="I133" s="154"/>
      <c r="J133" s="154"/>
      <c r="K133" s="155"/>
    </row>
    <row r="134" spans="1:11" ht="15.75" hidden="1" customHeight="1" outlineLevel="1">
      <c r="A134" s="74">
        <v>131</v>
      </c>
      <c r="B134" s="4" t="s">
        <v>165</v>
      </c>
      <c r="C134" s="3"/>
      <c r="D134" s="16"/>
      <c r="E134" s="7"/>
      <c r="F134" s="40"/>
      <c r="G134" s="41"/>
      <c r="H134" s="156"/>
      <c r="I134" s="157"/>
      <c r="J134" s="157"/>
      <c r="K134" s="158"/>
    </row>
    <row r="135" spans="1:11" ht="15.75" hidden="1" customHeight="1" outlineLevel="1">
      <c r="A135" s="77">
        <v>132</v>
      </c>
      <c r="B135" s="17" t="s">
        <v>166</v>
      </c>
      <c r="C135" s="18"/>
      <c r="D135" s="27"/>
      <c r="E135" s="19"/>
      <c r="F135" s="47"/>
      <c r="G135" s="48"/>
      <c r="H135" s="153"/>
      <c r="I135" s="154"/>
      <c r="J135" s="154"/>
      <c r="K135" s="155"/>
    </row>
    <row r="136" spans="1:11" ht="15.75" hidden="1" customHeight="1" outlineLevel="1">
      <c r="A136" s="74">
        <v>133</v>
      </c>
      <c r="B136" s="4" t="s">
        <v>167</v>
      </c>
      <c r="C136" s="3"/>
      <c r="D136" s="16"/>
      <c r="E136" s="7"/>
      <c r="F136" s="40"/>
      <c r="G136" s="41"/>
      <c r="H136" s="156"/>
      <c r="I136" s="157"/>
      <c r="J136" s="157"/>
      <c r="K136" s="158"/>
    </row>
    <row r="137" spans="1:11" ht="15.75" hidden="1" customHeight="1" outlineLevel="1">
      <c r="A137" s="77">
        <v>134</v>
      </c>
      <c r="B137" s="17" t="s">
        <v>168</v>
      </c>
      <c r="C137" s="18"/>
      <c r="D137" s="27"/>
      <c r="E137" s="19"/>
      <c r="F137" s="28"/>
      <c r="G137" s="29"/>
      <c r="H137" s="153"/>
      <c r="I137" s="154"/>
      <c r="J137" s="154"/>
      <c r="K137" s="155"/>
    </row>
    <row r="138" spans="1:11" ht="15.75" hidden="1" customHeight="1" outlineLevel="1">
      <c r="A138" s="74">
        <v>135</v>
      </c>
      <c r="B138" s="4" t="s">
        <v>169</v>
      </c>
      <c r="C138" s="3"/>
      <c r="D138" s="16"/>
      <c r="E138" s="7"/>
      <c r="F138" s="42"/>
      <c r="G138" s="43"/>
      <c r="H138" s="156"/>
      <c r="I138" s="157"/>
      <c r="J138" s="157"/>
      <c r="K138" s="158"/>
    </row>
    <row r="139" spans="1:11" ht="15.75" hidden="1" customHeight="1" outlineLevel="1">
      <c r="A139" s="77">
        <v>136</v>
      </c>
      <c r="B139" s="17" t="s">
        <v>170</v>
      </c>
      <c r="C139" s="18"/>
      <c r="D139" s="27"/>
      <c r="E139" s="19"/>
      <c r="F139" s="28"/>
      <c r="G139" s="29"/>
      <c r="H139" s="153"/>
      <c r="I139" s="154"/>
      <c r="J139" s="154"/>
      <c r="K139" s="155"/>
    </row>
    <row r="140" spans="1:11" ht="15.75" hidden="1" customHeight="1" outlineLevel="1">
      <c r="A140" s="74">
        <v>137</v>
      </c>
      <c r="B140" s="4" t="s">
        <v>171</v>
      </c>
      <c r="C140" s="3"/>
      <c r="D140" s="16"/>
      <c r="E140" s="7"/>
      <c r="F140" s="40"/>
      <c r="G140" s="41"/>
      <c r="H140" s="156"/>
      <c r="I140" s="157"/>
      <c r="J140" s="157"/>
      <c r="K140" s="158"/>
    </row>
    <row r="141" spans="1:11" ht="15.75" hidden="1" customHeight="1" outlineLevel="1">
      <c r="A141" s="77">
        <v>138</v>
      </c>
      <c r="B141" s="17" t="s">
        <v>172</v>
      </c>
      <c r="C141" s="18"/>
      <c r="D141" s="27"/>
      <c r="E141" s="19"/>
      <c r="F141" s="47"/>
      <c r="G141" s="48"/>
      <c r="H141" s="153"/>
      <c r="I141" s="154"/>
      <c r="J141" s="154"/>
      <c r="K141" s="155"/>
    </row>
    <row r="142" spans="1:11" ht="15.75" hidden="1" customHeight="1" outlineLevel="1">
      <c r="A142" s="74">
        <v>139</v>
      </c>
      <c r="B142" s="4" t="s">
        <v>173</v>
      </c>
      <c r="C142" s="3"/>
      <c r="D142" s="16"/>
      <c r="E142" s="7"/>
      <c r="F142" s="40"/>
      <c r="G142" s="41"/>
      <c r="H142" s="156"/>
      <c r="I142" s="157"/>
      <c r="J142" s="157"/>
      <c r="K142" s="158"/>
    </row>
    <row r="143" spans="1:11" ht="15.75" hidden="1" customHeight="1" outlineLevel="1">
      <c r="A143" s="77">
        <v>140</v>
      </c>
      <c r="B143" s="20" t="s">
        <v>174</v>
      </c>
      <c r="C143" s="18"/>
      <c r="D143" s="27"/>
      <c r="E143" s="19"/>
      <c r="F143" s="28"/>
      <c r="G143" s="29"/>
      <c r="H143" s="153"/>
      <c r="I143" s="154"/>
      <c r="J143" s="154"/>
      <c r="K143" s="155"/>
    </row>
    <row r="144" spans="1:11" ht="15.75" hidden="1" customHeight="1" outlineLevel="1">
      <c r="A144" s="74">
        <v>141</v>
      </c>
      <c r="B144" s="4" t="s">
        <v>176</v>
      </c>
      <c r="C144" s="3"/>
      <c r="D144" s="16"/>
      <c r="E144" s="7"/>
      <c r="F144" s="40"/>
      <c r="G144" s="41"/>
      <c r="H144" s="156"/>
      <c r="I144" s="157"/>
      <c r="J144" s="157"/>
      <c r="K144" s="158"/>
    </row>
    <row r="145" spans="1:11" ht="15.75" hidden="1" customHeight="1" outlineLevel="1">
      <c r="A145" s="77">
        <v>142</v>
      </c>
      <c r="B145" s="17" t="s">
        <v>177</v>
      </c>
      <c r="C145" s="18"/>
      <c r="D145" s="27"/>
      <c r="E145" s="19"/>
      <c r="F145" s="47"/>
      <c r="G145" s="48"/>
      <c r="H145" s="153"/>
      <c r="I145" s="154"/>
      <c r="J145" s="154"/>
      <c r="K145" s="155"/>
    </row>
    <row r="146" spans="1:11" ht="15.75" hidden="1" customHeight="1" outlineLevel="1">
      <c r="A146" s="74">
        <v>143</v>
      </c>
      <c r="B146" s="4" t="s">
        <v>178</v>
      </c>
      <c r="C146" s="3"/>
      <c r="D146" s="16"/>
      <c r="E146" s="7"/>
      <c r="F146" s="40"/>
      <c r="G146" s="41"/>
      <c r="H146" s="142"/>
      <c r="I146" s="143"/>
      <c r="J146" s="143"/>
      <c r="K146" s="158"/>
    </row>
    <row r="147" spans="1:11" ht="15.75" hidden="1" customHeight="1" outlineLevel="1">
      <c r="A147" s="74">
        <v>144</v>
      </c>
      <c r="B147" s="17" t="s">
        <v>179</v>
      </c>
      <c r="C147" s="18"/>
      <c r="D147" s="27"/>
      <c r="E147" s="19"/>
      <c r="F147" s="28"/>
      <c r="G147" s="29"/>
      <c r="H147" s="153"/>
      <c r="I147" s="154"/>
      <c r="J147" s="154"/>
      <c r="K147" s="155"/>
    </row>
    <row r="148" spans="1:11" ht="15.75" hidden="1" customHeight="1" outlineLevel="1">
      <c r="A148" s="77">
        <v>145</v>
      </c>
      <c r="B148" s="4" t="s">
        <v>180</v>
      </c>
      <c r="C148" s="3"/>
      <c r="D148" s="16"/>
      <c r="E148" s="7"/>
      <c r="F148" s="40"/>
      <c r="G148" s="41"/>
      <c r="H148" s="156"/>
      <c r="I148" s="157"/>
      <c r="J148" s="157"/>
      <c r="K148" s="158"/>
    </row>
    <row r="149" spans="1:11" ht="15.75" hidden="1" customHeight="1" outlineLevel="1">
      <c r="A149" s="74">
        <v>146</v>
      </c>
      <c r="B149" s="17" t="s">
        <v>181</v>
      </c>
      <c r="C149" s="18"/>
      <c r="D149" s="27"/>
      <c r="E149" s="19"/>
      <c r="F149" s="47"/>
      <c r="G149" s="48"/>
      <c r="H149" s="153"/>
      <c r="I149" s="154"/>
      <c r="J149" s="154"/>
      <c r="K149" s="155"/>
    </row>
    <row r="150" spans="1:11" ht="15.75" hidden="1" customHeight="1" outlineLevel="1">
      <c r="A150" s="77">
        <v>147</v>
      </c>
      <c r="B150" s="4" t="s">
        <v>182</v>
      </c>
      <c r="C150" s="3"/>
      <c r="D150" s="16"/>
      <c r="E150" s="7"/>
      <c r="F150" s="40"/>
      <c r="G150" s="41"/>
      <c r="H150" s="156"/>
      <c r="I150" s="157"/>
      <c r="J150" s="157"/>
      <c r="K150" s="158"/>
    </row>
    <row r="151" spans="1:11" ht="15.75" hidden="1" customHeight="1" outlineLevel="1">
      <c r="A151" s="74">
        <v>148</v>
      </c>
      <c r="B151" s="17" t="s">
        <v>183</v>
      </c>
      <c r="C151" s="18"/>
      <c r="D151" s="27"/>
      <c r="E151" s="19"/>
      <c r="F151" s="28"/>
      <c r="G151" s="29"/>
      <c r="H151" s="153"/>
      <c r="I151" s="154"/>
      <c r="J151" s="154"/>
      <c r="K151" s="155"/>
    </row>
    <row r="152" spans="1:11" ht="15.75" hidden="1" customHeight="1" outlineLevel="1">
      <c r="A152" s="77">
        <v>149</v>
      </c>
      <c r="B152" s="4" t="s">
        <v>184</v>
      </c>
      <c r="C152" s="3"/>
      <c r="D152" s="16"/>
      <c r="E152" s="7"/>
      <c r="F152" s="40"/>
      <c r="G152" s="41"/>
      <c r="H152" s="156"/>
      <c r="I152" s="157"/>
      <c r="J152" s="157"/>
      <c r="K152" s="158"/>
    </row>
    <row r="153" spans="1:11" ht="15.75" hidden="1" customHeight="1" outlineLevel="1">
      <c r="A153" s="74">
        <v>150</v>
      </c>
      <c r="B153" s="20" t="s">
        <v>185</v>
      </c>
      <c r="C153" s="18"/>
      <c r="D153" s="27"/>
      <c r="E153" s="19"/>
      <c r="F153" s="47"/>
      <c r="G153" s="48"/>
      <c r="H153" s="153"/>
      <c r="I153" s="154"/>
      <c r="J153" s="154"/>
      <c r="K153" s="155"/>
    </row>
    <row r="154" spans="1:11" ht="15.75" hidden="1" customHeight="1" collapsed="1">
      <c r="A154" s="77">
        <v>151</v>
      </c>
      <c r="B154" s="4" t="s">
        <v>186</v>
      </c>
      <c r="C154" s="3"/>
      <c r="D154" s="16"/>
      <c r="E154" s="7"/>
      <c r="F154" s="40"/>
      <c r="G154" s="41"/>
      <c r="H154" s="156"/>
      <c r="I154" s="157"/>
      <c r="J154" s="157"/>
      <c r="K154" s="158"/>
    </row>
    <row r="155" spans="1:11" ht="15.75" hidden="1" customHeight="1">
      <c r="A155" s="74">
        <v>152</v>
      </c>
      <c r="B155" s="17" t="s">
        <v>187</v>
      </c>
      <c r="C155" s="18"/>
      <c r="D155" s="27"/>
      <c r="E155" s="19"/>
      <c r="F155" s="28"/>
      <c r="G155" s="29"/>
      <c r="H155" s="153"/>
      <c r="I155" s="154"/>
      <c r="J155" s="154"/>
      <c r="K155" s="155"/>
    </row>
    <row r="156" spans="1:11" ht="15.75" hidden="1" customHeight="1">
      <c r="A156" s="77">
        <v>153</v>
      </c>
      <c r="B156" s="4" t="s">
        <v>188</v>
      </c>
      <c r="C156" s="3"/>
      <c r="D156" s="16"/>
      <c r="E156" s="7"/>
      <c r="F156" s="40"/>
      <c r="G156" s="41"/>
      <c r="H156" s="156"/>
      <c r="I156" s="157"/>
      <c r="J156" s="157"/>
      <c r="K156" s="158"/>
    </row>
    <row r="157" spans="1:11" ht="15.75" hidden="1" customHeight="1">
      <c r="A157" s="74">
        <v>154</v>
      </c>
      <c r="B157" s="17" t="s">
        <v>189</v>
      </c>
      <c r="C157" s="18"/>
      <c r="D157" s="27"/>
      <c r="E157" s="19"/>
      <c r="F157" s="47"/>
      <c r="G157" s="48"/>
      <c r="H157" s="153"/>
      <c r="I157" s="154"/>
      <c r="J157" s="154"/>
      <c r="K157" s="155"/>
    </row>
    <row r="158" spans="1:11" ht="15.75" hidden="1" customHeight="1">
      <c r="A158" s="77">
        <v>155</v>
      </c>
      <c r="B158" s="4" t="s">
        <v>190</v>
      </c>
      <c r="C158" s="3"/>
      <c r="D158" s="16"/>
      <c r="E158" s="7"/>
      <c r="F158" s="40"/>
      <c r="G158" s="41"/>
      <c r="H158" s="156"/>
      <c r="I158" s="157"/>
      <c r="J158" s="157"/>
      <c r="K158" s="158"/>
    </row>
    <row r="159" spans="1:11" ht="15.75" hidden="1" customHeight="1">
      <c r="A159" s="74">
        <v>156</v>
      </c>
      <c r="B159" s="17" t="s">
        <v>191</v>
      </c>
      <c r="C159" s="18"/>
      <c r="D159" s="27"/>
      <c r="E159" s="19"/>
      <c r="F159" s="28"/>
      <c r="G159" s="29"/>
      <c r="H159" s="153"/>
      <c r="I159" s="154"/>
      <c r="J159" s="154"/>
      <c r="K159" s="155"/>
    </row>
    <row r="160" spans="1:11" ht="15.75" hidden="1" customHeight="1">
      <c r="A160" s="77">
        <v>157</v>
      </c>
      <c r="B160" s="4" t="s">
        <v>192</v>
      </c>
      <c r="C160" s="3"/>
      <c r="D160" s="16"/>
      <c r="E160" s="7"/>
      <c r="F160" s="40"/>
      <c r="G160" s="41"/>
      <c r="H160" s="156"/>
      <c r="I160" s="157"/>
      <c r="J160" s="157"/>
      <c r="K160" s="158"/>
    </row>
    <row r="161" spans="1:11" ht="15.75" hidden="1" customHeight="1">
      <c r="A161" s="74">
        <v>158</v>
      </c>
      <c r="B161" s="17" t="s">
        <v>193</v>
      </c>
      <c r="C161" s="18"/>
      <c r="D161" s="27"/>
      <c r="E161" s="19"/>
      <c r="F161" s="47"/>
      <c r="G161" s="48"/>
      <c r="H161" s="153"/>
      <c r="I161" s="154"/>
      <c r="J161" s="154"/>
      <c r="K161" s="155"/>
    </row>
    <row r="162" spans="1:11" ht="15.75" hidden="1" customHeight="1">
      <c r="A162" s="74">
        <v>159</v>
      </c>
      <c r="B162" s="4" t="s">
        <v>194</v>
      </c>
      <c r="C162" s="3"/>
      <c r="D162" s="16"/>
      <c r="E162" s="7"/>
      <c r="F162" s="40"/>
      <c r="G162" s="41"/>
      <c r="H162" s="156"/>
      <c r="I162" s="157"/>
      <c r="J162" s="157"/>
      <c r="K162" s="158"/>
    </row>
    <row r="163" spans="1:11" ht="15.75" hidden="1" customHeight="1">
      <c r="A163" s="77">
        <v>160</v>
      </c>
      <c r="B163" s="20" t="s">
        <v>195</v>
      </c>
      <c r="C163" s="18"/>
      <c r="D163" s="27"/>
      <c r="E163" s="19"/>
      <c r="F163" s="28"/>
      <c r="G163" s="29"/>
      <c r="H163" s="153"/>
      <c r="I163" s="154"/>
      <c r="J163" s="154"/>
      <c r="K163" s="155"/>
    </row>
    <row r="164" spans="1:11" ht="15.75" hidden="1" customHeight="1">
      <c r="A164" s="74">
        <v>161</v>
      </c>
      <c r="B164" s="4" t="s">
        <v>196</v>
      </c>
      <c r="C164" s="3"/>
      <c r="D164" s="16"/>
      <c r="E164" s="7"/>
      <c r="F164" s="40"/>
      <c r="G164" s="41"/>
      <c r="H164" s="156"/>
      <c r="I164" s="157"/>
      <c r="J164" s="157"/>
      <c r="K164" s="158"/>
    </row>
    <row r="165" spans="1:11" ht="15.75" hidden="1" customHeight="1">
      <c r="A165" s="77">
        <v>162</v>
      </c>
      <c r="B165" s="17" t="s">
        <v>197</v>
      </c>
      <c r="C165" s="18"/>
      <c r="D165" s="27"/>
      <c r="E165" s="19"/>
      <c r="F165" s="47"/>
      <c r="G165" s="48"/>
      <c r="H165" s="153"/>
      <c r="I165" s="154"/>
      <c r="J165" s="154"/>
      <c r="K165" s="155"/>
    </row>
    <row r="166" spans="1:11" ht="15.75" hidden="1" customHeight="1">
      <c r="A166" s="74">
        <v>163</v>
      </c>
      <c r="B166" s="4" t="s">
        <v>198</v>
      </c>
      <c r="C166" s="3"/>
      <c r="D166" s="16"/>
      <c r="E166" s="7"/>
      <c r="F166" s="40"/>
      <c r="G166" s="41"/>
      <c r="H166" s="156"/>
      <c r="I166" s="157"/>
      <c r="J166" s="157"/>
      <c r="K166" s="158"/>
    </row>
    <row r="167" spans="1:11" ht="15.75" hidden="1" customHeight="1">
      <c r="A167" s="77">
        <v>164</v>
      </c>
      <c r="B167" s="17" t="s">
        <v>199</v>
      </c>
      <c r="C167" s="18"/>
      <c r="D167" s="27"/>
      <c r="E167" s="19"/>
      <c r="F167" s="28"/>
      <c r="G167" s="29"/>
      <c r="H167" s="153"/>
      <c r="I167" s="154"/>
      <c r="J167" s="154"/>
      <c r="K167" s="155"/>
    </row>
    <row r="168" spans="1:11" ht="15.75" hidden="1" customHeight="1">
      <c r="A168" s="74">
        <v>165</v>
      </c>
      <c r="B168" s="4" t="s">
        <v>200</v>
      </c>
      <c r="C168" s="3"/>
      <c r="D168" s="16"/>
      <c r="E168" s="7"/>
      <c r="F168" s="40"/>
      <c r="G168" s="41"/>
      <c r="H168" s="156"/>
      <c r="I168" s="157"/>
      <c r="J168" s="157"/>
      <c r="K168" s="158"/>
    </row>
    <row r="169" spans="1:11" ht="15.75" hidden="1" customHeight="1">
      <c r="A169" s="77">
        <v>166</v>
      </c>
      <c r="B169" s="17" t="s">
        <v>201</v>
      </c>
      <c r="C169" s="18"/>
      <c r="D169" s="27"/>
      <c r="E169" s="19"/>
      <c r="F169" s="47"/>
      <c r="G169" s="48"/>
      <c r="H169" s="153"/>
      <c r="I169" s="154"/>
      <c r="J169" s="154"/>
      <c r="K169" s="155"/>
    </row>
    <row r="170" spans="1:11" ht="15.75" hidden="1" customHeight="1">
      <c r="A170" s="74">
        <v>167</v>
      </c>
      <c r="B170" s="4" t="s">
        <v>202</v>
      </c>
      <c r="C170" s="3"/>
      <c r="D170" s="16"/>
      <c r="E170" s="7"/>
      <c r="F170" s="40"/>
      <c r="G170" s="41"/>
      <c r="H170" s="156"/>
      <c r="I170" s="157"/>
      <c r="J170" s="157"/>
      <c r="K170" s="158"/>
    </row>
    <row r="171" spans="1:11" ht="15.75" hidden="1" customHeight="1">
      <c r="A171" s="77">
        <v>168</v>
      </c>
      <c r="B171" s="17" t="s">
        <v>203</v>
      </c>
      <c r="C171" s="18"/>
      <c r="D171" s="27"/>
      <c r="E171" s="19"/>
      <c r="F171" s="28"/>
      <c r="G171" s="29"/>
      <c r="H171" s="153"/>
      <c r="I171" s="154"/>
      <c r="J171" s="154"/>
      <c r="K171" s="155"/>
    </row>
    <row r="172" spans="1:11" ht="15.75" hidden="1" customHeight="1">
      <c r="A172" s="74">
        <v>169</v>
      </c>
      <c r="B172" s="4" t="s">
        <v>204</v>
      </c>
      <c r="C172" s="3"/>
      <c r="D172" s="16"/>
      <c r="E172" s="7"/>
      <c r="F172" s="40"/>
      <c r="G172" s="41"/>
      <c r="H172" s="156"/>
      <c r="I172" s="157"/>
      <c r="J172" s="157"/>
      <c r="K172" s="158"/>
    </row>
    <row r="173" spans="1:11" ht="15.75" hidden="1" customHeight="1">
      <c r="A173" s="77">
        <v>170</v>
      </c>
      <c r="B173" s="20" t="s">
        <v>205</v>
      </c>
      <c r="C173" s="18"/>
      <c r="D173" s="27"/>
      <c r="E173" s="19"/>
      <c r="F173" s="47"/>
      <c r="G173" s="48"/>
      <c r="H173" s="153"/>
      <c r="I173" s="154"/>
      <c r="J173" s="154"/>
      <c r="K173" s="155"/>
    </row>
    <row r="174" spans="1:11" ht="15.75" hidden="1" customHeight="1">
      <c r="A174" s="74">
        <v>171</v>
      </c>
      <c r="B174" s="4" t="s">
        <v>206</v>
      </c>
      <c r="C174" s="3"/>
      <c r="D174" s="16"/>
      <c r="E174" s="7"/>
      <c r="F174" s="40"/>
      <c r="G174" s="41"/>
      <c r="H174" s="156"/>
      <c r="I174" s="157"/>
      <c r="J174" s="157"/>
      <c r="K174" s="158"/>
    </row>
    <row r="175" spans="1:11" ht="15.75" hidden="1" customHeight="1">
      <c r="A175" s="77">
        <v>172</v>
      </c>
      <c r="B175" s="17" t="s">
        <v>207</v>
      </c>
      <c r="C175" s="18"/>
      <c r="D175" s="27"/>
      <c r="E175" s="19"/>
      <c r="F175" s="28"/>
      <c r="G175" s="29"/>
      <c r="H175" s="153"/>
      <c r="I175" s="154"/>
      <c r="J175" s="154"/>
      <c r="K175" s="155"/>
    </row>
    <row r="176" spans="1:11" ht="15.75" hidden="1" customHeight="1">
      <c r="A176" s="74">
        <v>173</v>
      </c>
      <c r="B176" s="4" t="s">
        <v>208</v>
      </c>
      <c r="C176" s="3"/>
      <c r="D176" s="16"/>
      <c r="E176" s="7"/>
      <c r="F176" s="40"/>
      <c r="G176" s="41"/>
      <c r="H176" s="156"/>
      <c r="I176" s="157"/>
      <c r="J176" s="157"/>
      <c r="K176" s="158"/>
    </row>
    <row r="177" spans="1:11" ht="15.75" hidden="1" customHeight="1">
      <c r="A177" s="74">
        <v>174</v>
      </c>
      <c r="B177" s="17" t="s">
        <v>209</v>
      </c>
      <c r="C177" s="18"/>
      <c r="D177" s="27"/>
      <c r="E177" s="19"/>
      <c r="F177" s="47"/>
      <c r="G177" s="48"/>
      <c r="H177" s="153"/>
      <c r="I177" s="154"/>
      <c r="J177" s="154"/>
      <c r="K177" s="155"/>
    </row>
    <row r="178" spans="1:11" ht="15.75" hidden="1" customHeight="1">
      <c r="A178" s="77">
        <v>175</v>
      </c>
      <c r="B178" s="4" t="s">
        <v>210</v>
      </c>
      <c r="C178" s="3"/>
      <c r="D178" s="16"/>
      <c r="E178" s="7"/>
      <c r="F178" s="40"/>
      <c r="G178" s="41"/>
      <c r="H178" s="156"/>
      <c r="I178" s="157"/>
      <c r="J178" s="157"/>
      <c r="K178" s="158"/>
    </row>
    <row r="179" spans="1:11" ht="15.75" hidden="1" customHeight="1">
      <c r="A179" s="74">
        <v>176</v>
      </c>
      <c r="B179" s="17" t="s">
        <v>211</v>
      </c>
      <c r="C179" s="18"/>
      <c r="D179" s="27"/>
      <c r="E179" s="19"/>
      <c r="F179" s="28"/>
      <c r="G179" s="29"/>
      <c r="H179" s="153"/>
      <c r="I179" s="154"/>
      <c r="J179" s="154"/>
      <c r="K179" s="155"/>
    </row>
    <row r="180" spans="1:11" ht="15.75" hidden="1" customHeight="1">
      <c r="A180" s="77">
        <v>177</v>
      </c>
      <c r="B180" s="4" t="s">
        <v>212</v>
      </c>
      <c r="C180" s="3"/>
      <c r="D180" s="16"/>
      <c r="E180" s="7"/>
      <c r="F180" s="40"/>
      <c r="G180" s="41"/>
      <c r="H180" s="156"/>
      <c r="I180" s="157"/>
      <c r="J180" s="157"/>
      <c r="K180" s="158"/>
    </row>
    <row r="181" spans="1:11" ht="15.75" hidden="1" customHeight="1">
      <c r="A181" s="74">
        <v>178</v>
      </c>
      <c r="B181" s="17" t="s">
        <v>213</v>
      </c>
      <c r="C181" s="18"/>
      <c r="D181" s="27"/>
      <c r="E181" s="19"/>
      <c r="F181" s="47"/>
      <c r="G181" s="48"/>
      <c r="H181" s="153"/>
      <c r="I181" s="154"/>
      <c r="J181" s="154"/>
      <c r="K181" s="155"/>
    </row>
    <row r="182" spans="1:11" ht="15.75" hidden="1" customHeight="1">
      <c r="A182" s="77">
        <v>179</v>
      </c>
      <c r="B182" s="4" t="s">
        <v>214</v>
      </c>
      <c r="C182" s="3"/>
      <c r="D182" s="16"/>
      <c r="E182" s="7"/>
      <c r="F182" s="40"/>
      <c r="G182" s="41"/>
      <c r="H182" s="156"/>
      <c r="I182" s="157"/>
      <c r="J182" s="157"/>
      <c r="K182" s="158"/>
    </row>
    <row r="183" spans="1:11" ht="15.75" hidden="1" customHeight="1">
      <c r="A183" s="74">
        <v>180</v>
      </c>
      <c r="B183" s="20" t="s">
        <v>215</v>
      </c>
      <c r="C183" s="18"/>
      <c r="D183" s="27"/>
      <c r="E183" s="19"/>
      <c r="F183" s="28"/>
      <c r="G183" s="29"/>
      <c r="H183" s="153"/>
      <c r="I183" s="154"/>
      <c r="J183" s="154"/>
      <c r="K183" s="155"/>
    </row>
    <row r="184" spans="1:11" ht="15.75" hidden="1" customHeight="1">
      <c r="A184" s="77">
        <v>181</v>
      </c>
      <c r="B184" s="4" t="s">
        <v>216</v>
      </c>
      <c r="C184" s="3"/>
      <c r="D184" s="16"/>
      <c r="E184" s="7"/>
      <c r="F184" s="40"/>
      <c r="G184" s="41"/>
      <c r="H184" s="156"/>
      <c r="I184" s="157"/>
      <c r="J184" s="157"/>
      <c r="K184" s="158"/>
    </row>
    <row r="185" spans="1:11" ht="15.75" hidden="1" customHeight="1">
      <c r="A185" s="74">
        <v>182</v>
      </c>
      <c r="B185" s="17" t="s">
        <v>217</v>
      </c>
      <c r="C185" s="18"/>
      <c r="D185" s="27"/>
      <c r="E185" s="19"/>
      <c r="F185" s="47"/>
      <c r="G185" s="48"/>
      <c r="H185" s="153"/>
      <c r="I185" s="154"/>
      <c r="J185" s="154"/>
      <c r="K185" s="155"/>
    </row>
    <row r="186" spans="1:11" ht="15.75" hidden="1" customHeight="1">
      <c r="A186" s="77">
        <v>183</v>
      </c>
      <c r="B186" s="4" t="s">
        <v>218</v>
      </c>
      <c r="C186" s="3"/>
      <c r="D186" s="16"/>
      <c r="E186" s="7"/>
      <c r="F186" s="40"/>
      <c r="G186" s="41"/>
      <c r="H186" s="156"/>
      <c r="I186" s="157"/>
      <c r="J186" s="157"/>
      <c r="K186" s="158"/>
    </row>
    <row r="187" spans="1:11" ht="15.75" hidden="1" customHeight="1">
      <c r="A187" s="74">
        <v>184</v>
      </c>
      <c r="B187" s="17" t="s">
        <v>219</v>
      </c>
      <c r="C187" s="18"/>
      <c r="D187" s="27"/>
      <c r="E187" s="19"/>
      <c r="F187" s="28"/>
      <c r="G187" s="29"/>
      <c r="H187" s="153"/>
      <c r="I187" s="154"/>
      <c r="J187" s="154"/>
      <c r="K187" s="155"/>
    </row>
    <row r="188" spans="1:11" ht="15.75" hidden="1" customHeight="1">
      <c r="A188" s="77">
        <v>185</v>
      </c>
      <c r="B188" s="4" t="s">
        <v>220</v>
      </c>
      <c r="C188" s="3"/>
      <c r="D188" s="16"/>
      <c r="E188" s="7"/>
      <c r="F188" s="40"/>
      <c r="G188" s="41"/>
      <c r="H188" s="156"/>
      <c r="I188" s="157"/>
      <c r="J188" s="157"/>
      <c r="K188" s="158"/>
    </row>
    <row r="189" spans="1:11" ht="15.75" hidden="1" customHeight="1">
      <c r="A189" s="74">
        <v>186</v>
      </c>
      <c r="B189" s="17" t="s">
        <v>221</v>
      </c>
      <c r="C189" s="18"/>
      <c r="D189" s="27"/>
      <c r="E189" s="19"/>
      <c r="F189" s="47"/>
      <c r="G189" s="48"/>
      <c r="H189" s="153"/>
      <c r="I189" s="154"/>
      <c r="J189" s="154"/>
      <c r="K189" s="155"/>
    </row>
    <row r="190" spans="1:11" ht="15.75" hidden="1" customHeight="1">
      <c r="A190" s="77">
        <v>187</v>
      </c>
      <c r="B190" s="4" t="s">
        <v>222</v>
      </c>
      <c r="C190" s="3"/>
      <c r="D190" s="16"/>
      <c r="E190" s="7"/>
      <c r="F190" s="40"/>
      <c r="G190" s="41"/>
      <c r="H190" s="156"/>
      <c r="I190" s="157"/>
      <c r="J190" s="157"/>
      <c r="K190" s="158"/>
    </row>
    <row r="191" spans="1:11" ht="15.75" hidden="1" customHeight="1">
      <c r="A191" s="74">
        <v>188</v>
      </c>
      <c r="B191" s="17" t="s">
        <v>223</v>
      </c>
      <c r="C191" s="18"/>
      <c r="D191" s="27"/>
      <c r="E191" s="19"/>
      <c r="F191" s="28"/>
      <c r="G191" s="29"/>
      <c r="H191" s="153"/>
      <c r="I191" s="154"/>
      <c r="J191" s="154"/>
      <c r="K191" s="155"/>
    </row>
    <row r="192" spans="1:11" ht="15.75" hidden="1" customHeight="1">
      <c r="A192" s="74">
        <v>189</v>
      </c>
      <c r="B192" s="4" t="s">
        <v>224</v>
      </c>
      <c r="C192" s="3"/>
      <c r="D192" s="16"/>
      <c r="E192" s="7"/>
      <c r="F192" s="40"/>
      <c r="G192" s="41"/>
      <c r="H192" s="156"/>
      <c r="I192" s="157"/>
      <c r="J192" s="157"/>
      <c r="K192" s="158"/>
    </row>
    <row r="193" spans="1:11" ht="15.75" hidden="1" customHeight="1">
      <c r="A193" s="77">
        <v>190</v>
      </c>
      <c r="B193" s="20" t="s">
        <v>225</v>
      </c>
      <c r="C193" s="18"/>
      <c r="D193" s="27"/>
      <c r="E193" s="19"/>
      <c r="F193" s="47"/>
      <c r="G193" s="48"/>
      <c r="H193" s="153"/>
      <c r="I193" s="154"/>
      <c r="J193" s="154"/>
      <c r="K193" s="155"/>
    </row>
    <row r="194" spans="1:11" ht="15.75" hidden="1" customHeight="1">
      <c r="A194" s="74">
        <v>191</v>
      </c>
      <c r="B194" s="4" t="s">
        <v>226</v>
      </c>
      <c r="C194" s="3"/>
      <c r="D194" s="16"/>
      <c r="E194" s="7"/>
      <c r="F194" s="40"/>
      <c r="G194" s="41"/>
      <c r="H194" s="156"/>
      <c r="I194" s="157"/>
      <c r="J194" s="157"/>
      <c r="K194" s="158"/>
    </row>
    <row r="195" spans="1:11" ht="15.75" hidden="1" customHeight="1">
      <c r="A195" s="77">
        <v>192</v>
      </c>
      <c r="B195" s="17" t="s">
        <v>227</v>
      </c>
      <c r="C195" s="18"/>
      <c r="D195" s="27"/>
      <c r="E195" s="19"/>
      <c r="F195" s="28"/>
      <c r="G195" s="29"/>
      <c r="H195" s="153"/>
      <c r="I195" s="154"/>
      <c r="J195" s="154"/>
      <c r="K195" s="155"/>
    </row>
    <row r="196" spans="1:11" ht="15.75" hidden="1" customHeight="1">
      <c r="A196" s="74">
        <v>193</v>
      </c>
      <c r="B196" s="4" t="s">
        <v>228</v>
      </c>
      <c r="C196" s="3"/>
      <c r="D196" s="16"/>
      <c r="E196" s="7"/>
      <c r="F196" s="40"/>
      <c r="G196" s="41"/>
      <c r="H196" s="156"/>
      <c r="I196" s="157"/>
      <c r="J196" s="157"/>
      <c r="K196" s="158"/>
    </row>
    <row r="197" spans="1:11" ht="15.75" hidden="1" customHeight="1">
      <c r="A197" s="77">
        <v>194</v>
      </c>
      <c r="B197" s="17" t="s">
        <v>229</v>
      </c>
      <c r="C197" s="18"/>
      <c r="D197" s="27"/>
      <c r="E197" s="19"/>
      <c r="F197" s="47"/>
      <c r="G197" s="48"/>
      <c r="H197" s="153"/>
      <c r="I197" s="154"/>
      <c r="J197" s="154"/>
      <c r="K197" s="155"/>
    </row>
    <row r="198" spans="1:11" ht="15.75" hidden="1" customHeight="1">
      <c r="A198" s="74">
        <v>195</v>
      </c>
      <c r="B198" s="4" t="s">
        <v>230</v>
      </c>
      <c r="C198" s="3"/>
      <c r="D198" s="16"/>
      <c r="E198" s="7"/>
      <c r="F198" s="40"/>
      <c r="G198" s="41"/>
      <c r="H198" s="156"/>
      <c r="I198" s="157"/>
      <c r="J198" s="157"/>
      <c r="K198" s="158"/>
    </row>
    <row r="199" spans="1:11" ht="15.75" hidden="1" customHeight="1">
      <c r="A199" s="77">
        <v>196</v>
      </c>
      <c r="B199" s="17" t="s">
        <v>231</v>
      </c>
      <c r="C199" s="18"/>
      <c r="D199" s="27"/>
      <c r="E199" s="19"/>
      <c r="F199" s="28"/>
      <c r="G199" s="29"/>
      <c r="H199" s="153"/>
      <c r="I199" s="154"/>
      <c r="J199" s="154"/>
      <c r="K199" s="155"/>
    </row>
    <row r="200" spans="1:11" ht="15.75" hidden="1" customHeight="1">
      <c r="A200" s="74">
        <v>197</v>
      </c>
      <c r="B200" s="4" t="s">
        <v>232</v>
      </c>
      <c r="C200" s="3"/>
      <c r="D200" s="16"/>
      <c r="E200" s="7"/>
      <c r="F200" s="40"/>
      <c r="G200" s="41"/>
      <c r="H200" s="156"/>
      <c r="I200" s="157"/>
      <c r="J200" s="157"/>
      <c r="K200" s="158"/>
    </row>
    <row r="201" spans="1:11" ht="15.75" hidden="1" customHeight="1">
      <c r="A201" s="77">
        <v>198</v>
      </c>
      <c r="B201" s="17" t="s">
        <v>233</v>
      </c>
      <c r="C201" s="18"/>
      <c r="D201" s="27"/>
      <c r="E201" s="19"/>
      <c r="F201" s="47"/>
      <c r="G201" s="48"/>
      <c r="H201" s="153"/>
      <c r="I201" s="154"/>
      <c r="J201" s="154"/>
      <c r="K201" s="155"/>
    </row>
    <row r="202" spans="1:11" ht="15.75" hidden="1" customHeight="1">
      <c r="A202" s="74">
        <v>199</v>
      </c>
      <c r="B202" s="4" t="s">
        <v>234</v>
      </c>
      <c r="C202" s="3"/>
      <c r="D202" s="16"/>
      <c r="E202" s="7"/>
      <c r="F202" s="40"/>
      <c r="G202" s="41"/>
      <c r="H202" s="156"/>
      <c r="I202" s="157"/>
      <c r="J202" s="157"/>
      <c r="K202" s="158"/>
    </row>
    <row r="203" spans="1:11" ht="15.75" hidden="1" customHeight="1">
      <c r="A203" s="77">
        <v>200</v>
      </c>
      <c r="B203" s="20" t="s">
        <v>235</v>
      </c>
      <c r="C203" s="18"/>
      <c r="D203" s="27"/>
      <c r="E203" s="19"/>
      <c r="F203" s="28"/>
      <c r="G203" s="29"/>
      <c r="H203" s="153"/>
      <c r="I203" s="154"/>
      <c r="J203" s="154"/>
      <c r="K203" s="155"/>
    </row>
    <row r="204" spans="1:11" ht="15.75" hidden="1" customHeight="1">
      <c r="A204" s="74">
        <v>201</v>
      </c>
      <c r="B204" s="4" t="s">
        <v>236</v>
      </c>
      <c r="C204" s="3"/>
      <c r="D204" s="16"/>
      <c r="E204" s="7"/>
      <c r="F204" s="40"/>
      <c r="G204" s="41"/>
      <c r="H204" s="156"/>
      <c r="I204" s="157"/>
      <c r="J204" s="157"/>
      <c r="K204" s="158"/>
    </row>
    <row r="205" spans="1:11" ht="15.75" hidden="1" customHeight="1">
      <c r="A205" s="77">
        <v>202</v>
      </c>
      <c r="B205" s="17" t="s">
        <v>237</v>
      </c>
      <c r="C205" s="18"/>
      <c r="D205" s="27"/>
      <c r="E205" s="19"/>
      <c r="F205" s="47"/>
      <c r="G205" s="48"/>
      <c r="H205" s="153"/>
      <c r="I205" s="154"/>
      <c r="J205" s="154"/>
      <c r="K205" s="155"/>
    </row>
    <row r="206" spans="1:11" ht="15.75" hidden="1" customHeight="1">
      <c r="A206" s="74">
        <v>203</v>
      </c>
      <c r="B206" s="4" t="s">
        <v>238</v>
      </c>
      <c r="C206" s="3"/>
      <c r="D206" s="16"/>
      <c r="E206" s="7"/>
      <c r="F206" s="40"/>
      <c r="G206" s="41"/>
      <c r="H206" s="156"/>
      <c r="I206" s="157"/>
      <c r="J206" s="157"/>
      <c r="K206" s="158"/>
    </row>
    <row r="207" spans="1:11" ht="15.75" hidden="1" customHeight="1">
      <c r="A207" s="74">
        <v>204</v>
      </c>
      <c r="B207" s="17" t="s">
        <v>239</v>
      </c>
      <c r="C207" s="18"/>
      <c r="D207" s="27"/>
      <c r="E207" s="19"/>
      <c r="F207" s="28"/>
      <c r="G207" s="29"/>
      <c r="H207" s="153"/>
      <c r="I207" s="154"/>
      <c r="J207" s="154"/>
      <c r="K207" s="155"/>
    </row>
    <row r="208" spans="1:11" ht="15.75" hidden="1" customHeight="1">
      <c r="A208" s="77">
        <v>205</v>
      </c>
      <c r="B208" s="4" t="s">
        <v>240</v>
      </c>
      <c r="C208" s="3"/>
      <c r="D208" s="16"/>
      <c r="E208" s="7"/>
      <c r="F208" s="40"/>
      <c r="G208" s="41"/>
      <c r="H208" s="156"/>
      <c r="I208" s="157"/>
      <c r="J208" s="157"/>
      <c r="K208" s="158"/>
    </row>
    <row r="209" spans="1:12" ht="15.75" hidden="1" customHeight="1">
      <c r="A209" s="74">
        <v>206</v>
      </c>
      <c r="B209" s="17" t="s">
        <v>241</v>
      </c>
      <c r="C209" s="18"/>
      <c r="D209" s="27"/>
      <c r="E209" s="19"/>
      <c r="F209" s="47"/>
      <c r="G209" s="48"/>
      <c r="H209" s="153"/>
      <c r="I209" s="154"/>
      <c r="J209" s="154"/>
      <c r="K209" s="155"/>
    </row>
    <row r="210" spans="1:12" ht="15.75" hidden="1" customHeight="1">
      <c r="A210" s="77">
        <v>207</v>
      </c>
      <c r="B210" s="4" t="s">
        <v>242</v>
      </c>
      <c r="C210" s="3"/>
      <c r="D210" s="16"/>
      <c r="E210" s="7"/>
      <c r="F210" s="40"/>
      <c r="G210" s="41"/>
      <c r="H210" s="156"/>
      <c r="I210" s="157"/>
      <c r="J210" s="157"/>
      <c r="K210" s="158"/>
    </row>
    <row r="211" spans="1:12" ht="15.75" hidden="1" customHeight="1">
      <c r="A211" s="74">
        <v>208</v>
      </c>
      <c r="B211" s="17" t="s">
        <v>243</v>
      </c>
      <c r="C211" s="18"/>
      <c r="D211" s="27"/>
      <c r="E211" s="19"/>
      <c r="F211" s="28"/>
      <c r="G211" s="29"/>
      <c r="H211" s="153"/>
      <c r="I211" s="154"/>
      <c r="J211" s="154"/>
      <c r="K211" s="155"/>
    </row>
    <row r="212" spans="1:12" ht="15.75" hidden="1" customHeight="1">
      <c r="A212" s="77">
        <v>209</v>
      </c>
      <c r="B212" s="4" t="s">
        <v>244</v>
      </c>
      <c r="C212" s="3"/>
      <c r="D212" s="16"/>
      <c r="E212" s="7"/>
      <c r="F212" s="40"/>
      <c r="G212" s="41"/>
      <c r="H212" s="156"/>
      <c r="I212" s="157"/>
      <c r="J212" s="157"/>
      <c r="K212" s="158"/>
    </row>
    <row r="213" spans="1:12" ht="15.75" hidden="1" customHeight="1">
      <c r="A213" s="74">
        <v>210</v>
      </c>
      <c r="B213" s="20" t="s">
        <v>245</v>
      </c>
      <c r="C213" s="18"/>
      <c r="D213" s="27"/>
      <c r="E213" s="19"/>
      <c r="F213" s="47"/>
      <c r="G213" s="48"/>
      <c r="H213" s="153"/>
      <c r="I213" s="154"/>
      <c r="J213" s="154"/>
      <c r="K213" s="155"/>
    </row>
    <row r="214" spans="1:12" ht="15.75" hidden="1" customHeight="1">
      <c r="A214" s="77">
        <v>211</v>
      </c>
      <c r="B214" s="4" t="s">
        <v>246</v>
      </c>
      <c r="C214" s="3"/>
      <c r="D214" s="16"/>
      <c r="E214" s="7"/>
      <c r="F214" s="40"/>
      <c r="G214" s="41"/>
      <c r="H214" s="156"/>
      <c r="I214" s="157"/>
      <c r="J214" s="157"/>
      <c r="K214" s="158"/>
    </row>
    <row r="215" spans="1:12" ht="15.75" hidden="1" customHeight="1">
      <c r="A215" s="74">
        <v>212</v>
      </c>
      <c r="B215" s="17" t="s">
        <v>247</v>
      </c>
      <c r="C215" s="18"/>
      <c r="D215" s="27"/>
      <c r="E215" s="19"/>
      <c r="F215" s="28"/>
      <c r="G215" s="29"/>
      <c r="H215" s="325"/>
      <c r="I215" s="326"/>
      <c r="J215" s="326"/>
      <c r="K215" s="327"/>
    </row>
    <row r="216" spans="1:12" ht="15.75" hidden="1" customHeight="1">
      <c r="A216" s="77">
        <v>213</v>
      </c>
      <c r="B216" s="4" t="s">
        <v>248</v>
      </c>
      <c r="C216" s="3"/>
      <c r="D216" s="16"/>
      <c r="E216" s="7"/>
      <c r="F216" s="40"/>
      <c r="G216" s="41"/>
      <c r="H216" s="336"/>
      <c r="I216" s="337"/>
      <c r="J216" s="337"/>
      <c r="K216" s="338"/>
    </row>
    <row r="217" spans="1:12" ht="15.75" hidden="1" customHeight="1">
      <c r="A217" s="74">
        <v>214</v>
      </c>
      <c r="B217" s="17" t="s">
        <v>249</v>
      </c>
      <c r="C217" s="18"/>
      <c r="D217" s="27"/>
      <c r="E217" s="19"/>
      <c r="F217" s="47"/>
      <c r="G217" s="48"/>
      <c r="H217" s="325"/>
      <c r="I217" s="326"/>
      <c r="J217" s="326"/>
      <c r="K217" s="327"/>
    </row>
    <row r="218" spans="1:12" ht="15.75" hidden="1" customHeight="1">
      <c r="A218" s="77">
        <v>215</v>
      </c>
      <c r="B218" s="4" t="s">
        <v>250</v>
      </c>
      <c r="C218" s="3"/>
      <c r="D218" s="16"/>
      <c r="E218" s="7"/>
      <c r="F218" s="40"/>
      <c r="G218" s="41"/>
      <c r="H218" s="336"/>
      <c r="I218" s="337"/>
      <c r="J218" s="337"/>
      <c r="K218" s="338"/>
    </row>
    <row r="219" spans="1:12" ht="15.75" hidden="1" customHeight="1">
      <c r="A219" s="74">
        <v>216</v>
      </c>
      <c r="B219" s="17" t="s">
        <v>251</v>
      </c>
      <c r="C219" s="18"/>
      <c r="D219" s="27"/>
      <c r="E219" s="19"/>
      <c r="F219" s="28"/>
      <c r="G219" s="29"/>
      <c r="H219" s="325"/>
      <c r="I219" s="326"/>
      <c r="J219" s="326"/>
      <c r="K219" s="327"/>
    </row>
    <row r="220" spans="1:12" ht="15.75" hidden="1" customHeight="1">
      <c r="A220" s="77">
        <v>217</v>
      </c>
      <c r="B220" s="4" t="s">
        <v>252</v>
      </c>
      <c r="C220" s="3"/>
      <c r="D220" s="16"/>
      <c r="E220" s="7"/>
      <c r="F220" s="40"/>
      <c r="G220" s="41"/>
      <c r="H220" s="336"/>
      <c r="I220" s="337"/>
      <c r="J220" s="337"/>
      <c r="K220" s="338"/>
    </row>
    <row r="221" spans="1:12" ht="15.75" hidden="1" customHeight="1">
      <c r="A221" s="74">
        <v>218</v>
      </c>
      <c r="B221" s="17" t="s">
        <v>253</v>
      </c>
      <c r="C221" s="18"/>
      <c r="D221" s="27"/>
      <c r="E221" s="19"/>
      <c r="F221" s="47"/>
      <c r="G221" s="48"/>
      <c r="H221" s="325"/>
      <c r="I221" s="326"/>
      <c r="J221" s="326"/>
      <c r="K221" s="327"/>
    </row>
    <row r="222" spans="1:12" ht="15.75" hidden="1" customHeight="1">
      <c r="A222" s="74">
        <v>219</v>
      </c>
      <c r="B222" s="4" t="s">
        <v>254</v>
      </c>
      <c r="C222" s="3"/>
      <c r="D222" s="16"/>
      <c r="E222" s="7"/>
      <c r="F222" s="40"/>
      <c r="G222" s="41"/>
      <c r="H222" s="336"/>
      <c r="I222" s="337"/>
      <c r="J222" s="337"/>
      <c r="K222" s="338"/>
    </row>
    <row r="223" spans="1:12" ht="15.75" hidden="1" customHeight="1">
      <c r="A223" s="77">
        <v>220</v>
      </c>
      <c r="B223" s="20" t="s">
        <v>255</v>
      </c>
      <c r="C223" s="18"/>
      <c r="D223" s="27"/>
      <c r="E223" s="19"/>
      <c r="F223" s="28"/>
      <c r="G223" s="29"/>
      <c r="H223" s="153"/>
      <c r="I223" s="154"/>
      <c r="J223" s="154"/>
      <c r="K223" s="155"/>
    </row>
    <row r="224" spans="1:12" ht="15.75" hidden="1" customHeight="1">
      <c r="A224" s="78"/>
      <c r="B224" s="63" t="s">
        <v>257</v>
      </c>
      <c r="C224" s="49"/>
      <c r="D224" s="64" t="str">
        <f>IF(AND(C224&lt;&gt;0,C224&lt;&gt;"SO"),500,"")</f>
        <v/>
      </c>
      <c r="E224" s="65"/>
      <c r="F224" s="65"/>
      <c r="G224" s="66"/>
      <c r="H224" s="66"/>
      <c r="I224" s="66"/>
      <c r="J224" s="66"/>
      <c r="K224" s="79"/>
      <c r="L224" s="79"/>
    </row>
    <row r="225" spans="1:11" ht="15.75" customHeight="1">
      <c r="A225" s="78"/>
      <c r="B225" s="72" t="s">
        <v>258</v>
      </c>
      <c r="C225" s="130"/>
      <c r="D225" s="68"/>
      <c r="E225" s="72"/>
      <c r="F225" s="72"/>
      <c r="G225" s="69"/>
      <c r="H225" s="69"/>
      <c r="I225" s="69"/>
      <c r="J225" s="69"/>
      <c r="K225" s="80"/>
    </row>
    <row r="226" spans="1:11" ht="15.75" customHeight="1" thickBot="1">
      <c r="A226" s="81"/>
      <c r="B226" s="100" t="s">
        <v>259</v>
      </c>
      <c r="C226" s="100"/>
      <c r="D226" s="100"/>
      <c r="E226" s="100"/>
      <c r="F226" s="100"/>
      <c r="G226" s="100"/>
      <c r="H226" s="100"/>
      <c r="I226" s="100"/>
      <c r="J226" s="100"/>
      <c r="K226" s="101"/>
    </row>
    <row r="227" spans="1:11" ht="15.75" customHeight="1"/>
    <row r="228" spans="1:11" ht="15.75" customHeight="1"/>
    <row r="229" spans="1:11" ht="15.75" customHeight="1"/>
    <row r="230" spans="1:11" ht="15.75" customHeight="1"/>
    <row r="231" spans="1:11" ht="15.75" customHeight="1"/>
    <row r="232" spans="1:11" ht="15.75" customHeight="1"/>
    <row r="233" spans="1:11" ht="15.75" customHeight="1"/>
    <row r="234" spans="1:11" ht="15.75" customHeight="1"/>
    <row r="235" spans="1:11" ht="4.5" customHeight="1"/>
    <row r="236" spans="1:11" ht="12.75" customHeight="1"/>
    <row r="240" spans="1:11" ht="25.5" customHeight="1"/>
    <row r="241" ht="25.5" customHeight="1"/>
    <row r="242" ht="30.75" customHeight="1"/>
    <row r="244" ht="25.5" customHeight="1"/>
    <row r="247" ht="25.5" customHeight="1"/>
    <row r="251" ht="25.5" customHeight="1"/>
    <row r="264" ht="25.5" customHeight="1"/>
  </sheetData>
  <mergeCells count="12">
    <mergeCell ref="H215:K215"/>
    <mergeCell ref="N1:O2"/>
    <mergeCell ref="S8:T8"/>
    <mergeCell ref="H222:K222"/>
    <mergeCell ref="H216:K216"/>
    <mergeCell ref="H218:K218"/>
    <mergeCell ref="H220:K220"/>
    <mergeCell ref="H221:K221"/>
    <mergeCell ref="H219:K219"/>
    <mergeCell ref="H217:K217"/>
    <mergeCell ref="P1:P2"/>
    <mergeCell ref="F11:K11"/>
  </mergeCells>
  <conditionalFormatting sqref="F15:G15 F18:G18 F21:G21 F25:G25 F35:G35 F28:G28 F38:G38 F31:G31 F41:G41 F45:G45 F48:G48 F51:G51 F55:G55 F65:G65 F58:G58 F68:G68 F61:G61 F71:G71 F75:G75 F78:G78 F81:G81 F85:G85 F95:G95 F88:G88 F98:G98 F91:G91 F101:G101 F105:G105 F108:G108 F111:G111 F115:G115 F125:G125 F118:G118 F128:G128 F121:G121 F131:G131 F135:G135 F138:G138 F141:G141 F145:G145 F149:G149 F153:G153 F157:G157 F161:G161 F165:G165 F169:G169 F173:G173 F177:G177 F181:G181 F185:G185 F189:G189 F193:G193 F197:G197 F201:G201 F205:G205 F209:G209 F213:G213 F217:G217 F221:G221">
    <cfRule type="cellIs" dxfId="232" priority="100" operator="equal">
      <formula>""</formula>
    </cfRule>
  </conditionalFormatting>
  <conditionalFormatting sqref="F13:G14 F16:G17 F19:G20 F22:G24 F26:G27 F36:G37 F29:G30 F39:G40 F32:G34 F42:G44 F46:G47 F49:G50 F52:G54 F56:G57 F66:G67 F59:G60 F69:G70 F62:G64 F72:G74 F76:G77 F79:G80 F82:G84 F86:G87 F96:G97 F89:G90 F99:G100 F92:G94 F102:G104 F106:G107 F109:G110 F112:G114 F116:G117 F126:G127 F119:G120 F129:G130 F122:G124 F132:G134 F136:G137 F139:G140 F142:G144 F146:G148 F150:G152 F154:G156 F158:G160 F162:G164 F166:G168 F170:G172 F174:G176 F178:G180 F182:G184 F186:G188 F190:G192 F194:G196 F198:G200 F202:G204 F206:G208 F210:G212 F214:G216 F218:G220 F222:G223">
    <cfRule type="cellIs" dxfId="231" priority="99" operator="equal">
      <formula>""</formula>
    </cfRule>
  </conditionalFormatting>
  <conditionalFormatting sqref="D224:D225 D471:D472">
    <cfRule type="cellIs" dxfId="230" priority="92" operator="equal">
      <formula>500</formula>
    </cfRule>
  </conditionalFormatting>
  <hyperlinks>
    <hyperlink ref="M14" location="Rapport!A1" display="Rapport" xr:uid="{00000000-0004-0000-0900-000005000000}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13" id="{2C7E53D2-1E9C-4D7D-B065-BFB89413303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C3:C11 C13:C223</xm:sqref>
        </x14:conditionalFormatting>
        <x14:conditionalFormatting xmlns:xm="http://schemas.microsoft.com/office/excel/2006/main">
          <x14:cfRule type="expression" priority="25" id="{56F9742E-DD3E-4033-9928-0E5E12F160DE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6" id="{15AC202A-A764-4049-BC5C-12CE29AE1EFD}">
            <xm:f>#REF! = 0</xm:f>
            <x14:dxf>
              <fill>
                <patternFill>
                  <bgColor rgb="FF00B050"/>
                </patternFill>
              </fill>
            </x14:dxf>
          </x14:cfRule>
          <xm:sqref>M13</xm:sqref>
        </x14:conditionalFormatting>
        <x14:conditionalFormatting xmlns:xm="http://schemas.microsoft.com/office/excel/2006/main">
          <x14:cfRule type="expression" priority="23" id="{883DDC7A-2586-466B-B07C-121BC95255C5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4" id="{3ECE885A-2F98-4F01-B954-3B52ABC42BEC}">
            <xm:f>#REF! = 0</xm:f>
            <x14:dxf>
              <fill>
                <patternFill>
                  <bgColor rgb="FF00B050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21" id="{6C4F5ED1-0617-45B6-9A26-66AB96575CFB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2" id="{B6CA609F-E817-4273-8F36-A7DD04DB45C9}">
            <xm:f>#REF! = 0</xm:f>
            <x14:dxf>
              <fill>
                <patternFill>
                  <bgColor rgb="FF00B05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19" id="{83D359C4-6645-4701-97F5-D584E888F7B2}">
            <xm:f>#REF! = 0</xm:f>
            <x14:dxf>
              <fill>
                <patternFill>
                  <bgColor rgb="FF00B050"/>
                </patternFill>
              </fill>
            </x14:dxf>
          </x14:cfRule>
          <x14:cfRule type="expression" priority="20" id="{9C3DEDE5-D59F-43D9-AFFF-FEAB182FF8C3}">
            <xm:f>#REF! = 2</xm:f>
            <x14:dxf>
              <fill>
                <patternFill>
                  <bgColor rgb="FFFF0000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17" id="{299D6280-E2DC-479A-8F79-BAC14A2D8066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3355EBDE-5358-42E0-96F5-20C344ECE5F4}">
            <xm:f>#REF! = 0</xm:f>
            <x14:dxf>
              <fill>
                <patternFill>
                  <bgColor rgb="FF00B050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15" id="{AD6DB4CF-8E0E-4882-B18C-F9C34ED55511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EFB08540-8356-49CF-8759-8758E4300413}">
            <xm:f>#REF! = 0</xm:f>
            <x14:dxf>
              <fill>
                <patternFill>
                  <bgColor rgb="FF00B050"/>
                </patternFill>
              </fill>
            </x14:dxf>
          </x14:cfRule>
          <xm:sqref>M7</xm:sqref>
        </x14:conditionalFormatting>
        <x14:conditionalFormatting xmlns:xm="http://schemas.microsoft.com/office/excel/2006/main">
          <x14:cfRule type="expression" priority="13" id="{EE3EDE47-2666-4B3B-B87D-14004547E865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E310AAD2-DAE1-4F38-89FC-2807F1C1C6A2}">
            <xm:f>#REF! = 0</xm:f>
            <x14:dxf>
              <fill>
                <patternFill>
                  <bgColor rgb="FF00B050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expression" priority="11" id="{5BCE4B8B-FAC4-4CCB-BEBA-0E7A3690A4AC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2" id="{42C63B98-23F0-4B27-8558-D64D84E3C4B5}">
            <xm:f>#REF! = 0</xm:f>
            <x14:dxf>
              <fill>
                <patternFill>
                  <bgColor rgb="FF00B050"/>
                </patternFill>
              </fill>
            </x14:dxf>
          </x14:cfRule>
          <xm:sqref>M11</xm:sqref>
        </x14:conditionalFormatting>
        <x14:conditionalFormatting xmlns:xm="http://schemas.microsoft.com/office/excel/2006/main">
          <x14:cfRule type="expression" priority="9" id="{AB99D8C0-9BC7-4166-8339-4B13C2BB8F2B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7CC81DD1-9AE4-4379-8A27-DBDEB40DC6B0}">
            <xm:f>#REF! = 0</xm:f>
            <x14:dxf>
              <fill>
                <patternFill>
                  <bgColor rgb="FF00B050"/>
                </patternFill>
              </fill>
            </x14:dxf>
          </x14:cfRule>
          <xm:sqref>M12</xm:sqref>
        </x14:conditionalFormatting>
        <x14:conditionalFormatting xmlns:xm="http://schemas.microsoft.com/office/excel/2006/main">
          <x14:cfRule type="expression" priority="3" id="{7DD05B7E-39B4-46D1-9752-B92657605957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556BB830-6528-47AC-A43A-4AAFD6002866}">
            <xm:f>#REF! = 0</xm:f>
            <x14:dxf>
              <fill>
                <patternFill>
                  <bgColor rgb="FF00B050"/>
                </patternFill>
              </fill>
            </x14:dxf>
          </x14:cfRule>
          <xm:sqref>M9</xm:sqref>
        </x14:conditionalFormatting>
        <x14:conditionalFormatting xmlns:xm="http://schemas.microsoft.com/office/excel/2006/main">
          <x14:cfRule type="expression" priority="1" id="{811D5A8D-0C1B-4044-BA16-EB9DF74EC6BA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E7A9BF50-A151-49F5-B093-FA56BCAE96F4}">
            <xm:f>#REF! = 0</xm:f>
            <x14:dxf>
              <fill>
                <patternFill>
                  <bgColor rgb="FF00B050"/>
                </patternFill>
              </fill>
            </x14:dxf>
          </x14:cfRule>
          <xm:sqref>M10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4"/>
  <dimension ref="A1:O228"/>
  <sheetViews>
    <sheetView zoomScale="85" zoomScaleNormal="85" workbookViewId="0">
      <selection activeCell="B4" sqref="B4"/>
    </sheetView>
  </sheetViews>
  <sheetFormatPr baseColWidth="10" defaultRowHeight="12.75"/>
  <cols>
    <col min="2" max="2" width="34.7109375" customWidth="1"/>
    <col min="7" max="7" width="11.42578125" customWidth="1"/>
    <col min="13" max="13" width="12.140625" bestFit="1" customWidth="1"/>
  </cols>
  <sheetData>
    <row r="1" spans="1:14" ht="38.25">
      <c r="M1" s="310" t="s">
        <v>509</v>
      </c>
    </row>
    <row r="2" spans="1:14">
      <c r="M2" s="311" t="s">
        <v>502</v>
      </c>
    </row>
    <row r="3" spans="1:14" ht="13.5" thickBot="1">
      <c r="M3" s="312" t="s">
        <v>501</v>
      </c>
    </row>
    <row r="4" spans="1:14" ht="26.25" customHeight="1" thickBot="1">
      <c r="A4" s="102" t="s">
        <v>13</v>
      </c>
      <c r="B4" s="103"/>
      <c r="C4" s="180"/>
      <c r="D4" s="44"/>
      <c r="E4" s="44"/>
      <c r="F4" s="44"/>
      <c r="G4" s="44"/>
      <c r="H4" s="350"/>
      <c r="I4" s="350"/>
      <c r="J4" s="350"/>
      <c r="K4" s="351"/>
      <c r="M4" s="312" t="s">
        <v>503</v>
      </c>
    </row>
    <row r="5" spans="1:14" ht="25.5">
      <c r="A5" s="74"/>
      <c r="B5" s="129"/>
      <c r="C5" s="346"/>
      <c r="D5" s="347"/>
      <c r="E5" s="346"/>
      <c r="F5" s="347"/>
      <c r="G5" s="348"/>
      <c r="H5" s="349"/>
      <c r="I5" s="273"/>
      <c r="J5" s="273"/>
      <c r="K5" s="274"/>
      <c r="M5" s="312" t="s">
        <v>504</v>
      </c>
    </row>
    <row r="6" spans="1:14">
      <c r="A6" s="74"/>
      <c r="B6" s="131"/>
      <c r="C6" s="52"/>
      <c r="D6" s="52"/>
      <c r="E6" s="56"/>
      <c r="F6" s="52"/>
      <c r="G6" s="52"/>
      <c r="H6" s="133"/>
      <c r="I6" s="134"/>
      <c r="J6" s="134"/>
      <c r="K6" s="135"/>
      <c r="M6" s="312" t="s">
        <v>498</v>
      </c>
    </row>
    <row r="7" spans="1:14" ht="25.5">
      <c r="A7" s="74">
        <v>1</v>
      </c>
      <c r="B7" s="14" t="s">
        <v>14</v>
      </c>
      <c r="C7" s="131">
        <v>0</v>
      </c>
      <c r="D7" s="13"/>
      <c r="E7" s="132"/>
      <c r="F7" s="13"/>
      <c r="G7" s="177"/>
      <c r="H7" s="177"/>
      <c r="I7" s="178"/>
      <c r="J7" s="178"/>
      <c r="K7" s="179"/>
      <c r="M7" s="312" t="s">
        <v>505</v>
      </c>
    </row>
    <row r="8" spans="1:14">
      <c r="A8" s="74">
        <f t="shared" ref="A8:A16" si="0">A7+1</f>
        <v>2</v>
      </c>
      <c r="B8" s="24" t="s">
        <v>15</v>
      </c>
      <c r="C8" s="25">
        <v>0</v>
      </c>
      <c r="D8" s="62"/>
      <c r="E8" s="26"/>
      <c r="F8" s="62"/>
      <c r="G8" s="55"/>
      <c r="H8" s="174"/>
      <c r="I8" s="175"/>
      <c r="J8" s="175"/>
      <c r="K8" s="176"/>
      <c r="M8" s="313" t="s">
        <v>506</v>
      </c>
    </row>
    <row r="9" spans="1:14">
      <c r="A9" s="74">
        <f t="shared" si="0"/>
        <v>3</v>
      </c>
      <c r="B9" s="14" t="s">
        <v>16</v>
      </c>
      <c r="C9" s="131">
        <v>0</v>
      </c>
      <c r="D9" s="13"/>
      <c r="E9" s="132"/>
      <c r="F9" s="13"/>
      <c r="G9" s="177"/>
      <c r="H9" s="177"/>
      <c r="I9" s="178"/>
      <c r="J9" s="178"/>
      <c r="K9" s="179"/>
      <c r="M9" s="312" t="s">
        <v>474</v>
      </c>
    </row>
    <row r="10" spans="1:14" ht="25.5">
      <c r="A10" s="74">
        <f t="shared" si="0"/>
        <v>4</v>
      </c>
      <c r="B10" s="24" t="s">
        <v>17</v>
      </c>
      <c r="C10" s="25">
        <v>0</v>
      </c>
      <c r="D10" s="62"/>
      <c r="E10" s="26"/>
      <c r="F10" s="62"/>
      <c r="G10" s="55"/>
      <c r="H10" s="174"/>
      <c r="I10" s="175"/>
      <c r="J10" s="175"/>
      <c r="K10" s="176"/>
      <c r="M10" s="312" t="s">
        <v>507</v>
      </c>
    </row>
    <row r="11" spans="1:14" ht="25.5">
      <c r="A11" s="74">
        <f t="shared" si="0"/>
        <v>5</v>
      </c>
      <c r="B11" s="14" t="s">
        <v>18</v>
      </c>
      <c r="C11" s="131">
        <v>0</v>
      </c>
      <c r="D11" s="13"/>
      <c r="E11" s="132"/>
      <c r="F11" s="13"/>
      <c r="G11" s="177"/>
      <c r="H11" s="177"/>
      <c r="I11" s="178"/>
      <c r="J11" s="178"/>
      <c r="K11" s="179"/>
      <c r="M11" s="312" t="s">
        <v>508</v>
      </c>
    </row>
    <row r="12" spans="1:14" ht="13.5" hidden="1" thickBot="1">
      <c r="A12" s="74">
        <f t="shared" si="0"/>
        <v>6</v>
      </c>
      <c r="B12" s="24" t="s">
        <v>19</v>
      </c>
      <c r="C12" s="25">
        <v>0</v>
      </c>
      <c r="D12" s="62"/>
      <c r="E12" s="26"/>
      <c r="F12" s="62"/>
      <c r="G12" s="55"/>
      <c r="H12" s="174"/>
      <c r="I12" s="175"/>
      <c r="J12" s="175"/>
      <c r="K12" s="176"/>
      <c r="M12" s="314" t="s">
        <v>475</v>
      </c>
    </row>
    <row r="13" spans="1:14" hidden="1">
      <c r="A13" s="74">
        <f t="shared" si="0"/>
        <v>7</v>
      </c>
      <c r="B13" s="14" t="s">
        <v>20</v>
      </c>
      <c r="C13" s="131">
        <v>0</v>
      </c>
      <c r="D13" s="13"/>
      <c r="E13" s="132"/>
      <c r="F13" s="13"/>
      <c r="G13" s="177"/>
      <c r="H13" s="177"/>
      <c r="I13" s="178"/>
      <c r="J13" s="178"/>
      <c r="K13" s="179"/>
    </row>
    <row r="14" spans="1:14" ht="15" hidden="1" customHeight="1">
      <c r="A14" s="74">
        <f t="shared" si="0"/>
        <v>8</v>
      </c>
      <c r="B14" s="24" t="s">
        <v>21</v>
      </c>
      <c r="C14" s="25">
        <v>0</v>
      </c>
      <c r="D14" s="62"/>
      <c r="E14" s="26"/>
      <c r="F14" s="62"/>
      <c r="G14" s="55"/>
      <c r="H14" s="174"/>
      <c r="I14" s="175"/>
      <c r="J14" s="175"/>
      <c r="K14" s="176"/>
      <c r="N14" s="71"/>
    </row>
    <row r="15" spans="1:14" ht="12.75" hidden="1" customHeight="1">
      <c r="A15" s="74">
        <f t="shared" si="0"/>
        <v>9</v>
      </c>
      <c r="B15" s="53" t="s">
        <v>22</v>
      </c>
      <c r="C15" s="129">
        <v>0</v>
      </c>
      <c r="D15" s="54"/>
      <c r="E15" s="130"/>
      <c r="F15" s="54"/>
      <c r="G15" s="177"/>
      <c r="H15" s="177"/>
      <c r="I15" s="178"/>
      <c r="J15" s="178"/>
      <c r="K15" s="179"/>
    </row>
    <row r="16" spans="1:14" ht="12.75" hidden="1" customHeight="1">
      <c r="A16" s="74">
        <f t="shared" si="0"/>
        <v>10</v>
      </c>
      <c r="B16" s="19" t="s">
        <v>23</v>
      </c>
      <c r="C16" s="30">
        <v>0</v>
      </c>
      <c r="D16" s="62"/>
      <c r="E16" s="30"/>
      <c r="F16" s="62"/>
      <c r="G16" s="55"/>
      <c r="H16" s="174"/>
      <c r="I16" s="175"/>
      <c r="J16" s="175"/>
      <c r="K16" s="176"/>
    </row>
    <row r="17" spans="1:11" ht="12.75" hidden="1" customHeight="1">
      <c r="A17" s="83">
        <f>A16+1</f>
        <v>11</v>
      </c>
      <c r="B17" s="14" t="s">
        <v>262</v>
      </c>
      <c r="C17" s="131">
        <v>0</v>
      </c>
      <c r="D17" s="13"/>
      <c r="E17" s="132"/>
      <c r="F17" s="13"/>
      <c r="G17" s="177"/>
      <c r="H17" s="177"/>
      <c r="I17" s="178"/>
      <c r="J17" s="178"/>
      <c r="K17" s="179"/>
    </row>
    <row r="18" spans="1:11" ht="12.75" hidden="1" customHeight="1">
      <c r="A18" s="83">
        <f t="shared" ref="A18:A81" si="1">A17+1</f>
        <v>12</v>
      </c>
      <c r="B18" s="24" t="s">
        <v>263</v>
      </c>
      <c r="C18" s="25">
        <v>0</v>
      </c>
      <c r="D18" s="62"/>
      <c r="E18" s="26"/>
      <c r="F18" s="62"/>
      <c r="G18" s="55"/>
      <c r="H18" s="174"/>
      <c r="I18" s="175"/>
      <c r="J18" s="175"/>
      <c r="K18" s="176"/>
    </row>
    <row r="19" spans="1:11" ht="12.75" hidden="1" customHeight="1">
      <c r="A19" s="83">
        <f t="shared" si="1"/>
        <v>13</v>
      </c>
      <c r="B19" s="14" t="s">
        <v>264</v>
      </c>
      <c r="C19" s="131">
        <v>0</v>
      </c>
      <c r="D19" s="13"/>
      <c r="E19" s="132"/>
      <c r="F19" s="13"/>
      <c r="G19" s="177"/>
      <c r="H19" s="177"/>
      <c r="I19" s="178"/>
      <c r="J19" s="178"/>
      <c r="K19" s="179"/>
    </row>
    <row r="20" spans="1:11" ht="12.75" hidden="1" customHeight="1">
      <c r="A20" s="83">
        <f t="shared" si="1"/>
        <v>14</v>
      </c>
      <c r="B20" s="24" t="s">
        <v>265</v>
      </c>
      <c r="C20" s="25">
        <v>0</v>
      </c>
      <c r="D20" s="62"/>
      <c r="E20" s="26"/>
      <c r="F20" s="62"/>
      <c r="G20" s="55"/>
      <c r="H20" s="174"/>
      <c r="I20" s="175"/>
      <c r="J20" s="175"/>
      <c r="K20" s="176"/>
    </row>
    <row r="21" spans="1:11" ht="12.75" hidden="1" customHeight="1">
      <c r="A21" s="83">
        <f t="shared" si="1"/>
        <v>15</v>
      </c>
      <c r="B21" s="14" t="s">
        <v>266</v>
      </c>
      <c r="C21" s="131">
        <v>0</v>
      </c>
      <c r="D21" s="13"/>
      <c r="E21" s="132"/>
      <c r="F21" s="13"/>
      <c r="G21" s="177"/>
      <c r="H21" s="177"/>
      <c r="I21" s="178"/>
      <c r="J21" s="178"/>
      <c r="K21" s="179"/>
    </row>
    <row r="22" spans="1:11" ht="12.75" hidden="1" customHeight="1">
      <c r="A22" s="83">
        <f t="shared" si="1"/>
        <v>16</v>
      </c>
      <c r="B22" s="24" t="s">
        <v>267</v>
      </c>
      <c r="C22" s="25">
        <v>0</v>
      </c>
      <c r="D22" s="62"/>
      <c r="E22" s="26"/>
      <c r="F22" s="62"/>
      <c r="G22" s="55"/>
      <c r="H22" s="174"/>
      <c r="I22" s="175"/>
      <c r="J22" s="175"/>
      <c r="K22" s="176"/>
    </row>
    <row r="23" spans="1:11" ht="12.75" hidden="1" customHeight="1">
      <c r="A23" s="83">
        <f t="shared" si="1"/>
        <v>17</v>
      </c>
      <c r="B23" s="14" t="s">
        <v>268</v>
      </c>
      <c r="C23" s="131">
        <v>0</v>
      </c>
      <c r="D23" s="13"/>
      <c r="E23" s="132"/>
      <c r="F23" s="13"/>
      <c r="G23" s="177"/>
      <c r="H23" s="177"/>
      <c r="I23" s="178"/>
      <c r="J23" s="178"/>
      <c r="K23" s="179"/>
    </row>
    <row r="24" spans="1:11" ht="12.75" hidden="1" customHeight="1">
      <c r="A24" s="83">
        <f t="shared" si="1"/>
        <v>18</v>
      </c>
      <c r="B24" s="24" t="s">
        <v>269</v>
      </c>
      <c r="C24" s="25">
        <v>0</v>
      </c>
      <c r="D24" s="62"/>
      <c r="E24" s="26"/>
      <c r="F24" s="62"/>
      <c r="G24" s="55"/>
      <c r="H24" s="174"/>
      <c r="I24" s="175"/>
      <c r="J24" s="175"/>
      <c r="K24" s="176"/>
    </row>
    <row r="25" spans="1:11" ht="12.75" hidden="1" customHeight="1">
      <c r="A25" s="83">
        <f t="shared" si="1"/>
        <v>19</v>
      </c>
      <c r="B25" s="53" t="s">
        <v>270</v>
      </c>
      <c r="C25" s="129">
        <v>0</v>
      </c>
      <c r="D25" s="54"/>
      <c r="E25" s="130"/>
      <c r="F25" s="54"/>
      <c r="G25" s="177"/>
      <c r="H25" s="177"/>
      <c r="I25" s="178"/>
      <c r="J25" s="178"/>
      <c r="K25" s="179"/>
    </row>
    <row r="26" spans="1:11" ht="12.75" hidden="1" customHeight="1">
      <c r="A26" s="83">
        <f t="shared" si="1"/>
        <v>20</v>
      </c>
      <c r="B26" s="19" t="s">
        <v>271</v>
      </c>
      <c r="C26" s="30">
        <v>0</v>
      </c>
      <c r="D26" s="62"/>
      <c r="E26" s="30"/>
      <c r="F26" s="62"/>
      <c r="G26" s="55"/>
      <c r="H26" s="174"/>
      <c r="I26" s="175"/>
      <c r="J26" s="175"/>
      <c r="K26" s="176"/>
    </row>
    <row r="27" spans="1:11" ht="12.75" hidden="1" customHeight="1">
      <c r="A27" s="83">
        <f t="shared" si="1"/>
        <v>21</v>
      </c>
      <c r="B27" s="14" t="s">
        <v>272</v>
      </c>
      <c r="C27" s="131"/>
      <c r="D27" s="13"/>
      <c r="E27" s="132"/>
      <c r="F27" s="13"/>
      <c r="G27" s="177"/>
      <c r="H27" s="177"/>
      <c r="I27" s="178"/>
      <c r="J27" s="178"/>
      <c r="K27" s="179"/>
    </row>
    <row r="28" spans="1:11" ht="12.75" hidden="1" customHeight="1">
      <c r="A28" s="83">
        <f t="shared" si="1"/>
        <v>22</v>
      </c>
      <c r="B28" s="24" t="s">
        <v>273</v>
      </c>
      <c r="C28" s="25"/>
      <c r="D28" s="62"/>
      <c r="E28" s="26"/>
      <c r="F28" s="62"/>
      <c r="G28" s="55"/>
      <c r="H28" s="174"/>
      <c r="I28" s="175"/>
      <c r="J28" s="175"/>
      <c r="K28" s="176"/>
    </row>
    <row r="29" spans="1:11" ht="12.75" hidden="1" customHeight="1">
      <c r="A29" s="83">
        <f t="shared" si="1"/>
        <v>23</v>
      </c>
      <c r="B29" s="14" t="s">
        <v>274</v>
      </c>
      <c r="C29" s="131"/>
      <c r="D29" s="13"/>
      <c r="E29" s="132"/>
      <c r="F29" s="13"/>
      <c r="G29" s="177"/>
      <c r="H29" s="177"/>
      <c r="I29" s="178"/>
      <c r="J29" s="178"/>
      <c r="K29" s="179"/>
    </row>
    <row r="30" spans="1:11" ht="12.75" hidden="1" customHeight="1">
      <c r="A30" s="83">
        <f t="shared" si="1"/>
        <v>24</v>
      </c>
      <c r="B30" s="24" t="s">
        <v>275</v>
      </c>
      <c r="C30" s="25"/>
      <c r="D30" s="62"/>
      <c r="E30" s="26"/>
      <c r="F30" s="62"/>
      <c r="G30" s="55"/>
      <c r="H30" s="174"/>
      <c r="I30" s="175"/>
      <c r="J30" s="175"/>
      <c r="K30" s="176"/>
    </row>
    <row r="31" spans="1:11" ht="12.75" hidden="1" customHeight="1">
      <c r="A31" s="83">
        <f t="shared" si="1"/>
        <v>25</v>
      </c>
      <c r="B31" s="14" t="s">
        <v>276</v>
      </c>
      <c r="C31" s="131"/>
      <c r="D31" s="13"/>
      <c r="E31" s="132"/>
      <c r="F31" s="13"/>
      <c r="G31" s="177"/>
      <c r="H31" s="177"/>
      <c r="I31" s="178"/>
      <c r="J31" s="178"/>
      <c r="K31" s="179"/>
    </row>
    <row r="32" spans="1:11" ht="12.75" hidden="1" customHeight="1">
      <c r="A32" s="83">
        <f t="shared" si="1"/>
        <v>26</v>
      </c>
      <c r="B32" s="24" t="s">
        <v>277</v>
      </c>
      <c r="C32" s="25"/>
      <c r="D32" s="62"/>
      <c r="E32" s="26"/>
      <c r="F32" s="62"/>
      <c r="G32" s="55"/>
      <c r="H32" s="174"/>
      <c r="I32" s="175"/>
      <c r="J32" s="175"/>
      <c r="K32" s="176"/>
    </row>
    <row r="33" spans="1:15" ht="12.75" hidden="1" customHeight="1">
      <c r="A33" s="83">
        <f t="shared" si="1"/>
        <v>27</v>
      </c>
      <c r="B33" s="14" t="s">
        <v>278</v>
      </c>
      <c r="C33" s="131"/>
      <c r="D33" s="13"/>
      <c r="E33" s="132"/>
      <c r="F33" s="13"/>
      <c r="G33" s="177"/>
      <c r="H33" s="177"/>
      <c r="I33" s="178"/>
      <c r="J33" s="178"/>
      <c r="K33" s="179"/>
    </row>
    <row r="34" spans="1:15" ht="12.75" hidden="1" customHeight="1">
      <c r="A34" s="83">
        <f t="shared" si="1"/>
        <v>28</v>
      </c>
      <c r="B34" s="24" t="s">
        <v>279</v>
      </c>
      <c r="C34" s="25"/>
      <c r="D34" s="62"/>
      <c r="E34" s="26"/>
      <c r="F34" s="62"/>
      <c r="G34" s="55"/>
      <c r="H34" s="174"/>
      <c r="I34" s="175"/>
      <c r="J34" s="175"/>
      <c r="K34" s="176"/>
    </row>
    <row r="35" spans="1:15" ht="12.75" hidden="1" customHeight="1">
      <c r="A35" s="83">
        <f t="shared" si="1"/>
        <v>29</v>
      </c>
      <c r="B35" s="53" t="s">
        <v>280</v>
      </c>
      <c r="C35" s="129"/>
      <c r="D35" s="54"/>
      <c r="E35" s="130"/>
      <c r="F35" s="54"/>
      <c r="G35" s="177"/>
      <c r="H35" s="177"/>
      <c r="I35" s="178"/>
      <c r="J35" s="178"/>
      <c r="K35" s="179"/>
    </row>
    <row r="36" spans="1:15" ht="12.75" hidden="1" customHeight="1">
      <c r="A36" s="83">
        <f t="shared" si="1"/>
        <v>30</v>
      </c>
      <c r="B36" s="19" t="s">
        <v>281</v>
      </c>
      <c r="C36" s="30"/>
      <c r="D36" s="62"/>
      <c r="E36" s="30"/>
      <c r="F36" s="62"/>
      <c r="G36" s="55"/>
      <c r="H36" s="174"/>
      <c r="I36" s="175"/>
      <c r="J36" s="175"/>
      <c r="K36" s="176"/>
    </row>
    <row r="37" spans="1:15" ht="12.75" hidden="1" customHeight="1">
      <c r="A37" s="83">
        <f t="shared" si="1"/>
        <v>31</v>
      </c>
      <c r="B37" s="14" t="s">
        <v>282</v>
      </c>
      <c r="C37" s="131"/>
      <c r="D37" s="13"/>
      <c r="E37" s="132"/>
      <c r="F37" s="13"/>
      <c r="G37" s="177"/>
      <c r="H37" s="177"/>
      <c r="I37" s="178"/>
      <c r="J37" s="178"/>
      <c r="K37" s="179"/>
    </row>
    <row r="38" spans="1:15" ht="12.75" hidden="1" customHeight="1">
      <c r="A38" s="83">
        <f t="shared" si="1"/>
        <v>32</v>
      </c>
      <c r="B38" s="24" t="s">
        <v>283</v>
      </c>
      <c r="C38" s="25"/>
      <c r="D38" s="62"/>
      <c r="E38" s="26"/>
      <c r="F38" s="62"/>
      <c r="G38" s="55"/>
      <c r="H38" s="174"/>
      <c r="I38" s="175"/>
      <c r="J38" s="175"/>
      <c r="K38" s="176"/>
    </row>
    <row r="39" spans="1:15" ht="12.75" hidden="1" customHeight="1">
      <c r="A39" s="83">
        <f t="shared" si="1"/>
        <v>33</v>
      </c>
      <c r="B39" s="14" t="s">
        <v>284</v>
      </c>
      <c r="C39" s="131"/>
      <c r="D39" s="13"/>
      <c r="E39" s="132"/>
      <c r="F39" s="13"/>
      <c r="G39" s="177"/>
      <c r="H39" s="177"/>
      <c r="I39" s="178"/>
      <c r="J39" s="178"/>
      <c r="K39" s="179"/>
    </row>
    <row r="40" spans="1:15" ht="12.75" hidden="1" customHeight="1">
      <c r="A40" s="83">
        <f t="shared" si="1"/>
        <v>34</v>
      </c>
      <c r="B40" s="24" t="s">
        <v>285</v>
      </c>
      <c r="C40" s="25"/>
      <c r="D40" s="62"/>
      <c r="E40" s="26"/>
      <c r="F40" s="62"/>
      <c r="G40" s="55"/>
      <c r="H40" s="174"/>
      <c r="I40" s="175"/>
      <c r="J40" s="175"/>
      <c r="K40" s="176"/>
    </row>
    <row r="41" spans="1:15" ht="12.75" hidden="1" customHeight="1">
      <c r="A41" s="83">
        <f t="shared" si="1"/>
        <v>35</v>
      </c>
      <c r="B41" s="14" t="s">
        <v>286</v>
      </c>
      <c r="C41" s="131"/>
      <c r="D41" s="13"/>
      <c r="E41" s="132"/>
      <c r="F41" s="13"/>
      <c r="G41" s="177"/>
      <c r="H41" s="177"/>
      <c r="I41" s="178"/>
      <c r="J41" s="178"/>
      <c r="K41" s="179"/>
    </row>
    <row r="42" spans="1:15" ht="12.75" hidden="1" customHeight="1">
      <c r="A42" s="83">
        <f t="shared" si="1"/>
        <v>36</v>
      </c>
      <c r="B42" s="24" t="s">
        <v>287</v>
      </c>
      <c r="C42" s="25"/>
      <c r="D42" s="62"/>
      <c r="E42" s="26"/>
      <c r="F42" s="62"/>
      <c r="G42" s="55"/>
      <c r="H42" s="174"/>
      <c r="I42" s="175"/>
      <c r="J42" s="175"/>
      <c r="K42" s="176"/>
    </row>
    <row r="43" spans="1:15" ht="12.75" hidden="1" customHeight="1">
      <c r="A43" s="83">
        <f t="shared" si="1"/>
        <v>37</v>
      </c>
      <c r="B43" s="14" t="s">
        <v>288</v>
      </c>
      <c r="C43" s="131"/>
      <c r="D43" s="13"/>
      <c r="E43" s="132"/>
      <c r="F43" s="13"/>
      <c r="G43" s="177"/>
      <c r="H43" s="177"/>
      <c r="I43" s="178"/>
      <c r="J43" s="178"/>
      <c r="K43" s="179"/>
    </row>
    <row r="44" spans="1:15" ht="12.75" hidden="1" customHeight="1">
      <c r="A44" s="83">
        <f t="shared" si="1"/>
        <v>38</v>
      </c>
      <c r="B44" s="24" t="s">
        <v>289</v>
      </c>
      <c r="C44" s="25"/>
      <c r="D44" s="62"/>
      <c r="E44" s="26"/>
      <c r="F44" s="62"/>
      <c r="G44" s="55"/>
      <c r="H44" s="174"/>
      <c r="I44" s="175"/>
      <c r="J44" s="175"/>
      <c r="K44" s="176"/>
    </row>
    <row r="45" spans="1:15" ht="12.75" hidden="1" customHeight="1">
      <c r="A45" s="83">
        <f t="shared" si="1"/>
        <v>39</v>
      </c>
      <c r="B45" s="53" t="s">
        <v>290</v>
      </c>
      <c r="C45" s="129"/>
      <c r="D45" s="54"/>
      <c r="E45" s="130"/>
      <c r="F45" s="54"/>
      <c r="G45" s="177"/>
      <c r="H45" s="177"/>
      <c r="I45" s="178"/>
      <c r="J45" s="178"/>
      <c r="K45" s="179"/>
    </row>
    <row r="46" spans="1:15" ht="12.75" hidden="1" customHeight="1">
      <c r="A46" s="83">
        <f t="shared" si="1"/>
        <v>40</v>
      </c>
      <c r="B46" s="19" t="s">
        <v>291</v>
      </c>
      <c r="C46" s="30"/>
      <c r="D46" s="62"/>
      <c r="E46" s="30"/>
      <c r="F46" s="62"/>
      <c r="G46" s="55"/>
      <c r="H46" s="174"/>
      <c r="I46" s="175"/>
      <c r="J46" s="175"/>
      <c r="K46" s="176"/>
    </row>
    <row r="47" spans="1:15" ht="12.75" hidden="1" customHeight="1">
      <c r="A47" s="83">
        <f t="shared" si="1"/>
        <v>41</v>
      </c>
      <c r="B47" s="14" t="s">
        <v>292</v>
      </c>
      <c r="C47" s="131"/>
      <c r="D47" s="13"/>
      <c r="E47" s="132"/>
      <c r="F47" s="13"/>
      <c r="G47" s="177"/>
      <c r="H47" s="177"/>
      <c r="I47" s="178"/>
      <c r="J47" s="178"/>
      <c r="K47" s="179"/>
      <c r="O47" s="71"/>
    </row>
    <row r="48" spans="1:15" ht="12.75" hidden="1" customHeight="1">
      <c r="A48" s="83">
        <f t="shared" si="1"/>
        <v>42</v>
      </c>
      <c r="B48" s="24" t="s">
        <v>293</v>
      </c>
      <c r="C48" s="25"/>
      <c r="D48" s="62"/>
      <c r="E48" s="26"/>
      <c r="F48" s="62"/>
      <c r="G48" s="55"/>
      <c r="H48" s="174"/>
      <c r="I48" s="175"/>
      <c r="J48" s="175"/>
      <c r="K48" s="176"/>
    </row>
    <row r="49" spans="1:11" ht="12.75" hidden="1" customHeight="1">
      <c r="A49" s="83">
        <f t="shared" si="1"/>
        <v>43</v>
      </c>
      <c r="B49" s="14" t="s">
        <v>294</v>
      </c>
      <c r="C49" s="131"/>
      <c r="D49" s="13"/>
      <c r="E49" s="132"/>
      <c r="F49" s="13"/>
      <c r="G49" s="177"/>
      <c r="H49" s="177"/>
      <c r="I49" s="178"/>
      <c r="J49" s="178"/>
      <c r="K49" s="179"/>
    </row>
    <row r="50" spans="1:11" ht="12.75" hidden="1" customHeight="1">
      <c r="A50" s="83">
        <f t="shared" si="1"/>
        <v>44</v>
      </c>
      <c r="B50" s="24" t="s">
        <v>295</v>
      </c>
      <c r="C50" s="25"/>
      <c r="D50" s="62"/>
      <c r="E50" s="26"/>
      <c r="F50" s="62"/>
      <c r="G50" s="55"/>
      <c r="H50" s="174"/>
      <c r="I50" s="175"/>
      <c r="J50" s="175"/>
      <c r="K50" s="176"/>
    </row>
    <row r="51" spans="1:11" ht="12.75" hidden="1" customHeight="1">
      <c r="A51" s="83">
        <f t="shared" si="1"/>
        <v>45</v>
      </c>
      <c r="B51" s="14" t="s">
        <v>296</v>
      </c>
      <c r="C51" s="131"/>
      <c r="D51" s="13"/>
      <c r="E51" s="132"/>
      <c r="F51" s="13"/>
      <c r="G51" s="177"/>
      <c r="H51" s="177"/>
      <c r="I51" s="178"/>
      <c r="J51" s="178"/>
      <c r="K51" s="179"/>
    </row>
    <row r="52" spans="1:11" ht="12.75" hidden="1" customHeight="1">
      <c r="A52" s="83">
        <f t="shared" si="1"/>
        <v>46</v>
      </c>
      <c r="B52" s="24" t="s">
        <v>297</v>
      </c>
      <c r="C52" s="25"/>
      <c r="D52" s="62"/>
      <c r="E52" s="26"/>
      <c r="F52" s="62"/>
      <c r="G52" s="55"/>
      <c r="H52" s="174"/>
      <c r="I52" s="175"/>
      <c r="J52" s="175"/>
      <c r="K52" s="176"/>
    </row>
    <row r="53" spans="1:11" ht="12.75" hidden="1" customHeight="1">
      <c r="A53" s="83">
        <f t="shared" si="1"/>
        <v>47</v>
      </c>
      <c r="B53" s="14" t="s">
        <v>298</v>
      </c>
      <c r="C53" s="131"/>
      <c r="D53" s="13"/>
      <c r="E53" s="132"/>
      <c r="F53" s="13"/>
      <c r="G53" s="177"/>
      <c r="H53" s="177"/>
      <c r="I53" s="178"/>
      <c r="J53" s="178"/>
      <c r="K53" s="179"/>
    </row>
    <row r="54" spans="1:11" ht="12.75" hidden="1" customHeight="1">
      <c r="A54" s="83">
        <f t="shared" si="1"/>
        <v>48</v>
      </c>
      <c r="B54" s="24" t="s">
        <v>299</v>
      </c>
      <c r="C54" s="25"/>
      <c r="D54" s="62"/>
      <c r="E54" s="26"/>
      <c r="F54" s="62"/>
      <c r="G54" s="55"/>
      <c r="H54" s="174"/>
      <c r="I54" s="175"/>
      <c r="J54" s="175"/>
      <c r="K54" s="176"/>
    </row>
    <row r="55" spans="1:11" ht="12.75" hidden="1" customHeight="1">
      <c r="A55" s="83">
        <f t="shared" si="1"/>
        <v>49</v>
      </c>
      <c r="B55" s="53" t="s">
        <v>300</v>
      </c>
      <c r="C55" s="129"/>
      <c r="D55" s="54"/>
      <c r="E55" s="130"/>
      <c r="F55" s="54"/>
      <c r="G55" s="177"/>
      <c r="H55" s="177"/>
      <c r="I55" s="178"/>
      <c r="J55" s="178"/>
      <c r="K55" s="179"/>
    </row>
    <row r="56" spans="1:11" ht="12.75" hidden="1" customHeight="1">
      <c r="A56" s="83">
        <f t="shared" si="1"/>
        <v>50</v>
      </c>
      <c r="B56" s="19" t="s">
        <v>301</v>
      </c>
      <c r="C56" s="30"/>
      <c r="D56" s="62"/>
      <c r="E56" s="30"/>
      <c r="F56" s="62"/>
      <c r="G56" s="55"/>
      <c r="H56" s="174"/>
      <c r="I56" s="175"/>
      <c r="J56" s="175"/>
      <c r="K56" s="176"/>
    </row>
    <row r="57" spans="1:11" ht="12.75" hidden="1" customHeight="1">
      <c r="A57" s="83">
        <f t="shared" si="1"/>
        <v>51</v>
      </c>
      <c r="B57" s="14" t="s">
        <v>302</v>
      </c>
      <c r="C57" s="131"/>
      <c r="D57" s="13"/>
      <c r="E57" s="132"/>
      <c r="F57" s="13"/>
      <c r="G57" s="177"/>
      <c r="H57" s="177"/>
      <c r="I57" s="178"/>
      <c r="J57" s="178"/>
      <c r="K57" s="179"/>
    </row>
    <row r="58" spans="1:11" ht="12.75" hidden="1" customHeight="1">
      <c r="A58" s="83">
        <f t="shared" si="1"/>
        <v>52</v>
      </c>
      <c r="B58" s="24" t="s">
        <v>303</v>
      </c>
      <c r="C58" s="25"/>
      <c r="D58" s="62"/>
      <c r="E58" s="26"/>
      <c r="F58" s="62"/>
      <c r="G58" s="55"/>
      <c r="H58" s="55"/>
      <c r="I58" s="70"/>
      <c r="J58" s="70"/>
      <c r="K58" s="84"/>
    </row>
    <row r="59" spans="1:11" ht="12.75" hidden="1" customHeight="1">
      <c r="A59" s="83">
        <f t="shared" si="1"/>
        <v>53</v>
      </c>
      <c r="B59" s="14" t="s">
        <v>304</v>
      </c>
      <c r="C59" s="131"/>
      <c r="D59" s="13"/>
      <c r="E59" s="132"/>
      <c r="F59" s="13"/>
      <c r="G59" s="177"/>
      <c r="H59" s="123"/>
      <c r="I59" s="124"/>
      <c r="J59" s="124"/>
      <c r="K59" s="125"/>
    </row>
    <row r="60" spans="1:11" ht="12.75" hidden="1" customHeight="1">
      <c r="A60" s="83">
        <f t="shared" si="1"/>
        <v>54</v>
      </c>
      <c r="B60" s="24" t="s">
        <v>305</v>
      </c>
      <c r="C60" s="25"/>
      <c r="D60" s="62"/>
      <c r="E60" s="26"/>
      <c r="F60" s="62"/>
      <c r="G60" s="55"/>
      <c r="H60" s="55"/>
      <c r="I60" s="70"/>
      <c r="J60" s="70"/>
      <c r="K60" s="84"/>
    </row>
    <row r="61" spans="1:11" ht="12.75" hidden="1" customHeight="1">
      <c r="A61" s="83">
        <f t="shared" si="1"/>
        <v>55</v>
      </c>
      <c r="B61" s="14" t="s">
        <v>306</v>
      </c>
      <c r="C61" s="131"/>
      <c r="D61" s="13"/>
      <c r="E61" s="132"/>
      <c r="F61" s="13"/>
      <c r="G61" s="177"/>
      <c r="H61" s="123"/>
      <c r="I61" s="124"/>
      <c r="J61" s="124"/>
      <c r="K61" s="125"/>
    </row>
    <row r="62" spans="1:11" ht="12.75" hidden="1" customHeight="1">
      <c r="A62" s="83">
        <f t="shared" si="1"/>
        <v>56</v>
      </c>
      <c r="B62" s="24" t="s">
        <v>307</v>
      </c>
      <c r="C62" s="25"/>
      <c r="D62" s="62"/>
      <c r="E62" s="26"/>
      <c r="F62" s="62"/>
      <c r="G62" s="55"/>
      <c r="H62" s="55"/>
      <c r="I62" s="70"/>
      <c r="J62" s="70"/>
      <c r="K62" s="84"/>
    </row>
    <row r="63" spans="1:11" ht="12.75" hidden="1" customHeight="1">
      <c r="A63" s="83">
        <f t="shared" si="1"/>
        <v>57</v>
      </c>
      <c r="B63" s="14" t="s">
        <v>308</v>
      </c>
      <c r="C63" s="131"/>
      <c r="D63" s="13"/>
      <c r="E63" s="132"/>
      <c r="F63" s="13"/>
      <c r="G63" s="177"/>
      <c r="H63" s="123"/>
      <c r="I63" s="124"/>
      <c r="J63" s="124"/>
      <c r="K63" s="125"/>
    </row>
    <row r="64" spans="1:11" ht="12.75" hidden="1" customHeight="1">
      <c r="A64" s="83">
        <f t="shared" si="1"/>
        <v>58</v>
      </c>
      <c r="B64" s="24" t="s">
        <v>309</v>
      </c>
      <c r="C64" s="25"/>
      <c r="D64" s="62"/>
      <c r="E64" s="26"/>
      <c r="F64" s="62"/>
      <c r="G64" s="55"/>
      <c r="H64" s="55"/>
      <c r="I64" s="70"/>
      <c r="J64" s="70"/>
      <c r="K64" s="84"/>
    </row>
    <row r="65" spans="1:11" ht="12.75" hidden="1" customHeight="1">
      <c r="A65" s="83">
        <f t="shared" si="1"/>
        <v>59</v>
      </c>
      <c r="B65" s="53" t="s">
        <v>310</v>
      </c>
      <c r="C65" s="129"/>
      <c r="D65" s="54"/>
      <c r="E65" s="130"/>
      <c r="F65" s="54"/>
      <c r="G65" s="177"/>
      <c r="H65" s="123"/>
      <c r="I65" s="124"/>
      <c r="J65" s="124"/>
      <c r="K65" s="125"/>
    </row>
    <row r="66" spans="1:11" ht="12.75" hidden="1" customHeight="1">
      <c r="A66" s="83">
        <f t="shared" si="1"/>
        <v>60</v>
      </c>
      <c r="B66" s="19" t="s">
        <v>311</v>
      </c>
      <c r="C66" s="30"/>
      <c r="D66" s="62"/>
      <c r="E66" s="30"/>
      <c r="F66" s="62"/>
      <c r="G66" s="55"/>
      <c r="H66" s="55"/>
      <c r="I66" s="70"/>
      <c r="J66" s="70"/>
      <c r="K66" s="84"/>
    </row>
    <row r="67" spans="1:11" ht="12.75" hidden="1" customHeight="1">
      <c r="A67" s="83">
        <f t="shared" si="1"/>
        <v>61</v>
      </c>
      <c r="B67" s="14" t="s">
        <v>312</v>
      </c>
      <c r="C67" s="131"/>
      <c r="D67" s="13"/>
      <c r="E67" s="132"/>
      <c r="F67" s="13"/>
      <c r="G67" s="177"/>
      <c r="H67" s="123"/>
      <c r="I67" s="124"/>
      <c r="J67" s="124"/>
      <c r="K67" s="125"/>
    </row>
    <row r="68" spans="1:11" ht="12.75" hidden="1" customHeight="1">
      <c r="A68" s="83">
        <f t="shared" si="1"/>
        <v>62</v>
      </c>
      <c r="B68" s="24" t="s">
        <v>313</v>
      </c>
      <c r="C68" s="25"/>
      <c r="D68" s="62"/>
      <c r="E68" s="26"/>
      <c r="F68" s="62"/>
      <c r="G68" s="55"/>
      <c r="H68" s="55"/>
      <c r="I68" s="70"/>
      <c r="J68" s="70"/>
      <c r="K68" s="84"/>
    </row>
    <row r="69" spans="1:11" ht="12.75" hidden="1" customHeight="1">
      <c r="A69" s="83">
        <f t="shared" si="1"/>
        <v>63</v>
      </c>
      <c r="B69" s="14" t="s">
        <v>314</v>
      </c>
      <c r="C69" s="131"/>
      <c r="D69" s="13"/>
      <c r="E69" s="132"/>
      <c r="F69" s="13"/>
      <c r="G69" s="177"/>
      <c r="H69" s="123"/>
      <c r="I69" s="124"/>
      <c r="J69" s="124"/>
      <c r="K69" s="125"/>
    </row>
    <row r="70" spans="1:11" ht="12.75" hidden="1" customHeight="1">
      <c r="A70" s="83">
        <f t="shared" si="1"/>
        <v>64</v>
      </c>
      <c r="B70" s="24" t="s">
        <v>315</v>
      </c>
      <c r="C70" s="25"/>
      <c r="D70" s="62"/>
      <c r="E70" s="26"/>
      <c r="F70" s="62"/>
      <c r="G70" s="55"/>
      <c r="H70" s="55"/>
      <c r="I70" s="70"/>
      <c r="J70" s="70"/>
      <c r="K70" s="84"/>
    </row>
    <row r="71" spans="1:11" ht="12.75" hidden="1" customHeight="1">
      <c r="A71" s="83">
        <f t="shared" si="1"/>
        <v>65</v>
      </c>
      <c r="B71" s="14" t="s">
        <v>316</v>
      </c>
      <c r="C71" s="131"/>
      <c r="D71" s="13"/>
      <c r="E71" s="132"/>
      <c r="F71" s="13"/>
      <c r="G71" s="177"/>
      <c r="H71" s="123"/>
      <c r="I71" s="124"/>
      <c r="J71" s="124"/>
      <c r="K71" s="125"/>
    </row>
    <row r="72" spans="1:11" ht="12.75" hidden="1" customHeight="1">
      <c r="A72" s="83">
        <f t="shared" si="1"/>
        <v>66</v>
      </c>
      <c r="B72" s="24" t="s">
        <v>317</v>
      </c>
      <c r="C72" s="25"/>
      <c r="D72" s="62"/>
      <c r="E72" s="26"/>
      <c r="F72" s="62"/>
      <c r="G72" s="55"/>
      <c r="H72" s="126"/>
      <c r="I72" s="127"/>
      <c r="J72" s="127"/>
      <c r="K72" s="128"/>
    </row>
    <row r="73" spans="1:11" ht="12.75" hidden="1" customHeight="1">
      <c r="A73" s="83">
        <f t="shared" si="1"/>
        <v>67</v>
      </c>
      <c r="B73" s="14" t="s">
        <v>318</v>
      </c>
      <c r="C73" s="131"/>
      <c r="D73" s="13"/>
      <c r="E73" s="132"/>
      <c r="F73" s="13"/>
      <c r="G73" s="177"/>
      <c r="H73" s="123"/>
      <c r="I73" s="124"/>
      <c r="J73" s="124"/>
      <c r="K73" s="125"/>
    </row>
    <row r="74" spans="1:11" ht="12.75" hidden="1" customHeight="1">
      <c r="A74" s="83">
        <f t="shared" si="1"/>
        <v>68</v>
      </c>
      <c r="B74" s="24" t="s">
        <v>319</v>
      </c>
      <c r="C74" s="25"/>
      <c r="D74" s="62"/>
      <c r="E74" s="26"/>
      <c r="F74" s="62"/>
      <c r="G74" s="55"/>
      <c r="H74" s="126"/>
      <c r="I74" s="127"/>
      <c r="J74" s="127"/>
      <c r="K74" s="128"/>
    </row>
    <row r="75" spans="1:11" ht="12.75" hidden="1" customHeight="1">
      <c r="A75" s="83">
        <f t="shared" si="1"/>
        <v>69</v>
      </c>
      <c r="B75" s="53" t="s">
        <v>320</v>
      </c>
      <c r="C75" s="129"/>
      <c r="D75" s="54"/>
      <c r="E75" s="130"/>
      <c r="F75" s="54"/>
      <c r="G75" s="177"/>
      <c r="H75" s="123"/>
      <c r="I75" s="124"/>
      <c r="J75" s="124"/>
      <c r="K75" s="125"/>
    </row>
    <row r="76" spans="1:11" ht="12.75" hidden="1" customHeight="1">
      <c r="A76" s="83">
        <f t="shared" si="1"/>
        <v>70</v>
      </c>
      <c r="B76" s="19" t="s">
        <v>321</v>
      </c>
      <c r="C76" s="30"/>
      <c r="D76" s="62"/>
      <c r="E76" s="30"/>
      <c r="F76" s="62"/>
      <c r="G76" s="55"/>
      <c r="H76" s="126"/>
      <c r="I76" s="127"/>
      <c r="J76" s="127"/>
      <c r="K76" s="128"/>
    </row>
    <row r="77" spans="1:11" ht="12.75" hidden="1" customHeight="1">
      <c r="A77" s="83">
        <f t="shared" si="1"/>
        <v>71</v>
      </c>
      <c r="B77" s="14" t="s">
        <v>322</v>
      </c>
      <c r="C77" s="131"/>
      <c r="D77" s="13"/>
      <c r="E77" s="132"/>
      <c r="F77" s="13"/>
      <c r="G77" s="177"/>
      <c r="H77" s="123"/>
      <c r="I77" s="124"/>
      <c r="J77" s="124"/>
      <c r="K77" s="125"/>
    </row>
    <row r="78" spans="1:11" ht="12.75" hidden="1" customHeight="1">
      <c r="A78" s="83">
        <f t="shared" si="1"/>
        <v>72</v>
      </c>
      <c r="B78" s="24" t="s">
        <v>323</v>
      </c>
      <c r="C78" s="25"/>
      <c r="D78" s="62"/>
      <c r="E78" s="26"/>
      <c r="F78" s="62"/>
      <c r="G78" s="55"/>
      <c r="H78" s="126"/>
      <c r="I78" s="127"/>
      <c r="J78" s="127"/>
      <c r="K78" s="128"/>
    </row>
    <row r="79" spans="1:11" ht="12.75" hidden="1" customHeight="1">
      <c r="A79" s="83">
        <f t="shared" si="1"/>
        <v>73</v>
      </c>
      <c r="B79" s="14" t="s">
        <v>324</v>
      </c>
      <c r="C79" s="131"/>
      <c r="D79" s="13"/>
      <c r="E79" s="132"/>
      <c r="F79" s="13"/>
      <c r="G79" s="177"/>
      <c r="H79" s="123"/>
      <c r="I79" s="124"/>
      <c r="J79" s="124"/>
      <c r="K79" s="125"/>
    </row>
    <row r="80" spans="1:11" ht="12.75" hidden="1" customHeight="1">
      <c r="A80" s="83">
        <f t="shared" si="1"/>
        <v>74</v>
      </c>
      <c r="B80" s="24" t="s">
        <v>325</v>
      </c>
      <c r="C80" s="25"/>
      <c r="D80" s="62"/>
      <c r="E80" s="26"/>
      <c r="F80" s="62"/>
      <c r="G80" s="55"/>
      <c r="H80" s="126"/>
      <c r="I80" s="127"/>
      <c r="J80" s="127"/>
      <c r="K80" s="128"/>
    </row>
    <row r="81" spans="1:11" ht="12.75" hidden="1" customHeight="1">
      <c r="A81" s="83">
        <f t="shared" si="1"/>
        <v>75</v>
      </c>
      <c r="B81" s="14" t="s">
        <v>326</v>
      </c>
      <c r="C81" s="131"/>
      <c r="D81" s="13"/>
      <c r="E81" s="132"/>
      <c r="F81" s="13"/>
      <c r="G81" s="177"/>
      <c r="H81" s="123"/>
      <c r="I81" s="124"/>
      <c r="J81" s="124"/>
      <c r="K81" s="125"/>
    </row>
    <row r="82" spans="1:11" ht="12.75" hidden="1" customHeight="1">
      <c r="A82" s="83">
        <f t="shared" ref="A82:A145" si="2">A81+1</f>
        <v>76</v>
      </c>
      <c r="B82" s="24" t="s">
        <v>327</v>
      </c>
      <c r="C82" s="25"/>
      <c r="D82" s="62"/>
      <c r="E82" s="26"/>
      <c r="F82" s="62"/>
      <c r="G82" s="55"/>
      <c r="H82" s="126"/>
      <c r="I82" s="127"/>
      <c r="J82" s="127"/>
      <c r="K82" s="128"/>
    </row>
    <row r="83" spans="1:11" ht="12.75" hidden="1" customHeight="1">
      <c r="A83" s="83">
        <f t="shared" si="2"/>
        <v>77</v>
      </c>
      <c r="B83" s="14" t="s">
        <v>328</v>
      </c>
      <c r="C83" s="131"/>
      <c r="D83" s="13"/>
      <c r="E83" s="132"/>
      <c r="F83" s="13"/>
      <c r="G83" s="177"/>
      <c r="H83" s="123"/>
      <c r="I83" s="124"/>
      <c r="J83" s="124"/>
      <c r="K83" s="125"/>
    </row>
    <row r="84" spans="1:11" ht="12.75" hidden="1" customHeight="1">
      <c r="A84" s="83">
        <f t="shared" si="2"/>
        <v>78</v>
      </c>
      <c r="B84" s="24" t="s">
        <v>329</v>
      </c>
      <c r="C84" s="25"/>
      <c r="D84" s="62"/>
      <c r="E84" s="26"/>
      <c r="F84" s="62"/>
      <c r="G84" s="55"/>
      <c r="H84" s="126"/>
      <c r="I84" s="127"/>
      <c r="J84" s="127"/>
      <c r="K84" s="128"/>
    </row>
    <row r="85" spans="1:11" ht="12.75" hidden="1" customHeight="1">
      <c r="A85" s="83">
        <f t="shared" si="2"/>
        <v>79</v>
      </c>
      <c r="B85" s="53" t="s">
        <v>330</v>
      </c>
      <c r="C85" s="129"/>
      <c r="D85" s="54"/>
      <c r="E85" s="130"/>
      <c r="F85" s="54"/>
      <c r="G85" s="177"/>
      <c r="H85" s="123"/>
      <c r="I85" s="124"/>
      <c r="J85" s="124"/>
      <c r="K85" s="125"/>
    </row>
    <row r="86" spans="1:11" ht="12.75" hidden="1" customHeight="1">
      <c r="A86" s="83">
        <f t="shared" si="2"/>
        <v>80</v>
      </c>
      <c r="B86" s="19" t="s">
        <v>331</v>
      </c>
      <c r="C86" s="30"/>
      <c r="D86" s="62"/>
      <c r="E86" s="30"/>
      <c r="F86" s="62"/>
      <c r="G86" s="55"/>
      <c r="H86" s="126"/>
      <c r="I86" s="127"/>
      <c r="J86" s="127"/>
      <c r="K86" s="128"/>
    </row>
    <row r="87" spans="1:11" ht="12.75" hidden="1" customHeight="1">
      <c r="A87" s="83">
        <f t="shared" si="2"/>
        <v>81</v>
      </c>
      <c r="B87" s="14" t="s">
        <v>332</v>
      </c>
      <c r="C87" s="131"/>
      <c r="D87" s="13"/>
      <c r="E87" s="132"/>
      <c r="F87" s="13"/>
      <c r="G87" s="177"/>
      <c r="H87" s="123"/>
      <c r="I87" s="124"/>
      <c r="J87" s="124"/>
      <c r="K87" s="125"/>
    </row>
    <row r="88" spans="1:11" ht="12.75" hidden="1" customHeight="1">
      <c r="A88" s="83">
        <f t="shared" si="2"/>
        <v>82</v>
      </c>
      <c r="B88" s="24" t="s">
        <v>333</v>
      </c>
      <c r="C88" s="25"/>
      <c r="D88" s="62"/>
      <c r="E88" s="26"/>
      <c r="F88" s="62"/>
      <c r="G88" s="55"/>
      <c r="H88" s="126"/>
      <c r="I88" s="127"/>
      <c r="J88" s="127"/>
      <c r="K88" s="128"/>
    </row>
    <row r="89" spans="1:11" ht="12.75" hidden="1" customHeight="1">
      <c r="A89" s="83">
        <f t="shared" si="2"/>
        <v>83</v>
      </c>
      <c r="B89" s="14" t="s">
        <v>334</v>
      </c>
      <c r="C89" s="131"/>
      <c r="D89" s="13"/>
      <c r="E89" s="132"/>
      <c r="F89" s="13"/>
      <c r="G89" s="177"/>
      <c r="H89" s="123"/>
      <c r="I89" s="124"/>
      <c r="J89" s="124"/>
      <c r="K89" s="125"/>
    </row>
    <row r="90" spans="1:11" ht="12.75" hidden="1" customHeight="1">
      <c r="A90" s="83">
        <f t="shared" si="2"/>
        <v>84</v>
      </c>
      <c r="B90" s="24" t="s">
        <v>335</v>
      </c>
      <c r="C90" s="25"/>
      <c r="D90" s="62"/>
      <c r="E90" s="26"/>
      <c r="F90" s="62"/>
      <c r="G90" s="55"/>
      <c r="H90" s="126"/>
      <c r="I90" s="127"/>
      <c r="J90" s="127"/>
      <c r="K90" s="128"/>
    </row>
    <row r="91" spans="1:11" ht="12.75" hidden="1" customHeight="1">
      <c r="A91" s="83">
        <f t="shared" si="2"/>
        <v>85</v>
      </c>
      <c r="B91" s="14" t="s">
        <v>336</v>
      </c>
      <c r="C91" s="131"/>
      <c r="D91" s="13"/>
      <c r="E91" s="132"/>
      <c r="F91" s="13"/>
      <c r="G91" s="177"/>
      <c r="H91" s="123"/>
      <c r="I91" s="124"/>
      <c r="J91" s="124"/>
      <c r="K91" s="125"/>
    </row>
    <row r="92" spans="1:11" ht="12.75" hidden="1" customHeight="1">
      <c r="A92" s="83">
        <f t="shared" si="2"/>
        <v>86</v>
      </c>
      <c r="B92" s="24" t="s">
        <v>337</v>
      </c>
      <c r="C92" s="25"/>
      <c r="D92" s="62"/>
      <c r="E92" s="26"/>
      <c r="F92" s="62"/>
      <c r="G92" s="55"/>
      <c r="H92" s="126"/>
      <c r="I92" s="127"/>
      <c r="J92" s="127"/>
      <c r="K92" s="128"/>
    </row>
    <row r="93" spans="1:11" ht="12.75" hidden="1" customHeight="1">
      <c r="A93" s="83">
        <f t="shared" si="2"/>
        <v>87</v>
      </c>
      <c r="B93" s="14" t="s">
        <v>338</v>
      </c>
      <c r="C93" s="131"/>
      <c r="D93" s="13"/>
      <c r="E93" s="132"/>
      <c r="F93" s="13"/>
      <c r="G93" s="177"/>
      <c r="H93" s="123"/>
      <c r="I93" s="124"/>
      <c r="J93" s="124"/>
      <c r="K93" s="125"/>
    </row>
    <row r="94" spans="1:11" ht="12.75" hidden="1" customHeight="1">
      <c r="A94" s="83">
        <f t="shared" si="2"/>
        <v>88</v>
      </c>
      <c r="B94" s="24" t="s">
        <v>339</v>
      </c>
      <c r="C94" s="25"/>
      <c r="D94" s="62"/>
      <c r="E94" s="26"/>
      <c r="F94" s="62"/>
      <c r="G94" s="55"/>
      <c r="H94" s="126"/>
      <c r="I94" s="127"/>
      <c r="J94" s="127"/>
      <c r="K94" s="128"/>
    </row>
    <row r="95" spans="1:11" ht="12.75" hidden="1" customHeight="1">
      <c r="A95" s="83">
        <f t="shared" si="2"/>
        <v>89</v>
      </c>
      <c r="B95" s="53" t="s">
        <v>340</v>
      </c>
      <c r="C95" s="129"/>
      <c r="D95" s="54"/>
      <c r="E95" s="130"/>
      <c r="F95" s="54"/>
      <c r="G95" s="177"/>
      <c r="H95" s="123"/>
      <c r="I95" s="124"/>
      <c r="J95" s="124"/>
      <c r="K95" s="125"/>
    </row>
    <row r="96" spans="1:11" ht="12.75" hidden="1" customHeight="1">
      <c r="A96" s="83">
        <f t="shared" si="2"/>
        <v>90</v>
      </c>
      <c r="B96" s="19" t="s">
        <v>341</v>
      </c>
      <c r="C96" s="30"/>
      <c r="D96" s="62"/>
      <c r="E96" s="30"/>
      <c r="F96" s="62"/>
      <c r="G96" s="55"/>
      <c r="H96" s="126"/>
      <c r="I96" s="127"/>
      <c r="J96" s="127"/>
      <c r="K96" s="128"/>
    </row>
    <row r="97" spans="1:11" ht="12.75" hidden="1" customHeight="1">
      <c r="A97" s="83">
        <f t="shared" si="2"/>
        <v>91</v>
      </c>
      <c r="B97" s="14" t="s">
        <v>342</v>
      </c>
      <c r="C97" s="131"/>
      <c r="D97" s="13"/>
      <c r="E97" s="132"/>
      <c r="F97" s="13"/>
      <c r="G97" s="177"/>
      <c r="H97" s="123"/>
      <c r="I97" s="124"/>
      <c r="J97" s="124"/>
      <c r="K97" s="125"/>
    </row>
    <row r="98" spans="1:11" ht="12.75" hidden="1" customHeight="1">
      <c r="A98" s="83">
        <f t="shared" si="2"/>
        <v>92</v>
      </c>
      <c r="B98" s="24" t="s">
        <v>343</v>
      </c>
      <c r="C98" s="25"/>
      <c r="D98" s="62"/>
      <c r="E98" s="26"/>
      <c r="F98" s="62"/>
      <c r="G98" s="55"/>
      <c r="H98" s="126"/>
      <c r="I98" s="127"/>
      <c r="J98" s="127"/>
      <c r="K98" s="128"/>
    </row>
    <row r="99" spans="1:11" ht="12.75" hidden="1" customHeight="1">
      <c r="A99" s="83">
        <f t="shared" si="2"/>
        <v>93</v>
      </c>
      <c r="B99" s="14" t="s">
        <v>344</v>
      </c>
      <c r="C99" s="131"/>
      <c r="D99" s="13"/>
      <c r="E99" s="132"/>
      <c r="F99" s="13"/>
      <c r="G99" s="177"/>
      <c r="H99" s="123"/>
      <c r="I99" s="124"/>
      <c r="J99" s="124"/>
      <c r="K99" s="125"/>
    </row>
    <row r="100" spans="1:11" ht="12.75" hidden="1" customHeight="1">
      <c r="A100" s="83">
        <f t="shared" si="2"/>
        <v>94</v>
      </c>
      <c r="B100" s="24" t="s">
        <v>345</v>
      </c>
      <c r="C100" s="25"/>
      <c r="D100" s="62"/>
      <c r="E100" s="26"/>
      <c r="F100" s="62"/>
      <c r="G100" s="55"/>
      <c r="H100" s="55"/>
      <c r="I100" s="70"/>
      <c r="J100" s="70"/>
      <c r="K100" s="84"/>
    </row>
    <row r="101" spans="1:11" ht="12.75" hidden="1" customHeight="1">
      <c r="A101" s="83">
        <f t="shared" si="2"/>
        <v>95</v>
      </c>
      <c r="B101" s="14" t="s">
        <v>346</v>
      </c>
      <c r="C101" s="131"/>
      <c r="D101" s="13"/>
      <c r="E101" s="132"/>
      <c r="F101" s="13"/>
      <c r="G101" s="177"/>
      <c r="H101" s="123"/>
      <c r="I101" s="124"/>
      <c r="J101" s="124"/>
      <c r="K101" s="125"/>
    </row>
    <row r="102" spans="1:11" ht="12.75" hidden="1" customHeight="1">
      <c r="A102" s="83">
        <f t="shared" si="2"/>
        <v>96</v>
      </c>
      <c r="B102" s="24" t="s">
        <v>347</v>
      </c>
      <c r="C102" s="25"/>
      <c r="D102" s="62"/>
      <c r="E102" s="26"/>
      <c r="F102" s="62"/>
      <c r="G102" s="55"/>
      <c r="H102" s="126"/>
      <c r="I102" s="127"/>
      <c r="J102" s="127"/>
      <c r="K102" s="128"/>
    </row>
    <row r="103" spans="1:11" ht="12.75" hidden="1" customHeight="1">
      <c r="A103" s="83">
        <f t="shared" si="2"/>
        <v>97</v>
      </c>
      <c r="B103" s="14" t="s">
        <v>348</v>
      </c>
      <c r="C103" s="131"/>
      <c r="D103" s="13"/>
      <c r="E103" s="132"/>
      <c r="F103" s="13"/>
      <c r="G103" s="177"/>
      <c r="H103" s="123"/>
      <c r="I103" s="124"/>
      <c r="J103" s="124"/>
      <c r="K103" s="125"/>
    </row>
    <row r="104" spans="1:11" ht="12.75" hidden="1" customHeight="1">
      <c r="A104" s="83">
        <f t="shared" si="2"/>
        <v>98</v>
      </c>
      <c r="B104" s="24" t="s">
        <v>349</v>
      </c>
      <c r="C104" s="25"/>
      <c r="D104" s="62"/>
      <c r="E104" s="26"/>
      <c r="F104" s="62"/>
      <c r="G104" s="55"/>
      <c r="H104" s="126"/>
      <c r="I104" s="127"/>
      <c r="J104" s="127"/>
      <c r="K104" s="128"/>
    </row>
    <row r="105" spans="1:11" ht="12.75" hidden="1" customHeight="1">
      <c r="A105" s="83">
        <f t="shared" si="2"/>
        <v>99</v>
      </c>
      <c r="B105" s="53" t="s">
        <v>350</v>
      </c>
      <c r="C105" s="129"/>
      <c r="D105" s="54"/>
      <c r="E105" s="130"/>
      <c r="F105" s="54"/>
      <c r="G105" s="177"/>
      <c r="H105" s="123"/>
      <c r="I105" s="124"/>
      <c r="J105" s="124"/>
      <c r="K105" s="125"/>
    </row>
    <row r="106" spans="1:11" ht="12.75" hidden="1" customHeight="1">
      <c r="A106" s="83">
        <f t="shared" si="2"/>
        <v>100</v>
      </c>
      <c r="B106" s="19" t="s">
        <v>351</v>
      </c>
      <c r="C106" s="30"/>
      <c r="D106" s="62"/>
      <c r="E106" s="30"/>
      <c r="F106" s="62"/>
      <c r="G106" s="55"/>
      <c r="H106" s="126"/>
      <c r="I106" s="127"/>
      <c r="J106" s="127"/>
      <c r="K106" s="128"/>
    </row>
    <row r="107" spans="1:11" ht="12.75" hidden="1" customHeight="1">
      <c r="A107" s="83">
        <f t="shared" si="2"/>
        <v>101</v>
      </c>
      <c r="B107" s="14" t="s">
        <v>352</v>
      </c>
      <c r="C107" s="131"/>
      <c r="D107" s="13"/>
      <c r="E107" s="132"/>
      <c r="F107" s="13"/>
      <c r="G107" s="177"/>
      <c r="H107" s="123"/>
      <c r="I107" s="124"/>
      <c r="J107" s="124"/>
      <c r="K107" s="125"/>
    </row>
    <row r="108" spans="1:11" ht="12.75" hidden="1" customHeight="1">
      <c r="A108" s="83">
        <f t="shared" si="2"/>
        <v>102</v>
      </c>
      <c r="B108" s="24" t="s">
        <v>353</v>
      </c>
      <c r="C108" s="25"/>
      <c r="D108" s="62"/>
      <c r="E108" s="26"/>
      <c r="F108" s="62"/>
      <c r="G108" s="55"/>
      <c r="H108" s="126"/>
      <c r="I108" s="127"/>
      <c r="J108" s="127"/>
      <c r="K108" s="128"/>
    </row>
    <row r="109" spans="1:11" ht="12.75" hidden="1" customHeight="1">
      <c r="A109" s="83">
        <f t="shared" si="2"/>
        <v>103</v>
      </c>
      <c r="B109" s="14" t="s">
        <v>354</v>
      </c>
      <c r="C109" s="131"/>
      <c r="D109" s="13"/>
      <c r="E109" s="132"/>
      <c r="F109" s="13"/>
      <c r="G109" s="177"/>
      <c r="H109" s="123"/>
      <c r="I109" s="124"/>
      <c r="J109" s="124"/>
      <c r="K109" s="125"/>
    </row>
    <row r="110" spans="1:11" ht="12.75" hidden="1" customHeight="1">
      <c r="A110" s="83">
        <f t="shared" si="2"/>
        <v>104</v>
      </c>
      <c r="B110" s="24" t="s">
        <v>355</v>
      </c>
      <c r="C110" s="25"/>
      <c r="D110" s="62"/>
      <c r="E110" s="26"/>
      <c r="F110" s="62"/>
      <c r="G110" s="55"/>
      <c r="H110" s="126"/>
      <c r="I110" s="127"/>
      <c r="J110" s="127"/>
      <c r="K110" s="128"/>
    </row>
    <row r="111" spans="1:11" ht="12.75" hidden="1" customHeight="1">
      <c r="A111" s="83">
        <f t="shared" si="2"/>
        <v>105</v>
      </c>
      <c r="B111" s="14" t="s">
        <v>356</v>
      </c>
      <c r="C111" s="131"/>
      <c r="D111" s="13"/>
      <c r="E111" s="132"/>
      <c r="F111" s="13"/>
      <c r="G111" s="177"/>
      <c r="H111" s="123"/>
      <c r="I111" s="124"/>
      <c r="J111" s="124"/>
      <c r="K111" s="125"/>
    </row>
    <row r="112" spans="1:11" ht="12.75" hidden="1" customHeight="1">
      <c r="A112" s="83">
        <f t="shared" si="2"/>
        <v>106</v>
      </c>
      <c r="B112" s="24" t="s">
        <v>357</v>
      </c>
      <c r="C112" s="25"/>
      <c r="D112" s="62"/>
      <c r="E112" s="26"/>
      <c r="F112" s="62"/>
      <c r="G112" s="55"/>
      <c r="H112" s="126"/>
      <c r="I112" s="127"/>
      <c r="J112" s="127"/>
      <c r="K112" s="128"/>
    </row>
    <row r="113" spans="1:11" ht="12.75" hidden="1" customHeight="1">
      <c r="A113" s="83">
        <f t="shared" si="2"/>
        <v>107</v>
      </c>
      <c r="B113" s="14" t="s">
        <v>358</v>
      </c>
      <c r="C113" s="131"/>
      <c r="D113" s="13"/>
      <c r="E113" s="132"/>
      <c r="F113" s="13"/>
      <c r="G113" s="177"/>
      <c r="H113" s="123"/>
      <c r="I113" s="124"/>
      <c r="J113" s="124"/>
      <c r="K113" s="125"/>
    </row>
    <row r="114" spans="1:11" ht="12.75" hidden="1" customHeight="1">
      <c r="A114" s="83">
        <f t="shared" si="2"/>
        <v>108</v>
      </c>
      <c r="B114" s="24" t="s">
        <v>359</v>
      </c>
      <c r="C114" s="25"/>
      <c r="D114" s="62"/>
      <c r="E114" s="26"/>
      <c r="F114" s="62"/>
      <c r="G114" s="55"/>
      <c r="H114" s="126"/>
      <c r="I114" s="127"/>
      <c r="J114" s="127"/>
      <c r="K114" s="128"/>
    </row>
    <row r="115" spans="1:11" ht="12.75" hidden="1" customHeight="1">
      <c r="A115" s="83">
        <f t="shared" si="2"/>
        <v>109</v>
      </c>
      <c r="B115" s="53" t="s">
        <v>360</v>
      </c>
      <c r="C115" s="129"/>
      <c r="D115" s="54"/>
      <c r="E115" s="130"/>
      <c r="F115" s="54"/>
      <c r="G115" s="177"/>
      <c r="H115" s="123"/>
      <c r="I115" s="124"/>
      <c r="J115" s="124"/>
      <c r="K115" s="125"/>
    </row>
    <row r="116" spans="1:11" ht="12.75" hidden="1" customHeight="1">
      <c r="A116" s="83">
        <f t="shared" si="2"/>
        <v>110</v>
      </c>
      <c r="B116" s="19" t="s">
        <v>361</v>
      </c>
      <c r="C116" s="30"/>
      <c r="D116" s="62"/>
      <c r="E116" s="30"/>
      <c r="F116" s="62"/>
      <c r="G116" s="55"/>
      <c r="H116" s="126"/>
      <c r="I116" s="127"/>
      <c r="J116" s="127"/>
      <c r="K116" s="128"/>
    </row>
    <row r="117" spans="1:11" ht="12.75" hidden="1" customHeight="1">
      <c r="A117" s="83">
        <f t="shared" si="2"/>
        <v>111</v>
      </c>
      <c r="B117" s="14" t="s">
        <v>362</v>
      </c>
      <c r="C117" s="131"/>
      <c r="D117" s="13"/>
      <c r="E117" s="132"/>
      <c r="F117" s="13"/>
      <c r="G117" s="177"/>
      <c r="H117" s="123"/>
      <c r="I117" s="124"/>
      <c r="J117" s="124"/>
      <c r="K117" s="125"/>
    </row>
    <row r="118" spans="1:11" ht="12.75" hidden="1" customHeight="1">
      <c r="A118" s="83">
        <f t="shared" si="2"/>
        <v>112</v>
      </c>
      <c r="B118" s="24" t="s">
        <v>363</v>
      </c>
      <c r="C118" s="25"/>
      <c r="D118" s="62"/>
      <c r="E118" s="26"/>
      <c r="F118" s="62"/>
      <c r="G118" s="55"/>
      <c r="H118" s="126"/>
      <c r="I118" s="127"/>
      <c r="J118" s="127"/>
      <c r="K118" s="128"/>
    </row>
    <row r="119" spans="1:11" ht="12.75" hidden="1" customHeight="1">
      <c r="A119" s="83">
        <f t="shared" si="2"/>
        <v>113</v>
      </c>
      <c r="B119" s="14" t="s">
        <v>364</v>
      </c>
      <c r="C119" s="131"/>
      <c r="D119" s="13"/>
      <c r="E119" s="132"/>
      <c r="F119" s="13"/>
      <c r="G119" s="177"/>
      <c r="H119" s="123"/>
      <c r="I119" s="124"/>
      <c r="J119" s="124"/>
      <c r="K119" s="125"/>
    </row>
    <row r="120" spans="1:11" ht="12.75" hidden="1" customHeight="1">
      <c r="A120" s="83">
        <f t="shared" si="2"/>
        <v>114</v>
      </c>
      <c r="B120" s="24" t="s">
        <v>365</v>
      </c>
      <c r="C120" s="25"/>
      <c r="D120" s="62"/>
      <c r="E120" s="26"/>
      <c r="F120" s="62"/>
      <c r="G120" s="55"/>
      <c r="H120" s="126"/>
      <c r="I120" s="127"/>
      <c r="J120" s="127"/>
      <c r="K120" s="128"/>
    </row>
    <row r="121" spans="1:11" ht="12.75" hidden="1" customHeight="1">
      <c r="A121" s="83">
        <f t="shared" si="2"/>
        <v>115</v>
      </c>
      <c r="B121" s="14" t="s">
        <v>366</v>
      </c>
      <c r="C121" s="131"/>
      <c r="D121" s="13"/>
      <c r="E121" s="132"/>
      <c r="F121" s="13"/>
      <c r="G121" s="177"/>
      <c r="H121" s="123"/>
      <c r="I121" s="124"/>
      <c r="J121" s="124"/>
      <c r="K121" s="125"/>
    </row>
    <row r="122" spans="1:11" ht="12.75" hidden="1" customHeight="1">
      <c r="A122" s="83">
        <f t="shared" si="2"/>
        <v>116</v>
      </c>
      <c r="B122" s="24" t="s">
        <v>367</v>
      </c>
      <c r="C122" s="25"/>
      <c r="D122" s="62"/>
      <c r="E122" s="26"/>
      <c r="F122" s="62"/>
      <c r="G122" s="55"/>
      <c r="H122" s="126"/>
      <c r="I122" s="127"/>
      <c r="J122" s="127"/>
      <c r="K122" s="128"/>
    </row>
    <row r="123" spans="1:11" ht="12.75" hidden="1" customHeight="1">
      <c r="A123" s="83">
        <f t="shared" si="2"/>
        <v>117</v>
      </c>
      <c r="B123" s="14" t="s">
        <v>368</v>
      </c>
      <c r="C123" s="131"/>
      <c r="D123" s="13"/>
      <c r="E123" s="132"/>
      <c r="F123" s="13"/>
      <c r="G123" s="177"/>
      <c r="H123" s="123"/>
      <c r="I123" s="124"/>
      <c r="J123" s="124"/>
      <c r="K123" s="125"/>
    </row>
    <row r="124" spans="1:11" ht="12.75" hidden="1" customHeight="1">
      <c r="A124" s="83">
        <f t="shared" si="2"/>
        <v>118</v>
      </c>
      <c r="B124" s="24" t="s">
        <v>369</v>
      </c>
      <c r="C124" s="25"/>
      <c r="D124" s="62"/>
      <c r="E124" s="26"/>
      <c r="F124" s="62"/>
      <c r="G124" s="55"/>
      <c r="H124" s="126"/>
      <c r="I124" s="127"/>
      <c r="J124" s="127"/>
      <c r="K124" s="128"/>
    </row>
    <row r="125" spans="1:11" ht="12.75" hidden="1" customHeight="1">
      <c r="A125" s="83">
        <f t="shared" si="2"/>
        <v>119</v>
      </c>
      <c r="B125" s="53" t="s">
        <v>370</v>
      </c>
      <c r="C125" s="129"/>
      <c r="D125" s="54"/>
      <c r="E125" s="130"/>
      <c r="F125" s="54"/>
      <c r="G125" s="177"/>
      <c r="H125" s="123"/>
      <c r="I125" s="124"/>
      <c r="J125" s="124"/>
      <c r="K125" s="125"/>
    </row>
    <row r="126" spans="1:11" ht="12.75" hidden="1" customHeight="1">
      <c r="A126" s="83">
        <f t="shared" si="2"/>
        <v>120</v>
      </c>
      <c r="B126" s="19" t="s">
        <v>371</v>
      </c>
      <c r="C126" s="30"/>
      <c r="D126" s="62"/>
      <c r="E126" s="30"/>
      <c r="F126" s="62"/>
      <c r="G126" s="55"/>
      <c r="H126" s="55"/>
      <c r="I126" s="70"/>
      <c r="J126" s="70"/>
      <c r="K126" s="84"/>
    </row>
    <row r="127" spans="1:11" ht="12.75" hidden="1" customHeight="1">
      <c r="A127" s="83">
        <f t="shared" si="2"/>
        <v>121</v>
      </c>
      <c r="B127" s="14" t="s">
        <v>372</v>
      </c>
      <c r="C127" s="131"/>
      <c r="D127" s="13"/>
      <c r="E127" s="132"/>
      <c r="F127" s="13"/>
      <c r="G127" s="177"/>
      <c r="H127" s="123"/>
      <c r="I127" s="124"/>
      <c r="J127" s="124"/>
      <c r="K127" s="125"/>
    </row>
    <row r="128" spans="1:11" ht="12.75" hidden="1" customHeight="1">
      <c r="A128" s="83">
        <f t="shared" si="2"/>
        <v>122</v>
      </c>
      <c r="B128" s="24" t="s">
        <v>373</v>
      </c>
      <c r="C128" s="25"/>
      <c r="D128" s="62"/>
      <c r="E128" s="26"/>
      <c r="F128" s="62"/>
      <c r="G128" s="55"/>
      <c r="H128" s="55"/>
      <c r="I128" s="70"/>
      <c r="J128" s="70"/>
      <c r="K128" s="84"/>
    </row>
    <row r="129" spans="1:11" ht="12.75" hidden="1" customHeight="1">
      <c r="A129" s="83">
        <f t="shared" si="2"/>
        <v>123</v>
      </c>
      <c r="B129" s="14" t="s">
        <v>374</v>
      </c>
      <c r="C129" s="131"/>
      <c r="D129" s="13"/>
      <c r="E129" s="132"/>
      <c r="F129" s="13"/>
      <c r="G129" s="177"/>
      <c r="H129" s="123"/>
      <c r="I129" s="124"/>
      <c r="J129" s="124"/>
      <c r="K129" s="125"/>
    </row>
    <row r="130" spans="1:11" ht="12.75" hidden="1" customHeight="1">
      <c r="A130" s="83">
        <f t="shared" si="2"/>
        <v>124</v>
      </c>
      <c r="B130" s="24" t="s">
        <v>375</v>
      </c>
      <c r="C130" s="25"/>
      <c r="D130" s="62"/>
      <c r="E130" s="26"/>
      <c r="F130" s="62"/>
      <c r="G130" s="55"/>
      <c r="H130" s="55"/>
      <c r="I130" s="70"/>
      <c r="J130" s="70"/>
      <c r="K130" s="84"/>
    </row>
    <row r="131" spans="1:11" ht="12.75" hidden="1" customHeight="1">
      <c r="A131" s="83">
        <f t="shared" si="2"/>
        <v>125</v>
      </c>
      <c r="B131" s="14" t="s">
        <v>376</v>
      </c>
      <c r="C131" s="131"/>
      <c r="D131" s="13"/>
      <c r="E131" s="132"/>
      <c r="F131" s="13"/>
      <c r="G131" s="177"/>
      <c r="H131" s="123"/>
      <c r="I131" s="124"/>
      <c r="J131" s="124"/>
      <c r="K131" s="125"/>
    </row>
    <row r="132" spans="1:11" ht="12.75" hidden="1" customHeight="1">
      <c r="A132" s="83">
        <f t="shared" si="2"/>
        <v>126</v>
      </c>
      <c r="B132" s="24" t="s">
        <v>377</v>
      </c>
      <c r="C132" s="25"/>
      <c r="D132" s="62"/>
      <c r="E132" s="26"/>
      <c r="F132" s="62"/>
      <c r="G132" s="55"/>
      <c r="H132" s="55"/>
      <c r="I132" s="70"/>
      <c r="J132" s="70"/>
      <c r="K132" s="84"/>
    </row>
    <row r="133" spans="1:11" ht="12.75" hidden="1" customHeight="1">
      <c r="A133" s="83">
        <f t="shared" si="2"/>
        <v>127</v>
      </c>
      <c r="B133" s="14" t="s">
        <v>378</v>
      </c>
      <c r="C133" s="131"/>
      <c r="D133" s="13"/>
      <c r="E133" s="132"/>
      <c r="F133" s="13"/>
      <c r="G133" s="177"/>
      <c r="H133" s="123"/>
      <c r="I133" s="124"/>
      <c r="J133" s="124"/>
      <c r="K133" s="125"/>
    </row>
    <row r="134" spans="1:11" ht="12.75" hidden="1" customHeight="1">
      <c r="A134" s="83">
        <f t="shared" si="2"/>
        <v>128</v>
      </c>
      <c r="B134" s="24" t="s">
        <v>379</v>
      </c>
      <c r="C134" s="25"/>
      <c r="D134" s="62"/>
      <c r="E134" s="26"/>
      <c r="F134" s="62"/>
      <c r="G134" s="55"/>
      <c r="H134" s="55"/>
      <c r="I134" s="70"/>
      <c r="J134" s="70"/>
      <c r="K134" s="84"/>
    </row>
    <row r="135" spans="1:11" ht="12.75" hidden="1" customHeight="1">
      <c r="A135" s="83">
        <f t="shared" si="2"/>
        <v>129</v>
      </c>
      <c r="B135" s="53" t="s">
        <v>380</v>
      </c>
      <c r="C135" s="129"/>
      <c r="D135" s="54"/>
      <c r="E135" s="130"/>
      <c r="F135" s="54"/>
      <c r="G135" s="177"/>
      <c r="H135" s="123"/>
      <c r="I135" s="124"/>
      <c r="J135" s="124"/>
      <c r="K135" s="125"/>
    </row>
    <row r="136" spans="1:11" ht="12.75" hidden="1" customHeight="1">
      <c r="A136" s="83">
        <f t="shared" si="2"/>
        <v>130</v>
      </c>
      <c r="B136" s="19" t="s">
        <v>381</v>
      </c>
      <c r="C136" s="30"/>
      <c r="D136" s="62"/>
      <c r="E136" s="30"/>
      <c r="F136" s="62"/>
      <c r="G136" s="55"/>
      <c r="H136" s="55"/>
      <c r="I136" s="70"/>
      <c r="J136" s="70"/>
      <c r="K136" s="84"/>
    </row>
    <row r="137" spans="1:11" ht="12.75" hidden="1" customHeight="1">
      <c r="A137" s="83">
        <f t="shared" si="2"/>
        <v>131</v>
      </c>
      <c r="B137" s="14" t="s">
        <v>382</v>
      </c>
      <c r="C137" s="131"/>
      <c r="D137" s="13"/>
      <c r="E137" s="132"/>
      <c r="F137" s="13"/>
      <c r="G137" s="177"/>
      <c r="H137" s="123"/>
      <c r="I137" s="124"/>
      <c r="J137" s="124"/>
      <c r="K137" s="125"/>
    </row>
    <row r="138" spans="1:11" ht="12.75" hidden="1" customHeight="1">
      <c r="A138" s="83">
        <f t="shared" si="2"/>
        <v>132</v>
      </c>
      <c r="B138" s="24" t="s">
        <v>383</v>
      </c>
      <c r="C138" s="25"/>
      <c r="D138" s="62"/>
      <c r="E138" s="26"/>
      <c r="F138" s="62"/>
      <c r="G138" s="55"/>
      <c r="H138" s="55"/>
      <c r="I138" s="70"/>
      <c r="J138" s="70"/>
      <c r="K138" s="84"/>
    </row>
    <row r="139" spans="1:11" ht="12.75" hidden="1" customHeight="1">
      <c r="A139" s="83">
        <f t="shared" si="2"/>
        <v>133</v>
      </c>
      <c r="B139" s="14" t="s">
        <v>384</v>
      </c>
      <c r="C139" s="131"/>
      <c r="D139" s="13"/>
      <c r="E139" s="132"/>
      <c r="F139" s="13"/>
      <c r="G139" s="177"/>
      <c r="H139" s="123"/>
      <c r="I139" s="124"/>
      <c r="J139" s="124"/>
      <c r="K139" s="125"/>
    </row>
    <row r="140" spans="1:11" ht="12.75" hidden="1" customHeight="1">
      <c r="A140" s="83">
        <f t="shared" si="2"/>
        <v>134</v>
      </c>
      <c r="B140" s="24" t="s">
        <v>385</v>
      </c>
      <c r="C140" s="25"/>
      <c r="D140" s="62"/>
      <c r="E140" s="26"/>
      <c r="F140" s="62"/>
      <c r="G140" s="55"/>
      <c r="H140" s="55"/>
      <c r="I140" s="70"/>
      <c r="J140" s="70"/>
      <c r="K140" s="84"/>
    </row>
    <row r="141" spans="1:11" ht="12.75" hidden="1" customHeight="1">
      <c r="A141" s="83">
        <f t="shared" si="2"/>
        <v>135</v>
      </c>
      <c r="B141" s="14" t="s">
        <v>386</v>
      </c>
      <c r="C141" s="131"/>
      <c r="D141" s="13"/>
      <c r="E141" s="132"/>
      <c r="F141" s="13"/>
      <c r="G141" s="177"/>
      <c r="H141" s="123"/>
      <c r="I141" s="124"/>
      <c r="J141" s="124"/>
      <c r="K141" s="125"/>
    </row>
    <row r="142" spans="1:11" ht="12.75" hidden="1" customHeight="1">
      <c r="A142" s="83">
        <f t="shared" si="2"/>
        <v>136</v>
      </c>
      <c r="B142" s="24" t="s">
        <v>387</v>
      </c>
      <c r="C142" s="25"/>
      <c r="D142" s="62"/>
      <c r="E142" s="26"/>
      <c r="F142" s="62"/>
      <c r="G142" s="55"/>
      <c r="H142" s="55"/>
      <c r="I142" s="70"/>
      <c r="J142" s="70"/>
      <c r="K142" s="84"/>
    </row>
    <row r="143" spans="1:11" ht="12.75" hidden="1" customHeight="1">
      <c r="A143" s="83">
        <f t="shared" si="2"/>
        <v>137</v>
      </c>
      <c r="B143" s="14" t="s">
        <v>388</v>
      </c>
      <c r="C143" s="131"/>
      <c r="D143" s="13"/>
      <c r="E143" s="132"/>
      <c r="F143" s="13"/>
      <c r="G143" s="177"/>
      <c r="H143" s="123"/>
      <c r="I143" s="124"/>
      <c r="J143" s="124"/>
      <c r="K143" s="125"/>
    </row>
    <row r="144" spans="1:11" ht="12.75" hidden="1" customHeight="1">
      <c r="A144" s="83">
        <f t="shared" si="2"/>
        <v>138</v>
      </c>
      <c r="B144" s="24" t="s">
        <v>389</v>
      </c>
      <c r="C144" s="25"/>
      <c r="D144" s="62"/>
      <c r="E144" s="26"/>
      <c r="F144" s="62"/>
      <c r="G144" s="55"/>
      <c r="H144" s="55"/>
      <c r="I144" s="70"/>
      <c r="J144" s="70"/>
      <c r="K144" s="84"/>
    </row>
    <row r="145" spans="1:11" ht="12.75" hidden="1" customHeight="1">
      <c r="A145" s="83">
        <f t="shared" si="2"/>
        <v>139</v>
      </c>
      <c r="B145" s="53" t="s">
        <v>390</v>
      </c>
      <c r="C145" s="129"/>
      <c r="D145" s="54"/>
      <c r="E145" s="130"/>
      <c r="F145" s="54"/>
      <c r="G145" s="177"/>
      <c r="H145" s="123"/>
      <c r="I145" s="124"/>
      <c r="J145" s="124"/>
      <c r="K145" s="125"/>
    </row>
    <row r="146" spans="1:11" ht="12.75" hidden="1" customHeight="1">
      <c r="A146" s="83">
        <f t="shared" ref="A146:A209" si="3">A145+1</f>
        <v>140</v>
      </c>
      <c r="B146" s="19" t="s">
        <v>391</v>
      </c>
      <c r="C146" s="30"/>
      <c r="D146" s="62"/>
      <c r="E146" s="30"/>
      <c r="F146" s="62"/>
      <c r="G146" s="55"/>
      <c r="H146" s="55"/>
      <c r="I146" s="70"/>
      <c r="J146" s="70"/>
      <c r="K146" s="84"/>
    </row>
    <row r="147" spans="1:11" ht="12.75" hidden="1" customHeight="1">
      <c r="A147" s="83">
        <f t="shared" si="3"/>
        <v>141</v>
      </c>
      <c r="B147" s="14" t="s">
        <v>392</v>
      </c>
      <c r="C147" s="131"/>
      <c r="D147" s="13"/>
      <c r="E147" s="132"/>
      <c r="F147" s="13"/>
      <c r="G147" s="177"/>
      <c r="H147" s="123"/>
      <c r="I147" s="124"/>
      <c r="J147" s="124"/>
      <c r="K147" s="125"/>
    </row>
    <row r="148" spans="1:11" ht="12.75" hidden="1" customHeight="1">
      <c r="A148" s="83">
        <f t="shared" si="3"/>
        <v>142</v>
      </c>
      <c r="B148" s="24" t="s">
        <v>393</v>
      </c>
      <c r="C148" s="25"/>
      <c r="D148" s="62"/>
      <c r="E148" s="26"/>
      <c r="F148" s="62"/>
      <c r="G148" s="55"/>
      <c r="H148" s="55"/>
      <c r="I148" s="70"/>
      <c r="J148" s="70"/>
      <c r="K148" s="84"/>
    </row>
    <row r="149" spans="1:11" ht="12.75" hidden="1" customHeight="1">
      <c r="A149" s="83">
        <f t="shared" si="3"/>
        <v>143</v>
      </c>
      <c r="B149" s="14" t="s">
        <v>394</v>
      </c>
      <c r="C149" s="131"/>
      <c r="D149" s="13"/>
      <c r="E149" s="132"/>
      <c r="F149" s="13"/>
      <c r="G149" s="177"/>
      <c r="H149" s="123"/>
      <c r="I149" s="124"/>
      <c r="J149" s="124"/>
      <c r="K149" s="125"/>
    </row>
    <row r="150" spans="1:11" ht="12.75" hidden="1" customHeight="1">
      <c r="A150" s="83">
        <f t="shared" si="3"/>
        <v>144</v>
      </c>
      <c r="B150" s="24" t="s">
        <v>395</v>
      </c>
      <c r="C150" s="25"/>
      <c r="D150" s="62"/>
      <c r="E150" s="26"/>
      <c r="F150" s="62"/>
      <c r="G150" s="55"/>
      <c r="H150" s="55"/>
      <c r="I150" s="70"/>
      <c r="J150" s="70"/>
      <c r="K150" s="84"/>
    </row>
    <row r="151" spans="1:11" ht="12.75" hidden="1" customHeight="1">
      <c r="A151" s="83">
        <f t="shared" si="3"/>
        <v>145</v>
      </c>
      <c r="B151" s="14" t="s">
        <v>396</v>
      </c>
      <c r="C151" s="131"/>
      <c r="D151" s="13"/>
      <c r="E151" s="132"/>
      <c r="F151" s="13"/>
      <c r="G151" s="177"/>
      <c r="H151" s="123"/>
      <c r="I151" s="124"/>
      <c r="J151" s="124"/>
      <c r="K151" s="125"/>
    </row>
    <row r="152" spans="1:11" ht="12.75" hidden="1" customHeight="1">
      <c r="A152" s="83">
        <f t="shared" si="3"/>
        <v>146</v>
      </c>
      <c r="B152" s="24" t="s">
        <v>397</v>
      </c>
      <c r="C152" s="25"/>
      <c r="D152" s="62"/>
      <c r="E152" s="26"/>
      <c r="F152" s="62"/>
      <c r="G152" s="55"/>
      <c r="H152" s="55"/>
      <c r="I152" s="70"/>
      <c r="J152" s="70"/>
      <c r="K152" s="84"/>
    </row>
    <row r="153" spans="1:11" ht="12.75" hidden="1" customHeight="1">
      <c r="A153" s="83">
        <f t="shared" si="3"/>
        <v>147</v>
      </c>
      <c r="B153" s="14" t="s">
        <v>398</v>
      </c>
      <c r="C153" s="131"/>
      <c r="D153" s="13"/>
      <c r="E153" s="132"/>
      <c r="F153" s="13"/>
      <c r="G153" s="177"/>
      <c r="H153" s="123"/>
      <c r="I153" s="124"/>
      <c r="J153" s="124"/>
      <c r="K153" s="125"/>
    </row>
    <row r="154" spans="1:11" ht="12.75" hidden="1" customHeight="1">
      <c r="A154" s="83">
        <f t="shared" si="3"/>
        <v>148</v>
      </c>
      <c r="B154" s="24" t="s">
        <v>399</v>
      </c>
      <c r="C154" s="25"/>
      <c r="D154" s="62"/>
      <c r="E154" s="26"/>
      <c r="F154" s="62"/>
      <c r="G154" s="55"/>
      <c r="H154" s="55"/>
      <c r="I154" s="70"/>
      <c r="J154" s="70"/>
      <c r="K154" s="84"/>
    </row>
    <row r="155" spans="1:11" ht="12.75" hidden="1" customHeight="1">
      <c r="A155" s="83">
        <f t="shared" si="3"/>
        <v>149</v>
      </c>
      <c r="B155" s="53" t="s">
        <v>400</v>
      </c>
      <c r="C155" s="129"/>
      <c r="D155" s="54"/>
      <c r="E155" s="130"/>
      <c r="F155" s="54"/>
      <c r="G155" s="177"/>
      <c r="H155" s="123"/>
      <c r="I155" s="124"/>
      <c r="J155" s="124"/>
      <c r="K155" s="125"/>
    </row>
    <row r="156" spans="1:11" ht="12.75" hidden="1" customHeight="1">
      <c r="A156" s="83">
        <f t="shared" si="3"/>
        <v>150</v>
      </c>
      <c r="B156" s="19" t="s">
        <v>401</v>
      </c>
      <c r="C156" s="30"/>
      <c r="D156" s="62"/>
      <c r="E156" s="30"/>
      <c r="F156" s="62"/>
      <c r="G156" s="55"/>
      <c r="H156" s="55"/>
      <c r="I156" s="70"/>
      <c r="J156" s="70"/>
      <c r="K156" s="84"/>
    </row>
    <row r="157" spans="1:11" ht="12.75" hidden="1" customHeight="1">
      <c r="A157" s="83">
        <f t="shared" si="3"/>
        <v>151</v>
      </c>
      <c r="B157" s="14" t="s">
        <v>402</v>
      </c>
      <c r="C157" s="131"/>
      <c r="D157" s="13"/>
      <c r="E157" s="132"/>
      <c r="F157" s="13"/>
      <c r="G157" s="177"/>
      <c r="H157" s="123"/>
      <c r="I157" s="124"/>
      <c r="J157" s="124"/>
      <c r="K157" s="125"/>
    </row>
    <row r="158" spans="1:11" ht="12.75" hidden="1" customHeight="1">
      <c r="A158" s="83">
        <f t="shared" si="3"/>
        <v>152</v>
      </c>
      <c r="B158" s="24" t="s">
        <v>403</v>
      </c>
      <c r="C158" s="25"/>
      <c r="D158" s="62"/>
      <c r="E158" s="26"/>
      <c r="F158" s="62"/>
      <c r="G158" s="55"/>
      <c r="H158" s="55"/>
      <c r="I158" s="70"/>
      <c r="J158" s="70"/>
      <c r="K158" s="84"/>
    </row>
    <row r="159" spans="1:11" ht="12.75" hidden="1" customHeight="1">
      <c r="A159" s="83">
        <f t="shared" si="3"/>
        <v>153</v>
      </c>
      <c r="B159" s="14" t="s">
        <v>404</v>
      </c>
      <c r="C159" s="131"/>
      <c r="D159" s="13"/>
      <c r="E159" s="132"/>
      <c r="F159" s="13"/>
      <c r="G159" s="177"/>
      <c r="H159" s="123"/>
      <c r="I159" s="124"/>
      <c r="J159" s="124"/>
      <c r="K159" s="125"/>
    </row>
    <row r="160" spans="1:11" ht="12.75" hidden="1" customHeight="1">
      <c r="A160" s="83">
        <f t="shared" si="3"/>
        <v>154</v>
      </c>
      <c r="B160" s="24" t="s">
        <v>405</v>
      </c>
      <c r="C160" s="25"/>
      <c r="D160" s="62"/>
      <c r="E160" s="26"/>
      <c r="F160" s="62"/>
      <c r="G160" s="55"/>
      <c r="H160" s="55"/>
      <c r="I160" s="70"/>
      <c r="J160" s="70"/>
      <c r="K160" s="84"/>
    </row>
    <row r="161" spans="1:11" ht="12.75" hidden="1" customHeight="1">
      <c r="A161" s="83">
        <f t="shared" si="3"/>
        <v>155</v>
      </c>
      <c r="B161" s="14" t="s">
        <v>406</v>
      </c>
      <c r="C161" s="131"/>
      <c r="D161" s="13"/>
      <c r="E161" s="132"/>
      <c r="F161" s="13"/>
      <c r="G161" s="177"/>
      <c r="H161" s="123"/>
      <c r="I161" s="124"/>
      <c r="J161" s="124"/>
      <c r="K161" s="125"/>
    </row>
    <row r="162" spans="1:11" ht="12.75" hidden="1" customHeight="1">
      <c r="A162" s="83">
        <f t="shared" si="3"/>
        <v>156</v>
      </c>
      <c r="B162" s="24" t="s">
        <v>407</v>
      </c>
      <c r="C162" s="25"/>
      <c r="D162" s="62"/>
      <c r="E162" s="26"/>
      <c r="F162" s="62"/>
      <c r="G162" s="55"/>
      <c r="H162" s="55"/>
      <c r="I162" s="70"/>
      <c r="J162" s="70"/>
      <c r="K162" s="84"/>
    </row>
    <row r="163" spans="1:11" ht="12.75" hidden="1" customHeight="1">
      <c r="A163" s="83">
        <f t="shared" si="3"/>
        <v>157</v>
      </c>
      <c r="B163" s="14" t="s">
        <v>408</v>
      </c>
      <c r="C163" s="131"/>
      <c r="D163" s="13"/>
      <c r="E163" s="132"/>
      <c r="F163" s="13"/>
      <c r="G163" s="177"/>
      <c r="H163" s="123"/>
      <c r="I163" s="124"/>
      <c r="J163" s="124"/>
      <c r="K163" s="125"/>
    </row>
    <row r="164" spans="1:11" ht="12.75" hidden="1" customHeight="1">
      <c r="A164" s="83">
        <f t="shared" si="3"/>
        <v>158</v>
      </c>
      <c r="B164" s="24" t="s">
        <v>409</v>
      </c>
      <c r="C164" s="25"/>
      <c r="D164" s="62"/>
      <c r="E164" s="26"/>
      <c r="F164" s="62"/>
      <c r="G164" s="55"/>
      <c r="H164" s="55"/>
      <c r="I164" s="70"/>
      <c r="J164" s="70"/>
      <c r="K164" s="84"/>
    </row>
    <row r="165" spans="1:11" ht="12.75" hidden="1" customHeight="1">
      <c r="A165" s="83">
        <f t="shared" si="3"/>
        <v>159</v>
      </c>
      <c r="B165" s="53" t="s">
        <v>410</v>
      </c>
      <c r="C165" s="129"/>
      <c r="D165" s="54"/>
      <c r="E165" s="130"/>
      <c r="F165" s="54"/>
      <c r="G165" s="177"/>
      <c r="H165" s="123"/>
      <c r="I165" s="124"/>
      <c r="J165" s="124"/>
      <c r="K165" s="125"/>
    </row>
    <row r="166" spans="1:11" ht="12.75" hidden="1" customHeight="1">
      <c r="A166" s="83">
        <f t="shared" si="3"/>
        <v>160</v>
      </c>
      <c r="B166" s="19" t="s">
        <v>411</v>
      </c>
      <c r="C166" s="30"/>
      <c r="D166" s="62"/>
      <c r="E166" s="30"/>
      <c r="F166" s="62"/>
      <c r="G166" s="55"/>
      <c r="H166" s="55"/>
      <c r="I166" s="70"/>
      <c r="J166" s="70"/>
      <c r="K166" s="84"/>
    </row>
    <row r="167" spans="1:11" ht="12.75" hidden="1" customHeight="1">
      <c r="A167" s="83">
        <f t="shared" si="3"/>
        <v>161</v>
      </c>
      <c r="B167" s="14" t="s">
        <v>412</v>
      </c>
      <c r="C167" s="131"/>
      <c r="D167" s="13"/>
      <c r="E167" s="132"/>
      <c r="F167" s="13"/>
      <c r="G167" s="177"/>
      <c r="H167" s="123"/>
      <c r="I167" s="124"/>
      <c r="J167" s="124"/>
      <c r="K167" s="125"/>
    </row>
    <row r="168" spans="1:11" ht="12.75" hidden="1" customHeight="1">
      <c r="A168" s="83">
        <f t="shared" si="3"/>
        <v>162</v>
      </c>
      <c r="B168" s="24" t="s">
        <v>413</v>
      </c>
      <c r="C168" s="25"/>
      <c r="D168" s="62"/>
      <c r="E168" s="26"/>
      <c r="F168" s="62"/>
      <c r="G168" s="55"/>
      <c r="H168" s="55"/>
      <c r="I168" s="70"/>
      <c r="J168" s="70"/>
      <c r="K168" s="84"/>
    </row>
    <row r="169" spans="1:11" ht="12.75" hidden="1" customHeight="1">
      <c r="A169" s="83">
        <f t="shared" si="3"/>
        <v>163</v>
      </c>
      <c r="B169" s="14" t="s">
        <v>414</v>
      </c>
      <c r="C169" s="131"/>
      <c r="D169" s="13"/>
      <c r="E169" s="132"/>
      <c r="F169" s="13"/>
      <c r="G169" s="177"/>
      <c r="H169" s="123"/>
      <c r="I169" s="124"/>
      <c r="J169" s="124"/>
      <c r="K169" s="125"/>
    </row>
    <row r="170" spans="1:11" ht="12.75" hidden="1" customHeight="1">
      <c r="A170" s="83">
        <f t="shared" si="3"/>
        <v>164</v>
      </c>
      <c r="B170" s="24" t="s">
        <v>415</v>
      </c>
      <c r="C170" s="25"/>
      <c r="D170" s="62"/>
      <c r="E170" s="26"/>
      <c r="F170" s="62"/>
      <c r="G170" s="55"/>
      <c r="H170" s="55"/>
      <c r="I170" s="70"/>
      <c r="J170" s="70"/>
      <c r="K170" s="84"/>
    </row>
    <row r="171" spans="1:11" ht="12.75" hidden="1" customHeight="1">
      <c r="A171" s="83">
        <f t="shared" si="3"/>
        <v>165</v>
      </c>
      <c r="B171" s="14" t="s">
        <v>416</v>
      </c>
      <c r="C171" s="131"/>
      <c r="D171" s="13"/>
      <c r="E171" s="132"/>
      <c r="F171" s="13"/>
      <c r="G171" s="177"/>
      <c r="H171" s="123"/>
      <c r="I171" s="124"/>
      <c r="J171" s="124"/>
      <c r="K171" s="125"/>
    </row>
    <row r="172" spans="1:11" ht="12.75" hidden="1" customHeight="1">
      <c r="A172" s="83">
        <f t="shared" si="3"/>
        <v>166</v>
      </c>
      <c r="B172" s="24" t="s">
        <v>417</v>
      </c>
      <c r="C172" s="25"/>
      <c r="D172" s="62"/>
      <c r="E172" s="26"/>
      <c r="F172" s="62"/>
      <c r="G172" s="55"/>
      <c r="H172" s="55"/>
      <c r="I172" s="70"/>
      <c r="J172" s="70"/>
      <c r="K172" s="84"/>
    </row>
    <row r="173" spans="1:11" ht="12.75" hidden="1" customHeight="1">
      <c r="A173" s="83">
        <f t="shared" si="3"/>
        <v>167</v>
      </c>
      <c r="B173" s="14" t="s">
        <v>418</v>
      </c>
      <c r="C173" s="131"/>
      <c r="D173" s="13"/>
      <c r="E173" s="132"/>
      <c r="F173" s="13"/>
      <c r="G173" s="177"/>
      <c r="H173" s="123"/>
      <c r="I173" s="124"/>
      <c r="J173" s="124"/>
      <c r="K173" s="125"/>
    </row>
    <row r="174" spans="1:11" ht="12.75" hidden="1" customHeight="1">
      <c r="A174" s="83">
        <f t="shared" si="3"/>
        <v>168</v>
      </c>
      <c r="B174" s="24" t="s">
        <v>419</v>
      </c>
      <c r="C174" s="25"/>
      <c r="D174" s="62"/>
      <c r="E174" s="26"/>
      <c r="F174" s="62"/>
      <c r="G174" s="55"/>
      <c r="H174" s="55"/>
      <c r="I174" s="70"/>
      <c r="J174" s="70"/>
      <c r="K174" s="84"/>
    </row>
    <row r="175" spans="1:11" ht="12.75" hidden="1" customHeight="1">
      <c r="A175" s="83">
        <f t="shared" si="3"/>
        <v>169</v>
      </c>
      <c r="B175" s="53" t="s">
        <v>420</v>
      </c>
      <c r="C175" s="129"/>
      <c r="D175" s="54"/>
      <c r="E175" s="130"/>
      <c r="F175" s="54"/>
      <c r="G175" s="177"/>
      <c r="H175" s="123"/>
      <c r="I175" s="124"/>
      <c r="J175" s="124"/>
      <c r="K175" s="125"/>
    </row>
    <row r="176" spans="1:11" ht="12.75" hidden="1" customHeight="1">
      <c r="A176" s="83">
        <f t="shared" si="3"/>
        <v>170</v>
      </c>
      <c r="B176" s="19" t="s">
        <v>421</v>
      </c>
      <c r="C176" s="30"/>
      <c r="D176" s="62"/>
      <c r="E176" s="30"/>
      <c r="F176" s="62"/>
      <c r="G176" s="55"/>
      <c r="H176" s="55"/>
      <c r="I176" s="70"/>
      <c r="J176" s="70"/>
      <c r="K176" s="84"/>
    </row>
    <row r="177" spans="1:11" ht="12.75" hidden="1" customHeight="1">
      <c r="A177" s="83">
        <f t="shared" si="3"/>
        <v>171</v>
      </c>
      <c r="B177" s="14" t="s">
        <v>422</v>
      </c>
      <c r="C177" s="131"/>
      <c r="D177" s="13"/>
      <c r="E177" s="132"/>
      <c r="F177" s="13"/>
      <c r="G177" s="177"/>
      <c r="H177" s="123"/>
      <c r="I177" s="124"/>
      <c r="J177" s="124"/>
      <c r="K177" s="125"/>
    </row>
    <row r="178" spans="1:11" ht="12.75" hidden="1" customHeight="1">
      <c r="A178" s="83">
        <f t="shared" si="3"/>
        <v>172</v>
      </c>
      <c r="B178" s="24" t="s">
        <v>423</v>
      </c>
      <c r="C178" s="25"/>
      <c r="D178" s="62"/>
      <c r="E178" s="26"/>
      <c r="F178" s="62"/>
      <c r="G178" s="55"/>
      <c r="H178" s="55"/>
      <c r="I178" s="70"/>
      <c r="J178" s="70"/>
      <c r="K178" s="84"/>
    </row>
    <row r="179" spans="1:11" ht="12.75" hidden="1" customHeight="1">
      <c r="A179" s="83">
        <f t="shared" si="3"/>
        <v>173</v>
      </c>
      <c r="B179" s="14" t="s">
        <v>424</v>
      </c>
      <c r="C179" s="131"/>
      <c r="D179" s="13"/>
      <c r="E179" s="132"/>
      <c r="F179" s="13"/>
      <c r="G179" s="177"/>
      <c r="H179" s="123"/>
      <c r="I179" s="124"/>
      <c r="J179" s="124"/>
      <c r="K179" s="125"/>
    </row>
    <row r="180" spans="1:11" ht="12.75" hidden="1" customHeight="1">
      <c r="A180" s="83">
        <f t="shared" si="3"/>
        <v>174</v>
      </c>
      <c r="B180" s="24" t="s">
        <v>425</v>
      </c>
      <c r="C180" s="25"/>
      <c r="D180" s="62"/>
      <c r="E180" s="26"/>
      <c r="F180" s="62"/>
      <c r="G180" s="55"/>
      <c r="H180" s="55"/>
      <c r="I180" s="70"/>
      <c r="J180" s="70"/>
      <c r="K180" s="84"/>
    </row>
    <row r="181" spans="1:11" ht="12.75" hidden="1" customHeight="1">
      <c r="A181" s="83">
        <f t="shared" si="3"/>
        <v>175</v>
      </c>
      <c r="B181" s="14" t="s">
        <v>426</v>
      </c>
      <c r="C181" s="131"/>
      <c r="D181" s="13"/>
      <c r="E181" s="132"/>
      <c r="F181" s="13"/>
      <c r="G181" s="177"/>
      <c r="H181" s="123"/>
      <c r="I181" s="124"/>
      <c r="J181" s="124"/>
      <c r="K181" s="125"/>
    </row>
    <row r="182" spans="1:11" ht="12.75" hidden="1" customHeight="1">
      <c r="A182" s="83">
        <f t="shared" si="3"/>
        <v>176</v>
      </c>
      <c r="B182" s="24" t="s">
        <v>427</v>
      </c>
      <c r="C182" s="25"/>
      <c r="D182" s="62"/>
      <c r="E182" s="26"/>
      <c r="F182" s="62"/>
      <c r="G182" s="55"/>
      <c r="H182" s="55"/>
      <c r="I182" s="70"/>
      <c r="J182" s="70"/>
      <c r="K182" s="84"/>
    </row>
    <row r="183" spans="1:11" ht="12.75" hidden="1" customHeight="1">
      <c r="A183" s="83">
        <f t="shared" si="3"/>
        <v>177</v>
      </c>
      <c r="B183" s="14" t="s">
        <v>428</v>
      </c>
      <c r="C183" s="131"/>
      <c r="D183" s="13"/>
      <c r="E183" s="132"/>
      <c r="F183" s="13"/>
      <c r="G183" s="177"/>
      <c r="H183" s="123"/>
      <c r="I183" s="124"/>
      <c r="J183" s="124"/>
      <c r="K183" s="125"/>
    </row>
    <row r="184" spans="1:11" ht="12.75" hidden="1" customHeight="1">
      <c r="A184" s="83">
        <f t="shared" si="3"/>
        <v>178</v>
      </c>
      <c r="B184" s="24" t="s">
        <v>429</v>
      </c>
      <c r="C184" s="25"/>
      <c r="D184" s="62"/>
      <c r="E184" s="26"/>
      <c r="F184" s="62"/>
      <c r="G184" s="55"/>
      <c r="H184" s="55"/>
      <c r="I184" s="70"/>
      <c r="J184" s="70"/>
      <c r="K184" s="84"/>
    </row>
    <row r="185" spans="1:11" ht="12.75" hidden="1" customHeight="1">
      <c r="A185" s="83">
        <f t="shared" si="3"/>
        <v>179</v>
      </c>
      <c r="B185" s="53" t="s">
        <v>430</v>
      </c>
      <c r="C185" s="129"/>
      <c r="D185" s="54"/>
      <c r="E185" s="130"/>
      <c r="F185" s="54"/>
      <c r="G185" s="177"/>
      <c r="H185" s="123"/>
      <c r="I185" s="124"/>
      <c r="J185" s="124"/>
      <c r="K185" s="125"/>
    </row>
    <row r="186" spans="1:11" ht="12.75" hidden="1" customHeight="1">
      <c r="A186" s="83">
        <f t="shared" si="3"/>
        <v>180</v>
      </c>
      <c r="B186" s="19" t="s">
        <v>431</v>
      </c>
      <c r="C186" s="30"/>
      <c r="D186" s="62"/>
      <c r="E186" s="30"/>
      <c r="F186" s="62"/>
      <c r="G186" s="55"/>
      <c r="H186" s="55"/>
      <c r="I186" s="70"/>
      <c r="J186" s="70"/>
      <c r="K186" s="84"/>
    </row>
    <row r="187" spans="1:11" ht="12.75" hidden="1" customHeight="1">
      <c r="A187" s="83">
        <f t="shared" si="3"/>
        <v>181</v>
      </c>
      <c r="B187" s="14" t="s">
        <v>432</v>
      </c>
      <c r="C187" s="131"/>
      <c r="D187" s="13"/>
      <c r="E187" s="132"/>
      <c r="F187" s="13"/>
      <c r="G187" s="177"/>
      <c r="H187" s="123"/>
      <c r="I187" s="124"/>
      <c r="J187" s="124"/>
      <c r="K187" s="125"/>
    </row>
    <row r="188" spans="1:11" ht="12.75" hidden="1" customHeight="1">
      <c r="A188" s="83">
        <f t="shared" si="3"/>
        <v>182</v>
      </c>
      <c r="B188" s="24" t="s">
        <v>433</v>
      </c>
      <c r="C188" s="25"/>
      <c r="D188" s="62"/>
      <c r="E188" s="26"/>
      <c r="F188" s="62"/>
      <c r="G188" s="55"/>
      <c r="H188" s="55"/>
      <c r="I188" s="70"/>
      <c r="J188" s="70"/>
      <c r="K188" s="84"/>
    </row>
    <row r="189" spans="1:11" ht="12.75" hidden="1" customHeight="1">
      <c r="A189" s="83">
        <f t="shared" si="3"/>
        <v>183</v>
      </c>
      <c r="B189" s="53" t="s">
        <v>434</v>
      </c>
      <c r="C189" s="129"/>
      <c r="D189" s="54"/>
      <c r="E189" s="130"/>
      <c r="F189" s="54"/>
      <c r="G189" s="177"/>
      <c r="H189" s="123"/>
      <c r="I189" s="124"/>
      <c r="J189" s="124"/>
      <c r="K189" s="125"/>
    </row>
    <row r="190" spans="1:11" ht="12.75" hidden="1" customHeight="1">
      <c r="A190" s="83">
        <f t="shared" si="3"/>
        <v>184</v>
      </c>
      <c r="B190" s="19" t="s">
        <v>435</v>
      </c>
      <c r="C190" s="30"/>
      <c r="D190" s="62"/>
      <c r="E190" s="30"/>
      <c r="F190" s="62"/>
      <c r="G190" s="55"/>
      <c r="H190" s="55"/>
      <c r="I190" s="70"/>
      <c r="J190" s="70"/>
      <c r="K190" s="84"/>
    </row>
    <row r="191" spans="1:11" ht="12.75" hidden="1" customHeight="1">
      <c r="A191" s="83">
        <f t="shared" si="3"/>
        <v>185</v>
      </c>
      <c r="B191" s="14" t="s">
        <v>436</v>
      </c>
      <c r="C191" s="131"/>
      <c r="D191" s="13"/>
      <c r="E191" s="132"/>
      <c r="F191" s="13"/>
      <c r="G191" s="177"/>
      <c r="H191" s="123"/>
      <c r="I191" s="124"/>
      <c r="J191" s="124"/>
      <c r="K191" s="125"/>
    </row>
    <row r="192" spans="1:11" ht="12.75" hidden="1" customHeight="1">
      <c r="A192" s="83">
        <f t="shared" si="3"/>
        <v>186</v>
      </c>
      <c r="B192" s="24" t="s">
        <v>437</v>
      </c>
      <c r="C192" s="25"/>
      <c r="D192" s="62"/>
      <c r="E192" s="26"/>
      <c r="F192" s="62"/>
      <c r="G192" s="55"/>
      <c r="H192" s="55"/>
      <c r="I192" s="70"/>
      <c r="J192" s="70"/>
      <c r="K192" s="84"/>
    </row>
    <row r="193" spans="1:11" ht="12.75" hidden="1" customHeight="1">
      <c r="A193" s="83">
        <f t="shared" si="3"/>
        <v>187</v>
      </c>
      <c r="B193" s="53" t="s">
        <v>438</v>
      </c>
      <c r="C193" s="129"/>
      <c r="D193" s="54"/>
      <c r="E193" s="130"/>
      <c r="F193" s="54"/>
      <c r="G193" s="177"/>
      <c r="H193" s="123"/>
      <c r="I193" s="124"/>
      <c r="J193" s="124"/>
      <c r="K193" s="125"/>
    </row>
    <row r="194" spans="1:11" ht="12.75" hidden="1" customHeight="1">
      <c r="A194" s="83">
        <f t="shared" si="3"/>
        <v>188</v>
      </c>
      <c r="B194" s="19" t="s">
        <v>439</v>
      </c>
      <c r="C194" s="30"/>
      <c r="D194" s="62"/>
      <c r="E194" s="30"/>
      <c r="F194" s="62"/>
      <c r="G194" s="55"/>
      <c r="H194" s="55"/>
      <c r="I194" s="70"/>
      <c r="J194" s="70"/>
      <c r="K194" s="84"/>
    </row>
    <row r="195" spans="1:11" ht="12.75" hidden="1" customHeight="1">
      <c r="A195" s="83">
        <f t="shared" si="3"/>
        <v>189</v>
      </c>
      <c r="B195" s="14" t="s">
        <v>440</v>
      </c>
      <c r="C195" s="131"/>
      <c r="D195" s="13"/>
      <c r="E195" s="132"/>
      <c r="F195" s="13"/>
      <c r="G195" s="177"/>
      <c r="H195" s="123"/>
      <c r="I195" s="124"/>
      <c r="J195" s="124"/>
      <c r="K195" s="125"/>
    </row>
    <row r="196" spans="1:11" ht="12.75" hidden="1" customHeight="1">
      <c r="A196" s="83">
        <f t="shared" si="3"/>
        <v>190</v>
      </c>
      <c r="B196" s="24" t="s">
        <v>441</v>
      </c>
      <c r="C196" s="25"/>
      <c r="D196" s="62"/>
      <c r="E196" s="26"/>
      <c r="F196" s="62"/>
      <c r="G196" s="55"/>
      <c r="H196" s="55"/>
      <c r="I196" s="70"/>
      <c r="J196" s="70"/>
      <c r="K196" s="84"/>
    </row>
    <row r="197" spans="1:11" ht="12.75" hidden="1" customHeight="1">
      <c r="A197" s="83">
        <f t="shared" si="3"/>
        <v>191</v>
      </c>
      <c r="B197" s="53" t="s">
        <v>442</v>
      </c>
      <c r="C197" s="129"/>
      <c r="D197" s="54"/>
      <c r="E197" s="130"/>
      <c r="F197" s="54"/>
      <c r="G197" s="177"/>
      <c r="H197" s="123"/>
      <c r="I197" s="124"/>
      <c r="J197" s="124"/>
      <c r="K197" s="125"/>
    </row>
    <row r="198" spans="1:11" ht="12.75" hidden="1" customHeight="1">
      <c r="A198" s="83">
        <f t="shared" si="3"/>
        <v>192</v>
      </c>
      <c r="B198" s="19" t="s">
        <v>443</v>
      </c>
      <c r="C198" s="30"/>
      <c r="D198" s="62"/>
      <c r="E198" s="30"/>
      <c r="F198" s="62"/>
      <c r="G198" s="55"/>
      <c r="H198" s="55"/>
      <c r="I198" s="70"/>
      <c r="J198" s="70"/>
      <c r="K198" s="84"/>
    </row>
    <row r="199" spans="1:11" ht="12.75" hidden="1" customHeight="1">
      <c r="A199" s="83">
        <f t="shared" si="3"/>
        <v>193</v>
      </c>
      <c r="B199" s="14" t="s">
        <v>444</v>
      </c>
      <c r="C199" s="131"/>
      <c r="D199" s="13"/>
      <c r="E199" s="132"/>
      <c r="F199" s="13"/>
      <c r="G199" s="177"/>
      <c r="H199" s="123"/>
      <c r="I199" s="124"/>
      <c r="J199" s="124"/>
      <c r="K199" s="125"/>
    </row>
    <row r="200" spans="1:11" ht="12.75" hidden="1" customHeight="1">
      <c r="A200" s="83">
        <f t="shared" si="3"/>
        <v>194</v>
      </c>
      <c r="B200" s="24" t="s">
        <v>445</v>
      </c>
      <c r="C200" s="25"/>
      <c r="D200" s="62"/>
      <c r="E200" s="26"/>
      <c r="F200" s="62"/>
      <c r="G200" s="55"/>
      <c r="H200" s="55"/>
      <c r="I200" s="70"/>
      <c r="J200" s="70"/>
      <c r="K200" s="84"/>
    </row>
    <row r="201" spans="1:11" ht="12.75" hidden="1" customHeight="1">
      <c r="A201" s="83">
        <f t="shared" si="3"/>
        <v>195</v>
      </c>
      <c r="B201" s="53" t="s">
        <v>446</v>
      </c>
      <c r="C201" s="129"/>
      <c r="D201" s="54"/>
      <c r="E201" s="130"/>
      <c r="F201" s="54"/>
      <c r="G201" s="177"/>
      <c r="H201" s="123"/>
      <c r="I201" s="124"/>
      <c r="J201" s="124"/>
      <c r="K201" s="125"/>
    </row>
    <row r="202" spans="1:11" ht="12.75" hidden="1" customHeight="1">
      <c r="A202" s="83">
        <f t="shared" si="3"/>
        <v>196</v>
      </c>
      <c r="B202" s="19" t="s">
        <v>447</v>
      </c>
      <c r="C202" s="30"/>
      <c r="D202" s="62"/>
      <c r="E202" s="30"/>
      <c r="F202" s="62"/>
      <c r="G202" s="55"/>
      <c r="H202" s="126"/>
      <c r="I202" s="127"/>
      <c r="J202" s="127"/>
      <c r="K202" s="128"/>
    </row>
    <row r="203" spans="1:11" ht="12.75" hidden="1" customHeight="1">
      <c r="A203" s="83">
        <f t="shared" si="3"/>
        <v>197</v>
      </c>
      <c r="B203" s="14" t="s">
        <v>448</v>
      </c>
      <c r="C203" s="131"/>
      <c r="D203" s="13"/>
      <c r="E203" s="132"/>
      <c r="F203" s="13"/>
      <c r="G203" s="177"/>
      <c r="H203" s="123"/>
      <c r="I203" s="124"/>
      <c r="J203" s="124"/>
      <c r="K203" s="125"/>
    </row>
    <row r="204" spans="1:11" ht="12.75" hidden="1" customHeight="1">
      <c r="A204" s="83">
        <f t="shared" si="3"/>
        <v>198</v>
      </c>
      <c r="B204" s="24" t="s">
        <v>449</v>
      </c>
      <c r="C204" s="25"/>
      <c r="D204" s="62"/>
      <c r="E204" s="26"/>
      <c r="F204" s="62"/>
      <c r="G204" s="55"/>
      <c r="H204" s="126"/>
      <c r="I204" s="127"/>
      <c r="J204" s="127"/>
      <c r="K204" s="128"/>
    </row>
    <row r="205" spans="1:11" ht="12.75" hidden="1" customHeight="1">
      <c r="A205" s="83">
        <f t="shared" si="3"/>
        <v>199</v>
      </c>
      <c r="B205" s="53" t="s">
        <v>450</v>
      </c>
      <c r="C205" s="129"/>
      <c r="D205" s="54"/>
      <c r="E205" s="130"/>
      <c r="F205" s="54"/>
      <c r="G205" s="177"/>
      <c r="H205" s="123"/>
      <c r="I205" s="124"/>
      <c r="J205" s="124"/>
      <c r="K205" s="125"/>
    </row>
    <row r="206" spans="1:11" ht="12.75" hidden="1" customHeight="1">
      <c r="A206" s="83">
        <f t="shared" si="3"/>
        <v>200</v>
      </c>
      <c r="B206" s="19" t="s">
        <v>451</v>
      </c>
      <c r="C206" s="30"/>
      <c r="D206" s="62"/>
      <c r="E206" s="30"/>
      <c r="F206" s="62"/>
      <c r="G206" s="55"/>
      <c r="H206" s="126"/>
      <c r="I206" s="127"/>
      <c r="J206" s="127"/>
      <c r="K206" s="128"/>
    </row>
    <row r="207" spans="1:11" ht="12.75" hidden="1" customHeight="1">
      <c r="A207" s="83">
        <f t="shared" si="3"/>
        <v>201</v>
      </c>
      <c r="B207" s="14" t="s">
        <v>452</v>
      </c>
      <c r="C207" s="131"/>
      <c r="D207" s="13"/>
      <c r="E207" s="132"/>
      <c r="F207" s="13"/>
      <c r="G207" s="177"/>
      <c r="H207" s="123"/>
      <c r="I207" s="124"/>
      <c r="J207" s="124"/>
      <c r="K207" s="125"/>
    </row>
    <row r="208" spans="1:11" ht="12.75" hidden="1" customHeight="1">
      <c r="A208" s="83">
        <f t="shared" si="3"/>
        <v>202</v>
      </c>
      <c r="B208" s="24" t="s">
        <v>453</v>
      </c>
      <c r="C208" s="25"/>
      <c r="D208" s="62"/>
      <c r="E208" s="26"/>
      <c r="F208" s="62"/>
      <c r="G208" s="55"/>
      <c r="H208" s="126"/>
      <c r="I208" s="127"/>
      <c r="J208" s="127"/>
      <c r="K208" s="128"/>
    </row>
    <row r="209" spans="1:14" ht="12.75" hidden="1" customHeight="1">
      <c r="A209" s="83">
        <f t="shared" si="3"/>
        <v>203</v>
      </c>
      <c r="B209" s="53" t="s">
        <v>454</v>
      </c>
      <c r="C209" s="129"/>
      <c r="D209" s="54"/>
      <c r="E209" s="130"/>
      <c r="F209" s="54"/>
      <c r="G209" s="177"/>
      <c r="H209" s="123"/>
      <c r="I209" s="124"/>
      <c r="J209" s="124"/>
      <c r="K209" s="125"/>
    </row>
    <row r="210" spans="1:14" ht="12.75" hidden="1" customHeight="1">
      <c r="A210" s="83">
        <f t="shared" ref="A210:A226" si="4">A209+1</f>
        <v>204</v>
      </c>
      <c r="B210" s="19" t="s">
        <v>455</v>
      </c>
      <c r="C210" s="30"/>
      <c r="D210" s="62"/>
      <c r="E210" s="30"/>
      <c r="F210" s="62"/>
      <c r="G210" s="55"/>
      <c r="H210" s="126"/>
      <c r="I210" s="127"/>
      <c r="J210" s="127"/>
      <c r="K210" s="128"/>
    </row>
    <row r="211" spans="1:14" ht="12.75" hidden="1" customHeight="1">
      <c r="A211" s="83">
        <f t="shared" si="4"/>
        <v>205</v>
      </c>
      <c r="B211" s="14" t="s">
        <v>456</v>
      </c>
      <c r="C211" s="131"/>
      <c r="D211" s="13"/>
      <c r="E211" s="132"/>
      <c r="F211" s="13"/>
      <c r="G211" s="177"/>
      <c r="H211" s="123"/>
      <c r="I211" s="124"/>
      <c r="J211" s="124"/>
      <c r="K211" s="125"/>
    </row>
    <row r="212" spans="1:14" ht="12.75" hidden="1" customHeight="1">
      <c r="A212" s="83">
        <f t="shared" si="4"/>
        <v>206</v>
      </c>
      <c r="B212" s="24" t="s">
        <v>457</v>
      </c>
      <c r="C212" s="25"/>
      <c r="D212" s="62"/>
      <c r="E212" s="26"/>
      <c r="F212" s="62"/>
      <c r="G212" s="55"/>
      <c r="H212" s="126"/>
      <c r="I212" s="127"/>
      <c r="J212" s="127"/>
      <c r="K212" s="128"/>
    </row>
    <row r="213" spans="1:14" ht="12.75" hidden="1" customHeight="1">
      <c r="A213" s="83">
        <f t="shared" si="4"/>
        <v>207</v>
      </c>
      <c r="B213" s="53" t="s">
        <v>458</v>
      </c>
      <c r="C213" s="129"/>
      <c r="D213" s="54"/>
      <c r="E213" s="130"/>
      <c r="F213" s="54"/>
      <c r="G213" s="177"/>
      <c r="H213" s="123"/>
      <c r="I213" s="124"/>
      <c r="J213" s="124"/>
      <c r="K213" s="125"/>
    </row>
    <row r="214" spans="1:14" ht="12.75" hidden="1" customHeight="1">
      <c r="A214" s="83">
        <f t="shared" si="4"/>
        <v>208</v>
      </c>
      <c r="B214" s="19" t="s">
        <v>459</v>
      </c>
      <c r="C214" s="30"/>
      <c r="D214" s="62"/>
      <c r="E214" s="30"/>
      <c r="F214" s="62"/>
      <c r="G214" s="55"/>
      <c r="H214" s="126"/>
      <c r="I214" s="127"/>
      <c r="J214" s="127"/>
      <c r="K214" s="128"/>
    </row>
    <row r="215" spans="1:14" ht="12.75" hidden="1" customHeight="1">
      <c r="A215" s="83">
        <f t="shared" si="4"/>
        <v>209</v>
      </c>
      <c r="B215" s="14" t="s">
        <v>460</v>
      </c>
      <c r="C215" s="131"/>
      <c r="D215" s="13"/>
      <c r="E215" s="132"/>
      <c r="F215" s="13"/>
      <c r="G215" s="177"/>
      <c r="H215" s="123"/>
      <c r="I215" s="124"/>
      <c r="J215" s="124"/>
      <c r="K215" s="125"/>
    </row>
    <row r="216" spans="1:14" ht="12.75" hidden="1" customHeight="1">
      <c r="A216" s="83">
        <f t="shared" si="4"/>
        <v>210</v>
      </c>
      <c r="B216" s="24" t="s">
        <v>461</v>
      </c>
      <c r="C216" s="25"/>
      <c r="D216" s="62"/>
      <c r="E216" s="26"/>
      <c r="F216" s="62"/>
      <c r="G216" s="55"/>
      <c r="H216" s="126"/>
      <c r="I216" s="127"/>
      <c r="J216" s="127"/>
      <c r="K216" s="128"/>
    </row>
    <row r="217" spans="1:14" ht="12.75" hidden="1" customHeight="1">
      <c r="A217" s="83">
        <f t="shared" si="4"/>
        <v>211</v>
      </c>
      <c r="B217" s="53" t="s">
        <v>462</v>
      </c>
      <c r="C217" s="129"/>
      <c r="D217" s="54"/>
      <c r="E217" s="130"/>
      <c r="F217" s="54"/>
      <c r="G217" s="177"/>
      <c r="H217" s="123"/>
      <c r="I217" s="124"/>
      <c r="J217" s="124"/>
      <c r="K217" s="125"/>
    </row>
    <row r="218" spans="1:14" ht="12.75" hidden="1" customHeight="1">
      <c r="A218" s="83">
        <f t="shared" si="4"/>
        <v>212</v>
      </c>
      <c r="B218" s="19" t="s">
        <v>463</v>
      </c>
      <c r="C218" s="30"/>
      <c r="D218" s="62"/>
      <c r="E218" s="30"/>
      <c r="F218" s="62"/>
      <c r="G218" s="55"/>
      <c r="H218" s="126"/>
      <c r="I218" s="127"/>
      <c r="J218" s="127"/>
      <c r="K218" s="128"/>
      <c r="N218" s="71"/>
    </row>
    <row r="219" spans="1:14" ht="12.75" hidden="1" customHeight="1">
      <c r="A219" s="83">
        <f t="shared" si="4"/>
        <v>213</v>
      </c>
      <c r="B219" s="14" t="s">
        <v>464</v>
      </c>
      <c r="C219" s="131"/>
      <c r="D219" s="13"/>
      <c r="E219" s="132"/>
      <c r="F219" s="13"/>
      <c r="G219" s="177"/>
      <c r="H219" s="123"/>
      <c r="I219" s="124"/>
      <c r="J219" s="124"/>
      <c r="K219" s="125"/>
    </row>
    <row r="220" spans="1:14" ht="12.75" hidden="1" customHeight="1">
      <c r="A220" s="83">
        <f t="shared" si="4"/>
        <v>214</v>
      </c>
      <c r="B220" s="24" t="s">
        <v>465</v>
      </c>
      <c r="C220" s="25"/>
      <c r="D220" s="62"/>
      <c r="E220" s="26"/>
      <c r="F220" s="62"/>
      <c r="G220" s="55"/>
      <c r="H220" s="126"/>
      <c r="I220" s="127"/>
      <c r="J220" s="127"/>
      <c r="K220" s="128"/>
    </row>
    <row r="221" spans="1:14" ht="12.75" hidden="1" customHeight="1">
      <c r="A221" s="83">
        <f t="shared" si="4"/>
        <v>215</v>
      </c>
      <c r="B221" s="53" t="s">
        <v>466</v>
      </c>
      <c r="C221" s="129"/>
      <c r="D221" s="54"/>
      <c r="E221" s="130"/>
      <c r="F221" s="54"/>
      <c r="G221" s="177"/>
      <c r="H221" s="123"/>
      <c r="I221" s="124"/>
      <c r="J221" s="124"/>
      <c r="K221" s="125"/>
    </row>
    <row r="222" spans="1:14" ht="12.75" hidden="1" customHeight="1">
      <c r="A222" s="83">
        <f t="shared" si="4"/>
        <v>216</v>
      </c>
      <c r="B222" s="19" t="s">
        <v>467</v>
      </c>
      <c r="C222" s="30"/>
      <c r="D222" s="62"/>
      <c r="E222" s="30"/>
      <c r="F222" s="62"/>
      <c r="G222" s="55"/>
      <c r="H222" s="126"/>
      <c r="I222" s="127"/>
      <c r="J222" s="127"/>
      <c r="K222" s="128"/>
    </row>
    <row r="223" spans="1:14" ht="12.75" hidden="1" customHeight="1">
      <c r="A223" s="83">
        <f t="shared" si="4"/>
        <v>217</v>
      </c>
      <c r="B223" s="14" t="s">
        <v>468</v>
      </c>
      <c r="C223" s="131"/>
      <c r="D223" s="13"/>
      <c r="E223" s="132"/>
      <c r="F223" s="13"/>
      <c r="G223" s="177"/>
      <c r="H223" s="123"/>
      <c r="I223" s="124"/>
      <c r="J223" s="124"/>
      <c r="K223" s="125"/>
    </row>
    <row r="224" spans="1:14" ht="12.75" hidden="1" customHeight="1">
      <c r="A224" s="83">
        <f t="shared" si="4"/>
        <v>218</v>
      </c>
      <c r="B224" s="24" t="s">
        <v>469</v>
      </c>
      <c r="C224" s="25"/>
      <c r="D224" s="62"/>
      <c r="E224" s="26"/>
      <c r="F224" s="62"/>
      <c r="G224" s="55"/>
      <c r="H224" s="126"/>
      <c r="I224" s="127"/>
      <c r="J224" s="127"/>
      <c r="K224" s="128"/>
    </row>
    <row r="225" spans="1:11" ht="12.75" hidden="1" customHeight="1">
      <c r="A225" s="83">
        <f t="shared" si="4"/>
        <v>219</v>
      </c>
      <c r="B225" s="53" t="s">
        <v>470</v>
      </c>
      <c r="C225" s="129"/>
      <c r="D225" s="54"/>
      <c r="E225" s="130"/>
      <c r="F225" s="54"/>
      <c r="G225" s="177"/>
      <c r="H225" s="123"/>
      <c r="I225" s="124"/>
      <c r="J225" s="124"/>
      <c r="K225" s="125"/>
    </row>
    <row r="226" spans="1:11" hidden="1">
      <c r="A226" s="83">
        <f t="shared" si="4"/>
        <v>220</v>
      </c>
      <c r="B226" s="19" t="s">
        <v>471</v>
      </c>
      <c r="C226" s="30"/>
      <c r="D226" s="62"/>
      <c r="E226" s="30"/>
      <c r="F226" s="62"/>
      <c r="G226" s="55"/>
      <c r="H226" s="126"/>
      <c r="I226" s="127"/>
      <c r="J226" s="127"/>
      <c r="K226" s="128"/>
    </row>
    <row r="227" spans="1:11" hidden="1">
      <c r="A227" s="78"/>
      <c r="B227" s="67"/>
      <c r="C227" s="67"/>
      <c r="D227" s="67"/>
      <c r="E227" s="67"/>
      <c r="F227" s="67"/>
      <c r="G227" s="67"/>
      <c r="H227" s="67"/>
      <c r="I227" s="67"/>
      <c r="J227" s="67"/>
      <c r="K227" s="85"/>
    </row>
    <row r="228" spans="1:11" ht="13.5" thickBot="1">
      <c r="A228" s="81"/>
      <c r="B228" s="86"/>
      <c r="C228" s="86"/>
      <c r="D228" s="86"/>
      <c r="E228" s="86"/>
      <c r="F228" s="86"/>
      <c r="G228" s="86"/>
      <c r="H228" s="86"/>
      <c r="I228" s="86"/>
      <c r="J228" s="86"/>
      <c r="K228" s="87"/>
    </row>
  </sheetData>
  <mergeCells count="4">
    <mergeCell ref="C5:D5"/>
    <mergeCell ref="E5:F5"/>
    <mergeCell ref="G5:H5"/>
    <mergeCell ref="H4:K4"/>
  </mergeCells>
  <conditionalFormatting sqref="C5:C6 F9:F16 D6 F19:F26 F29:F36 F39:F46 F69:F76 F49:F56 F79:F86 F59:F66 F89:F96 F99:F106 F109:F116 F119:F126 F129:F136 F159:F166 F139:F146 F169:F176 F149:F156 F179:F226 G7:G226">
    <cfRule type="cellIs" dxfId="207" priority="79" operator="equal">
      <formula>500</formula>
    </cfRule>
  </conditionalFormatting>
  <conditionalFormatting sqref="E6">
    <cfRule type="cellIs" dxfId="206" priority="78" operator="equal">
      <formula>500</formula>
    </cfRule>
  </conditionalFormatting>
  <conditionalFormatting sqref="C4">
    <cfRule type="iconSet" priority="81">
      <iconSet showValue="0" reverse="1">
        <cfvo type="percent" val="0"/>
        <cfvo type="num" val="1"/>
        <cfvo type="num" val="2"/>
      </iconSet>
    </cfRule>
  </conditionalFormatting>
  <conditionalFormatting sqref="H7:H226">
    <cfRule type="cellIs" dxfId="205" priority="77" operator="equal">
      <formula>500</formula>
    </cfRule>
  </conditionalFormatting>
  <conditionalFormatting sqref="F7:F8 F17:F18 F27:F28 F37:F38 F67:F68 F47:F48 F77:F78 F57:F58 F87:F88 F97:F98 F107:F108 F117:F118 F127:F128 F157:F158 F137:F138 F167:F168 F147:F148 F177:F178">
    <cfRule type="cellIs" dxfId="204" priority="76" operator="equal">
      <formula>500</formula>
    </cfRule>
  </conditionalFormatting>
  <conditionalFormatting sqref="D4:H4">
    <cfRule type="iconSet" priority="319">
      <iconSet showValue="0" reverse="1">
        <cfvo type="percent" val="0"/>
        <cfvo type="num" val="1"/>
        <cfvo type="num" val="2"/>
      </iconSet>
    </cfRule>
  </conditionalFormatting>
  <hyperlinks>
    <hyperlink ref="M3" location="'Mise à la terre'!A1" display="Mise à la terre " xr:uid="{00000000-0004-0000-0A00-000000000000}"/>
    <hyperlink ref="M4" location="'TDGS AC'!A1" display="TDGS AC" xr:uid="{00000000-0004-0000-0A00-000001000000}"/>
    <hyperlink ref="M9" location="PDL!A1" display="PDL " xr:uid="{00000000-0004-0000-0A00-000002000000}"/>
    <hyperlink ref="M10" location="Monitoring!A1" display="Monitoring " xr:uid="{00000000-0004-0000-0A00-000003000000}"/>
    <hyperlink ref="M11" location="'Toiture et Sécurité'!A1" display="Toiture et sécurité " xr:uid="{00000000-0004-0000-0A00-000004000000}"/>
    <hyperlink ref="M12" location="Rapport!A1" display="Rapport" xr:uid="{00000000-0004-0000-0A00-000005000000}"/>
    <hyperlink ref="M7" location="Onduleurs!A1" display="Onduleurs" xr:uid="{00000000-0004-0000-0A00-000006000000}"/>
    <hyperlink ref="M8" location="'Tensions chaînes'!A1" display="Chaînes" xr:uid="{00000000-0004-0000-0A00-000007000000}"/>
    <hyperlink ref="M1" location="'Dossiers tech &amp; aff normatif'!A1" display="Doss tech et aff normatif " xr:uid="{00000000-0004-0000-0A00-000008000000}"/>
    <hyperlink ref="M2" location="'Loc onduleurs'!A1" display="Etat du local onduleur " xr:uid="{00000000-0004-0000-0A00-000009000000}"/>
    <hyperlink ref="M5" location="'Coffret DC'!A1" display="Coffret DC" xr:uid="{00000000-0004-0000-0A00-00000A000000}"/>
    <hyperlink ref="M6" location="BJ!A1" display="BJ" xr:uid="{00000000-0004-0000-0A00-00000B000000}"/>
  </hyperlink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5" id="{A5368AE4-2523-4DBC-A260-4C76AB2E89E1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E7:E226 C7:C226</xm:sqref>
        </x14:conditionalFormatting>
        <x14:conditionalFormatting xmlns:xm="http://schemas.microsoft.com/office/excel/2006/main">
          <x14:cfRule type="expression" priority="25" id="{01EAD472-C11C-492D-A9BA-DC3C875C7C85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6" id="{F69482B8-44E8-4DA5-ADE7-807BFF91A148}">
            <xm:f>#REF! = 0</xm:f>
            <x14:dxf>
              <fill>
                <patternFill>
                  <bgColor rgb="FF00B050"/>
                </patternFill>
              </fill>
            </x14:dxf>
          </x14:cfRule>
          <xm:sqref>M11</xm:sqref>
        </x14:conditionalFormatting>
        <x14:conditionalFormatting xmlns:xm="http://schemas.microsoft.com/office/excel/2006/main">
          <x14:cfRule type="expression" priority="23" id="{18497BD7-0278-47FB-8B84-11F5B09B4F93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4" id="{AC33618A-8131-4E77-8A77-51CF6E631A88}">
            <xm:f>#REF! = 0</xm:f>
            <x14:dxf>
              <fill>
                <patternFill>
                  <bgColor rgb="FF00B050"/>
                </patternFill>
              </fill>
            </x14:dxf>
          </x14:cfRule>
          <xm:sqref>M1</xm:sqref>
        </x14:conditionalFormatting>
        <x14:conditionalFormatting xmlns:xm="http://schemas.microsoft.com/office/excel/2006/main">
          <x14:cfRule type="expression" priority="21" id="{54D7A9DD-D693-4CCA-B10C-A2DA913C596C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2" id="{39153164-BE45-4E14-A4B7-6FEF28B12CDE}">
            <xm:f>#REF! = 0</xm:f>
            <x14:dxf>
              <fill>
                <patternFill>
                  <bgColor rgb="FF00B050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19" id="{938A1BFD-2C96-42FF-AEB8-BA4D1FB3DD5D}">
            <xm:f>#REF! = 0</xm:f>
            <x14:dxf>
              <fill>
                <patternFill>
                  <bgColor rgb="FF00B050"/>
                </patternFill>
              </fill>
            </x14:dxf>
          </x14:cfRule>
          <x14:cfRule type="expression" priority="20" id="{9D6992E5-A57B-471D-A328-4330B6C2F010}">
            <xm:f>#REF! = 2</xm:f>
            <x14:dxf>
              <fill>
                <patternFill>
                  <bgColor rgb="FFFF0000"/>
                </patternFill>
              </fill>
            </x14:dxf>
          </x14:cfRule>
          <xm:sqref>M2</xm:sqref>
        </x14:conditionalFormatting>
        <x14:conditionalFormatting xmlns:xm="http://schemas.microsoft.com/office/excel/2006/main">
          <x14:cfRule type="expression" priority="17" id="{C48819EF-7596-4CF7-92C8-85FAE31998A5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A4CD6CF3-5E37-436D-9082-92EF1185F765}">
            <xm:f>#REF! = 0</xm:f>
            <x14:dxf>
              <fill>
                <patternFill>
                  <bgColor rgb="FF00B050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15" id="{02F0201A-E756-49A6-BA32-D3BC24E5D547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ACE43DBF-1F37-4593-ACE1-51B014132A74}">
            <xm:f>#REF! = 0</xm:f>
            <x14:dxf>
              <fill>
                <patternFill>
                  <bgColor rgb="FF00B050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13" id="{95BF60E2-4B25-4170-9EE1-10C707420A3B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3667AEDB-4B42-4A66-96EA-E88B85F45C7F}">
            <xm:f>#REF! = 0</xm:f>
            <x14:dxf>
              <fill>
                <patternFill>
                  <bgColor rgb="FF00B05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11" id="{408678BA-97B2-41FF-94E0-9B487616A70C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2" id="{327E9DD9-3A2E-4A35-82CB-079D8AE09851}">
            <xm:f>#REF! = 0</xm:f>
            <x14:dxf>
              <fill>
                <patternFill>
                  <bgColor rgb="FF00B050"/>
                </patternFill>
              </fill>
            </x14:dxf>
          </x14:cfRule>
          <xm:sqref>M9</xm:sqref>
        </x14:conditionalFormatting>
        <x14:conditionalFormatting xmlns:xm="http://schemas.microsoft.com/office/excel/2006/main">
          <x14:cfRule type="expression" priority="9" id="{349BCB63-39F0-4B57-92F1-A0DED3E75C6C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5702A1D6-B4EA-4A3B-98F4-6555DB6C94BB}">
            <xm:f>#REF! = 0</xm:f>
            <x14:dxf>
              <fill>
                <patternFill>
                  <bgColor rgb="FF00B050"/>
                </patternFill>
              </fill>
            </x14:dxf>
          </x14:cfRule>
          <xm:sqref>M10</xm:sqref>
        </x14:conditionalFormatting>
        <x14:conditionalFormatting xmlns:xm="http://schemas.microsoft.com/office/excel/2006/main">
          <x14:cfRule type="expression" priority="3" id="{67B803D4-A1F3-409F-9060-3FCC45A08E17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61FF4F61-970C-49B6-AC11-F85C41032B2B}">
            <xm:f>#REF! = 0</xm:f>
            <x14:dxf>
              <fill>
                <patternFill>
                  <bgColor rgb="FF00B050"/>
                </patternFill>
              </fill>
            </x14:dxf>
          </x14:cfRule>
          <xm:sqref>M7</xm:sqref>
        </x14:conditionalFormatting>
        <x14:conditionalFormatting xmlns:xm="http://schemas.microsoft.com/office/excel/2006/main">
          <x14:cfRule type="expression" priority="1" id="{5A7248E0-BAB3-4490-B59F-D38266254CDC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205BAEB1-0CF5-4741-AEC0-2AF24F0418F7}">
            <xm:f>#REF! = 0</xm:f>
            <x14:dxf>
              <fill>
                <patternFill>
                  <bgColor rgb="FF00B050"/>
                </patternFill>
              </fill>
            </x14:dxf>
          </x14:cfRule>
          <xm:sqref>M8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7"/>
  <dimension ref="A1:N15"/>
  <sheetViews>
    <sheetView zoomScale="115" zoomScaleNormal="115" workbookViewId="0">
      <selection activeCell="M4" sqref="M4:M15"/>
    </sheetView>
  </sheetViews>
  <sheetFormatPr baseColWidth="10" defaultRowHeight="12.75"/>
  <cols>
    <col min="2" max="2" width="34.7109375" customWidth="1"/>
    <col min="4" max="4" width="14.140625" customWidth="1"/>
    <col min="5" max="5" width="17.140625" customWidth="1"/>
    <col min="6" max="6" width="17" customWidth="1"/>
    <col min="13" max="13" width="14.42578125" bestFit="1" customWidth="1"/>
  </cols>
  <sheetData>
    <row r="1" spans="1:14" ht="40.5" customHeight="1"/>
    <row r="2" spans="1:14" ht="32.25" customHeight="1" thickBot="1"/>
    <row r="3" spans="1:14" ht="44.25" customHeight="1" thickBot="1">
      <c r="A3" s="102" t="s">
        <v>29</v>
      </c>
      <c r="B3" s="148"/>
      <c r="C3" s="180"/>
      <c r="D3" s="180"/>
      <c r="E3" s="44"/>
      <c r="F3" s="44"/>
      <c r="G3" s="45"/>
      <c r="H3" s="45"/>
      <c r="I3" s="45"/>
      <c r="J3" s="45"/>
      <c r="K3" s="46"/>
      <c r="N3" s="67"/>
    </row>
    <row r="4" spans="1:14" ht="39" customHeight="1">
      <c r="A4" s="74">
        <v>1</v>
      </c>
      <c r="B4" s="11"/>
      <c r="C4" s="3"/>
      <c r="D4" s="194"/>
      <c r="E4" s="195"/>
      <c r="F4" s="352"/>
      <c r="G4" s="352"/>
      <c r="H4" s="352"/>
      <c r="I4" s="352"/>
      <c r="J4" s="352"/>
      <c r="K4" s="353"/>
      <c r="M4" s="310"/>
    </row>
    <row r="5" spans="1:14" ht="30" customHeight="1">
      <c r="A5" s="74">
        <v>2</v>
      </c>
      <c r="B5" s="17"/>
      <c r="C5" s="18"/>
      <c r="D5" s="192"/>
      <c r="E5" s="193"/>
      <c r="F5" s="354"/>
      <c r="G5" s="355"/>
      <c r="H5" s="355"/>
      <c r="I5" s="355"/>
      <c r="J5" s="355"/>
      <c r="K5" s="356"/>
      <c r="M5" s="311"/>
    </row>
    <row r="6" spans="1:14" ht="38.25" customHeight="1">
      <c r="A6" s="74">
        <v>3</v>
      </c>
      <c r="B6" s="4"/>
      <c r="C6" s="3"/>
      <c r="D6" s="144"/>
      <c r="E6" s="145"/>
      <c r="F6" s="184"/>
      <c r="G6" s="185"/>
      <c r="H6" s="185"/>
      <c r="I6" s="185"/>
      <c r="J6" s="185"/>
      <c r="K6" s="186"/>
      <c r="M6" s="312"/>
    </row>
    <row r="7" spans="1:14" ht="26.25" customHeight="1">
      <c r="A7" s="74">
        <v>4</v>
      </c>
      <c r="B7" s="17"/>
      <c r="C7" s="18"/>
      <c r="D7" s="192"/>
      <c r="E7" s="193"/>
      <c r="F7" s="181"/>
      <c r="G7" s="182"/>
      <c r="H7" s="182"/>
      <c r="I7" s="182"/>
      <c r="J7" s="182"/>
      <c r="K7" s="183"/>
      <c r="M7" s="312"/>
    </row>
    <row r="8" spans="1:14" ht="24.75" customHeight="1">
      <c r="A8" s="74">
        <v>5</v>
      </c>
      <c r="B8" s="4"/>
      <c r="C8" s="3"/>
      <c r="D8" s="144"/>
      <c r="E8" s="145"/>
      <c r="F8" s="184"/>
      <c r="G8" s="185"/>
      <c r="H8" s="185"/>
      <c r="I8" s="185"/>
      <c r="J8" s="185"/>
      <c r="K8" s="186"/>
      <c r="M8" s="312"/>
    </row>
    <row r="9" spans="1:14">
      <c r="A9" s="74">
        <v>6</v>
      </c>
      <c r="B9" s="17"/>
      <c r="C9" s="18"/>
      <c r="D9" s="192"/>
      <c r="E9" s="193"/>
      <c r="F9" s="187"/>
      <c r="G9" s="188"/>
      <c r="H9" s="188"/>
      <c r="I9" s="188"/>
      <c r="J9" s="188"/>
      <c r="K9" s="189"/>
      <c r="M9" s="312"/>
    </row>
    <row r="10" spans="1:14" ht="13.5" hidden="1" thickBot="1">
      <c r="A10" s="75">
        <v>7</v>
      </c>
      <c r="B10" s="388" t="s">
        <v>30</v>
      </c>
      <c r="C10" s="389">
        <v>0</v>
      </c>
      <c r="D10" s="390"/>
      <c r="E10" s="391"/>
      <c r="F10" s="392" t="s">
        <v>261</v>
      </c>
      <c r="G10" s="393"/>
      <c r="H10" s="393"/>
      <c r="I10" s="393"/>
      <c r="J10" s="393"/>
      <c r="K10" s="394"/>
      <c r="M10" s="312"/>
    </row>
    <row r="11" spans="1:14" ht="25.5" customHeight="1">
      <c r="M11" s="313"/>
    </row>
    <row r="12" spans="1:14">
      <c r="M12" s="312"/>
    </row>
    <row r="13" spans="1:14">
      <c r="M13" s="312"/>
    </row>
    <row r="14" spans="1:14">
      <c r="M14" s="312"/>
    </row>
    <row r="15" spans="1:14" ht="13.5" thickBot="1">
      <c r="M15" s="314"/>
    </row>
  </sheetData>
  <mergeCells count="3">
    <mergeCell ref="F10:K10"/>
    <mergeCell ref="F4:K4"/>
    <mergeCell ref="F5:K5"/>
  </mergeCells>
  <conditionalFormatting sqref="C3">
    <cfRule type="iconSet" priority="101">
      <iconSet showValue="0" reverse="1">
        <cfvo type="percent" val="0"/>
        <cfvo type="num" val="1"/>
        <cfvo type="num" val="2"/>
      </iconSet>
    </cfRule>
  </conditionalFormatting>
  <conditionalFormatting sqref="D3">
    <cfRule type="cellIs" dxfId="181" priority="99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6" id="{5CA664CE-298C-4EC0-A1DC-95267DC08C05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C10</xm:sqref>
        </x14:conditionalFormatting>
        <x14:conditionalFormatting xmlns:xm="http://schemas.microsoft.com/office/excel/2006/main">
          <x14:cfRule type="iconSet" priority="527" id="{DFA3A8D7-13D6-4297-A5D6-EC220D3CE871}">
            <x14:iconSet iconSet="4Rating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C4:C9</xm:sqref>
        </x14:conditionalFormatting>
        <x14:conditionalFormatting xmlns:xm="http://schemas.microsoft.com/office/excel/2006/main">
          <x14:cfRule type="expression" priority="25" id="{216186F3-FBE5-4410-BA7B-72CAAE9E2BD3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6" id="{375EBCB4-9D33-48BF-9746-32D03CD31100}">
            <xm:f>#REF! = 0</xm:f>
            <x14:dxf>
              <fill>
                <patternFill>
                  <bgColor rgb="FF00B050"/>
                </patternFill>
              </fill>
            </x14:dxf>
          </x14:cfRule>
          <xm:sqref>M14</xm:sqref>
        </x14:conditionalFormatting>
        <x14:conditionalFormatting xmlns:xm="http://schemas.microsoft.com/office/excel/2006/main">
          <x14:cfRule type="expression" priority="23" id="{0D5BD72E-6610-48C6-912B-138EFA05CFC3}">
            <xm:f>#REF! = 0</xm:f>
            <x14:dxf>
              <fill>
                <patternFill>
                  <bgColor rgb="FF00B050"/>
                </patternFill>
              </fill>
            </x14:dxf>
          </x14:cfRule>
          <x14:cfRule type="expression" priority="24" id="{7927CEB8-B805-4A30-8508-1E2EA9B2BC13}">
            <xm:f>#REF! = 2</xm:f>
            <x14:dxf>
              <fill>
                <patternFill>
                  <bgColor rgb="FFFF0000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21" id="{1EB63BE0-8C60-41F9-916D-4D5DF66D7EB4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2" id="{3C758881-B603-4B9A-B0F7-0250EA6B0B8B}">
            <xm:f>#REF! = 0</xm:f>
            <x14:dxf>
              <fill>
                <patternFill>
                  <bgColor rgb="FF00B050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19" id="{404C5AB9-37F1-49DF-9485-20B4F424BB9D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0" id="{7FC7B1E3-6357-40C3-BC36-8A6D4FCA2291}">
            <xm:f>#REF! = 0</xm:f>
            <x14:dxf>
              <fill>
                <patternFill>
                  <bgColor rgb="FF00B05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17" id="{5C955AA5-10A3-4ECF-B7E5-C2D6E49DDE79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6F77CC89-B6D0-4515-903F-CDBEFA0FF38B}">
            <xm:f>#REF! = 0</xm:f>
            <x14:dxf>
              <fill>
                <patternFill>
                  <bgColor rgb="FF00B050"/>
                </patternFill>
              </fill>
            </x14:dxf>
          </x14:cfRule>
          <xm:sqref>M7</xm:sqref>
        </x14:conditionalFormatting>
        <x14:conditionalFormatting xmlns:xm="http://schemas.microsoft.com/office/excel/2006/main">
          <x14:cfRule type="expression" priority="15" id="{29236F68-3868-465A-A7F6-25E23E98D2F0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233CC650-E563-42DA-BD24-3766E21305E8}">
            <xm:f>#REF! = 0</xm:f>
            <x14:dxf>
              <fill>
                <patternFill>
                  <bgColor rgb="FF00B050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expression" priority="13" id="{1541E7C7-0010-47CE-A478-B8D4B5763CD6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EF501C71-17C0-404B-8975-321E27FF8448}">
            <xm:f>#REF! = 0</xm:f>
            <x14:dxf>
              <fill>
                <patternFill>
                  <bgColor rgb="FF00B050"/>
                </patternFill>
              </fill>
            </x14:dxf>
          </x14:cfRule>
          <xm:sqref>M9</xm:sqref>
        </x14:conditionalFormatting>
        <x14:conditionalFormatting xmlns:xm="http://schemas.microsoft.com/office/excel/2006/main">
          <x14:cfRule type="expression" priority="11" id="{04863141-AB21-4311-8FF6-904530CB4578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2" id="{395FCC3A-BF03-4B69-8A1D-6B7C915710C8}">
            <xm:f>#REF! = 0</xm:f>
            <x14:dxf>
              <fill>
                <patternFill>
                  <bgColor rgb="FF00B050"/>
                </patternFill>
              </fill>
            </x14:dxf>
          </x14:cfRule>
          <xm:sqref>M12</xm:sqref>
        </x14:conditionalFormatting>
        <x14:conditionalFormatting xmlns:xm="http://schemas.microsoft.com/office/excel/2006/main">
          <x14:cfRule type="expression" priority="9" id="{8E7EF8A2-9B77-424D-8070-7A8EBF8AC308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4802B24D-578A-488C-BB7B-6D97211380A7}">
            <xm:f>#REF! = 0</xm:f>
            <x14:dxf>
              <fill>
                <patternFill>
                  <bgColor rgb="FF00B050"/>
                </patternFill>
              </fill>
            </x14:dxf>
          </x14:cfRule>
          <xm:sqref>M13</xm:sqref>
        </x14:conditionalFormatting>
        <x14:conditionalFormatting xmlns:xm="http://schemas.microsoft.com/office/excel/2006/main">
          <x14:cfRule type="expression" priority="3" id="{3CC1D5CF-8C17-4318-AC5D-6CFF595FD4D9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D79DFE0B-5711-4778-BB91-4C462E7D527A}">
            <xm:f>#REF! = 0</xm:f>
            <x14:dxf>
              <fill>
                <patternFill>
                  <bgColor rgb="FF00B050"/>
                </patternFill>
              </fill>
            </x14:dxf>
          </x14:cfRule>
          <xm:sqref>M10</xm:sqref>
        </x14:conditionalFormatting>
        <x14:conditionalFormatting xmlns:xm="http://schemas.microsoft.com/office/excel/2006/main">
          <x14:cfRule type="expression" priority="1" id="{0E6CAEBF-31B0-40B1-9ACB-9808F4EA3359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1686351C-A865-4FE4-9D7C-70A2B784E093}">
            <xm:f>#REF! = 0</xm:f>
            <x14:dxf>
              <fill>
                <patternFill>
                  <bgColor rgb="FF00B050"/>
                </patternFill>
              </fill>
            </x14:dxf>
          </x14:cfRule>
          <xm:sqref>M11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8"/>
  <dimension ref="A1:M15"/>
  <sheetViews>
    <sheetView zoomScale="115" zoomScaleNormal="115" workbookViewId="0">
      <selection activeCell="M4" sqref="M4:M15"/>
    </sheetView>
  </sheetViews>
  <sheetFormatPr baseColWidth="10" defaultRowHeight="12.75"/>
  <cols>
    <col min="2" max="2" width="34.7109375" customWidth="1"/>
    <col min="5" max="5" width="15.5703125" customWidth="1"/>
    <col min="6" max="6" width="18.7109375" customWidth="1"/>
    <col min="13" max="13" width="14.42578125" bestFit="1" customWidth="1"/>
  </cols>
  <sheetData>
    <row r="1" spans="1:13" ht="40.5" customHeight="1"/>
    <row r="2" spans="1:13" ht="28.5" customHeight="1" thickBot="1"/>
    <row r="3" spans="1:13" ht="29.25" customHeight="1" thickBot="1">
      <c r="A3" s="106" t="s">
        <v>31</v>
      </c>
      <c r="B3" s="107" t="s">
        <v>32</v>
      </c>
      <c r="C3" s="73"/>
      <c r="D3" s="44"/>
      <c r="E3" s="44"/>
      <c r="F3" s="45"/>
      <c r="G3" s="45"/>
      <c r="H3" s="45"/>
      <c r="I3" s="45"/>
      <c r="J3" s="45"/>
      <c r="K3" s="46"/>
    </row>
    <row r="4" spans="1:13" ht="55.5" customHeight="1">
      <c r="A4" s="74">
        <v>1</v>
      </c>
      <c r="B4" s="11"/>
      <c r="C4" s="3"/>
      <c r="D4" s="60"/>
      <c r="E4" s="61"/>
      <c r="F4" s="357"/>
      <c r="G4" s="358"/>
      <c r="H4" s="358"/>
      <c r="I4" s="358"/>
      <c r="J4" s="358"/>
      <c r="K4" s="359"/>
      <c r="M4" s="310"/>
    </row>
    <row r="5" spans="1:13" ht="45" customHeight="1">
      <c r="A5" s="74">
        <f>A4+1</f>
        <v>2</v>
      </c>
      <c r="B5" s="17"/>
      <c r="C5" s="18"/>
      <c r="D5" s="19"/>
      <c r="E5" s="19"/>
      <c r="F5" s="325"/>
      <c r="G5" s="326"/>
      <c r="H5" s="326"/>
      <c r="I5" s="326"/>
      <c r="J5" s="326"/>
      <c r="K5" s="327"/>
      <c r="M5" s="311"/>
    </row>
    <row r="6" spans="1:13">
      <c r="A6" s="74">
        <f>A5+1</f>
        <v>3</v>
      </c>
      <c r="B6" s="4"/>
      <c r="C6" s="3"/>
      <c r="D6" s="7"/>
      <c r="E6" s="7"/>
      <c r="F6" s="165" t="str">
        <f>IF(C6="SO","Système GPRS. Pas de liaison filaire.",IF(C6&gt;0,"Pas de protection foudre des équipements informatiques, devis sur demande pour remise en état.",""))</f>
        <v/>
      </c>
      <c r="G6" s="166"/>
      <c r="H6" s="166"/>
      <c r="I6" s="166"/>
      <c r="J6" s="166"/>
      <c r="K6" s="167"/>
      <c r="M6" s="312"/>
    </row>
    <row r="7" spans="1:13" ht="13.5" thickBot="1">
      <c r="A7" s="88">
        <f>A6+1</f>
        <v>4</v>
      </c>
      <c r="B7" s="21"/>
      <c r="C7" s="31"/>
      <c r="D7" s="23"/>
      <c r="E7" s="23"/>
      <c r="F7" s="168"/>
      <c r="G7" s="169"/>
      <c r="H7" s="169"/>
      <c r="I7" s="169"/>
      <c r="J7" s="169"/>
      <c r="K7" s="170"/>
      <c r="M7" s="312"/>
    </row>
    <row r="8" spans="1:13" ht="63" customHeight="1">
      <c r="M8" s="312"/>
    </row>
    <row r="9" spans="1:13">
      <c r="M9" s="312"/>
    </row>
    <row r="10" spans="1:13">
      <c r="M10" s="312"/>
    </row>
    <row r="11" spans="1:13">
      <c r="M11" s="313"/>
    </row>
    <row r="12" spans="1:13">
      <c r="M12" s="312"/>
    </row>
    <row r="13" spans="1:13">
      <c r="M13" s="312"/>
    </row>
    <row r="14" spans="1:13">
      <c r="M14" s="312"/>
    </row>
    <row r="15" spans="1:13" ht="13.5" thickBot="1">
      <c r="M15" s="314"/>
    </row>
  </sheetData>
  <mergeCells count="2">
    <mergeCell ref="F4:K4"/>
    <mergeCell ref="F5:K5"/>
  </mergeCells>
  <conditionalFormatting sqref="C3">
    <cfRule type="iconSet" priority="91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5" id="{A3E468E7-44DC-4803-AF56-8DBCAF0DA210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C4:C7</xm:sqref>
        </x14:conditionalFormatting>
        <x14:conditionalFormatting xmlns:xm="http://schemas.microsoft.com/office/excel/2006/main">
          <x14:cfRule type="expression" priority="25" id="{76D58299-B25E-4093-8744-0AF7848DFCE9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6" id="{32852140-F55E-4178-963E-7E70C8C85E9D}">
            <xm:f>#REF! = 0</xm:f>
            <x14:dxf>
              <fill>
                <patternFill>
                  <bgColor rgb="FF00B050"/>
                </patternFill>
              </fill>
            </x14:dxf>
          </x14:cfRule>
          <xm:sqref>M14</xm:sqref>
        </x14:conditionalFormatting>
        <x14:conditionalFormatting xmlns:xm="http://schemas.microsoft.com/office/excel/2006/main">
          <x14:cfRule type="expression" priority="23" id="{E21074FA-7E5A-4110-9D01-D724E6ED02AE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4" id="{9EF81714-98F1-4DD4-B4C5-819010C971EE}">
            <xm:f>#REF! = 0</xm:f>
            <x14:dxf>
              <fill>
                <patternFill>
                  <bgColor rgb="FF00B050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1" id="{EDAADB41-8746-4D74-BD71-FF8513AAE6CA}">
            <xm:f>#REF! = 0</xm:f>
            <x14:dxf>
              <fill>
                <patternFill>
                  <bgColor rgb="FF00B050"/>
                </patternFill>
              </fill>
            </x14:dxf>
          </x14:cfRule>
          <x14:cfRule type="expression" priority="22" id="{6E010375-2390-4804-BC40-A419213E32D8}">
            <xm:f>#REF! = 2</xm:f>
            <x14:dxf>
              <fill>
                <patternFill>
                  <bgColor rgb="FFFF0000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19" id="{D9C06F55-5309-4324-8D11-51E2ED8119CD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0" id="{EFBE9D4F-A308-433C-8DD7-1FFDB6C4AFA9}">
            <xm:f>#REF! = 0</xm:f>
            <x14:dxf>
              <fill>
                <patternFill>
                  <bgColor rgb="FF00B05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17" id="{6FE69400-332B-4C3F-BB9A-1999F9707D4D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F14C5B96-4ADF-4797-BC0F-F77E8408CB2E}">
            <xm:f>#REF! = 0</xm:f>
            <x14:dxf>
              <fill>
                <patternFill>
                  <bgColor rgb="FF00B050"/>
                </patternFill>
              </fill>
            </x14:dxf>
          </x14:cfRule>
          <xm:sqref>M7</xm:sqref>
        </x14:conditionalFormatting>
        <x14:conditionalFormatting xmlns:xm="http://schemas.microsoft.com/office/excel/2006/main">
          <x14:cfRule type="expression" priority="15" id="{45D61C21-644E-4FFA-BC2B-75EDF18F6383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04ADE79A-2083-4910-B7D2-43C5DE886EEB}">
            <xm:f>#REF! = 0</xm:f>
            <x14:dxf>
              <fill>
                <patternFill>
                  <bgColor rgb="FF00B050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expression" priority="13" id="{4745AACD-5682-49DA-B975-B40611B133BA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5376CC49-6E18-4EFD-AEB4-3BA56074E901}">
            <xm:f>#REF! = 0</xm:f>
            <x14:dxf>
              <fill>
                <patternFill>
                  <bgColor rgb="FF00B050"/>
                </patternFill>
              </fill>
            </x14:dxf>
          </x14:cfRule>
          <xm:sqref>M9</xm:sqref>
        </x14:conditionalFormatting>
        <x14:conditionalFormatting xmlns:xm="http://schemas.microsoft.com/office/excel/2006/main">
          <x14:cfRule type="expression" priority="11" id="{8C85BC03-5DE9-42CB-8A4C-6E47E9DE8AE2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2" id="{FF6171D1-04A5-4B7C-9652-0B456FD0BFDD}">
            <xm:f>#REF! = 0</xm:f>
            <x14:dxf>
              <fill>
                <patternFill>
                  <bgColor rgb="FF00B050"/>
                </patternFill>
              </fill>
            </x14:dxf>
          </x14:cfRule>
          <xm:sqref>M12</xm:sqref>
        </x14:conditionalFormatting>
        <x14:conditionalFormatting xmlns:xm="http://schemas.microsoft.com/office/excel/2006/main">
          <x14:cfRule type="expression" priority="9" id="{68894F95-9B51-407E-80FD-03E525F45ED3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0" id="{BF256514-440E-40D7-A886-2EF5FFA38272}">
            <xm:f>#REF! = 0</xm:f>
            <x14:dxf>
              <fill>
                <patternFill>
                  <bgColor rgb="FF00B050"/>
                </patternFill>
              </fill>
            </x14:dxf>
          </x14:cfRule>
          <xm:sqref>M13</xm:sqref>
        </x14:conditionalFormatting>
        <x14:conditionalFormatting xmlns:xm="http://schemas.microsoft.com/office/excel/2006/main">
          <x14:cfRule type="expression" priority="3" id="{DFB4C202-D566-4C4D-B87A-CECBBE68D5B0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F49FC7A5-14E1-4F68-97BD-EFD132F280D8}">
            <xm:f>#REF! = 0</xm:f>
            <x14:dxf>
              <fill>
                <patternFill>
                  <bgColor rgb="FF00B050"/>
                </patternFill>
              </fill>
            </x14:dxf>
          </x14:cfRule>
          <xm:sqref>M10</xm:sqref>
        </x14:conditionalFormatting>
        <x14:conditionalFormatting xmlns:xm="http://schemas.microsoft.com/office/excel/2006/main">
          <x14:cfRule type="expression" priority="1" id="{BFE4B740-0059-4047-ABF6-001DFB39298D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518E68A8-1A06-40B5-8823-63B3BEF0F954}">
            <xm:f>#REF! = 0</xm:f>
            <x14:dxf>
              <fill>
                <patternFill>
                  <bgColor rgb="FF00B050"/>
                </patternFill>
              </fill>
            </x14:dxf>
          </x14:cfRule>
          <xm:sqref>M11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9"/>
  <dimension ref="A1:M21"/>
  <sheetViews>
    <sheetView zoomScale="115" zoomScaleNormal="115" workbookViewId="0">
      <selection activeCell="B13" sqref="B13"/>
    </sheetView>
  </sheetViews>
  <sheetFormatPr baseColWidth="10" defaultRowHeight="12.75"/>
  <cols>
    <col min="2" max="2" width="34.5703125" customWidth="1"/>
    <col min="13" max="13" width="16.140625" bestFit="1" customWidth="1"/>
  </cols>
  <sheetData>
    <row r="1" spans="1:13" ht="40.5" customHeight="1"/>
    <row r="2" spans="1:13" ht="22.5" customHeight="1" thickBot="1"/>
    <row r="3" spans="1:13" ht="24.75" customHeight="1" thickBot="1">
      <c r="A3" s="108" t="s">
        <v>33</v>
      </c>
      <c r="B3" s="107"/>
      <c r="C3" s="44"/>
      <c r="D3" s="44"/>
      <c r="E3" s="44"/>
      <c r="F3" s="44"/>
      <c r="G3" s="44"/>
      <c r="H3" s="44"/>
      <c r="I3" s="44"/>
      <c r="J3" s="44"/>
      <c r="K3" s="199"/>
    </row>
    <row r="4" spans="1:13" ht="32.25" customHeight="1" thickBot="1">
      <c r="A4" s="89">
        <v>1</v>
      </c>
      <c r="B4" s="11"/>
      <c r="C4" s="3"/>
      <c r="D4" s="5"/>
      <c r="E4" s="5"/>
      <c r="F4" s="110" t="str">
        <f>IF(C4="NC","Pas d'accès sécurisé en toiture.",IF(C4&gt;0,"Dégats en toiture. Devis sur demande pour mise en conformité.",""))</f>
        <v/>
      </c>
      <c r="G4" s="111"/>
      <c r="H4" s="111"/>
      <c r="I4" s="111"/>
      <c r="J4" s="111"/>
      <c r="K4" s="112"/>
    </row>
    <row r="5" spans="1:13" ht="25.5">
      <c r="A5" s="89">
        <f>A4+1</f>
        <v>2</v>
      </c>
      <c r="B5" s="17"/>
      <c r="C5" s="18"/>
      <c r="D5" s="19"/>
      <c r="E5" s="19"/>
      <c r="F5" s="116" t="str">
        <f>IF(C5="NC","Pas d'accès sécurisé en toiture.",IF(C5&gt;1,"Toiture sale. Devis sur demande pour le nettoyage des modules.",IF(C5=1,"Toiture légèrement encrassée.","")))</f>
        <v/>
      </c>
      <c r="G5" s="117"/>
      <c r="H5" s="117"/>
      <c r="I5" s="117"/>
      <c r="J5" s="117"/>
      <c r="K5" s="118"/>
      <c r="M5" s="310" t="s">
        <v>509</v>
      </c>
    </row>
    <row r="6" spans="1:13" ht="32.25" customHeight="1">
      <c r="A6" s="89">
        <f>A5+1</f>
        <v>3</v>
      </c>
      <c r="B6" s="4"/>
      <c r="C6" s="3"/>
      <c r="D6" s="7"/>
      <c r="E6" s="7"/>
      <c r="F6" s="119"/>
      <c r="G6" s="120"/>
      <c r="H6" s="120"/>
      <c r="I6" s="120"/>
      <c r="J6" s="120"/>
      <c r="K6" s="121"/>
      <c r="M6" s="311" t="s">
        <v>502</v>
      </c>
    </row>
    <row r="7" spans="1:13" ht="31.5" customHeight="1">
      <c r="A7" s="89">
        <f>A6+1</f>
        <v>4</v>
      </c>
      <c r="B7" s="17"/>
      <c r="C7" s="18"/>
      <c r="D7" s="19"/>
      <c r="E7" s="19"/>
      <c r="F7" s="116" t="str">
        <f>IF(C7="NC","Pas d'accès sécurisé en toiture.","")</f>
        <v/>
      </c>
      <c r="G7" s="117"/>
      <c r="H7" s="117"/>
      <c r="I7" s="117"/>
      <c r="J7" s="117"/>
      <c r="K7" s="118"/>
      <c r="M7" s="312" t="s">
        <v>501</v>
      </c>
    </row>
    <row r="8" spans="1:13">
      <c r="A8" s="89">
        <f>A7+1</f>
        <v>5</v>
      </c>
      <c r="B8" s="4"/>
      <c r="C8" s="3"/>
      <c r="D8" s="7"/>
      <c r="E8" s="7"/>
      <c r="F8" s="119" t="str">
        <f>IF(C8="NC","Pas d'accès sécurisé en toiture.","")</f>
        <v/>
      </c>
      <c r="G8" s="120"/>
      <c r="H8" s="120"/>
      <c r="I8" s="120"/>
      <c r="J8" s="120"/>
      <c r="K8" s="121"/>
      <c r="M8" s="312" t="s">
        <v>503</v>
      </c>
    </row>
    <row r="9" spans="1:13" ht="13.5" thickBot="1">
      <c r="A9" s="90">
        <f>A8+1</f>
        <v>6</v>
      </c>
      <c r="B9" s="21"/>
      <c r="C9" s="22"/>
      <c r="D9" s="23"/>
      <c r="E9" s="23"/>
      <c r="F9" s="113" t="str">
        <f>IF(C9="NC","Pas d'accès sécurisé en toiture.","")</f>
        <v/>
      </c>
      <c r="G9" s="114"/>
      <c r="H9" s="114"/>
      <c r="I9" s="114"/>
      <c r="J9" s="114"/>
      <c r="K9" s="115"/>
      <c r="M9" s="312" t="s">
        <v>504</v>
      </c>
    </row>
    <row r="10" spans="1:13">
      <c r="M10" s="312" t="s">
        <v>498</v>
      </c>
    </row>
    <row r="11" spans="1:13">
      <c r="M11" s="312" t="s">
        <v>505</v>
      </c>
    </row>
    <row r="12" spans="1:13" ht="13.5" thickBot="1">
      <c r="M12" s="313" t="s">
        <v>506</v>
      </c>
    </row>
    <row r="13" spans="1:13" ht="18.75" thickBot="1">
      <c r="A13" s="108" t="s">
        <v>2</v>
      </c>
      <c r="B13" s="107"/>
      <c r="C13" s="109"/>
      <c r="D13" s="44"/>
      <c r="E13" s="44"/>
      <c r="F13" s="45"/>
      <c r="G13" s="45"/>
      <c r="H13" s="45"/>
      <c r="I13" s="45"/>
      <c r="J13" s="45"/>
      <c r="K13" s="46"/>
      <c r="M13" s="312" t="s">
        <v>474</v>
      </c>
    </row>
    <row r="14" spans="1:13">
      <c r="A14" s="89">
        <v>1</v>
      </c>
      <c r="B14" s="11"/>
      <c r="C14" s="3"/>
      <c r="D14" s="5"/>
      <c r="E14" s="5"/>
      <c r="F14" s="110" t="str">
        <f>IF(C14&gt;0,"Toute intervention en toiture ou sur les boites de jonction nécessitera l'utilisation d'une nacelle et/ou un temps supplémentaire pour la sécurisation du travail en hauteur.","")</f>
        <v/>
      </c>
      <c r="G14" s="111"/>
      <c r="H14" s="111"/>
      <c r="I14" s="111"/>
      <c r="J14" s="111"/>
      <c r="K14" s="112"/>
      <c r="M14" s="312" t="s">
        <v>507</v>
      </c>
    </row>
    <row r="15" spans="1:13">
      <c r="A15" s="89">
        <f>A14+1</f>
        <v>2</v>
      </c>
      <c r="B15" s="4"/>
      <c r="C15" s="6"/>
      <c r="D15" s="7"/>
      <c r="E15" s="7"/>
      <c r="F15" s="156"/>
      <c r="G15" s="157"/>
      <c r="H15" s="157"/>
      <c r="I15" s="157"/>
      <c r="J15" s="157"/>
      <c r="K15" s="158"/>
      <c r="M15" s="312" t="s">
        <v>508</v>
      </c>
    </row>
    <row r="16" spans="1:13" ht="13.5" thickBot="1">
      <c r="A16" s="89">
        <f>A15+1</f>
        <v>3</v>
      </c>
      <c r="B16" s="4"/>
      <c r="C16" s="6"/>
      <c r="D16" s="7"/>
      <c r="E16" s="7"/>
      <c r="F16" s="156"/>
      <c r="G16" s="157"/>
      <c r="H16" s="157"/>
      <c r="I16" s="157"/>
      <c r="J16" s="157"/>
      <c r="K16" s="158"/>
      <c r="M16" s="314" t="s">
        <v>475</v>
      </c>
    </row>
    <row r="17" spans="1:11">
      <c r="A17" s="89">
        <f>A16+1</f>
        <v>4</v>
      </c>
      <c r="B17" s="4"/>
      <c r="C17" s="3"/>
      <c r="D17" s="7"/>
      <c r="E17" s="7"/>
      <c r="F17" s="150"/>
      <c r="G17" s="151"/>
      <c r="H17" s="151"/>
      <c r="I17" s="151"/>
      <c r="J17" s="151"/>
      <c r="K17" s="152"/>
    </row>
    <row r="18" spans="1:11" ht="25.5" customHeight="1" thickBot="1">
      <c r="A18" s="91">
        <f>A17+1</f>
        <v>5</v>
      </c>
      <c r="B18" s="8"/>
      <c r="C18" s="12"/>
      <c r="D18" s="10"/>
      <c r="E18" s="10"/>
      <c r="F18" s="159" t="str">
        <f>IF(C18="SO","",IF(C18&gt;0,"Extincteurs mal fixés. Devis sur demande pour mise en conformité.",""))</f>
        <v/>
      </c>
      <c r="G18" s="160"/>
      <c r="H18" s="160"/>
      <c r="I18" s="160"/>
      <c r="J18" s="160"/>
      <c r="K18" s="161"/>
    </row>
    <row r="21" spans="1:11" ht="51" customHeight="1"/>
  </sheetData>
  <conditionalFormatting sqref="C13">
    <cfRule type="iconSet" priority="88">
      <iconSet showValue="0" reverse="1">
        <cfvo type="percent" val="0"/>
        <cfvo type="num" val="1"/>
        <cfvo type="num" val="2"/>
      </iconSet>
    </cfRule>
  </conditionalFormatting>
  <hyperlinks>
    <hyperlink ref="M7" location="'Mise à la terre'!A1" display="Mise à la terre " xr:uid="{00000000-0004-0000-0D00-000000000000}"/>
    <hyperlink ref="M8" location="'TDGS AC'!A1" display="TDGS AC" xr:uid="{00000000-0004-0000-0D00-000001000000}"/>
    <hyperlink ref="M13" location="PDL!A1" display="PDL " xr:uid="{00000000-0004-0000-0D00-000002000000}"/>
    <hyperlink ref="M14" location="Monitoring!A1" display="Monitoring " xr:uid="{00000000-0004-0000-0D00-000003000000}"/>
    <hyperlink ref="M15" location="'Toiture et Sécurité'!A1" display="Toiture et sécurité " xr:uid="{00000000-0004-0000-0D00-000004000000}"/>
    <hyperlink ref="M16" location="Rapport!A1" display="Rapport" xr:uid="{00000000-0004-0000-0D00-000005000000}"/>
    <hyperlink ref="M11" location="Onduleurs!A1" display="Onduleurs" xr:uid="{00000000-0004-0000-0D00-000006000000}"/>
    <hyperlink ref="M12" location="'Tensions chaînes'!A1" display="Chaînes" xr:uid="{00000000-0004-0000-0D00-000007000000}"/>
    <hyperlink ref="M5" location="'Dossiers tech &amp; aff normatif'!A1" display="Doss tech et aff normatif " xr:uid="{00000000-0004-0000-0D00-000008000000}"/>
    <hyperlink ref="M6" location="'Loc onduleurs'!A1" display="Etat du local onduleur " xr:uid="{00000000-0004-0000-0D00-000009000000}"/>
    <hyperlink ref="M9" location="'Coffret DC'!A1" display="Coffret DC" xr:uid="{00000000-0004-0000-0D00-00000A000000}"/>
    <hyperlink ref="M10" location="BJ!A1" display="BJ" xr:uid="{00000000-0004-0000-0D00-00000B000000}"/>
  </hyperlink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9" id="{4546EE35-9D56-4854-A4E3-C1835DABB3DA}">
            <x14:iconSet iconSet="4ArrowsGray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C4:C9</xm:sqref>
        </x14:conditionalFormatting>
        <x14:conditionalFormatting xmlns:xm="http://schemas.microsoft.com/office/excel/2006/main">
          <x14:cfRule type="iconSet" priority="86" id="{806F7CCE-3985-4259-B1F0-D85EB593766F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C14:C18</xm:sqref>
        </x14:conditionalFormatting>
        <x14:conditionalFormatting xmlns:xm="http://schemas.microsoft.com/office/excel/2006/main">
          <x14:cfRule type="expression" priority="1" id="{5F4AA248-4463-4846-90F1-505D89BCBC36}">
            <xm:f>#REF! = 0</xm:f>
            <x14:dxf>
              <fill>
                <patternFill>
                  <bgColor rgb="FF00B050"/>
                </patternFill>
              </fill>
            </x14:dxf>
          </x14:cfRule>
          <x14:cfRule type="expression" priority="2" id="{A2A41E14-8C95-4BA5-8066-B6503C678AF3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7" id="{A10A160D-4390-4551-B573-3B75A01F7666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8" id="{8EAF85AD-341C-47ED-B5EA-2F71D88C8053}">
            <xm:f>#REF! = 0</xm:f>
            <x14:dxf>
              <fill>
                <patternFill>
                  <bgColor rgb="FF00B050"/>
                </patternFill>
              </fill>
            </x14:dxf>
          </x14:cfRule>
          <xm:sqref>M15</xm:sqref>
        </x14:conditionalFormatting>
        <x14:conditionalFormatting xmlns:xm="http://schemas.microsoft.com/office/excel/2006/main">
          <x14:cfRule type="expression" priority="25" id="{FA5B115F-02F7-45E9-B202-7B8797A9BA99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6" id="{92AA7A6C-B406-49CA-8825-1BF1AE749A72}">
            <xm:f>#REF! = 0</xm:f>
            <x14:dxf>
              <fill>
                <patternFill>
                  <bgColor rgb="FF00B050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23" id="{3BC342B1-ED70-47B4-92B9-9B4BC42DE193}">
            <xm:f>#REF! = 0</xm:f>
            <x14:dxf>
              <fill>
                <patternFill>
                  <bgColor rgb="FF00B050"/>
                </patternFill>
              </fill>
            </x14:dxf>
          </x14:cfRule>
          <x14:cfRule type="expression" priority="24" id="{433AB94A-A581-4002-B2E8-1BED581875DE}">
            <xm:f>#REF! = 2</xm:f>
            <x14:dxf>
              <fill>
                <patternFill>
                  <bgColor rgb="FFFF000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21" id="{3EDA14D9-EA60-4B46-81D6-1A010EA4F0EB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2" id="{D7CD8291-11A7-45AE-BED7-D2B96C85A54B}">
            <xm:f>#REF! = 0</xm:f>
            <x14:dxf>
              <fill>
                <patternFill>
                  <bgColor rgb="FF00B050"/>
                </patternFill>
              </fill>
            </x14:dxf>
          </x14:cfRule>
          <xm:sqref>M7</xm:sqref>
        </x14:conditionalFormatting>
        <x14:conditionalFormatting xmlns:xm="http://schemas.microsoft.com/office/excel/2006/main">
          <x14:cfRule type="expression" priority="19" id="{F2357ABD-BB83-43EE-BB3C-1869A2011D7B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20" id="{2FBD654F-377D-4004-8DBC-AB2C8E540AA8}">
            <xm:f>#REF! = 0</xm:f>
            <x14:dxf>
              <fill>
                <patternFill>
                  <bgColor rgb="FF00B050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expression" priority="17" id="{319B1CE8-5695-488B-A936-02C724CE33C9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4F661C30-2476-4D12-906C-97B54D37DC96}">
            <xm:f>#REF! = 0</xm:f>
            <x14:dxf>
              <fill>
                <patternFill>
                  <bgColor rgb="FF00B050"/>
                </patternFill>
              </fill>
            </x14:dxf>
          </x14:cfRule>
          <xm:sqref>M9</xm:sqref>
        </x14:conditionalFormatting>
        <x14:conditionalFormatting xmlns:xm="http://schemas.microsoft.com/office/excel/2006/main">
          <x14:cfRule type="expression" priority="15" id="{5B8C9ACA-085F-4F14-9BF0-3DCEF7E9C687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6" id="{FDA9ED40-F94B-4B07-9E2B-6F25C02F3B7A}">
            <xm:f>#REF! = 0</xm:f>
            <x14:dxf>
              <fill>
                <patternFill>
                  <bgColor rgb="FF00B050"/>
                </patternFill>
              </fill>
            </x14:dxf>
          </x14:cfRule>
          <xm:sqref>M10</xm:sqref>
        </x14:conditionalFormatting>
        <x14:conditionalFormatting xmlns:xm="http://schemas.microsoft.com/office/excel/2006/main">
          <x14:cfRule type="expression" priority="13" id="{ADF0FB84-55F0-48DE-8EBD-48CFA8A8545E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F1EBB015-733A-4D54-AB71-48F2AF48B9D5}">
            <xm:f>#REF! = 0</xm:f>
            <x14:dxf>
              <fill>
                <patternFill>
                  <bgColor rgb="FF00B050"/>
                </patternFill>
              </fill>
            </x14:dxf>
          </x14:cfRule>
          <xm:sqref>M13</xm:sqref>
        </x14:conditionalFormatting>
        <x14:conditionalFormatting xmlns:xm="http://schemas.microsoft.com/office/excel/2006/main">
          <x14:cfRule type="expression" priority="11" id="{22518723-C712-4200-8843-A7C586ECBAD3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12" id="{01642B7C-775D-4344-99F5-8646D087CB95}">
            <xm:f>#REF! = 0</xm:f>
            <x14:dxf>
              <fill>
                <patternFill>
                  <bgColor rgb="FF00B050"/>
                </patternFill>
              </fill>
            </x14:dxf>
          </x14:cfRule>
          <xm:sqref>M14</xm:sqref>
        </x14:conditionalFormatting>
        <x14:conditionalFormatting xmlns:xm="http://schemas.microsoft.com/office/excel/2006/main">
          <x14:cfRule type="expression" priority="5" id="{B666EE88-10BC-4454-8928-0EF7414A6B8C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6" id="{D02F727A-7610-43F6-A362-9233316F6B60}">
            <xm:f>#REF! = 0</xm:f>
            <x14:dxf>
              <fill>
                <patternFill>
                  <bgColor rgb="FF00B050"/>
                </patternFill>
              </fill>
            </x14:dxf>
          </x14:cfRule>
          <xm:sqref>M11</xm:sqref>
        </x14:conditionalFormatting>
        <x14:conditionalFormatting xmlns:xm="http://schemas.microsoft.com/office/excel/2006/main">
          <x14:cfRule type="expression" priority="3" id="{3DCBFEB5-1CCE-4697-8287-2072E33947DE}">
            <xm:f>#REF! = 2</xm:f>
            <x14:dxf>
              <fill>
                <patternFill>
                  <bgColor rgb="FFFF0000"/>
                </patternFill>
              </fill>
            </x14:dxf>
          </x14:cfRule>
          <x14:cfRule type="expression" priority="4" id="{CF09E25F-716A-4834-B896-841B7FB25654}">
            <xm:f>#REF! = 0</xm:f>
            <x14:dxf>
              <fill>
                <patternFill>
                  <bgColor rgb="FF00B050"/>
                </patternFill>
              </fill>
            </x14:dxf>
          </x14:cfRule>
          <xm:sqref>M12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5">
    <pageSetUpPr fitToPage="1"/>
  </sheetPr>
  <dimension ref="A2:R404"/>
  <sheetViews>
    <sheetView tabSelected="1" view="pageLayout" zoomScale="55" zoomScaleNormal="70" zoomScalePageLayoutView="55" workbookViewId="0">
      <selection activeCell="G208" sqref="G207:G208"/>
    </sheetView>
  </sheetViews>
  <sheetFormatPr baseColWidth="10" defaultRowHeight="12.75"/>
  <cols>
    <col min="1" max="1" width="3.7109375" customWidth="1"/>
    <col min="2" max="2" width="42.7109375" customWidth="1"/>
    <col min="3" max="3" width="5.7109375" customWidth="1"/>
    <col min="4" max="4" width="7.7109375" customWidth="1"/>
    <col min="5" max="5" width="13.140625" customWidth="1"/>
    <col min="6" max="6" width="15.7109375" customWidth="1"/>
    <col min="7" max="10" width="10.85546875" customWidth="1"/>
    <col min="11" max="11" width="15.7109375" customWidth="1"/>
    <col min="12" max="12" width="4.140625" customWidth="1"/>
    <col min="13" max="13" width="0.140625" hidden="1" customWidth="1"/>
    <col min="14" max="15" width="11.42578125" hidden="1" customWidth="1"/>
    <col min="16" max="16" width="0.140625" hidden="1" customWidth="1"/>
    <col min="17" max="17" width="11.42578125" hidden="1" customWidth="1"/>
    <col min="18" max="18" width="30.5703125" hidden="1" customWidth="1"/>
    <col min="20" max="20" width="4.140625" customWidth="1"/>
  </cols>
  <sheetData>
    <row r="2" spans="1:15" ht="25.5">
      <c r="B2" s="363"/>
      <c r="C2" s="364"/>
      <c r="D2" s="364"/>
      <c r="E2" s="364"/>
      <c r="F2" s="364"/>
      <c r="G2" s="364"/>
      <c r="I2" s="363"/>
      <c r="J2" s="363"/>
      <c r="K2" s="363"/>
      <c r="L2" s="363"/>
      <c r="M2" s="363"/>
      <c r="N2" s="363"/>
      <c r="O2" s="363"/>
    </row>
    <row r="3" spans="1:15">
      <c r="C3" s="50"/>
    </row>
    <row r="4" spans="1:15" ht="39">
      <c r="B4" s="37"/>
      <c r="C4" s="93"/>
      <c r="D4" s="93"/>
      <c r="E4" s="93"/>
      <c r="F4" s="93"/>
      <c r="G4" s="93"/>
      <c r="H4" s="93"/>
      <c r="I4" s="93"/>
      <c r="J4" s="93"/>
      <c r="K4" s="93"/>
      <c r="L4" s="93"/>
    </row>
    <row r="5" spans="1:15" ht="40.5">
      <c r="A5" s="366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</row>
    <row r="7" spans="1:15" ht="27">
      <c r="B7" s="368" t="s">
        <v>473</v>
      </c>
      <c r="C7" s="368"/>
      <c r="D7" s="368"/>
      <c r="E7" s="368"/>
      <c r="F7" s="98">
        <f>Accueil!B2</f>
        <v>0</v>
      </c>
    </row>
    <row r="33" spans="1:6" ht="23.25">
      <c r="A33" s="38"/>
    </row>
    <row r="34" spans="1:6">
      <c r="E34" s="51"/>
    </row>
    <row r="35" spans="1:6" ht="18">
      <c r="D35" s="39"/>
      <c r="E35" s="51"/>
    </row>
    <row r="37" spans="1:6">
      <c r="E37" s="365"/>
      <c r="F37" s="365"/>
    </row>
    <row r="48" spans="1:6">
      <c r="A48" s="36"/>
      <c r="B48" s="92"/>
    </row>
    <row r="51" spans="1:13" ht="26.25">
      <c r="B51" s="95"/>
      <c r="C51" s="97">
        <f>Accueil!A29</f>
        <v>0</v>
      </c>
      <c r="M51" t="s">
        <v>476</v>
      </c>
    </row>
    <row r="52" spans="1:13" ht="21">
      <c r="C52" s="97" t="str">
        <f>Accueil!A30&amp;" "&amp;Accueil!A31</f>
        <v xml:space="preserve"> </v>
      </c>
    </row>
    <row r="54" spans="1:13" ht="26.25">
      <c r="B54" s="95"/>
      <c r="C54" s="99">
        <f>Accueil!B3</f>
        <v>0</v>
      </c>
    </row>
    <row r="55" spans="1:13" ht="25.5">
      <c r="B55" s="96"/>
    </row>
    <row r="56" spans="1:13" ht="26.25">
      <c r="B56" s="95" t="s">
        <v>472</v>
      </c>
      <c r="C56" s="94" t="str">
        <f>Accueil!B5</f>
        <v>Non</v>
      </c>
    </row>
    <row r="57" spans="1:13" ht="25.5">
      <c r="B57" s="96"/>
    </row>
    <row r="58" spans="1:13" ht="26.25">
      <c r="B58" s="95"/>
      <c r="C58" s="97">
        <f>Accueil!B4</f>
        <v>0</v>
      </c>
    </row>
    <row r="63" spans="1:13">
      <c r="A63" s="122"/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</row>
    <row r="64" spans="1:13">
      <c r="A64" s="122"/>
      <c r="B64" s="122"/>
      <c r="C64" s="122"/>
      <c r="D64" s="122"/>
      <c r="E64" s="122"/>
      <c r="F64" s="122"/>
      <c r="G64" s="122"/>
      <c r="H64" s="122"/>
      <c r="I64" s="122"/>
      <c r="J64" s="122"/>
      <c r="K64" s="122"/>
      <c r="L64" s="122"/>
    </row>
    <row r="65" spans="1:12">
      <c r="A65" s="122"/>
      <c r="B65" s="122"/>
      <c r="C65" s="122"/>
      <c r="D65" s="122"/>
      <c r="E65" s="122"/>
      <c r="F65" s="122"/>
      <c r="G65" s="122"/>
      <c r="H65" s="122"/>
      <c r="I65" s="122"/>
      <c r="J65" s="122"/>
      <c r="K65" s="122"/>
      <c r="L65" s="122"/>
    </row>
    <row r="93" spans="1:12">
      <c r="A93" s="360" t="s">
        <v>477</v>
      </c>
      <c r="B93" s="361"/>
      <c r="C93" s="361"/>
      <c r="D93" s="361"/>
      <c r="E93" s="361"/>
      <c r="F93" s="361"/>
      <c r="G93" s="361"/>
      <c r="H93" s="361"/>
      <c r="I93" s="361"/>
      <c r="J93" s="361"/>
      <c r="K93" s="361"/>
      <c r="L93" s="361"/>
    </row>
    <row r="94" spans="1:12">
      <c r="A94" s="361"/>
      <c r="B94" s="361"/>
      <c r="C94" s="361"/>
      <c r="D94" s="361"/>
      <c r="E94" s="361"/>
      <c r="F94" s="361"/>
      <c r="G94" s="361"/>
      <c r="H94" s="361"/>
      <c r="I94" s="361"/>
      <c r="J94" s="361"/>
      <c r="K94" s="361"/>
      <c r="L94" s="361"/>
    </row>
    <row r="95" spans="1:12">
      <c r="A95" s="361"/>
      <c r="B95" s="361"/>
      <c r="C95" s="361"/>
      <c r="D95" s="361"/>
      <c r="E95" s="361"/>
      <c r="F95" s="361"/>
      <c r="G95" s="361"/>
      <c r="H95" s="361"/>
      <c r="I95" s="361"/>
      <c r="J95" s="361"/>
      <c r="K95" s="361"/>
      <c r="L95" s="361"/>
    </row>
    <row r="96" spans="1:12">
      <c r="A96" s="361"/>
      <c r="B96" s="361"/>
      <c r="C96" s="361"/>
      <c r="D96" s="361"/>
      <c r="E96" s="361"/>
      <c r="F96" s="361"/>
      <c r="G96" s="361"/>
      <c r="H96" s="361"/>
      <c r="I96" s="361"/>
      <c r="J96" s="361"/>
      <c r="K96" s="361"/>
      <c r="L96" s="361"/>
    </row>
    <row r="97" spans="1:18">
      <c r="A97" s="361"/>
      <c r="B97" s="361"/>
      <c r="C97" s="361"/>
      <c r="D97" s="361"/>
      <c r="E97" s="361"/>
      <c r="F97" s="361"/>
      <c r="G97" s="361"/>
      <c r="H97" s="361"/>
      <c r="I97" s="361"/>
      <c r="J97" s="361"/>
      <c r="K97" s="361"/>
      <c r="L97" s="361"/>
    </row>
    <row r="102" spans="1:18" s="137" customFormat="1" ht="19.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</row>
    <row r="103" spans="1:18" s="137" customFormat="1" ht="19.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</row>
    <row r="104" spans="1:18" s="137" customFormat="1" ht="19.5">
      <c r="A104"/>
      <c r="B104" s="362" t="s">
        <v>478</v>
      </c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</row>
    <row r="105" spans="1:18" s="137" customFormat="1" ht="19.5">
      <c r="A105"/>
      <c r="B105" s="362"/>
      <c r="C105" t="s">
        <v>491</v>
      </c>
      <c r="D105"/>
      <c r="E105"/>
      <c r="F105"/>
      <c r="G105"/>
      <c r="H105"/>
      <c r="I105"/>
      <c r="J105"/>
      <c r="K105" t="s">
        <v>492</v>
      </c>
      <c r="L105"/>
      <c r="M105"/>
      <c r="N105"/>
      <c r="O105"/>
      <c r="P105"/>
      <c r="Q105"/>
      <c r="R105"/>
    </row>
    <row r="106" spans="1:18" s="137" customFormat="1" ht="19.5">
      <c r="A106"/>
      <c r="B106" s="362" t="s">
        <v>479</v>
      </c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</row>
    <row r="107" spans="1:18" s="137" customFormat="1" ht="19.5">
      <c r="A107"/>
      <c r="B107" s="362"/>
      <c r="C107" t="s">
        <v>491</v>
      </c>
      <c r="D107"/>
      <c r="E107"/>
      <c r="F107"/>
      <c r="G107"/>
      <c r="H107"/>
      <c r="I107"/>
      <c r="J107"/>
      <c r="K107" t="s">
        <v>492</v>
      </c>
      <c r="L107"/>
      <c r="M107"/>
      <c r="N107"/>
      <c r="O107"/>
      <c r="P107"/>
      <c r="Q107"/>
      <c r="R107"/>
    </row>
    <row r="108" spans="1:18" s="137" customFormat="1" ht="19.5">
      <c r="A108"/>
      <c r="B108" s="362" t="s">
        <v>480</v>
      </c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</row>
    <row r="109" spans="1:18" s="137" customFormat="1" ht="19.5">
      <c r="A109"/>
      <c r="B109" s="362"/>
      <c r="C109" t="s">
        <v>491</v>
      </c>
      <c r="D109"/>
      <c r="E109"/>
      <c r="F109"/>
      <c r="G109"/>
      <c r="H109"/>
      <c r="I109"/>
      <c r="J109"/>
      <c r="K109" t="s">
        <v>492</v>
      </c>
      <c r="L109"/>
      <c r="M109"/>
      <c r="N109"/>
      <c r="O109"/>
      <c r="P109"/>
      <c r="Q109"/>
      <c r="R109"/>
    </row>
    <row r="110" spans="1:18" s="137" customFormat="1" ht="19.5">
      <c r="A110"/>
      <c r="B110" s="362" t="s">
        <v>481</v>
      </c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</row>
    <row r="111" spans="1:18" s="137" customFormat="1" ht="19.5">
      <c r="A111"/>
      <c r="B111" s="362"/>
      <c r="C111" t="s">
        <v>491</v>
      </c>
      <c r="D111"/>
      <c r="E111"/>
      <c r="F111"/>
      <c r="G111"/>
      <c r="H111"/>
      <c r="I111"/>
      <c r="J111"/>
      <c r="K111" t="s">
        <v>492</v>
      </c>
      <c r="L111"/>
      <c r="M111"/>
      <c r="N111"/>
      <c r="O111"/>
      <c r="P111"/>
      <c r="Q111"/>
      <c r="R111"/>
    </row>
    <row r="112" spans="1:18" s="137" customFormat="1" ht="19.5">
      <c r="A112"/>
      <c r="B112" s="362" t="s">
        <v>482</v>
      </c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</row>
    <row r="113" spans="1:18" s="137" customFormat="1" ht="19.5">
      <c r="A113"/>
      <c r="B113" s="362"/>
      <c r="C113" t="s">
        <v>491</v>
      </c>
      <c r="D113"/>
      <c r="E113"/>
      <c r="F113"/>
      <c r="G113"/>
      <c r="H113"/>
      <c r="I113"/>
      <c r="J113"/>
      <c r="K113" t="s">
        <v>493</v>
      </c>
      <c r="L113"/>
      <c r="M113"/>
      <c r="N113"/>
      <c r="O113"/>
      <c r="P113"/>
      <c r="Q113"/>
      <c r="R113"/>
    </row>
    <row r="114" spans="1:18" s="137" customFormat="1" ht="19.5">
      <c r="A114"/>
      <c r="B114" s="362" t="s">
        <v>483</v>
      </c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</row>
    <row r="115" spans="1:18" s="137" customFormat="1" ht="19.5">
      <c r="A115"/>
      <c r="B115" s="362"/>
      <c r="C115" t="s">
        <v>491</v>
      </c>
      <c r="D115"/>
      <c r="E115"/>
      <c r="F115"/>
      <c r="G115"/>
      <c r="H115"/>
      <c r="I115"/>
      <c r="J115"/>
      <c r="K115" t="s">
        <v>493</v>
      </c>
      <c r="L115"/>
      <c r="M115"/>
      <c r="N115"/>
      <c r="O115"/>
      <c r="P115"/>
      <c r="Q115"/>
      <c r="R115"/>
    </row>
    <row r="116" spans="1:18" s="137" customFormat="1" ht="19.5">
      <c r="A116"/>
      <c r="B116" s="362" t="s">
        <v>484</v>
      </c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</row>
    <row r="117" spans="1:18" s="137" customFormat="1" ht="19.5">
      <c r="A117"/>
      <c r="B117" s="362"/>
      <c r="C117" t="s">
        <v>491</v>
      </c>
      <c r="D117"/>
      <c r="E117"/>
      <c r="F117"/>
      <c r="G117"/>
      <c r="H117"/>
      <c r="I117"/>
      <c r="J117"/>
      <c r="K117" t="s">
        <v>493</v>
      </c>
      <c r="L117"/>
      <c r="M117"/>
      <c r="N117"/>
      <c r="O117"/>
      <c r="P117"/>
      <c r="Q117"/>
      <c r="R117"/>
    </row>
    <row r="118" spans="1:18" s="137" customFormat="1" ht="19.5">
      <c r="A118"/>
      <c r="B118" s="362" t="s">
        <v>485</v>
      </c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</row>
    <row r="119" spans="1:18" s="137" customFormat="1" ht="19.5">
      <c r="A119"/>
      <c r="B119" s="362"/>
      <c r="C119" t="s">
        <v>491</v>
      </c>
      <c r="D119"/>
      <c r="E119"/>
      <c r="F119"/>
      <c r="G119"/>
      <c r="H119"/>
      <c r="I119"/>
      <c r="J119"/>
      <c r="K119" t="s">
        <v>494</v>
      </c>
      <c r="L119"/>
      <c r="M119"/>
      <c r="N119"/>
      <c r="O119"/>
      <c r="P119"/>
      <c r="Q119"/>
      <c r="R119"/>
    </row>
    <row r="120" spans="1:18" s="137" customFormat="1" ht="19.5">
      <c r="A120"/>
      <c r="B120" s="362" t="s">
        <v>486</v>
      </c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</row>
    <row r="121" spans="1:18" s="137" customFormat="1" ht="19.5">
      <c r="A121"/>
      <c r="B121" s="362"/>
      <c r="C121" t="s">
        <v>491</v>
      </c>
      <c r="D121"/>
      <c r="E121"/>
      <c r="F121"/>
      <c r="G121"/>
      <c r="H121"/>
      <c r="I121"/>
      <c r="J121"/>
      <c r="K121" t="s">
        <v>494</v>
      </c>
      <c r="L121"/>
      <c r="M121"/>
      <c r="N121"/>
      <c r="O121"/>
      <c r="P121"/>
      <c r="Q121"/>
      <c r="R121"/>
    </row>
    <row r="122" spans="1:18" s="137" customFormat="1" ht="19.5">
      <c r="A122"/>
      <c r="B122" s="362" t="s">
        <v>487</v>
      </c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</row>
    <row r="123" spans="1:18" s="137" customFormat="1" ht="19.5">
      <c r="A123"/>
      <c r="B123" s="362"/>
      <c r="C123" t="s">
        <v>491</v>
      </c>
      <c r="D123"/>
      <c r="E123"/>
      <c r="F123"/>
      <c r="G123"/>
      <c r="H123"/>
      <c r="I123"/>
      <c r="J123"/>
      <c r="K123" t="s">
        <v>494</v>
      </c>
      <c r="L123"/>
      <c r="M123"/>
      <c r="N123"/>
      <c r="O123"/>
      <c r="P123"/>
      <c r="Q123"/>
      <c r="R123"/>
    </row>
    <row r="124" spans="1:18" s="137" customFormat="1" ht="19.5">
      <c r="A124"/>
      <c r="B124" s="362" t="s">
        <v>488</v>
      </c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</row>
    <row r="125" spans="1:18" s="137" customFormat="1" ht="19.5">
      <c r="A125"/>
      <c r="B125" s="362"/>
      <c r="C125" t="s">
        <v>491</v>
      </c>
      <c r="D125"/>
      <c r="E125"/>
      <c r="F125"/>
      <c r="G125"/>
      <c r="H125"/>
      <c r="I125"/>
      <c r="J125"/>
      <c r="K125" t="s">
        <v>495</v>
      </c>
      <c r="L125"/>
      <c r="M125"/>
      <c r="N125"/>
      <c r="O125"/>
      <c r="P125"/>
      <c r="Q125"/>
      <c r="R125"/>
    </row>
    <row r="126" spans="1:18" s="137" customFormat="1" ht="19.5">
      <c r="A126"/>
      <c r="B126" s="362" t="s">
        <v>489</v>
      </c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</row>
    <row r="127" spans="1:18" s="137" customFormat="1" ht="19.5">
      <c r="A127"/>
      <c r="B127" s="362"/>
      <c r="C127" t="s">
        <v>491</v>
      </c>
      <c r="D127"/>
      <c r="E127"/>
      <c r="F127"/>
      <c r="G127"/>
      <c r="H127"/>
      <c r="I127"/>
      <c r="J127"/>
      <c r="K127" t="s">
        <v>495</v>
      </c>
      <c r="L127"/>
      <c r="M127"/>
      <c r="N127"/>
      <c r="O127"/>
      <c r="P127"/>
      <c r="Q127"/>
      <c r="R127"/>
    </row>
    <row r="128" spans="1:18">
      <c r="B128" s="362" t="s">
        <v>490</v>
      </c>
    </row>
    <row r="129" spans="2:11">
      <c r="B129" s="362"/>
      <c r="C129" t="s">
        <v>491</v>
      </c>
      <c r="K129" t="s">
        <v>495</v>
      </c>
    </row>
    <row r="130" spans="2:11">
      <c r="B130" s="139"/>
    </row>
    <row r="150" spans="1:11" ht="13.5" thickBot="1"/>
    <row r="151" spans="1:11" ht="18.75" thickBot="1">
      <c r="A151" s="102" t="s">
        <v>3</v>
      </c>
      <c r="B151" s="103"/>
      <c r="C151" s="308"/>
      <c r="D151" s="44"/>
      <c r="E151" s="44"/>
      <c r="F151" s="45"/>
      <c r="G151" s="45"/>
      <c r="H151" s="45"/>
      <c r="I151" s="45"/>
      <c r="J151" s="45"/>
      <c r="K151" s="46"/>
    </row>
    <row r="152" spans="1:11" ht="15">
      <c r="A152" s="74">
        <v>1</v>
      </c>
      <c r="B152" s="231"/>
      <c r="C152" s="262">
        <v>0</v>
      </c>
      <c r="D152" s="233"/>
      <c r="E152" s="234"/>
      <c r="F152" s="1"/>
      <c r="G152" s="320"/>
      <c r="H152" s="320"/>
      <c r="I152" s="320"/>
      <c r="J152" s="320"/>
      <c r="K152" s="321"/>
    </row>
    <row r="153" spans="1:11" ht="15">
      <c r="A153" s="74">
        <f t="shared" ref="A153:A158" si="0">A152+1</f>
        <v>2</v>
      </c>
      <c r="B153" s="250"/>
      <c r="C153" s="239">
        <v>0</v>
      </c>
      <c r="D153" s="240"/>
      <c r="E153" s="241"/>
      <c r="F153" s="266"/>
      <c r="G153" s="267"/>
      <c r="H153" s="267"/>
      <c r="I153" s="267"/>
      <c r="J153" s="267"/>
      <c r="K153" s="268"/>
    </row>
    <row r="154" spans="1:11" ht="15">
      <c r="A154" s="74">
        <f t="shared" si="0"/>
        <v>3</v>
      </c>
      <c r="B154" s="251"/>
      <c r="C154" s="232">
        <v>0</v>
      </c>
      <c r="D154" s="245"/>
      <c r="E154" s="246"/>
      <c r="F154" s="275"/>
      <c r="G154" s="296"/>
      <c r="H154" s="296"/>
      <c r="I154" s="296"/>
      <c r="J154" s="296"/>
      <c r="K154" s="297"/>
    </row>
    <row r="155" spans="1:11" ht="15">
      <c r="A155" s="74">
        <f t="shared" si="0"/>
        <v>4</v>
      </c>
      <c r="B155" s="250"/>
      <c r="C155" s="239">
        <v>0</v>
      </c>
      <c r="D155" s="240"/>
      <c r="E155" s="241"/>
      <c r="F155" s="266"/>
      <c r="G155" s="267"/>
      <c r="H155" s="267"/>
      <c r="I155" s="267"/>
      <c r="J155" s="267"/>
      <c r="K155" s="268"/>
    </row>
    <row r="156" spans="1:11" ht="15">
      <c r="A156" s="74">
        <f t="shared" si="0"/>
        <v>5</v>
      </c>
      <c r="B156" s="251"/>
      <c r="C156" s="232">
        <v>0</v>
      </c>
      <c r="D156" s="245"/>
      <c r="E156" s="246"/>
      <c r="F156" s="275"/>
      <c r="G156" s="296"/>
      <c r="H156" s="296"/>
      <c r="I156" s="296"/>
      <c r="J156" s="296"/>
      <c r="K156" s="297"/>
    </row>
    <row r="157" spans="1:11" ht="15">
      <c r="A157" s="74">
        <f t="shared" si="0"/>
        <v>6</v>
      </c>
      <c r="B157" s="250"/>
      <c r="C157" s="239">
        <v>0</v>
      </c>
      <c r="D157" s="240"/>
      <c r="E157" s="241"/>
      <c r="F157" s="266"/>
      <c r="G157" s="267"/>
      <c r="H157" s="267"/>
      <c r="I157" s="267"/>
      <c r="J157" s="267"/>
      <c r="K157" s="268"/>
    </row>
    <row r="158" spans="1:11" ht="15.75" thickBot="1">
      <c r="A158" s="75">
        <f t="shared" si="0"/>
        <v>7</v>
      </c>
      <c r="B158" s="255"/>
      <c r="C158" s="269">
        <v>0</v>
      </c>
      <c r="D158" s="257"/>
      <c r="E158" s="258"/>
      <c r="F158" s="270"/>
      <c r="G158" s="271"/>
      <c r="H158" s="271"/>
      <c r="I158" s="271"/>
      <c r="J158" s="271"/>
      <c r="K158" s="272"/>
    </row>
    <row r="161" spans="1:11" ht="13.5" thickBot="1"/>
    <row r="162" spans="1:11" ht="18.75" thickBot="1">
      <c r="A162" s="102" t="s">
        <v>4</v>
      </c>
      <c r="B162" s="103"/>
      <c r="C162" s="76"/>
      <c r="D162" s="44"/>
      <c r="E162" s="44"/>
      <c r="F162" s="45"/>
      <c r="G162" s="45"/>
      <c r="H162" s="45"/>
      <c r="I162" s="45"/>
      <c r="J162" s="45"/>
      <c r="K162" s="46"/>
    </row>
    <row r="163" spans="1:11" ht="15">
      <c r="A163" s="74">
        <v>1</v>
      </c>
      <c r="B163" s="231"/>
      <c r="C163" s="232">
        <v>0</v>
      </c>
      <c r="D163" s="233"/>
      <c r="E163" s="234"/>
      <c r="F163" s="235"/>
      <c r="G163" s="236"/>
      <c r="H163" s="236"/>
      <c r="I163" s="236"/>
      <c r="J163" s="236"/>
      <c r="K163" s="237"/>
    </row>
    <row r="164" spans="1:11" ht="15">
      <c r="A164" s="74">
        <f t="shared" ref="A164:A169" si="1">A163+1</f>
        <v>2</v>
      </c>
      <c r="B164" s="238"/>
      <c r="C164" s="239">
        <v>0</v>
      </c>
      <c r="D164" s="240"/>
      <c r="E164" s="241"/>
      <c r="F164" s="242"/>
      <c r="G164" s="243"/>
      <c r="H164" s="243"/>
      <c r="I164" s="243"/>
      <c r="J164" s="243"/>
      <c r="K164" s="244"/>
    </row>
    <row r="165" spans="1:11" ht="15">
      <c r="A165" s="74">
        <f t="shared" si="1"/>
        <v>3</v>
      </c>
      <c r="B165" s="231"/>
      <c r="C165" s="232">
        <v>0</v>
      </c>
      <c r="D165" s="245"/>
      <c r="E165" s="246"/>
      <c r="F165" s="247"/>
      <c r="G165" s="248"/>
      <c r="H165" s="248"/>
      <c r="I165" s="248"/>
      <c r="J165" s="248"/>
      <c r="K165" s="249"/>
    </row>
    <row r="166" spans="1:11" ht="15">
      <c r="A166" s="74">
        <f t="shared" si="1"/>
        <v>4</v>
      </c>
      <c r="B166" s="238"/>
      <c r="C166" s="239">
        <v>0</v>
      </c>
      <c r="D166" s="240"/>
      <c r="E166" s="241"/>
      <c r="F166" s="242"/>
      <c r="G166" s="243"/>
      <c r="H166" s="243"/>
      <c r="I166" s="243"/>
      <c r="J166" s="243"/>
      <c r="K166" s="244"/>
    </row>
    <row r="167" spans="1:11" ht="15">
      <c r="A167" s="74">
        <f t="shared" si="1"/>
        <v>5</v>
      </c>
      <c r="B167" s="251"/>
      <c r="C167" s="232">
        <v>0</v>
      </c>
      <c r="D167" s="245"/>
      <c r="E167" s="246"/>
      <c r="F167" s="247"/>
      <c r="G167" s="248"/>
      <c r="H167" s="248"/>
      <c r="I167" s="248"/>
      <c r="J167" s="248"/>
      <c r="K167" s="249"/>
    </row>
    <row r="168" spans="1:11" ht="15">
      <c r="A168" s="74">
        <f t="shared" si="1"/>
        <v>6</v>
      </c>
      <c r="B168" s="250"/>
      <c r="C168" s="239">
        <v>0</v>
      </c>
      <c r="D168" s="240"/>
      <c r="E168" s="241"/>
      <c r="F168" s="242"/>
      <c r="G168" s="243"/>
      <c r="H168" s="243"/>
      <c r="I168" s="243"/>
      <c r="J168" s="243"/>
      <c r="K168" s="244"/>
    </row>
    <row r="169" spans="1:11" ht="15.75" thickBot="1">
      <c r="A169" s="75">
        <f t="shared" si="1"/>
        <v>7</v>
      </c>
      <c r="B169" s="255"/>
      <c r="C169" s="269">
        <v>0</v>
      </c>
      <c r="D169" s="257"/>
      <c r="E169" s="258"/>
      <c r="F169" s="259"/>
      <c r="G169" s="260"/>
      <c r="H169" s="260"/>
      <c r="I169" s="260"/>
      <c r="J169" s="260"/>
      <c r="K169" s="261"/>
    </row>
    <row r="172" spans="1:11" ht="13.5" thickBot="1"/>
    <row r="173" spans="1:11" ht="18.75" thickBot="1">
      <c r="A173" s="102" t="s">
        <v>5</v>
      </c>
      <c r="B173" s="103"/>
      <c r="C173" s="308"/>
      <c r="D173" s="44"/>
      <c r="E173" s="44"/>
      <c r="F173" s="45"/>
      <c r="G173" s="45"/>
      <c r="H173" s="45"/>
      <c r="I173" s="45"/>
      <c r="J173" s="45"/>
      <c r="K173" s="46"/>
    </row>
    <row r="174" spans="1:11" ht="15">
      <c r="A174" s="74">
        <v>1</v>
      </c>
      <c r="B174" s="231"/>
      <c r="C174" s="232">
        <v>0</v>
      </c>
      <c r="D174" s="233"/>
      <c r="E174" s="234"/>
      <c r="F174" s="235" t="str">
        <f>IF(C174="SO","Pas de local onduleur.",IF(C174&gt;0,"Ventillation non fonctionnelle. Un bon réseau d'extraction d'air est nécessaire pour réduire la chaleur du local.  Devis sur demande pour mise en conformité.",""))</f>
        <v/>
      </c>
      <c r="G174" s="236"/>
      <c r="H174" s="236"/>
      <c r="I174" s="236"/>
      <c r="J174" s="236"/>
      <c r="K174" s="237"/>
    </row>
    <row r="175" spans="1:11" ht="15">
      <c r="A175" s="74">
        <f t="shared" ref="A175:A182" si="2">A174+1</f>
        <v>2</v>
      </c>
      <c r="B175" s="238"/>
      <c r="C175" s="239">
        <v>0</v>
      </c>
      <c r="D175" s="240"/>
      <c r="E175" s="241"/>
      <c r="F175" s="242" t="str">
        <f>IF(C175="SO","Pas de local onduleur.",IF(C175&gt;0,"Local extérieur.",""))</f>
        <v/>
      </c>
      <c r="G175" s="243"/>
      <c r="H175" s="243"/>
      <c r="I175" s="243"/>
      <c r="J175" s="243"/>
      <c r="K175" s="244"/>
    </row>
    <row r="176" spans="1:11" ht="15">
      <c r="A176" s="74">
        <f t="shared" si="2"/>
        <v>3</v>
      </c>
      <c r="B176" s="231"/>
      <c r="C176" s="232">
        <v>0</v>
      </c>
      <c r="D176" s="245"/>
      <c r="E176" s="246"/>
      <c r="F176" s="247" t="str">
        <f>IF(C176="SO","Pas de local onduleur.",IF(C176&gt;0,"Local extérieur.",""))</f>
        <v/>
      </c>
      <c r="G176" s="248"/>
      <c r="H176" s="248"/>
      <c r="I176" s="248"/>
      <c r="J176" s="248"/>
      <c r="K176" s="249"/>
    </row>
    <row r="177" spans="1:11" ht="15">
      <c r="A177" s="74">
        <f t="shared" si="2"/>
        <v>4</v>
      </c>
      <c r="B177" s="250"/>
      <c r="C177" s="239">
        <v>0</v>
      </c>
      <c r="D177" s="240"/>
      <c r="E177" s="241"/>
      <c r="F177" s="242" t="str">
        <f>IF(C177="SO","Pas de local onduleur.",IF(C177&gt;0,"Pas d'éclairage.",""))</f>
        <v/>
      </c>
      <c r="G177" s="243"/>
      <c r="H177" s="243"/>
      <c r="I177" s="243"/>
      <c r="J177" s="243"/>
      <c r="K177" s="244"/>
    </row>
    <row r="178" spans="1:11" ht="15">
      <c r="A178" s="74">
        <f t="shared" si="2"/>
        <v>5</v>
      </c>
      <c r="B178" s="251"/>
      <c r="C178" s="232">
        <v>0</v>
      </c>
      <c r="D178" s="245"/>
      <c r="E178" s="246"/>
      <c r="F178" s="247" t="str">
        <f>IF(C178&gt;0,"Chemins de câbles surchargés. Devis sur demande pour mise en conformité.","")</f>
        <v/>
      </c>
      <c r="G178" s="248"/>
      <c r="H178" s="248"/>
      <c r="I178" s="248"/>
      <c r="J178" s="248"/>
      <c r="K178" s="249"/>
    </row>
    <row r="179" spans="1:11" ht="15">
      <c r="A179" s="74">
        <f t="shared" si="2"/>
        <v>6</v>
      </c>
      <c r="B179" s="250"/>
      <c r="C179" s="239">
        <v>0</v>
      </c>
      <c r="D179" s="240"/>
      <c r="E179" s="241"/>
      <c r="F179" s="252"/>
      <c r="G179" s="253"/>
      <c r="H179" s="253"/>
      <c r="I179" s="253"/>
      <c r="J179" s="253"/>
      <c r="K179" s="254"/>
    </row>
    <row r="180" spans="1:11" ht="15">
      <c r="A180" s="74">
        <f t="shared" si="2"/>
        <v>7</v>
      </c>
      <c r="B180" s="251"/>
      <c r="C180" s="232">
        <v>0</v>
      </c>
      <c r="D180" s="245"/>
      <c r="E180" s="246"/>
      <c r="F180" s="247" t="str">
        <f>IF(C180&gt;0,"Pas de séparation physique, les câbles sont tous dans la même goulotte.","")</f>
        <v/>
      </c>
      <c r="G180" s="248"/>
      <c r="H180" s="248"/>
      <c r="I180" s="248"/>
      <c r="J180" s="248"/>
      <c r="K180" s="249"/>
    </row>
    <row r="181" spans="1:11" ht="15">
      <c r="A181" s="74">
        <f t="shared" si="2"/>
        <v>8</v>
      </c>
      <c r="B181" s="250"/>
      <c r="C181" s="239">
        <v>0</v>
      </c>
      <c r="D181" s="240"/>
      <c r="E181" s="241"/>
      <c r="F181" s="242" t="str">
        <f>IF(C181&gt;0,"Câbles DC non conformes. Devis sur demande pour mise en conformité.","")</f>
        <v/>
      </c>
      <c r="G181" s="243"/>
      <c r="H181" s="243"/>
      <c r="I181" s="243"/>
      <c r="J181" s="243"/>
      <c r="K181" s="244"/>
    </row>
    <row r="182" spans="1:11" ht="15.75" thickBot="1">
      <c r="A182" s="75">
        <f t="shared" si="2"/>
        <v>9</v>
      </c>
      <c r="B182" s="255"/>
      <c r="C182" s="256">
        <v>0</v>
      </c>
      <c r="D182" s="257"/>
      <c r="E182" s="258"/>
      <c r="F182" s="259" t="str">
        <f>IF(C182&gt;0,"Température élevée. Devis sur demande pour ajout d'un système d'extraction d'air.","")</f>
        <v/>
      </c>
      <c r="G182" s="260"/>
      <c r="H182" s="260"/>
      <c r="I182" s="260"/>
      <c r="J182" s="260"/>
      <c r="K182" s="261"/>
    </row>
    <row r="185" spans="1:11" ht="13.5" thickBot="1"/>
    <row r="186" spans="1:11" ht="18.75" thickBot="1">
      <c r="A186" s="102" t="s">
        <v>6</v>
      </c>
      <c r="B186" s="148"/>
      <c r="C186" s="149"/>
      <c r="D186" s="196"/>
      <c r="E186" s="196"/>
      <c r="F186" s="45"/>
      <c r="G186" s="45"/>
      <c r="H186" s="45"/>
      <c r="I186" s="45"/>
      <c r="J186" s="45"/>
      <c r="K186" s="46"/>
    </row>
    <row r="187" spans="1:11">
      <c r="A187" s="74">
        <v>1</v>
      </c>
      <c r="B187" s="11"/>
      <c r="C187" s="3">
        <v>0</v>
      </c>
      <c r="D187" s="194"/>
      <c r="E187" s="195"/>
      <c r="F187" s="322" t="str">
        <f>IF(OR(C187=0,C187="SO"),"","Pas de continuité entre les borniers de terre et la barrette de terre. Devis sur demande pour mise en conformité.")</f>
        <v/>
      </c>
      <c r="G187" s="323"/>
      <c r="H187" s="323"/>
      <c r="I187" s="323"/>
      <c r="J187" s="323"/>
      <c r="K187" s="324"/>
    </row>
    <row r="188" spans="1:11">
      <c r="A188" s="74">
        <f>A187+1</f>
        <v>2</v>
      </c>
      <c r="B188" s="17"/>
      <c r="C188" s="18">
        <v>0</v>
      </c>
      <c r="D188" s="192"/>
      <c r="E188" s="193"/>
      <c r="F188" s="287" t="str">
        <f>IF(C188&gt;0,"Pas de barrette de terre. Devis sur demande pour mise en conformité.","")</f>
        <v/>
      </c>
      <c r="G188" s="288"/>
      <c r="H188" s="288"/>
      <c r="I188" s="288"/>
      <c r="J188" s="288"/>
      <c r="K188" s="289"/>
    </row>
    <row r="189" spans="1:11" ht="13.5" thickBot="1">
      <c r="A189" s="75">
        <f>A188+1</f>
        <v>3</v>
      </c>
      <c r="B189" s="8"/>
      <c r="C189" s="9">
        <v>0</v>
      </c>
      <c r="D189" s="190"/>
      <c r="E189" s="191"/>
      <c r="F189" s="304"/>
      <c r="G189" s="305"/>
      <c r="H189" s="305"/>
      <c r="I189" s="305"/>
      <c r="J189" s="305"/>
      <c r="K189" s="306"/>
    </row>
    <row r="217" spans="1:11" ht="13.5" thickBot="1"/>
    <row r="218" spans="1:11" ht="18.75" thickBot="1">
      <c r="A218" s="102"/>
      <c r="B218" s="103"/>
      <c r="C218" s="308"/>
      <c r="D218" s="44"/>
      <c r="E218" s="44"/>
      <c r="F218" s="45"/>
      <c r="G218" s="45"/>
      <c r="H218" s="45"/>
      <c r="I218" s="45"/>
      <c r="J218" s="45"/>
      <c r="K218" s="46"/>
    </row>
    <row r="219" spans="1:11">
      <c r="A219" s="74">
        <v>1</v>
      </c>
      <c r="B219" s="11"/>
      <c r="C219" s="3">
        <v>0</v>
      </c>
      <c r="D219" s="194"/>
      <c r="E219" s="195"/>
      <c r="F219" s="322" t="str">
        <f>IF(C219&gt;0,"Coffrets inaccessibles. Prévoir temps supplémentaire pour la sécurisation du travail en hauteur.","")</f>
        <v/>
      </c>
      <c r="G219" s="323"/>
      <c r="H219" s="323"/>
      <c r="I219" s="323"/>
      <c r="J219" s="323"/>
      <c r="K219" s="324"/>
    </row>
    <row r="220" spans="1:11">
      <c r="A220" s="307">
        <v>2</v>
      </c>
      <c r="B220" s="17"/>
      <c r="C220" s="18">
        <v>0</v>
      </c>
      <c r="D220" s="192"/>
      <c r="E220" s="193"/>
      <c r="F220" s="287" t="str">
        <f>IF(C220&gt;0,"Coffrets non étanches. Devis sur demande pour remise en état.","")</f>
        <v/>
      </c>
      <c r="G220" s="288"/>
      <c r="H220" s="288"/>
      <c r="I220" s="288"/>
      <c r="J220" s="288"/>
      <c r="K220" s="289"/>
    </row>
    <row r="221" spans="1:11">
      <c r="A221" s="74">
        <v>3</v>
      </c>
      <c r="B221" s="4"/>
      <c r="C221" s="3">
        <v>0</v>
      </c>
      <c r="D221" s="144"/>
      <c r="E221" s="145"/>
      <c r="F221" s="298" t="str">
        <f>IF(C221&gt;0,"Coffrets non étanches. Devis sur demande pour remise en état.","")</f>
        <v/>
      </c>
      <c r="G221" s="299"/>
      <c r="H221" s="299"/>
      <c r="I221" s="299"/>
      <c r="J221" s="299"/>
      <c r="K221" s="300"/>
    </row>
    <row r="222" spans="1:11">
      <c r="A222" s="74">
        <f t="shared" ref="A222:A234" si="3">A221+1</f>
        <v>4</v>
      </c>
      <c r="B222" s="17"/>
      <c r="C222" s="18">
        <v>0</v>
      </c>
      <c r="D222" s="192"/>
      <c r="E222" s="193"/>
      <c r="F222" s="287"/>
      <c r="G222" s="288"/>
      <c r="H222" s="288"/>
      <c r="I222" s="288"/>
      <c r="J222" s="288"/>
      <c r="K222" s="289"/>
    </row>
    <row r="223" spans="1:11">
      <c r="A223" s="74">
        <f t="shared" si="3"/>
        <v>5</v>
      </c>
      <c r="B223" s="4"/>
      <c r="C223" s="3">
        <v>0</v>
      </c>
      <c r="D223" s="144"/>
      <c r="E223" s="145"/>
      <c r="F223" s="298"/>
      <c r="G223" s="299"/>
      <c r="H223" s="299"/>
      <c r="I223" s="299"/>
      <c r="J223" s="299"/>
      <c r="K223" s="300"/>
    </row>
    <row r="224" spans="1:11">
      <c r="A224" s="74">
        <f t="shared" si="3"/>
        <v>6</v>
      </c>
      <c r="B224" s="17"/>
      <c r="C224" s="18">
        <v>0</v>
      </c>
      <c r="D224" s="192"/>
      <c r="E224" s="193"/>
      <c r="F224" s="287"/>
      <c r="G224" s="288"/>
      <c r="H224" s="288"/>
      <c r="I224" s="288"/>
      <c r="J224" s="288"/>
      <c r="K224" s="289"/>
    </row>
    <row r="225" spans="1:11" ht="12.75" hidden="1" customHeight="1">
      <c r="A225" s="74">
        <v>7</v>
      </c>
      <c r="B225" s="371" t="s">
        <v>7</v>
      </c>
      <c r="C225" s="372">
        <v>0</v>
      </c>
      <c r="D225" s="373"/>
      <c r="E225" s="374"/>
      <c r="F225" s="378" t="s">
        <v>261</v>
      </c>
      <c r="G225" s="379"/>
      <c r="H225" s="379"/>
      <c r="I225" s="379"/>
      <c r="J225" s="379"/>
      <c r="K225" s="380"/>
    </row>
    <row r="226" spans="1:11">
      <c r="A226" s="74">
        <f t="shared" si="3"/>
        <v>8</v>
      </c>
      <c r="B226" s="17"/>
      <c r="C226" s="18">
        <v>0</v>
      </c>
      <c r="D226" s="192"/>
      <c r="E226" s="193"/>
      <c r="F226" s="287"/>
      <c r="G226" s="288"/>
      <c r="H226" s="288"/>
      <c r="I226" s="288"/>
      <c r="J226" s="288"/>
      <c r="K226" s="289"/>
    </row>
    <row r="227" spans="1:11">
      <c r="A227" s="74">
        <f t="shared" si="3"/>
        <v>9</v>
      </c>
      <c r="B227" s="4"/>
      <c r="C227" s="3">
        <v>0</v>
      </c>
      <c r="D227" s="144"/>
      <c r="E227" s="145"/>
      <c r="F227" s="298" t="str">
        <f>IF(OR(C227=0,C227="SO"),"","Cavaliers en mauvais état. Devis sur demande pour remise en état.")</f>
        <v/>
      </c>
      <c r="G227" s="299"/>
      <c r="H227" s="299"/>
      <c r="I227" s="299"/>
      <c r="J227" s="299"/>
      <c r="K227" s="300"/>
    </row>
    <row r="228" spans="1:11">
      <c r="A228" s="74">
        <f t="shared" si="3"/>
        <v>10</v>
      </c>
      <c r="B228" s="17"/>
      <c r="C228" s="18">
        <v>0</v>
      </c>
      <c r="D228" s="192"/>
      <c r="E228" s="193"/>
      <c r="F228" s="287" t="str">
        <f>IF(C228="SO","Pas de câbles souples.",IF(C228&gt;0,"Pas d'embouts de câble.
Les embouts de câbles sont fortement conseillés dans la pratique, mais ne sont pas obligatoires selon la norme UTE C15-712-1. Ils permettent de rassembler les brins d'un fil souple pour " &amp; "rendre l'embout rigide avant connexion. Les risques de l'absence d'embouts de câbles peuvent être :
-  Un départ de feu suite à une mauvaise connexion.
- Un écrasement des brins par la vis, altérant la connexion dans les borniers." &amp; "
Devis sur demande pour l'ajout d'embouts de câbles.",""))</f>
        <v/>
      </c>
      <c r="G228" s="288"/>
      <c r="H228" s="288"/>
      <c r="I228" s="288"/>
      <c r="J228" s="288"/>
      <c r="K228" s="289"/>
    </row>
    <row r="229" spans="1:11">
      <c r="A229" s="74">
        <f t="shared" si="3"/>
        <v>11</v>
      </c>
      <c r="B229" s="4"/>
      <c r="C229" s="3">
        <v>0</v>
      </c>
      <c r="D229" s="301"/>
      <c r="E229" s="13"/>
      <c r="F229" s="301"/>
      <c r="G229" s="13"/>
      <c r="H229" s="301"/>
      <c r="I229" s="302"/>
      <c r="J229" s="302"/>
      <c r="K229" s="303"/>
    </row>
    <row r="230" spans="1:11">
      <c r="A230" s="74">
        <f t="shared" si="3"/>
        <v>12</v>
      </c>
      <c r="B230" s="17"/>
      <c r="C230" s="18">
        <v>0</v>
      </c>
      <c r="D230" s="192"/>
      <c r="E230" s="193"/>
      <c r="F230" s="287" t="str">
        <f>IF(C230&gt;0,"Inter-sectionneur en mauvais état. Devis sur demande pour remise en état.","")</f>
        <v/>
      </c>
      <c r="G230" s="288"/>
      <c r="H230" s="288"/>
      <c r="I230" s="288"/>
      <c r="J230" s="288"/>
      <c r="K230" s="289"/>
    </row>
    <row r="231" spans="1:11">
      <c r="A231" s="74">
        <f t="shared" si="3"/>
        <v>13</v>
      </c>
      <c r="B231" s="4"/>
      <c r="C231" s="3">
        <v>0</v>
      </c>
      <c r="D231" s="144"/>
      <c r="E231" s="145"/>
      <c r="F231" s="298" t="str">
        <f>IF(C231&gt;0,"Parafoudre brûlé. Devis sur demande pour remise en état.","")</f>
        <v/>
      </c>
      <c r="G231" s="299"/>
      <c r="H231" s="299"/>
      <c r="I231" s="299"/>
      <c r="J231" s="299"/>
      <c r="K231" s="300"/>
    </row>
    <row r="232" spans="1:11">
      <c r="A232" s="74">
        <f t="shared" si="3"/>
        <v>14</v>
      </c>
      <c r="B232" s="17"/>
      <c r="C232" s="18">
        <v>0</v>
      </c>
      <c r="D232" s="192"/>
      <c r="E232" s="193"/>
      <c r="F232" s="287" t="str">
        <f>IF(C232&gt;0,"Règle non respectée, la somme des câbles (phase + terre) excède 50 cm. Le parafoudre risque de ne pas protéger l'installation en cas de surtension d'origine atmosphérique. Devis sur demande pour remise en état.","")</f>
        <v/>
      </c>
      <c r="G232" s="288"/>
      <c r="H232" s="288"/>
      <c r="I232" s="288"/>
      <c r="J232" s="288"/>
      <c r="K232" s="289"/>
    </row>
    <row r="233" spans="1:11">
      <c r="A233" s="74">
        <v>14</v>
      </c>
      <c r="B233" s="4"/>
      <c r="C233" s="3">
        <v>0</v>
      </c>
      <c r="D233" s="144"/>
      <c r="E233" s="145"/>
      <c r="F233" s="298" t="str">
        <f>IF(C233&gt;0,"Pas de protection dédiée. Devis sur demande pour l'ajout d'un disjoncteur.","")</f>
        <v/>
      </c>
      <c r="G233" s="299"/>
      <c r="H233" s="299"/>
      <c r="I233" s="299"/>
      <c r="J233" s="299"/>
      <c r="K233" s="300"/>
    </row>
    <row r="234" spans="1:11" ht="13.5" thickBot="1">
      <c r="A234" s="75">
        <f t="shared" si="3"/>
        <v>15</v>
      </c>
      <c r="B234" s="21"/>
      <c r="C234" s="22">
        <v>0</v>
      </c>
      <c r="D234" s="197"/>
      <c r="E234" s="198"/>
      <c r="F234" s="168"/>
      <c r="G234" s="169"/>
      <c r="H234" s="169"/>
      <c r="I234" s="169"/>
      <c r="J234" s="169"/>
      <c r="K234" s="170"/>
    </row>
    <row r="237" spans="1:11" ht="13.5" thickBot="1"/>
    <row r="238" spans="1:11" ht="18.75" thickBot="1">
      <c r="A238" s="102" t="s">
        <v>8</v>
      </c>
      <c r="B238" s="148"/>
      <c r="C238" s="308"/>
      <c r="D238" s="44"/>
      <c r="E238" s="44"/>
      <c r="F238" s="45"/>
      <c r="G238" s="45"/>
      <c r="H238" s="45"/>
      <c r="I238" s="45"/>
      <c r="J238" s="45"/>
      <c r="K238" s="46"/>
    </row>
    <row r="239" spans="1:11">
      <c r="A239" s="74">
        <v>1</v>
      </c>
      <c r="B239" s="11"/>
      <c r="C239" s="3"/>
      <c r="D239" s="194"/>
      <c r="E239" s="195"/>
      <c r="F239" s="333" t="str">
        <f>IF(C239&gt;0,"Coffrets inaccessibles. Prévoir temps supplémentaire pour la sécurisation du travail en hauteur.","")</f>
        <v/>
      </c>
      <c r="G239" s="334"/>
      <c r="H239" s="334"/>
      <c r="I239" s="334"/>
      <c r="J239" s="334"/>
      <c r="K239" s="335"/>
    </row>
    <row r="240" spans="1:11">
      <c r="A240" s="74">
        <v>2</v>
      </c>
      <c r="B240" s="17"/>
      <c r="C240" s="3"/>
      <c r="D240" s="192"/>
      <c r="E240" s="193"/>
      <c r="F240" s="325" t="str">
        <f>IF(C240&gt;0,"Coffrets non étanches. Devis sur demande pour remise en état.","")</f>
        <v/>
      </c>
      <c r="G240" s="326"/>
      <c r="H240" s="326"/>
      <c r="I240" s="326"/>
      <c r="J240" s="326"/>
      <c r="K240" s="327"/>
    </row>
    <row r="241" spans="1:11">
      <c r="A241" s="74">
        <v>3</v>
      </c>
      <c r="B241" s="4"/>
      <c r="C241" s="3"/>
      <c r="D241" s="144"/>
      <c r="E241" s="145"/>
      <c r="F241" s="336" t="str">
        <f>IF(C241&gt;0,"Coffrets non étanches. Devis sur demande pour remise en état.","")</f>
        <v/>
      </c>
      <c r="G241" s="337"/>
      <c r="H241" s="337"/>
      <c r="I241" s="337"/>
      <c r="J241" s="337"/>
      <c r="K241" s="338"/>
    </row>
    <row r="242" spans="1:11">
      <c r="A242" s="74">
        <f>A241+1</f>
        <v>4</v>
      </c>
      <c r="B242" s="17"/>
      <c r="C242" s="3"/>
      <c r="D242" s="192"/>
      <c r="E242" s="193"/>
      <c r="F242" s="287"/>
      <c r="G242" s="288"/>
      <c r="H242" s="288"/>
      <c r="I242" s="288"/>
      <c r="J242" s="288"/>
      <c r="K242" s="289"/>
    </row>
    <row r="243" spans="1:11">
      <c r="A243" s="74">
        <f>A242+1</f>
        <v>5</v>
      </c>
      <c r="B243" s="4"/>
      <c r="C243" s="3"/>
      <c r="D243" s="144"/>
      <c r="E243" s="145"/>
      <c r="F243" s="298"/>
      <c r="G243" s="299"/>
      <c r="H243" s="299"/>
      <c r="I243" s="299"/>
      <c r="J243" s="299"/>
      <c r="K243" s="300"/>
    </row>
    <row r="244" spans="1:11">
      <c r="A244" s="74">
        <f>A243+1</f>
        <v>6</v>
      </c>
      <c r="B244" s="17"/>
      <c r="C244" s="3"/>
      <c r="D244" s="192"/>
      <c r="E244" s="193"/>
      <c r="F244" s="287"/>
      <c r="G244" s="288"/>
      <c r="H244" s="288"/>
      <c r="I244" s="288"/>
      <c r="J244" s="288"/>
      <c r="K244" s="289"/>
    </row>
    <row r="245" spans="1:11" ht="12.75" hidden="1" customHeight="1"/>
    <row r="266" ht="12.75" hidden="1" customHeight="1"/>
    <row r="320" ht="30" hidden="1" customHeight="1"/>
    <row r="404" ht="13.5" hidden="1" customHeight="1" thickBot="1"/>
  </sheetData>
  <mergeCells count="26">
    <mergeCell ref="F152:K152"/>
    <mergeCell ref="F187:K187"/>
    <mergeCell ref="B2:G2"/>
    <mergeCell ref="I2:O2"/>
    <mergeCell ref="E37:F37"/>
    <mergeCell ref="A5:L5"/>
    <mergeCell ref="B7:E7"/>
    <mergeCell ref="F225:K225"/>
    <mergeCell ref="A93:L97"/>
    <mergeCell ref="B120:B121"/>
    <mergeCell ref="B104:B105"/>
    <mergeCell ref="B106:B107"/>
    <mergeCell ref="B108:B109"/>
    <mergeCell ref="B110:B111"/>
    <mergeCell ref="B112:B113"/>
    <mergeCell ref="B114:B115"/>
    <mergeCell ref="B116:B117"/>
    <mergeCell ref="B118:B119"/>
    <mergeCell ref="B122:B123"/>
    <mergeCell ref="B124:B125"/>
    <mergeCell ref="B126:B127"/>
    <mergeCell ref="B128:B129"/>
    <mergeCell ref="F219:K219"/>
    <mergeCell ref="F239:K239"/>
    <mergeCell ref="F240:K240"/>
    <mergeCell ref="F241:K241"/>
  </mergeCells>
  <conditionalFormatting sqref="C173">
    <cfRule type="iconSet" priority="11">
      <iconSet showValue="0" reverse="1">
        <cfvo type="percent" val="0"/>
        <cfvo type="num" val="1"/>
        <cfvo type="num" val="2"/>
      </iconSet>
    </cfRule>
  </conditionalFormatting>
  <conditionalFormatting sqref="C218">
    <cfRule type="iconSet" priority="9">
      <iconSet showValue="0" reverse="1">
        <cfvo type="percent" val="0"/>
        <cfvo type="num" val="1"/>
        <cfvo type="num" val="2"/>
      </iconSet>
    </cfRule>
  </conditionalFormatting>
  <conditionalFormatting sqref="D229">
    <cfRule type="cellIs" dxfId="0" priority="8" operator="equal">
      <formula>500</formula>
    </cfRule>
  </conditionalFormatting>
  <pageMargins left="0.7" right="0.7" top="0.75" bottom="0.75" header="0.3" footer="0.3"/>
  <pageSetup paperSize="9" scale="58" fitToHeight="0" orientation="portrait" r:id="rId1"/>
  <headerFooter differentFirst="1">
    <firstFooter xml:space="preserve">&amp;R&amp;"Arial,Italique"
</firstFooter>
  </headerFooter>
  <rowBreaks count="2" manualBreakCount="2">
    <brk id="85" max="11" man="1"/>
    <brk id="149" max="1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4" r:id="rId4" name="Bouton 10">
              <controlPr defaultSize="0" print="0" autoFill="0" autoPict="0" macro="[0]!CreationDeLaListe">
                <anchor moveWithCells="1" sizeWithCells="1">
                  <from>
                    <xdr:col>8</xdr:col>
                    <xdr:colOff>571500</xdr:colOff>
                    <xdr:row>1</xdr:row>
                    <xdr:rowOff>47625</xdr:rowOff>
                  </from>
                  <to>
                    <xdr:col>10</xdr:col>
                    <xdr:colOff>371475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3" id="{656D52B6-F7DF-4E0C-939A-933E25537D80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C163:C169 C152:C158</xm:sqref>
        </x14:conditionalFormatting>
        <x14:conditionalFormatting xmlns:xm="http://schemas.microsoft.com/office/excel/2006/main">
          <x14:cfRule type="iconSet" priority="12" id="{567D9453-02A0-4109-8309-0272BCE0833B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C174:C182</xm:sqref>
        </x14:conditionalFormatting>
        <x14:conditionalFormatting xmlns:xm="http://schemas.microsoft.com/office/excel/2006/main">
          <x14:cfRule type="iconSet" priority="10" id="{2986050C-66BE-43DA-BC21-4F1E6271049C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C187:C189</xm:sqref>
        </x14:conditionalFormatting>
        <x14:conditionalFormatting xmlns:xm="http://schemas.microsoft.com/office/excel/2006/main">
          <x14:cfRule type="iconSet" priority="7" id="{AE40C5A0-3CC6-4D06-A099-F3F9765C5365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C219:C234</xm:sqref>
        </x14:conditionalFormatting>
        <x14:conditionalFormatting xmlns:xm="http://schemas.microsoft.com/office/excel/2006/main">
          <x14:cfRule type="iconSet" priority="6" id="{4094CF00-960C-48A7-81FE-3377A6B618BB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C239</xm:sqref>
        </x14:conditionalFormatting>
        <x14:conditionalFormatting xmlns:xm="http://schemas.microsoft.com/office/excel/2006/main">
          <x14:cfRule type="iconSet" priority="5" id="{551A4A00-6027-4E00-A7D3-8D42CAD2BBF0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C240</xm:sqref>
        </x14:conditionalFormatting>
        <x14:conditionalFormatting xmlns:xm="http://schemas.microsoft.com/office/excel/2006/main">
          <x14:cfRule type="iconSet" priority="4" id="{DBDBF01B-CE2A-49CD-B928-943DDAF22B53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C241</xm:sqref>
        </x14:conditionalFormatting>
        <x14:conditionalFormatting xmlns:xm="http://schemas.microsoft.com/office/excel/2006/main">
          <x14:cfRule type="iconSet" priority="3" id="{017D2CB6-E6A6-4F97-8DFC-BB5BA596C858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C242</xm:sqref>
        </x14:conditionalFormatting>
        <x14:conditionalFormatting xmlns:xm="http://schemas.microsoft.com/office/excel/2006/main">
          <x14:cfRule type="iconSet" priority="2" id="{849314B7-DEB3-47F6-8AD8-2EB6DEE95C17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C243</xm:sqref>
        </x14:conditionalFormatting>
        <x14:conditionalFormatting xmlns:xm="http://schemas.microsoft.com/office/excel/2006/main">
          <x14:cfRule type="iconSet" priority="1" id="{A1ABED85-8D7D-4F33-9343-EAB84629857E}">
            <x14:iconSet iconSet="4TrafficLight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C244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17</vt:i4>
      </vt:variant>
    </vt:vector>
  </HeadingPairs>
  <TitlesOfParts>
    <vt:vector size="30" baseType="lpstr">
      <vt:lpstr>Accueil</vt:lpstr>
      <vt:lpstr>Dossiers tech &amp; aff normatif</vt:lpstr>
      <vt:lpstr>Loc onduleurs</vt:lpstr>
      <vt:lpstr>Mise à la terre</vt:lpstr>
      <vt:lpstr>TDGS AC</vt:lpstr>
      <vt:lpstr>Coffret DC</vt:lpstr>
      <vt:lpstr>BJ</vt:lpstr>
      <vt:lpstr>Onduleurs</vt:lpstr>
      <vt:lpstr>Tensions chaînes</vt:lpstr>
      <vt:lpstr>PDL</vt:lpstr>
      <vt:lpstr>Monitoring</vt:lpstr>
      <vt:lpstr>Toiture et Sécurité</vt:lpstr>
      <vt:lpstr>Rapport</vt:lpstr>
      <vt:lpstr>Actualisation2_rapport</vt:lpstr>
      <vt:lpstr>ma_liste</vt:lpstr>
      <vt:lpstr>ma_liste1</vt:lpstr>
      <vt:lpstr>ma_liste10</vt:lpstr>
      <vt:lpstr>ma_liste2</vt:lpstr>
      <vt:lpstr>ma_liste5</vt:lpstr>
      <vt:lpstr>maliste1</vt:lpstr>
      <vt:lpstr>maliste10</vt:lpstr>
      <vt:lpstr>maliste2</vt:lpstr>
      <vt:lpstr>maliste3</vt:lpstr>
      <vt:lpstr>maliste4</vt:lpstr>
      <vt:lpstr>maliste5</vt:lpstr>
      <vt:lpstr>maliste5.1</vt:lpstr>
      <vt:lpstr>maliste8</vt:lpstr>
      <vt:lpstr>maliste9</vt:lpstr>
      <vt:lpstr>Accueil!Zone_d_impression</vt:lpstr>
      <vt:lpstr>Rapport!Zone_d_impression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ABRAM</dc:creator>
  <cp:lastModifiedBy>Pierre Demonet</cp:lastModifiedBy>
  <cp:lastPrinted>2018-02-02T09:42:16Z</cp:lastPrinted>
  <dcterms:created xsi:type="dcterms:W3CDTF">2018-01-02T11:55:03Z</dcterms:created>
  <dcterms:modified xsi:type="dcterms:W3CDTF">2018-02-07T09:25:47Z</dcterms:modified>
</cp:coreProperties>
</file>