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452" activeTab="3"/>
  </bookViews>
  <sheets>
    <sheet name="AVRIL Heures" sheetId="1" r:id="rId1"/>
    <sheet name="AVRIL Commande Gourmet " sheetId="4" r:id="rId2"/>
    <sheet name="AVRIL commande coffret cadeau " sheetId="18" r:id="rId3"/>
    <sheet name="Indicateurs 04" sheetId="6" r:id="rId4"/>
    <sheet name="Listes" sheetId="7" state="hidden" r:id="rId5"/>
  </sheets>
  <definedNames>
    <definedName name="heures">'AVRIL Heures'!$A$2:$K$12</definedName>
    <definedName name="Total">#REF!,#REF!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6" l="1" a="1"/>
  <c r="H3" i="6" s="1"/>
  <c r="G4" i="6" a="1"/>
  <c r="G4" i="6"/>
  <c r="G5" i="6" a="1"/>
  <c r="G5" i="6"/>
  <c r="G6" i="6" a="1"/>
  <c r="G6" i="6"/>
  <c r="G7" i="6" a="1"/>
  <c r="G7" i="6"/>
  <c r="G8" i="6" a="1"/>
  <c r="G8" i="6"/>
  <c r="G9" i="6" a="1"/>
  <c r="G9" i="6"/>
  <c r="G10" i="6" a="1"/>
  <c r="G10" i="6"/>
  <c r="G11" i="6" a="1"/>
  <c r="G11" i="6"/>
  <c r="G12" i="6" a="1"/>
  <c r="G12" i="6"/>
  <c r="G13" i="6" a="1"/>
  <c r="G13" i="6"/>
  <c r="G14" i="6" a="1"/>
  <c r="G14" i="6"/>
  <c r="G15" i="6" a="1"/>
  <c r="G15" i="6"/>
  <c r="G16" i="6" a="1"/>
  <c r="G16" i="6"/>
  <c r="G17" i="6" a="1"/>
  <c r="G17" i="6"/>
  <c r="G18" i="6" a="1"/>
  <c r="G18" i="6"/>
  <c r="G19" i="6" a="1"/>
  <c r="G19" i="6"/>
  <c r="G20" i="6" a="1"/>
  <c r="G20" i="6" s="1"/>
  <c r="G21" i="6" a="1"/>
  <c r="G21" i="6"/>
  <c r="G3" i="6" a="1"/>
  <c r="G3" i="6" s="1"/>
  <c r="F4" i="6" a="1"/>
  <c r="F4" i="6"/>
  <c r="F5" i="6" a="1"/>
  <c r="F5" i="6"/>
  <c r="F6" i="6" a="1"/>
  <c r="F6" i="6"/>
  <c r="F7" i="6" a="1"/>
  <c r="F7" i="6"/>
  <c r="F8" i="6" a="1"/>
  <c r="F8" i="6"/>
  <c r="F9" i="6" a="1"/>
  <c r="F9" i="6"/>
  <c r="F10" i="6" a="1"/>
  <c r="F10" i="6"/>
  <c r="F11" i="6" a="1"/>
  <c r="F11" i="6"/>
  <c r="F12" i="6" a="1"/>
  <c r="F12" i="6"/>
  <c r="F13" i="6" a="1"/>
  <c r="F13" i="6"/>
  <c r="F14" i="6" a="1"/>
  <c r="F14" i="6"/>
  <c r="F15" i="6" a="1"/>
  <c r="F15" i="6"/>
  <c r="F16" i="6" a="1"/>
  <c r="F16" i="6"/>
  <c r="F17" i="6" a="1"/>
  <c r="F17" i="6"/>
  <c r="F18" i="6" a="1"/>
  <c r="F18" i="6"/>
  <c r="F19" i="6" a="1"/>
  <c r="F19" i="6"/>
  <c r="F20" i="6" a="1"/>
  <c r="F20" i="6"/>
  <c r="F21" i="6" a="1"/>
  <c r="F21" i="6"/>
  <c r="F3" i="6" a="1"/>
  <c r="F3" i="6"/>
  <c r="E4" i="6" a="1"/>
  <c r="E4" i="6"/>
  <c r="E5" i="6" a="1"/>
  <c r="E5" i="6"/>
  <c r="E6" i="6" a="1"/>
  <c r="E6" i="6"/>
  <c r="E7" i="6" a="1"/>
  <c r="E7" i="6"/>
  <c r="E8" i="6" a="1"/>
  <c r="E8" i="6"/>
  <c r="E9" i="6" a="1"/>
  <c r="E9" i="6"/>
  <c r="E10" i="6" a="1"/>
  <c r="E10" i="6"/>
  <c r="E11" i="6" a="1"/>
  <c r="E11" i="6"/>
  <c r="E12" i="6" a="1"/>
  <c r="E12" i="6"/>
  <c r="E13" i="6" a="1"/>
  <c r="E13" i="6"/>
  <c r="E14" i="6" a="1"/>
  <c r="E14" i="6"/>
  <c r="E15" i="6" a="1"/>
  <c r="E15" i="6"/>
  <c r="E16" i="6" a="1"/>
  <c r="E16" i="6"/>
  <c r="E17" i="6" a="1"/>
  <c r="E17" i="6"/>
  <c r="E18" i="6" a="1"/>
  <c r="E18" i="6"/>
  <c r="E19" i="6" a="1"/>
  <c r="E19" i="6"/>
  <c r="E20" i="6" a="1"/>
  <c r="E20" i="6"/>
  <c r="E21" i="6" a="1"/>
  <c r="E21" i="6"/>
  <c r="E3" i="6" a="1"/>
  <c r="E3" i="6"/>
  <c r="D4" i="6" a="1"/>
  <c r="D4" i="6"/>
  <c r="D5" i="6" a="1"/>
  <c r="D5" i="6"/>
  <c r="D6" i="6" a="1"/>
  <c r="D6" i="6"/>
  <c r="D7" i="6" a="1"/>
  <c r="D7" i="6"/>
  <c r="D8" i="6" a="1"/>
  <c r="D8" i="6"/>
  <c r="D9" i="6" a="1"/>
  <c r="D9" i="6"/>
  <c r="D10" i="6" a="1"/>
  <c r="D10" i="6"/>
  <c r="D11" i="6" a="1"/>
  <c r="D11" i="6"/>
  <c r="D12" i="6" a="1"/>
  <c r="D12" i="6"/>
  <c r="D13" i="6" a="1"/>
  <c r="D13" i="6"/>
  <c r="D14" i="6" a="1"/>
  <c r="D14" i="6"/>
  <c r="D15" i="6" a="1"/>
  <c r="D15" i="6"/>
  <c r="D16" i="6" a="1"/>
  <c r="D16" i="6"/>
  <c r="D17" i="6" a="1"/>
  <c r="D17" i="6"/>
  <c r="D18" i="6" a="1"/>
  <c r="D18" i="6"/>
  <c r="D19" i="6" a="1"/>
  <c r="D19" i="6"/>
  <c r="D20" i="6" a="1"/>
  <c r="D20" i="6" s="1"/>
  <c r="D21" i="6" a="1"/>
  <c r="D21" i="6"/>
  <c r="D3" i="6" a="1"/>
  <c r="D3" i="6" s="1"/>
  <c r="C4" i="6" a="1"/>
  <c r="C4" i="6" s="1"/>
  <c r="C5" i="6" a="1"/>
  <c r="C5" i="6"/>
  <c r="C6" i="6" a="1"/>
  <c r="C6" i="6" s="1"/>
  <c r="C7" i="6" a="1"/>
  <c r="C7" i="6"/>
  <c r="C8" i="6" a="1"/>
  <c r="C8" i="6" s="1"/>
  <c r="C9" i="6" a="1"/>
  <c r="C9" i="6"/>
  <c r="C10" i="6" a="1"/>
  <c r="C10" i="6" s="1"/>
  <c r="C11" i="6" a="1"/>
  <c r="C11" i="6"/>
  <c r="C12" i="6" a="1"/>
  <c r="C12" i="6" s="1"/>
  <c r="C13" i="6" a="1"/>
  <c r="C13" i="6"/>
  <c r="C14" i="6" a="1"/>
  <c r="C14" i="6" s="1"/>
  <c r="C15" i="6" a="1"/>
  <c r="C15" i="6"/>
  <c r="C16" i="6" a="1"/>
  <c r="C16" i="6" s="1"/>
  <c r="C17" i="6" a="1"/>
  <c r="C17" i="6"/>
  <c r="C18" i="6" a="1"/>
  <c r="C18" i="6" s="1"/>
  <c r="C19" i="6" a="1"/>
  <c r="C19" i="6"/>
  <c r="C20" i="6" a="1"/>
  <c r="C20" i="6" s="1"/>
  <c r="C21" i="6" a="1"/>
  <c r="C21" i="6" s="1"/>
  <c r="C3" i="6" a="1"/>
  <c r="C3" i="6" s="1"/>
  <c r="M3" i="6" l="1"/>
  <c r="N3" i="6" s="1"/>
  <c r="K18" i="1"/>
  <c r="K19" i="1"/>
  <c r="K20" i="1"/>
  <c r="K21" i="1"/>
  <c r="K22" i="1"/>
  <c r="K23" i="1"/>
  <c r="F18" i="1"/>
  <c r="F19" i="1"/>
  <c r="F20" i="1"/>
  <c r="F21" i="1"/>
  <c r="F22" i="1"/>
  <c r="F23" i="1"/>
  <c r="F22" i="4"/>
  <c r="E22" i="4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F22" i="18"/>
  <c r="E22" i="18"/>
  <c r="M4" i="6"/>
  <c r="O4" i="6" s="1"/>
  <c r="M5" i="6"/>
  <c r="N5" i="6" s="1"/>
  <c r="M6" i="6"/>
  <c r="N6" i="6" s="1"/>
  <c r="M7" i="6"/>
  <c r="N7" i="6" s="1"/>
  <c r="M8" i="6"/>
  <c r="O8" i="6" s="1"/>
  <c r="M9" i="6"/>
  <c r="O9" i="6" s="1"/>
  <c r="M10" i="6"/>
  <c r="O10" i="6" s="1"/>
  <c r="M11" i="6"/>
  <c r="O11" i="6" s="1"/>
  <c r="M12" i="6"/>
  <c r="O12" i="6" s="1"/>
  <c r="M13" i="6"/>
  <c r="O13" i="6" s="1"/>
  <c r="M14" i="6"/>
  <c r="O14" i="6" s="1"/>
  <c r="M15" i="6"/>
  <c r="O15" i="6" s="1"/>
  <c r="M16" i="6"/>
  <c r="O16" i="6" s="1"/>
  <c r="M17" i="6"/>
  <c r="N17" i="6" s="1"/>
  <c r="M18" i="6"/>
  <c r="N18" i="6" s="1"/>
  <c r="M19" i="6"/>
  <c r="N19" i="6" s="1"/>
  <c r="M20" i="6"/>
  <c r="N20" i="6" s="1"/>
  <c r="M21" i="6"/>
  <c r="O21" i="6" s="1"/>
  <c r="O3" i="6"/>
  <c r="K5" i="1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3" i="6"/>
  <c r="N12" i="6"/>
  <c r="N13" i="6"/>
  <c r="N15" i="6"/>
  <c r="N16" i="6"/>
  <c r="L21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3" i="6"/>
  <c r="K6" i="1"/>
  <c r="K7" i="1"/>
  <c r="K8" i="1"/>
  <c r="K9" i="1"/>
  <c r="K10" i="1"/>
  <c r="K11" i="1"/>
  <c r="K12" i="1"/>
  <c r="K13" i="1"/>
  <c r="K14" i="1"/>
  <c r="K15" i="1"/>
  <c r="K16" i="1"/>
  <c r="K17" i="1"/>
  <c r="K4" i="1"/>
  <c r="F5" i="1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4" i="6"/>
  <c r="A5" i="6"/>
  <c r="A3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4" i="6"/>
  <c r="B5" i="6"/>
  <c r="B6" i="6"/>
  <c r="B7" i="6"/>
  <c r="B8" i="6"/>
  <c r="B3" i="6"/>
  <c r="F7" i="1"/>
  <c r="F8" i="1"/>
  <c r="F9" i="1"/>
  <c r="F6" i="1"/>
  <c r="F10" i="1"/>
  <c r="F11" i="1"/>
  <c r="F12" i="1"/>
  <c r="F13" i="1"/>
  <c r="F14" i="1"/>
  <c r="F15" i="1"/>
  <c r="F16" i="1"/>
  <c r="F17" i="1"/>
  <c r="F4" i="1"/>
  <c r="N9" i="6" l="1"/>
  <c r="O19" i="6"/>
  <c r="O18" i="6"/>
  <c r="O6" i="6"/>
  <c r="O20" i="6"/>
  <c r="O17" i="6"/>
  <c r="N8" i="6"/>
  <c r="N14" i="6"/>
  <c r="N4" i="6"/>
  <c r="O7" i="6"/>
  <c r="N10" i="6"/>
  <c r="N11" i="6"/>
  <c r="O5" i="6"/>
  <c r="N21" i="6"/>
</calcChain>
</file>

<file path=xl/sharedStrings.xml><?xml version="1.0" encoding="utf-8"?>
<sst xmlns="http://schemas.openxmlformats.org/spreadsheetml/2006/main" count="68" uniqueCount="40">
  <si>
    <t xml:space="preserve">Matin </t>
  </si>
  <si>
    <t>PF</t>
  </si>
  <si>
    <t>Réf.</t>
  </si>
  <si>
    <t>Désignation</t>
  </si>
  <si>
    <t>nombre d'étuis</t>
  </si>
  <si>
    <t>Pour le</t>
  </si>
  <si>
    <t>Etat</t>
  </si>
  <si>
    <r>
      <t>Date de livraison</t>
    </r>
    <r>
      <rPr>
        <sz val="14"/>
        <color rgb="FF000000"/>
        <rFont val="Calibri"/>
        <family val="2"/>
      </rPr>
      <t xml:space="preserve"> </t>
    </r>
    <r>
      <rPr>
        <sz val="12"/>
        <color rgb="FF000000"/>
        <rFont val="Calibri"/>
        <family val="2"/>
      </rPr>
      <t xml:space="preserve">Date/Qté/N° BL </t>
    </r>
  </si>
  <si>
    <t>date début prod</t>
  </si>
  <si>
    <t>Total</t>
  </si>
  <si>
    <t xml:space="preserve">Apres midi </t>
  </si>
  <si>
    <t xml:space="preserve">PF </t>
  </si>
  <si>
    <t xml:space="preserve">Nombre jour de production </t>
  </si>
  <si>
    <t xml:space="preserve">HS </t>
  </si>
  <si>
    <t>Réf HS</t>
  </si>
  <si>
    <t>Nombre HS</t>
  </si>
  <si>
    <t>Soldé</t>
  </si>
  <si>
    <t xml:space="preserve">En cours </t>
  </si>
  <si>
    <t>Ref</t>
  </si>
  <si>
    <t>Nombre d'heures necessaires</t>
  </si>
  <si>
    <t xml:space="preserve">Date fin de production </t>
  </si>
  <si>
    <t>Date réception</t>
  </si>
  <si>
    <t>REF</t>
  </si>
  <si>
    <t xml:space="preserve">Nombre problème machine </t>
  </si>
  <si>
    <t xml:space="preserve">Nature du problème </t>
  </si>
  <si>
    <t xml:space="preserve">Temps/carton (heure) </t>
  </si>
  <si>
    <t xml:space="preserve">Commande Maxim's Coffret cadeau </t>
  </si>
  <si>
    <t xml:space="preserve">Nombre d'heures effectuées par activité </t>
  </si>
  <si>
    <t xml:space="preserve">Panne </t>
  </si>
  <si>
    <t>Total heures</t>
  </si>
  <si>
    <t>Temps/étuis</t>
  </si>
  <si>
    <t xml:space="preserve">Panne  </t>
  </si>
  <si>
    <t>Nombre cartons</t>
  </si>
  <si>
    <t>4664</t>
  </si>
  <si>
    <t>9072</t>
  </si>
  <si>
    <t>2158</t>
  </si>
  <si>
    <t>ghgh</t>
  </si>
  <si>
    <t>hhh</t>
  </si>
  <si>
    <t>hhf</t>
  </si>
  <si>
    <t>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</si>
</sst>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mm/dd/yyyy"/>
    <numFmt numFmtId="166" formatCode="h:mm;@"/>
  </numFmts>
  <fonts count="17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22"/>
      <color rgb="FFFFC000"/>
      <name val="Calibri"/>
      <family val="2"/>
      <charset val="1"/>
    </font>
    <font>
      <b/>
      <sz val="14"/>
      <color rgb="FFFFC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charset val="1"/>
    </font>
    <font>
      <sz val="11"/>
      <color rgb="FFFF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rgb="FFCC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wrapText="1"/>
    </xf>
    <xf numFmtId="164" fontId="6" fillId="3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0" fillId="2" borderId="2" xfId="0" applyNumberFormat="1" applyFont="1" applyFill="1" applyBorder="1" applyAlignment="1">
      <alignment horizontal="center" vertical="center"/>
    </xf>
    <xf numFmtId="165" fontId="7" fillId="2" borderId="2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164" fontId="6" fillId="4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center"/>
    </xf>
    <xf numFmtId="49" fontId="4" fillId="4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16" fontId="7" fillId="4" borderId="1" xfId="0" applyNumberFormat="1" applyFont="1" applyFill="1" applyBorder="1" applyAlignment="1">
      <alignment horizontal="left" wrapText="1"/>
    </xf>
    <xf numFmtId="0" fontId="9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vertical="center" wrapText="1"/>
    </xf>
    <xf numFmtId="0" fontId="0" fillId="0" borderId="1" xfId="0" applyFill="1" applyBorder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wrapText="1"/>
    </xf>
    <xf numFmtId="165" fontId="7" fillId="4" borderId="2" xfId="0" applyNumberFormat="1" applyFont="1" applyFill="1" applyBorder="1" applyAlignment="1">
      <alignment horizontal="left" vertical="center" wrapText="1"/>
    </xf>
    <xf numFmtId="0" fontId="0" fillId="4" borderId="3" xfId="0" applyFill="1" applyBorder="1"/>
    <xf numFmtId="0" fontId="7" fillId="0" borderId="1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0" fontId="0" fillId="0" borderId="0" xfId="0" applyNumberFormat="1"/>
    <xf numFmtId="0" fontId="9" fillId="5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Border="1" applyAlignment="1">
      <alignment horizontal="right"/>
    </xf>
    <xf numFmtId="0" fontId="0" fillId="0" borderId="0" xfId="0" quotePrefix="1"/>
    <xf numFmtId="0" fontId="0" fillId="0" borderId="4" xfId="0" applyFill="1" applyBorder="1"/>
    <xf numFmtId="0" fontId="0" fillId="0" borderId="3" xfId="0" applyFill="1" applyBorder="1"/>
    <xf numFmtId="0" fontId="0" fillId="0" borderId="0" xfId="0" applyProtection="1"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4" xfId="0" applyFill="1" applyBorder="1" applyProtection="1"/>
    <xf numFmtId="0" fontId="10" fillId="5" borderId="1" xfId="0" applyNumberFormat="1" applyFont="1" applyFill="1" applyBorder="1" applyAlignment="1">
      <alignment vertical="center" wrapText="1"/>
    </xf>
    <xf numFmtId="0" fontId="0" fillId="0" borderId="7" xfId="0" applyFill="1" applyBorder="1"/>
    <xf numFmtId="0" fontId="0" fillId="0" borderId="1" xfId="0" applyBorder="1" applyAlignment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vertical="center"/>
    </xf>
    <xf numFmtId="0" fontId="4" fillId="3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3" xfId="0" applyBorder="1"/>
    <xf numFmtId="0" fontId="0" fillId="0" borderId="5" xfId="0" applyFill="1" applyBorder="1"/>
    <xf numFmtId="0" fontId="4" fillId="4" borderId="6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left" vertical="center" wrapText="1"/>
    </xf>
    <xf numFmtId="164" fontId="6" fillId="4" borderId="6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wrapText="1"/>
    </xf>
    <xf numFmtId="0" fontId="0" fillId="0" borderId="6" xfId="0" applyFill="1" applyBorder="1"/>
    <xf numFmtId="0" fontId="1" fillId="10" borderId="3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left" vertical="center" wrapText="1"/>
    </xf>
    <xf numFmtId="0" fontId="1" fillId="10" borderId="1" xfId="0" applyFont="1" applyFill="1" applyBorder="1" applyAlignment="1">
      <alignment horizontal="left" vertical="center" wrapText="1"/>
    </xf>
    <xf numFmtId="0" fontId="1" fillId="10" borderId="4" xfId="0" applyFont="1" applyFill="1" applyBorder="1" applyAlignment="1">
      <alignment horizontal="left" vertical="center" wrapText="1"/>
    </xf>
    <xf numFmtId="166" fontId="0" fillId="0" borderId="1" xfId="0" applyNumberFormat="1" applyBorder="1"/>
    <xf numFmtId="0" fontId="0" fillId="0" borderId="1" xfId="0" applyNumberFormat="1" applyFill="1" applyBorder="1" applyProtection="1">
      <protection locked="0"/>
    </xf>
    <xf numFmtId="0" fontId="0" fillId="4" borderId="3" xfId="0" applyNumberFormat="1" applyFill="1" applyBorder="1" applyProtection="1">
      <protection locked="0"/>
    </xf>
    <xf numFmtId="0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3" xfId="0" applyFill="1" applyBorder="1" applyProtection="1">
      <protection locked="0"/>
    </xf>
    <xf numFmtId="14" fontId="0" fillId="4" borderId="3" xfId="0" applyNumberFormat="1" applyFill="1" applyBorder="1" applyProtection="1">
      <protection locked="0"/>
    </xf>
    <xf numFmtId="14" fontId="0" fillId="4" borderId="1" xfId="0" applyNumberFormat="1" applyFill="1" applyBorder="1" applyProtection="1">
      <protection locked="0"/>
    </xf>
    <xf numFmtId="0" fontId="0" fillId="4" borderId="4" xfId="0" applyFill="1" applyBorder="1" applyProtection="1"/>
    <xf numFmtId="0" fontId="0" fillId="4" borderId="7" xfId="0" applyFill="1" applyBorder="1" applyProtection="1"/>
    <xf numFmtId="0" fontId="0" fillId="0" borderId="7" xfId="0" applyFill="1" applyBorder="1" applyProtection="1"/>
    <xf numFmtId="164" fontId="6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Border="1" applyProtection="1">
      <protection locked="0"/>
    </xf>
    <xf numFmtId="0" fontId="9" fillId="5" borderId="3" xfId="0" applyNumberFormat="1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vertical="center" wrapText="1"/>
    </xf>
    <xf numFmtId="0" fontId="0" fillId="0" borderId="5" xfId="0" applyBorder="1"/>
    <xf numFmtId="0" fontId="0" fillId="0" borderId="6" xfId="0" applyNumberFormat="1" applyBorder="1" applyAlignment="1">
      <alignment horizontal="right"/>
    </xf>
    <xf numFmtId="0" fontId="0" fillId="0" borderId="6" xfId="0" applyBorder="1"/>
    <xf numFmtId="166" fontId="0" fillId="0" borderId="6" xfId="0" applyNumberFormat="1" applyBorder="1"/>
    <xf numFmtId="14" fontId="4" fillId="2" borderId="3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164" fontId="6" fillId="3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14" fontId="0" fillId="2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4" xfId="0" applyBorder="1" applyProtection="1">
      <protection locked="0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165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49" fontId="4" fillId="3" borderId="1" xfId="0" applyNumberFormat="1" applyFont="1" applyFill="1" applyBorder="1" applyAlignment="1" applyProtection="1">
      <alignment horizontal="center"/>
      <protection locked="0"/>
    </xf>
    <xf numFmtId="164" fontId="6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left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49" fontId="4" fillId="2" borderId="1" xfId="0" applyNumberFormat="1" applyFont="1" applyFill="1" applyBorder="1" applyAlignment="1" applyProtection="1">
      <alignment horizontal="center"/>
      <protection locked="0"/>
    </xf>
    <xf numFmtId="164" fontId="6" fillId="2" borderId="1" xfId="0" applyNumberFormat="1" applyFont="1" applyFill="1" applyBorder="1" applyAlignment="1" applyProtection="1">
      <alignment horizontal="center" vertical="center"/>
      <protection locked="0"/>
    </xf>
    <xf numFmtId="165" fontId="7" fillId="2" borderId="2" xfId="0" applyNumberFormat="1" applyFont="1" applyFill="1" applyBorder="1" applyAlignment="1" applyProtection="1">
      <alignment horizontal="left" vertical="center" wrapText="1"/>
      <protection locked="0"/>
    </xf>
    <xf numFmtId="0" fontId="4" fillId="3" borderId="3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left" wrapText="1"/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49" fontId="4" fillId="4" borderId="1" xfId="0" applyNumberFormat="1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left" wrapText="1"/>
      <protection locked="0"/>
    </xf>
    <xf numFmtId="0" fontId="0" fillId="0" borderId="4" xfId="0" applyFill="1" applyBorder="1" applyProtection="1">
      <protection locked="0"/>
    </xf>
    <xf numFmtId="0" fontId="0" fillId="0" borderId="0" xfId="0" applyFill="1" applyProtection="1"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wrapText="1"/>
      <protection locked="0"/>
    </xf>
    <xf numFmtId="16" fontId="7" fillId="4" borderId="1" xfId="0" applyNumberFormat="1" applyFont="1" applyFill="1" applyBorder="1" applyAlignment="1" applyProtection="1">
      <alignment horizontal="left" wrapText="1"/>
      <protection locked="0"/>
    </xf>
    <xf numFmtId="0" fontId="0" fillId="0" borderId="3" xfId="0" applyBorder="1" applyProtection="1"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left" wrapText="1"/>
      <protection locked="0"/>
    </xf>
    <xf numFmtId="165" fontId="7" fillId="4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5" xfId="0" applyFill="1" applyBorder="1" applyProtection="1">
      <protection locked="0"/>
    </xf>
    <xf numFmtId="0" fontId="4" fillId="4" borderId="6" xfId="0" applyFont="1" applyFill="1" applyBorder="1" applyAlignment="1" applyProtection="1">
      <alignment horizontal="center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164" fontId="6" fillId="4" borderId="6" xfId="0" applyNumberFormat="1" applyFont="1" applyFill="1" applyBorder="1" applyAlignment="1" applyProtection="1">
      <alignment horizontal="center" vertical="center"/>
      <protection locked="0"/>
    </xf>
    <xf numFmtId="0" fontId="0" fillId="2" borderId="6" xfId="0" applyFont="1" applyFill="1" applyBorder="1" applyAlignment="1" applyProtection="1">
      <alignment horizontal="center" vertical="center"/>
      <protection locked="0"/>
    </xf>
    <xf numFmtId="0" fontId="7" fillId="4" borderId="6" xfId="0" applyFont="1" applyFill="1" applyBorder="1" applyAlignment="1" applyProtection="1">
      <alignment horizontal="left" wrapText="1"/>
      <protection locked="0"/>
    </xf>
    <xf numFmtId="0" fontId="7" fillId="0" borderId="6" xfId="0" applyFont="1" applyFill="1" applyBorder="1" applyAlignment="1" applyProtection="1">
      <alignment wrapText="1"/>
      <protection locked="0"/>
    </xf>
    <xf numFmtId="0" fontId="0" fillId="0" borderId="6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1" fillId="10" borderId="3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center" vertical="center" wrapText="1"/>
    </xf>
    <xf numFmtId="0" fontId="1" fillId="10" borderId="2" xfId="0" applyFont="1" applyFill="1" applyBorder="1" applyAlignment="1" applyProtection="1">
      <alignment horizontal="left" vertical="center" wrapText="1"/>
    </xf>
    <xf numFmtId="0" fontId="1" fillId="10" borderId="1" xfId="0" applyFont="1" applyFill="1" applyBorder="1" applyAlignment="1" applyProtection="1">
      <alignment horizontal="left" vertical="center" wrapText="1"/>
    </xf>
    <xf numFmtId="0" fontId="1" fillId="10" borderId="4" xfId="0" applyFont="1" applyFill="1" applyBorder="1" applyAlignment="1" applyProtection="1">
      <alignment horizontal="left" vertical="center" wrapText="1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14" fontId="8" fillId="6" borderId="16" xfId="0" applyNumberFormat="1" applyFont="1" applyFill="1" applyBorder="1" applyProtection="1">
      <protection locked="0"/>
    </xf>
    <xf numFmtId="14" fontId="8" fillId="6" borderId="17" xfId="0" applyNumberFormat="1" applyFont="1" applyFill="1" applyBorder="1" applyProtection="1">
      <protection locked="0"/>
    </xf>
    <xf numFmtId="14" fontId="8" fillId="6" borderId="18" xfId="0" applyNumberFormat="1" applyFont="1" applyFill="1" applyBorder="1" applyProtection="1">
      <protection locked="0"/>
    </xf>
    <xf numFmtId="0" fontId="0" fillId="0" borderId="0" xfId="0" applyProtection="1"/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164" fontId="15" fillId="3" borderId="1" xfId="0" applyNumberFormat="1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49" fontId="16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7" borderId="9" xfId="0" applyFont="1" applyFill="1" applyBorder="1" applyAlignment="1" applyProtection="1">
      <alignment horizontal="center"/>
      <protection locked="0"/>
    </xf>
    <xf numFmtId="0" fontId="10" fillId="7" borderId="10" xfId="0" applyFont="1" applyFill="1" applyBorder="1" applyAlignment="1" applyProtection="1">
      <alignment horizontal="center"/>
      <protection locked="0"/>
    </xf>
    <xf numFmtId="0" fontId="10" fillId="7" borderId="11" xfId="0" applyFont="1" applyFill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3" fillId="9" borderId="0" xfId="0" applyFont="1" applyFill="1" applyBorder="1" applyAlignment="1" applyProtection="1">
      <alignment horizontal="center"/>
      <protection locked="0"/>
    </xf>
    <xf numFmtId="0" fontId="12" fillId="8" borderId="12" xfId="0" applyFont="1" applyFill="1" applyBorder="1" applyAlignment="1" applyProtection="1">
      <alignment horizontal="center"/>
      <protection locked="0"/>
    </xf>
    <xf numFmtId="0" fontId="12" fillId="8" borderId="13" xfId="0" applyFont="1" applyFill="1" applyBorder="1" applyAlignment="1" applyProtection="1">
      <alignment horizontal="center"/>
      <protection locked="0"/>
    </xf>
    <xf numFmtId="0" fontId="12" fillId="8" borderId="14" xfId="0" applyFont="1" applyFill="1" applyBorder="1" applyAlignment="1" applyProtection="1">
      <alignment horizontal="center"/>
      <protection locked="0"/>
    </xf>
    <xf numFmtId="0" fontId="12" fillId="8" borderId="12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center"/>
    </xf>
    <xf numFmtId="0" fontId="12" fillId="8" borderId="14" xfId="0" applyFont="1" applyFill="1" applyBorder="1" applyAlignment="1">
      <alignment horizontal="center"/>
    </xf>
    <xf numFmtId="0" fontId="11" fillId="6" borderId="12" xfId="0" applyFont="1" applyFill="1" applyBorder="1" applyAlignment="1">
      <alignment horizontal="center"/>
    </xf>
    <xf numFmtId="0" fontId="11" fillId="6" borderId="13" xfId="0" applyFont="1" applyFill="1" applyBorder="1" applyAlignment="1">
      <alignment horizontal="center"/>
    </xf>
    <xf numFmtId="0" fontId="11" fillId="6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M24"/>
  <sheetViews>
    <sheetView zoomScaleNormal="100" workbookViewId="0">
      <selection activeCell="F8" sqref="F8"/>
    </sheetView>
  </sheetViews>
  <sheetFormatPr baseColWidth="10" defaultColWidth="11.44140625" defaultRowHeight="14.4" x14ac:dyDescent="0.3"/>
  <cols>
    <col min="1" max="1" width="12.88671875" style="44" customWidth="1"/>
    <col min="2" max="2" width="6.44140625" style="44" customWidth="1"/>
    <col min="3" max="3" width="5.109375" style="44" customWidth="1"/>
    <col min="4" max="4" width="9.5546875" style="44" bestFit="1" customWidth="1"/>
    <col min="5" max="5" width="10.33203125" style="44" customWidth="1"/>
    <col min="6" max="6" width="10.44140625" style="44" customWidth="1"/>
    <col min="7" max="8" width="5.88671875" style="44" customWidth="1"/>
    <col min="9" max="9" width="10.88671875" style="44" customWidth="1"/>
    <col min="10" max="10" width="11" style="44" customWidth="1"/>
    <col min="11" max="11" width="10.5546875" style="44" customWidth="1"/>
    <col min="12" max="16384" width="11.44140625" style="44"/>
  </cols>
  <sheetData>
    <row r="1" spans="1:13" ht="18.600000000000001" thickBot="1" x14ac:dyDescent="0.4">
      <c r="A1" s="91"/>
      <c r="B1" s="172" t="s">
        <v>27</v>
      </c>
      <c r="C1" s="172"/>
      <c r="D1" s="172"/>
      <c r="E1" s="172"/>
      <c r="F1" s="172"/>
      <c r="G1" s="172"/>
      <c r="H1" s="172"/>
      <c r="I1" s="172"/>
      <c r="J1" s="172"/>
      <c r="K1" s="172"/>
    </row>
    <row r="2" spans="1:13" ht="15.6" x14ac:dyDescent="0.3">
      <c r="A2" s="171"/>
      <c r="B2" s="168"/>
      <c r="C2" s="169"/>
      <c r="D2" s="169"/>
      <c r="E2" s="169"/>
      <c r="F2" s="170"/>
      <c r="G2" s="168"/>
      <c r="H2" s="169"/>
      <c r="I2" s="169"/>
      <c r="J2" s="169"/>
      <c r="K2" s="170"/>
    </row>
    <row r="3" spans="1:13" s="48" customFormat="1" ht="15" thickBot="1" x14ac:dyDescent="0.35">
      <c r="A3" s="171"/>
      <c r="B3" s="45" t="s">
        <v>11</v>
      </c>
      <c r="C3" s="46" t="s">
        <v>18</v>
      </c>
      <c r="D3" s="46" t="s">
        <v>0</v>
      </c>
      <c r="E3" s="46" t="s">
        <v>10</v>
      </c>
      <c r="F3" s="47" t="s">
        <v>29</v>
      </c>
      <c r="G3" s="45" t="s">
        <v>1</v>
      </c>
      <c r="H3" s="46" t="s">
        <v>18</v>
      </c>
      <c r="I3" s="46" t="s">
        <v>0</v>
      </c>
      <c r="J3" s="46" t="s">
        <v>10</v>
      </c>
      <c r="K3" s="47" t="s">
        <v>9</v>
      </c>
    </row>
    <row r="4" spans="1:13" x14ac:dyDescent="0.3">
      <c r="A4" s="159">
        <v>43193</v>
      </c>
      <c r="B4" s="49"/>
      <c r="C4" s="79"/>
      <c r="D4" s="50"/>
      <c r="E4" s="50"/>
      <c r="F4" s="52">
        <f>D4*4+E4*3</f>
        <v>0</v>
      </c>
      <c r="G4" s="51"/>
      <c r="H4" s="50"/>
      <c r="I4" s="50"/>
      <c r="J4" s="50"/>
      <c r="K4" s="52">
        <f>I4*4+J4*3</f>
        <v>0</v>
      </c>
    </row>
    <row r="5" spans="1:13" x14ac:dyDescent="0.3">
      <c r="A5" s="160">
        <v>43194</v>
      </c>
      <c r="B5" s="49"/>
      <c r="C5" s="79"/>
      <c r="D5" s="50"/>
      <c r="E5" s="50"/>
      <c r="F5" s="52">
        <f>D5*4+E5*3</f>
        <v>0</v>
      </c>
      <c r="G5" s="51"/>
      <c r="H5" s="50"/>
      <c r="I5" s="50"/>
      <c r="J5" s="50"/>
      <c r="K5" s="52">
        <f>I5*4+J5*3</f>
        <v>0</v>
      </c>
    </row>
    <row r="6" spans="1:13" ht="21" x14ac:dyDescent="0.3">
      <c r="A6" s="160">
        <v>43195</v>
      </c>
      <c r="B6" s="99"/>
      <c r="C6" s="99"/>
      <c r="D6" s="50"/>
      <c r="E6" s="50"/>
      <c r="F6" s="52">
        <f>D6*4+E6*3</f>
        <v>0</v>
      </c>
      <c r="G6" s="51"/>
      <c r="H6" s="50"/>
      <c r="I6" s="50"/>
      <c r="J6" s="50"/>
      <c r="K6" s="52">
        <f t="shared" ref="K6:K23" si="0">I6*4+J6*3</f>
        <v>0</v>
      </c>
    </row>
    <row r="7" spans="1:13" x14ac:dyDescent="0.3">
      <c r="A7" s="160">
        <v>43196</v>
      </c>
      <c r="B7" s="166"/>
      <c r="C7" s="167"/>
      <c r="D7" s="82"/>
      <c r="E7" s="82"/>
      <c r="F7" s="86">
        <f t="shared" ref="F7:F23" si="1">D7*4+E7*3</f>
        <v>0</v>
      </c>
      <c r="G7" s="83"/>
      <c r="H7" s="82"/>
      <c r="I7" s="82"/>
      <c r="J7" s="82"/>
      <c r="K7" s="52">
        <f t="shared" si="0"/>
        <v>0</v>
      </c>
    </row>
    <row r="8" spans="1:13" x14ac:dyDescent="0.3">
      <c r="A8" s="160">
        <v>43199</v>
      </c>
      <c r="B8" s="80">
        <v>5770</v>
      </c>
      <c r="C8" s="81">
        <v>9072</v>
      </c>
      <c r="D8" s="82">
        <v>1</v>
      </c>
      <c r="E8" s="82">
        <v>2</v>
      </c>
      <c r="F8" s="86">
        <f t="shared" si="1"/>
        <v>10</v>
      </c>
      <c r="G8" s="83"/>
      <c r="H8" s="82"/>
      <c r="I8" s="82"/>
      <c r="J8" s="82"/>
      <c r="K8" s="52">
        <f t="shared" si="0"/>
        <v>0</v>
      </c>
    </row>
    <row r="9" spans="1:13" x14ac:dyDescent="0.3">
      <c r="A9" s="160">
        <v>43200</v>
      </c>
      <c r="B9" s="80">
        <v>5770</v>
      </c>
      <c r="C9" s="81">
        <v>9072</v>
      </c>
      <c r="D9" s="82">
        <v>2</v>
      </c>
      <c r="E9" s="82"/>
      <c r="F9" s="86">
        <f t="shared" si="1"/>
        <v>8</v>
      </c>
      <c r="G9" s="83"/>
      <c r="H9" s="82"/>
      <c r="I9" s="82"/>
      <c r="J9" s="82"/>
      <c r="K9" s="52">
        <f t="shared" si="0"/>
        <v>0</v>
      </c>
    </row>
    <row r="10" spans="1:13" x14ac:dyDescent="0.3">
      <c r="A10" s="160">
        <v>43201</v>
      </c>
      <c r="B10" s="84"/>
      <c r="C10" s="85"/>
      <c r="D10" s="82"/>
      <c r="E10" s="82"/>
      <c r="F10" s="86">
        <f t="shared" si="1"/>
        <v>0</v>
      </c>
      <c r="G10" s="83"/>
      <c r="H10" s="82"/>
      <c r="I10" s="82"/>
      <c r="J10" s="82"/>
      <c r="K10" s="52">
        <f t="shared" si="0"/>
        <v>0</v>
      </c>
      <c r="M10" s="164"/>
    </row>
    <row r="11" spans="1:13" x14ac:dyDescent="0.3">
      <c r="A11" s="160">
        <v>43202</v>
      </c>
      <c r="B11" s="84"/>
      <c r="C11" s="85"/>
      <c r="D11" s="82"/>
      <c r="E11" s="82"/>
      <c r="F11" s="86">
        <f t="shared" si="1"/>
        <v>0</v>
      </c>
      <c r="G11" s="83"/>
      <c r="H11" s="82"/>
      <c r="I11" s="82"/>
      <c r="J11" s="82"/>
      <c r="K11" s="52">
        <f t="shared" si="0"/>
        <v>0</v>
      </c>
    </row>
    <row r="12" spans="1:13" x14ac:dyDescent="0.3">
      <c r="A12" s="160">
        <v>43203</v>
      </c>
      <c r="B12" s="84"/>
      <c r="C12" s="85"/>
      <c r="D12" s="82"/>
      <c r="E12" s="82"/>
      <c r="F12" s="86">
        <f t="shared" si="1"/>
        <v>0</v>
      </c>
      <c r="G12" s="83"/>
      <c r="H12" s="82"/>
      <c r="I12" s="82"/>
      <c r="J12" s="82"/>
      <c r="K12" s="52">
        <f t="shared" si="0"/>
        <v>0</v>
      </c>
    </row>
    <row r="13" spans="1:13" x14ac:dyDescent="0.3">
      <c r="A13" s="160">
        <v>43206</v>
      </c>
      <c r="B13" s="83"/>
      <c r="C13" s="82"/>
      <c r="D13" s="82"/>
      <c r="E13" s="82"/>
      <c r="F13" s="86">
        <f t="shared" si="1"/>
        <v>0</v>
      </c>
      <c r="G13" s="83"/>
      <c r="H13" s="82"/>
      <c r="I13" s="82"/>
      <c r="J13" s="82"/>
      <c r="K13" s="52">
        <f t="shared" si="0"/>
        <v>0</v>
      </c>
    </row>
    <row r="14" spans="1:13" x14ac:dyDescent="0.3">
      <c r="A14" s="160">
        <v>43207</v>
      </c>
      <c r="B14" s="83"/>
      <c r="C14" s="82"/>
      <c r="D14" s="82"/>
      <c r="E14" s="82"/>
      <c r="F14" s="86">
        <f t="shared" si="1"/>
        <v>0</v>
      </c>
      <c r="G14" s="83"/>
      <c r="H14" s="82"/>
      <c r="I14" s="82"/>
      <c r="J14" s="82"/>
      <c r="K14" s="52">
        <f t="shared" si="0"/>
        <v>0</v>
      </c>
    </row>
    <row r="15" spans="1:13" x14ac:dyDescent="0.3">
      <c r="A15" s="160">
        <v>43208</v>
      </c>
      <c r="B15" s="83"/>
      <c r="C15" s="82"/>
      <c r="D15" s="82"/>
      <c r="E15" s="82"/>
      <c r="F15" s="86">
        <f t="shared" si="1"/>
        <v>0</v>
      </c>
      <c r="G15" s="83"/>
      <c r="H15" s="82"/>
      <c r="I15" s="82"/>
      <c r="J15" s="82"/>
      <c r="K15" s="52">
        <f t="shared" si="0"/>
        <v>0</v>
      </c>
    </row>
    <row r="16" spans="1:13" x14ac:dyDescent="0.3">
      <c r="A16" s="160">
        <v>43209</v>
      </c>
      <c r="B16" s="83"/>
      <c r="C16" s="82"/>
      <c r="D16" s="82"/>
      <c r="E16" s="82"/>
      <c r="F16" s="86">
        <f t="shared" si="1"/>
        <v>0</v>
      </c>
      <c r="G16" s="83"/>
      <c r="H16" s="82"/>
      <c r="I16" s="82"/>
      <c r="J16" s="82"/>
      <c r="K16" s="52">
        <f t="shared" si="0"/>
        <v>0</v>
      </c>
    </row>
    <row r="17" spans="1:11" x14ac:dyDescent="0.3">
      <c r="A17" s="160">
        <v>43210</v>
      </c>
      <c r="B17" s="83"/>
      <c r="C17" s="82"/>
      <c r="D17" s="82"/>
      <c r="E17" s="82"/>
      <c r="F17" s="86">
        <f t="shared" si="1"/>
        <v>0</v>
      </c>
      <c r="G17" s="83"/>
      <c r="H17" s="82"/>
      <c r="I17" s="82"/>
      <c r="J17" s="82"/>
      <c r="K17" s="52">
        <f t="shared" si="0"/>
        <v>0</v>
      </c>
    </row>
    <row r="18" spans="1:11" x14ac:dyDescent="0.3">
      <c r="A18" s="160">
        <v>43213</v>
      </c>
      <c r="B18" s="138"/>
      <c r="C18" s="105"/>
      <c r="D18" s="105"/>
      <c r="E18" s="105"/>
      <c r="F18" s="86">
        <f t="shared" si="1"/>
        <v>0</v>
      </c>
      <c r="G18" s="138"/>
      <c r="H18" s="105"/>
      <c r="I18" s="105"/>
      <c r="J18" s="105"/>
      <c r="K18" s="52">
        <f t="shared" si="0"/>
        <v>0</v>
      </c>
    </row>
    <row r="19" spans="1:11" x14ac:dyDescent="0.3">
      <c r="A19" s="160">
        <v>43214</v>
      </c>
      <c r="B19" s="138"/>
      <c r="C19" s="105"/>
      <c r="D19" s="105"/>
      <c r="E19" s="105"/>
      <c r="F19" s="86">
        <f t="shared" si="1"/>
        <v>0</v>
      </c>
      <c r="G19" s="138"/>
      <c r="H19" s="105"/>
      <c r="I19" s="105"/>
      <c r="J19" s="105"/>
      <c r="K19" s="52">
        <f t="shared" si="0"/>
        <v>0</v>
      </c>
    </row>
    <row r="20" spans="1:11" x14ac:dyDescent="0.3">
      <c r="A20" s="160">
        <v>43215</v>
      </c>
      <c r="B20" s="138"/>
      <c r="C20" s="105"/>
      <c r="D20" s="105"/>
      <c r="E20" s="105"/>
      <c r="F20" s="86">
        <f t="shared" si="1"/>
        <v>0</v>
      </c>
      <c r="G20" s="138"/>
      <c r="H20" s="105"/>
      <c r="I20" s="105"/>
      <c r="J20" s="105"/>
      <c r="K20" s="52">
        <f t="shared" si="0"/>
        <v>0</v>
      </c>
    </row>
    <row r="21" spans="1:11" x14ac:dyDescent="0.3">
      <c r="A21" s="160">
        <v>43216</v>
      </c>
      <c r="B21" s="138"/>
      <c r="C21" s="105"/>
      <c r="D21" s="105"/>
      <c r="E21" s="105"/>
      <c r="F21" s="86">
        <f t="shared" si="1"/>
        <v>0</v>
      </c>
      <c r="G21" s="138"/>
      <c r="H21" s="105"/>
      <c r="I21" s="105"/>
      <c r="J21" s="105"/>
      <c r="K21" s="52">
        <f t="shared" si="0"/>
        <v>0</v>
      </c>
    </row>
    <row r="22" spans="1:11" x14ac:dyDescent="0.3">
      <c r="A22" s="160">
        <v>43217</v>
      </c>
      <c r="B22" s="138"/>
      <c r="C22" s="105"/>
      <c r="D22" s="105"/>
      <c r="E22" s="105"/>
      <c r="F22" s="86">
        <f t="shared" si="1"/>
        <v>0</v>
      </c>
      <c r="G22" s="138"/>
      <c r="H22" s="105"/>
      <c r="I22" s="105"/>
      <c r="J22" s="105"/>
      <c r="K22" s="52">
        <f t="shared" si="0"/>
        <v>0</v>
      </c>
    </row>
    <row r="23" spans="1:11" ht="15" thickBot="1" x14ac:dyDescent="0.35">
      <c r="A23" s="161">
        <v>43220</v>
      </c>
      <c r="B23" s="157"/>
      <c r="C23" s="158"/>
      <c r="D23" s="158"/>
      <c r="E23" s="158"/>
      <c r="F23" s="87">
        <f t="shared" si="1"/>
        <v>0</v>
      </c>
      <c r="G23" s="157"/>
      <c r="H23" s="158"/>
      <c r="I23" s="158"/>
      <c r="J23" s="158"/>
      <c r="K23" s="88">
        <f t="shared" si="0"/>
        <v>0</v>
      </c>
    </row>
    <row r="24" spans="1:11" x14ac:dyDescent="0.3">
      <c r="K24" s="162"/>
    </row>
  </sheetData>
  <mergeCells count="4">
    <mergeCell ref="B2:F2"/>
    <mergeCell ref="G2:K2"/>
    <mergeCell ref="A2:A3"/>
    <mergeCell ref="B1:K1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O22"/>
  <sheetViews>
    <sheetView zoomScale="70" zoomScaleNormal="70" workbookViewId="0">
      <selection activeCell="E12" sqref="E12"/>
    </sheetView>
  </sheetViews>
  <sheetFormatPr baseColWidth="10" defaultColWidth="9.109375" defaultRowHeight="14.4" x14ac:dyDescent="0.3"/>
  <cols>
    <col min="1" max="1" width="16.6640625" style="44" customWidth="1"/>
    <col min="2" max="3" width="8.6640625" style="44" customWidth="1"/>
    <col min="4" max="4" width="18.5546875" style="44" customWidth="1"/>
    <col min="5" max="5" width="11" style="44" customWidth="1"/>
    <col min="6" max="6" width="10.33203125" style="44" customWidth="1"/>
    <col min="7" max="7" width="12.88671875" style="44" customWidth="1"/>
    <col min="8" max="8" width="15.5546875" style="44" customWidth="1"/>
    <col min="9" max="9" width="13.6640625" style="44" bestFit="1" customWidth="1"/>
    <col min="10" max="10" width="10" style="44" bestFit="1" customWidth="1"/>
    <col min="11" max="11" width="20.5546875" style="44" bestFit="1" customWidth="1"/>
    <col min="12" max="12" width="11.33203125" style="134" customWidth="1"/>
    <col min="13" max="13" width="15.44140625" style="134" customWidth="1"/>
    <col min="14" max="14" width="13.6640625" style="44" customWidth="1"/>
    <col min="15" max="15" width="12.88671875" style="44" customWidth="1"/>
    <col min="16" max="19" width="9.109375" style="44"/>
    <col min="20" max="1027" width="8.6640625" style="44" customWidth="1"/>
    <col min="1028" max="16384" width="9.109375" style="44"/>
  </cols>
  <sheetData>
    <row r="1" spans="1:15" ht="28.8" x14ac:dyDescent="0.55000000000000004">
      <c r="A1" s="173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5"/>
    </row>
    <row r="2" spans="1:15" ht="54" x14ac:dyDescent="0.3">
      <c r="A2" s="151" t="s">
        <v>21</v>
      </c>
      <c r="B2" s="152" t="s">
        <v>1</v>
      </c>
      <c r="C2" s="152" t="s">
        <v>2</v>
      </c>
      <c r="D2" s="152" t="s">
        <v>3</v>
      </c>
      <c r="E2" s="153" t="s">
        <v>32</v>
      </c>
      <c r="F2" s="153" t="s">
        <v>4</v>
      </c>
      <c r="G2" s="152" t="s">
        <v>5</v>
      </c>
      <c r="H2" s="153" t="s">
        <v>8</v>
      </c>
      <c r="I2" s="153" t="s">
        <v>20</v>
      </c>
      <c r="J2" s="152" t="s">
        <v>6</v>
      </c>
      <c r="K2" s="154" t="s">
        <v>7</v>
      </c>
      <c r="L2" s="153" t="s">
        <v>15</v>
      </c>
      <c r="M2" s="155" t="s">
        <v>14</v>
      </c>
      <c r="N2" s="155" t="s">
        <v>23</v>
      </c>
      <c r="O2" s="156" t="s">
        <v>24</v>
      </c>
    </row>
    <row r="3" spans="1:15" ht="21" x14ac:dyDescent="0.3">
      <c r="A3" s="98">
        <v>43195</v>
      </c>
      <c r="B3" s="99">
        <v>5763</v>
      </c>
      <c r="C3" s="99">
        <v>2158</v>
      </c>
      <c r="D3" s="100" t="s">
        <v>36</v>
      </c>
      <c r="E3" s="99">
        <v>200</v>
      </c>
      <c r="F3" s="99">
        <v>2400</v>
      </c>
      <c r="G3" s="101">
        <v>43203</v>
      </c>
      <c r="H3" s="165"/>
      <c r="I3" s="165"/>
      <c r="J3" s="102"/>
      <c r="K3" s="103"/>
      <c r="L3" s="104"/>
      <c r="M3" s="50"/>
      <c r="N3" s="105"/>
      <c r="O3" s="106"/>
    </row>
    <row r="4" spans="1:15" ht="21" x14ac:dyDescent="0.3">
      <c r="A4" s="98">
        <v>43196</v>
      </c>
      <c r="B4" s="99">
        <v>5769</v>
      </c>
      <c r="C4" s="107" t="s">
        <v>33</v>
      </c>
      <c r="D4" s="108" t="s">
        <v>37</v>
      </c>
      <c r="E4" s="99">
        <v>224</v>
      </c>
      <c r="F4" s="99">
        <v>4032</v>
      </c>
      <c r="G4" s="101">
        <v>43224</v>
      </c>
      <c r="H4" s="101"/>
      <c r="I4" s="163"/>
      <c r="J4" s="102"/>
      <c r="K4" s="103"/>
      <c r="L4" s="109"/>
      <c r="M4" s="50"/>
      <c r="N4" s="105"/>
      <c r="O4" s="106"/>
    </row>
    <row r="5" spans="1:15" s="115" customFormat="1" ht="21" x14ac:dyDescent="0.3">
      <c r="A5" s="98">
        <v>43196</v>
      </c>
      <c r="B5" s="110">
        <v>5770</v>
      </c>
      <c r="C5" s="107" t="s">
        <v>34</v>
      </c>
      <c r="D5" s="111" t="s">
        <v>38</v>
      </c>
      <c r="E5" s="110">
        <v>30</v>
      </c>
      <c r="F5" s="110">
        <v>540</v>
      </c>
      <c r="G5" s="101">
        <v>43203</v>
      </c>
      <c r="H5" s="101">
        <v>43199</v>
      </c>
      <c r="I5" s="101">
        <v>43200</v>
      </c>
      <c r="J5" s="102" t="s">
        <v>16</v>
      </c>
      <c r="K5" s="103"/>
      <c r="L5" s="112"/>
      <c r="M5" s="50"/>
      <c r="N5" s="113"/>
      <c r="O5" s="114"/>
    </row>
    <row r="6" spans="1:15" ht="21" x14ac:dyDescent="0.3">
      <c r="A6" s="98">
        <v>43196</v>
      </c>
      <c r="B6" s="110">
        <v>5770</v>
      </c>
      <c r="C6" s="107" t="s">
        <v>35</v>
      </c>
      <c r="D6" s="100" t="s">
        <v>39</v>
      </c>
      <c r="E6" s="110">
        <v>300</v>
      </c>
      <c r="F6" s="110">
        <v>3600</v>
      </c>
      <c r="G6" s="101">
        <v>43217</v>
      </c>
      <c r="H6" s="165"/>
      <c r="I6" s="165"/>
      <c r="J6" s="102"/>
      <c r="K6" s="103"/>
      <c r="L6" s="116"/>
      <c r="M6" s="50"/>
      <c r="N6" s="105"/>
      <c r="O6" s="106"/>
    </row>
    <row r="7" spans="1:15" ht="21" x14ac:dyDescent="0.4">
      <c r="A7" s="98"/>
      <c r="B7" s="117"/>
      <c r="C7" s="118"/>
      <c r="D7" s="108"/>
      <c r="E7" s="117"/>
      <c r="F7" s="117"/>
      <c r="G7" s="119"/>
      <c r="H7" s="119"/>
      <c r="I7" s="119"/>
      <c r="J7" s="102"/>
      <c r="K7" s="120"/>
      <c r="L7" s="121"/>
      <c r="M7" s="50"/>
      <c r="N7" s="105"/>
      <c r="O7" s="106"/>
    </row>
    <row r="8" spans="1:15" ht="21" x14ac:dyDescent="0.4">
      <c r="A8" s="98"/>
      <c r="B8" s="122"/>
      <c r="C8" s="123"/>
      <c r="D8" s="111"/>
      <c r="E8" s="122"/>
      <c r="F8" s="122"/>
      <c r="G8" s="124"/>
      <c r="H8" s="124"/>
      <c r="I8" s="124"/>
      <c r="J8" s="102"/>
      <c r="K8" s="125"/>
      <c r="L8" s="109"/>
      <c r="M8" s="50"/>
      <c r="N8" s="105"/>
      <c r="O8" s="106"/>
    </row>
    <row r="9" spans="1:15" ht="21" x14ac:dyDescent="0.4">
      <c r="A9" s="126"/>
      <c r="B9" s="117"/>
      <c r="C9" s="118"/>
      <c r="D9" s="108"/>
      <c r="E9" s="117"/>
      <c r="F9" s="117"/>
      <c r="G9" s="101"/>
      <c r="H9" s="101"/>
      <c r="I9" s="101"/>
      <c r="J9" s="102"/>
      <c r="K9" s="120"/>
      <c r="L9" s="109"/>
      <c r="M9" s="50"/>
      <c r="N9" s="105"/>
      <c r="O9" s="106"/>
    </row>
    <row r="10" spans="1:15" ht="21" x14ac:dyDescent="0.4">
      <c r="A10" s="127"/>
      <c r="B10" s="122"/>
      <c r="C10" s="123"/>
      <c r="D10" s="111"/>
      <c r="E10" s="122"/>
      <c r="F10" s="122"/>
      <c r="G10" s="124"/>
      <c r="H10" s="124"/>
      <c r="I10" s="124"/>
      <c r="J10" s="102"/>
      <c r="K10" s="128"/>
      <c r="L10" s="109"/>
      <c r="M10" s="50"/>
      <c r="N10" s="105"/>
      <c r="O10" s="106"/>
    </row>
    <row r="11" spans="1:15" s="134" customFormat="1" ht="21" x14ac:dyDescent="0.4">
      <c r="A11" s="129"/>
      <c r="B11" s="130"/>
      <c r="C11" s="131"/>
      <c r="D11" s="108"/>
      <c r="E11" s="130"/>
      <c r="F11" s="130"/>
      <c r="G11" s="119"/>
      <c r="H11" s="119"/>
      <c r="I11" s="119"/>
      <c r="J11" s="102"/>
      <c r="K11" s="132"/>
      <c r="L11" s="109"/>
      <c r="M11" s="50"/>
      <c r="N11" s="50"/>
      <c r="O11" s="133"/>
    </row>
    <row r="12" spans="1:15" ht="21" x14ac:dyDescent="0.4">
      <c r="A12" s="135"/>
      <c r="B12" s="122"/>
      <c r="C12" s="123"/>
      <c r="D12" s="108"/>
      <c r="E12" s="122"/>
      <c r="F12" s="122"/>
      <c r="G12" s="124"/>
      <c r="H12" s="124"/>
      <c r="I12" s="124"/>
      <c r="J12" s="102"/>
      <c r="K12" s="132"/>
      <c r="L12" s="109"/>
      <c r="M12" s="50"/>
      <c r="N12" s="105"/>
      <c r="O12" s="106"/>
    </row>
    <row r="13" spans="1:15" s="134" customFormat="1" ht="21" x14ac:dyDescent="0.4">
      <c r="A13" s="83"/>
      <c r="B13" s="130"/>
      <c r="C13" s="130"/>
      <c r="D13" s="136"/>
      <c r="E13" s="130"/>
      <c r="F13" s="130"/>
      <c r="G13" s="119"/>
      <c r="H13" s="119"/>
      <c r="I13" s="119"/>
      <c r="J13" s="102"/>
      <c r="K13" s="137"/>
      <c r="L13" s="109"/>
      <c r="M13" s="50"/>
      <c r="N13" s="50"/>
      <c r="O13" s="133"/>
    </row>
    <row r="14" spans="1:15" ht="21" x14ac:dyDescent="0.4">
      <c r="A14" s="83"/>
      <c r="B14" s="122"/>
      <c r="C14" s="122"/>
      <c r="D14" s="108"/>
      <c r="E14" s="122"/>
      <c r="F14" s="122"/>
      <c r="G14" s="124"/>
      <c r="H14" s="124"/>
      <c r="I14" s="124"/>
      <c r="J14" s="102"/>
      <c r="K14" s="132"/>
      <c r="L14" s="109"/>
      <c r="M14" s="50"/>
      <c r="N14" s="105"/>
      <c r="O14" s="106"/>
    </row>
    <row r="15" spans="1:15" s="134" customFormat="1" ht="21" x14ac:dyDescent="0.4">
      <c r="A15" s="51"/>
      <c r="B15" s="130"/>
      <c r="C15" s="130"/>
      <c r="D15" s="108"/>
      <c r="E15" s="130"/>
      <c r="F15" s="130"/>
      <c r="G15" s="119"/>
      <c r="H15" s="119"/>
      <c r="I15" s="119"/>
      <c r="J15" s="102"/>
      <c r="K15" s="132"/>
      <c r="L15" s="109"/>
      <c r="M15" s="50"/>
      <c r="N15" s="50"/>
      <c r="O15" s="133"/>
    </row>
    <row r="16" spans="1:15" ht="21" x14ac:dyDescent="0.4">
      <c r="A16" s="138"/>
      <c r="B16" s="122"/>
      <c r="C16" s="122"/>
      <c r="D16" s="108"/>
      <c r="E16" s="122"/>
      <c r="F16" s="122"/>
      <c r="G16" s="124"/>
      <c r="H16" s="124"/>
      <c r="I16" s="124"/>
      <c r="J16" s="102"/>
      <c r="K16" s="132"/>
      <c r="L16" s="109"/>
      <c r="M16" s="50"/>
      <c r="N16" s="105"/>
      <c r="O16" s="106"/>
    </row>
    <row r="17" spans="1:15" s="134" customFormat="1" ht="21" x14ac:dyDescent="0.4">
      <c r="A17" s="51"/>
      <c r="B17" s="130"/>
      <c r="C17" s="130"/>
      <c r="D17" s="108"/>
      <c r="E17" s="130"/>
      <c r="F17" s="130"/>
      <c r="G17" s="119"/>
      <c r="H17" s="119"/>
      <c r="I17" s="119"/>
      <c r="J17" s="102"/>
      <c r="K17" s="132"/>
      <c r="L17" s="109"/>
      <c r="M17" s="50"/>
      <c r="N17" s="50"/>
      <c r="O17" s="133"/>
    </row>
    <row r="18" spans="1:15" ht="21" x14ac:dyDescent="0.4">
      <c r="A18" s="138"/>
      <c r="B18" s="117"/>
      <c r="C18" s="117"/>
      <c r="D18" s="108"/>
      <c r="E18" s="117"/>
      <c r="F18" s="117"/>
      <c r="G18" s="119"/>
      <c r="H18" s="119"/>
      <c r="I18" s="119"/>
      <c r="J18" s="102"/>
      <c r="K18" s="120"/>
      <c r="L18" s="109"/>
      <c r="M18" s="50"/>
      <c r="N18" s="105"/>
      <c r="O18" s="106"/>
    </row>
    <row r="19" spans="1:15" ht="21" x14ac:dyDescent="0.3">
      <c r="A19" s="138"/>
      <c r="B19" s="139"/>
      <c r="C19" s="139"/>
      <c r="D19" s="140"/>
      <c r="E19" s="139"/>
      <c r="F19" s="139"/>
      <c r="G19" s="119"/>
      <c r="H19" s="119"/>
      <c r="I19" s="119"/>
      <c r="J19" s="102"/>
      <c r="K19" s="141"/>
      <c r="L19" s="109"/>
      <c r="M19" s="50"/>
      <c r="N19" s="105"/>
      <c r="O19" s="106"/>
    </row>
    <row r="20" spans="1:15" ht="21" x14ac:dyDescent="0.4">
      <c r="A20" s="138"/>
      <c r="B20" s="117"/>
      <c r="C20" s="117"/>
      <c r="D20" s="108"/>
      <c r="E20" s="117"/>
      <c r="F20" s="117"/>
      <c r="G20" s="119"/>
      <c r="H20" s="119"/>
      <c r="I20" s="119"/>
      <c r="J20" s="102"/>
      <c r="K20" s="120"/>
      <c r="L20" s="109"/>
      <c r="M20" s="50"/>
      <c r="N20" s="105"/>
      <c r="O20" s="106"/>
    </row>
    <row r="21" spans="1:15" s="134" customFormat="1" ht="21.6" thickBot="1" x14ac:dyDescent="0.45">
      <c r="A21" s="142"/>
      <c r="B21" s="143"/>
      <c r="C21" s="143"/>
      <c r="D21" s="144"/>
      <c r="E21" s="143"/>
      <c r="F21" s="143"/>
      <c r="G21" s="145"/>
      <c r="H21" s="145"/>
      <c r="I21" s="145"/>
      <c r="J21" s="146"/>
      <c r="K21" s="147"/>
      <c r="L21" s="148"/>
      <c r="M21" s="149"/>
      <c r="N21" s="149"/>
      <c r="O21" s="150"/>
    </row>
    <row r="22" spans="1:15" x14ac:dyDescent="0.3">
      <c r="E22" s="44">
        <f>SUM(E3:E21)</f>
        <v>754</v>
      </c>
      <c r="F22" s="44">
        <f>SUM(F3:F21)</f>
        <v>10572</v>
      </c>
    </row>
  </sheetData>
  <mergeCells count="1">
    <mergeCell ref="A1:O1"/>
  </mergeCells>
  <pageMargins left="0.7" right="0.7" top="0.75" bottom="0.75" header="0.3" footer="0.3"/>
  <pageSetup paperSize="9" scale="6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Listes!$A$1:$A$2</xm:f>
          </x14:formula1>
          <xm:sqref>J3:J21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O22"/>
  <sheetViews>
    <sheetView zoomScale="70" zoomScaleNormal="70" workbookViewId="0">
      <selection activeCell="I5" sqref="I5"/>
    </sheetView>
  </sheetViews>
  <sheetFormatPr baseColWidth="10" defaultColWidth="9.109375" defaultRowHeight="14.4" x14ac:dyDescent="0.3"/>
  <cols>
    <col min="1" max="1" width="16.6640625" customWidth="1"/>
    <col min="2" max="3" width="8.6640625" customWidth="1"/>
    <col min="4" max="4" width="18.5546875" customWidth="1"/>
    <col min="5" max="5" width="10.44140625" customWidth="1"/>
    <col min="6" max="6" width="10.33203125" customWidth="1"/>
    <col min="7" max="7" width="12.88671875" customWidth="1"/>
    <col min="8" max="8" width="15.5546875" customWidth="1"/>
    <col min="9" max="9" width="13.6640625" bestFit="1" customWidth="1"/>
    <col min="10" max="10" width="10" bestFit="1" customWidth="1"/>
    <col min="11" max="11" width="20.5546875" bestFit="1" customWidth="1"/>
    <col min="12" max="12" width="11.33203125" style="2" customWidth="1"/>
    <col min="13" max="13" width="15.44140625" style="2" customWidth="1"/>
    <col min="14" max="14" width="13.6640625" customWidth="1"/>
    <col min="15" max="15" width="12.88671875" customWidth="1"/>
    <col min="20" max="1027" width="8.6640625" customWidth="1"/>
  </cols>
  <sheetData>
    <row r="1" spans="1:15" ht="28.8" x14ac:dyDescent="0.55000000000000004">
      <c r="A1" s="176" t="s">
        <v>26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8"/>
    </row>
    <row r="2" spans="1:15" ht="54" x14ac:dyDescent="0.3">
      <c r="A2" s="72" t="s">
        <v>21</v>
      </c>
      <c r="B2" s="73" t="s">
        <v>1</v>
      </c>
      <c r="C2" s="73" t="s">
        <v>2</v>
      </c>
      <c r="D2" s="73" t="s">
        <v>3</v>
      </c>
      <c r="E2" s="74" t="s">
        <v>32</v>
      </c>
      <c r="F2" s="74" t="s">
        <v>4</v>
      </c>
      <c r="G2" s="73" t="s">
        <v>5</v>
      </c>
      <c r="H2" s="74" t="s">
        <v>8</v>
      </c>
      <c r="I2" s="74" t="s">
        <v>20</v>
      </c>
      <c r="J2" s="73" t="s">
        <v>6</v>
      </c>
      <c r="K2" s="75" t="s">
        <v>7</v>
      </c>
      <c r="L2" s="74" t="s">
        <v>15</v>
      </c>
      <c r="M2" s="76" t="s">
        <v>14</v>
      </c>
      <c r="N2" s="76" t="s">
        <v>23</v>
      </c>
      <c r="O2" s="77" t="s">
        <v>24</v>
      </c>
    </row>
    <row r="3" spans="1:15" ht="21" x14ac:dyDescent="0.3">
      <c r="A3" s="56"/>
      <c r="B3" s="4"/>
      <c r="C3" s="4"/>
      <c r="D3" s="5"/>
      <c r="E3" s="4"/>
      <c r="F3" s="4"/>
      <c r="G3" s="6"/>
      <c r="H3" s="6"/>
      <c r="I3" s="6"/>
      <c r="J3" s="7"/>
      <c r="K3" s="8"/>
      <c r="L3" s="35"/>
      <c r="M3" s="29"/>
      <c r="N3" s="3"/>
      <c r="O3" s="57"/>
    </row>
    <row r="4" spans="1:15" ht="21" x14ac:dyDescent="0.3">
      <c r="A4" s="56"/>
      <c r="B4" s="4"/>
      <c r="C4" s="11"/>
      <c r="D4" s="12"/>
      <c r="E4" s="4"/>
      <c r="F4" s="4"/>
      <c r="G4" s="6"/>
      <c r="H4" s="6"/>
      <c r="I4" s="89"/>
      <c r="J4" s="7"/>
      <c r="K4" s="8"/>
      <c r="L4" s="36"/>
      <c r="M4" s="29"/>
      <c r="N4" s="3"/>
      <c r="O4" s="57"/>
    </row>
    <row r="5" spans="1:15" s="1" customFormat="1" ht="21" x14ac:dyDescent="0.3">
      <c r="A5" s="56"/>
      <c r="B5" s="10"/>
      <c r="C5" s="11"/>
      <c r="D5" s="15"/>
      <c r="E5" s="10"/>
      <c r="F5" s="10"/>
      <c r="G5" s="6"/>
      <c r="H5" s="6"/>
      <c r="I5" s="6"/>
      <c r="J5" s="7"/>
      <c r="K5" s="8"/>
      <c r="L5" s="90"/>
      <c r="M5" s="29"/>
      <c r="N5" s="55"/>
      <c r="O5" s="58"/>
    </row>
    <row r="6" spans="1:15" ht="21" x14ac:dyDescent="0.3">
      <c r="A6" s="56"/>
      <c r="B6" s="10"/>
      <c r="C6" s="11"/>
      <c r="D6" s="15"/>
      <c r="E6" s="10"/>
      <c r="F6" s="10"/>
      <c r="G6" s="6"/>
      <c r="H6" s="6"/>
      <c r="I6" s="6"/>
      <c r="J6" s="7"/>
      <c r="K6" s="8"/>
      <c r="L6" s="37"/>
      <c r="M6" s="29"/>
      <c r="N6" s="3"/>
      <c r="O6" s="57"/>
    </row>
    <row r="7" spans="1:15" ht="21" x14ac:dyDescent="0.4">
      <c r="A7" s="56"/>
      <c r="B7" s="17"/>
      <c r="C7" s="18"/>
      <c r="D7" s="12"/>
      <c r="E7" s="17"/>
      <c r="F7" s="17"/>
      <c r="G7" s="19"/>
      <c r="H7" s="19"/>
      <c r="I7" s="19"/>
      <c r="J7" s="7"/>
      <c r="K7" s="20"/>
      <c r="L7" s="34"/>
      <c r="M7" s="29"/>
      <c r="N7" s="3"/>
      <c r="O7" s="57"/>
    </row>
    <row r="8" spans="1:15" ht="21" x14ac:dyDescent="0.4">
      <c r="A8" s="56"/>
      <c r="B8" s="13"/>
      <c r="C8" s="14"/>
      <c r="D8" s="15"/>
      <c r="E8" s="13"/>
      <c r="F8" s="13"/>
      <c r="G8" s="16"/>
      <c r="H8" s="16"/>
      <c r="I8" s="16"/>
      <c r="J8" s="7"/>
      <c r="K8" s="9"/>
      <c r="L8" s="36"/>
      <c r="M8" s="29"/>
      <c r="N8" s="3"/>
      <c r="O8" s="57"/>
    </row>
    <row r="9" spans="1:15" ht="21" x14ac:dyDescent="0.4">
      <c r="A9" s="59"/>
      <c r="B9" s="17"/>
      <c r="C9" s="18"/>
      <c r="D9" s="12"/>
      <c r="E9" s="17"/>
      <c r="F9" s="17"/>
      <c r="G9" s="6"/>
      <c r="H9" s="6"/>
      <c r="I9" s="6"/>
      <c r="J9" s="7"/>
      <c r="K9" s="20"/>
      <c r="L9" s="36"/>
      <c r="M9" s="29"/>
      <c r="N9" s="3"/>
      <c r="O9" s="57"/>
    </row>
    <row r="10" spans="1:15" ht="21" x14ac:dyDescent="0.4">
      <c r="A10" s="60"/>
      <c r="B10" s="13"/>
      <c r="C10" s="14"/>
      <c r="D10" s="15"/>
      <c r="E10" s="13"/>
      <c r="F10" s="13"/>
      <c r="G10" s="16"/>
      <c r="H10" s="16"/>
      <c r="I10" s="16"/>
      <c r="J10" s="7"/>
      <c r="K10" s="21"/>
      <c r="L10" s="36"/>
      <c r="M10" s="29"/>
      <c r="N10" s="3"/>
      <c r="O10" s="57"/>
    </row>
    <row r="11" spans="1:15" s="2" customFormat="1" ht="21" x14ac:dyDescent="0.4">
      <c r="A11" s="61"/>
      <c r="B11" s="22"/>
      <c r="C11" s="23"/>
      <c r="D11" s="12"/>
      <c r="E11" s="22"/>
      <c r="F11" s="22"/>
      <c r="G11" s="19"/>
      <c r="H11" s="19"/>
      <c r="I11" s="19"/>
      <c r="J11" s="7"/>
      <c r="K11" s="24"/>
      <c r="L11" s="36"/>
      <c r="M11" s="29"/>
      <c r="N11" s="29"/>
      <c r="O11" s="42"/>
    </row>
    <row r="12" spans="1:15" ht="21" x14ac:dyDescent="0.4">
      <c r="A12" s="62"/>
      <c r="B12" s="13"/>
      <c r="C12" s="14"/>
      <c r="D12" s="12"/>
      <c r="E12" s="13"/>
      <c r="F12" s="13"/>
      <c r="G12" s="16"/>
      <c r="H12" s="16"/>
      <c r="I12" s="16"/>
      <c r="J12" s="7"/>
      <c r="K12" s="24"/>
      <c r="L12" s="36"/>
      <c r="M12" s="29"/>
      <c r="N12" s="3"/>
      <c r="O12" s="57"/>
    </row>
    <row r="13" spans="1:15" s="2" customFormat="1" ht="21" x14ac:dyDescent="0.4">
      <c r="A13" s="33"/>
      <c r="B13" s="22"/>
      <c r="C13" s="22"/>
      <c r="D13" s="25"/>
      <c r="E13" s="22"/>
      <c r="F13" s="22"/>
      <c r="G13" s="19"/>
      <c r="H13" s="19"/>
      <c r="I13" s="19"/>
      <c r="J13" s="7"/>
      <c r="K13" s="26"/>
      <c r="L13" s="36"/>
      <c r="M13" s="29"/>
      <c r="N13" s="29"/>
      <c r="O13" s="42"/>
    </row>
    <row r="14" spans="1:15" ht="21" x14ac:dyDescent="0.4">
      <c r="A14" s="33"/>
      <c r="B14" s="13"/>
      <c r="C14" s="13"/>
      <c r="D14" s="12"/>
      <c r="E14" s="13"/>
      <c r="F14" s="13"/>
      <c r="G14" s="16"/>
      <c r="H14" s="16"/>
      <c r="I14" s="16"/>
      <c r="J14" s="7"/>
      <c r="K14" s="24"/>
      <c r="L14" s="36"/>
      <c r="M14" s="29"/>
      <c r="N14" s="3"/>
      <c r="O14" s="57"/>
    </row>
    <row r="15" spans="1:15" s="2" customFormat="1" ht="21" x14ac:dyDescent="0.4">
      <c r="A15" s="43"/>
      <c r="B15" s="22"/>
      <c r="C15" s="22"/>
      <c r="D15" s="12"/>
      <c r="E15" s="22"/>
      <c r="F15" s="22"/>
      <c r="G15" s="19"/>
      <c r="H15" s="19"/>
      <c r="I15" s="19"/>
      <c r="J15" s="7"/>
      <c r="K15" s="24"/>
      <c r="L15" s="36"/>
      <c r="M15" s="29"/>
      <c r="N15" s="29"/>
      <c r="O15" s="42"/>
    </row>
    <row r="16" spans="1:15" ht="21" x14ac:dyDescent="0.4">
      <c r="A16" s="63"/>
      <c r="B16" s="13"/>
      <c r="C16" s="13"/>
      <c r="D16" s="12"/>
      <c r="E16" s="13"/>
      <c r="F16" s="13"/>
      <c r="G16" s="16"/>
      <c r="H16" s="16"/>
      <c r="I16" s="16"/>
      <c r="J16" s="7"/>
      <c r="K16" s="24"/>
      <c r="L16" s="36"/>
      <c r="M16" s="29"/>
      <c r="N16" s="3"/>
      <c r="O16" s="57"/>
    </row>
    <row r="17" spans="1:15" s="2" customFormat="1" ht="21" x14ac:dyDescent="0.4">
      <c r="A17" s="43"/>
      <c r="B17" s="22"/>
      <c r="C17" s="22"/>
      <c r="D17" s="12"/>
      <c r="E17" s="22"/>
      <c r="F17" s="22"/>
      <c r="G17" s="19"/>
      <c r="H17" s="19"/>
      <c r="I17" s="19"/>
      <c r="J17" s="7"/>
      <c r="K17" s="24"/>
      <c r="L17" s="36"/>
      <c r="M17" s="29"/>
      <c r="N17" s="29"/>
      <c r="O17" s="42"/>
    </row>
    <row r="18" spans="1:15" ht="21" x14ac:dyDescent="0.4">
      <c r="A18" s="63"/>
      <c r="B18" s="17"/>
      <c r="C18" s="17"/>
      <c r="D18" s="12"/>
      <c r="E18" s="17"/>
      <c r="F18" s="17"/>
      <c r="G18" s="19"/>
      <c r="H18" s="19"/>
      <c r="I18" s="19"/>
      <c r="J18" s="7"/>
      <c r="K18" s="20"/>
      <c r="L18" s="36"/>
      <c r="M18" s="29"/>
      <c r="N18" s="3"/>
      <c r="O18" s="57"/>
    </row>
    <row r="19" spans="1:15" ht="21" x14ac:dyDescent="0.3">
      <c r="A19" s="63"/>
      <c r="B19" s="30"/>
      <c r="C19" s="30"/>
      <c r="D19" s="31"/>
      <c r="E19" s="30"/>
      <c r="F19" s="30"/>
      <c r="G19" s="19"/>
      <c r="H19" s="19"/>
      <c r="I19" s="19"/>
      <c r="J19" s="7"/>
      <c r="K19" s="32"/>
      <c r="L19" s="36"/>
      <c r="M19" s="29"/>
      <c r="N19" s="3"/>
      <c r="O19" s="57"/>
    </row>
    <row r="20" spans="1:15" ht="21" x14ac:dyDescent="0.4">
      <c r="A20" s="63"/>
      <c r="B20" s="17"/>
      <c r="C20" s="17"/>
      <c r="D20" s="12"/>
      <c r="E20" s="17"/>
      <c r="F20" s="17"/>
      <c r="G20" s="19"/>
      <c r="H20" s="19"/>
      <c r="I20" s="19"/>
      <c r="J20" s="7"/>
      <c r="K20" s="20"/>
      <c r="L20" s="36"/>
      <c r="M20" s="29"/>
      <c r="N20" s="3"/>
      <c r="O20" s="57"/>
    </row>
    <row r="21" spans="1:15" s="2" customFormat="1" ht="21.6" thickBot="1" x14ac:dyDescent="0.45">
      <c r="A21" s="64"/>
      <c r="B21" s="65"/>
      <c r="C21" s="65"/>
      <c r="D21" s="66"/>
      <c r="E21" s="65"/>
      <c r="F21" s="65"/>
      <c r="G21" s="67"/>
      <c r="H21" s="67"/>
      <c r="I21" s="67"/>
      <c r="J21" s="68"/>
      <c r="K21" s="69"/>
      <c r="L21" s="70"/>
      <c r="M21" s="71"/>
      <c r="N21" s="71"/>
      <c r="O21" s="54"/>
    </row>
    <row r="22" spans="1:15" x14ac:dyDescent="0.3">
      <c r="E22">
        <f>SUM(E3:E21)</f>
        <v>0</v>
      </c>
      <c r="F22">
        <f>SUM(F3:F21)</f>
        <v>0</v>
      </c>
    </row>
  </sheetData>
  <mergeCells count="1">
    <mergeCell ref="A1:O1"/>
  </mergeCells>
  <pageMargins left="0.7" right="0.7" top="0.75" bottom="0.75" header="0.3" footer="0.3"/>
  <pageSetup paperSize="9" scale="6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Listes!$A$1:$A$2</xm:f>
          </x14:formula1>
          <xm:sqref>J3:J21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Q21"/>
  <sheetViews>
    <sheetView tabSelected="1" workbookViewId="0">
      <selection activeCell="J3" sqref="J3"/>
    </sheetView>
  </sheetViews>
  <sheetFormatPr baseColWidth="10" defaultColWidth="9.109375" defaultRowHeight="14.4" x14ac:dyDescent="0.3"/>
  <cols>
    <col min="2" max="2" width="9.109375" style="38"/>
    <col min="3" max="3" width="15.5546875" customWidth="1"/>
    <col min="4" max="4" width="15" customWidth="1"/>
    <col min="5" max="5" width="14.88671875" style="38" customWidth="1"/>
    <col min="6" max="6" width="14.33203125" style="38" customWidth="1"/>
    <col min="7" max="8" width="9.109375" style="2"/>
    <col min="11" max="11" width="9.109375" style="38"/>
    <col min="12" max="12" width="15.5546875" customWidth="1"/>
    <col min="13" max="13" width="15" customWidth="1"/>
    <col min="14" max="15" width="14.88671875" style="38" customWidth="1"/>
    <col min="16" max="17" width="9.109375" style="2"/>
  </cols>
  <sheetData>
    <row r="1" spans="1:17" ht="21" x14ac:dyDescent="0.4">
      <c r="A1" s="179"/>
      <c r="B1" s="180"/>
      <c r="C1" s="180"/>
      <c r="D1" s="180"/>
      <c r="E1" s="180"/>
      <c r="F1" s="180"/>
      <c r="G1" s="180"/>
      <c r="H1" s="181"/>
      <c r="J1" s="179"/>
      <c r="K1" s="180"/>
      <c r="L1" s="180"/>
      <c r="M1" s="180"/>
      <c r="N1" s="180"/>
      <c r="O1" s="180"/>
      <c r="P1" s="180"/>
      <c r="Q1" s="181"/>
    </row>
    <row r="2" spans="1:17" ht="46.8" x14ac:dyDescent="0.3">
      <c r="A2" s="92" t="s">
        <v>1</v>
      </c>
      <c r="B2" s="39" t="s">
        <v>22</v>
      </c>
      <c r="C2" s="27" t="s">
        <v>12</v>
      </c>
      <c r="D2" s="28" t="s">
        <v>19</v>
      </c>
      <c r="E2" s="53" t="s">
        <v>25</v>
      </c>
      <c r="F2" s="53" t="s">
        <v>30</v>
      </c>
      <c r="G2" s="28" t="s">
        <v>13</v>
      </c>
      <c r="H2" s="93" t="s">
        <v>31</v>
      </c>
      <c r="J2" s="92" t="s">
        <v>1</v>
      </c>
      <c r="K2" s="39" t="s">
        <v>22</v>
      </c>
      <c r="L2" s="27" t="s">
        <v>12</v>
      </c>
      <c r="M2" s="28" t="s">
        <v>19</v>
      </c>
      <c r="N2" s="53" t="s">
        <v>25</v>
      </c>
      <c r="O2" s="53" t="s">
        <v>30</v>
      </c>
      <c r="P2" s="28" t="s">
        <v>13</v>
      </c>
      <c r="Q2" s="93" t="s">
        <v>28</v>
      </c>
    </row>
    <row r="3" spans="1:17" x14ac:dyDescent="0.3">
      <c r="A3" s="63">
        <f>'AVRIL Commande Gourmet '!B3</f>
        <v>5763</v>
      </c>
      <c r="B3" s="40">
        <f>'AVRIL Commande Gourmet '!C3</f>
        <v>2158</v>
      </c>
      <c r="C3" s="3">
        <f t="array" ref="C3">MAX(IF('AVRIL Commande Gourmet '!$B$3:$B$21&amp;'AVRIL Commande Gourmet '!$C$3:$C$21='Indicateurs 04'!A3&amp;'Indicateurs 04'!B3,'AVRIL Commande Gourmet '!$I$3:$I$21-'AVRIL Commande Gourmet '!$H$3:$H$21))</f>
        <v>0</v>
      </c>
      <c r="D3" s="3">
        <f t="array" ref="D3">SUM(IF('AVRIL Heures'!$B$4:$B$23&amp;'AVRIL Heures'!$C$4:$C$23='Indicateurs 04'!A3&amp;'Indicateurs 04'!B3,'AVRIL Heures'!$F$4:$F$23))</f>
        <v>0</v>
      </c>
      <c r="E3" s="78">
        <f t="array" ref="E3">IF(D3&gt;0,D3/SUM(IF('AVRIL Commande Gourmet '!$B$3:$B$21&amp;'AVRIL Commande Gourmet '!$C$3:$C$21='Indicateurs 04'!A3&amp;'Indicateurs 04'!B3,'AVRIL Commande Gourmet '!$E$3:$E$21)),0)/24</f>
        <v>0</v>
      </c>
      <c r="F3" s="78">
        <f t="array" ref="F3">IF(D3&gt;0,D3/SUM(IF('AVRIL Commande Gourmet '!$B$3:$B$21&amp;'AVRIL Commande Gourmet '!$C$3:$C$21='Indicateurs 04'!A3&amp;'Indicateurs 04'!B3,'AVRIL Commande Gourmet '!$F$3:$F$21)),0)/24</f>
        <v>0</v>
      </c>
      <c r="G3" s="29">
        <f t="array" ref="G3">SUM(IF('AVRIL Commande Gourmet '!$B$3:$B$21&amp;'AVRIL Commande Gourmet '!$C$3:$C$21='Indicateurs 04'!A3&amp;'Indicateurs 04'!B3,'AVRIL Commande Gourmet '!$L$3:$L$21))</f>
        <v>0</v>
      </c>
      <c r="H3" s="29">
        <f t="array" ref="H3">SUM(IF('AVRIL Commande Gourmet '!$B$3:$B$21&amp;'AVRIL Commande Gourmet '!$C$3:$C$21='Indicateurs 04'!B3&amp;'Indicateurs 04'!C3,'AVRIL Commande Gourmet '!$N$3:$N$21))</f>
        <v>0</v>
      </c>
      <c r="J3" s="63">
        <f>'AVRIL commande coffret cadeau '!B3</f>
        <v>0</v>
      </c>
      <c r="K3" s="40">
        <f>'AVRIL commande coffret cadeau '!C3</f>
        <v>0</v>
      </c>
      <c r="L3" s="3">
        <f>IF('AVRIL commande coffret cadeau '!I3="",0,IF('AVRIL commande coffret cadeau '!H3='AVRIL commande coffret cadeau '!I3,1,_xlfn.DAYS('AVRIL commande coffret cadeau '!I3,'AVRIL commande coffret cadeau '!H3)))</f>
        <v>0</v>
      </c>
      <c r="M3" s="3">
        <f>SUMIFS('AVRIL Heures'!K4:K27,'AVRIL Heures'!G4:G27,'AVRIL Heures'!G4,'AVRIL Heures'!H4:H27,'AVRIL Heures'!H4)</f>
        <v>0</v>
      </c>
      <c r="N3" s="78">
        <f>IF(M3&gt;0,M3/'AVRIL commande coffret cadeau '!E3,0)/24</f>
        <v>0</v>
      </c>
      <c r="O3" s="78">
        <f>IF(M3&gt;0,M3/'AVRIL commande coffret cadeau '!F3,0)/24</f>
        <v>0</v>
      </c>
      <c r="P3" s="29">
        <f>'AVRIL commande coffret cadeau '!L3</f>
        <v>0</v>
      </c>
      <c r="Q3" s="42">
        <f>'AVRIL commande coffret cadeau '!N3</f>
        <v>0</v>
      </c>
    </row>
    <row r="4" spans="1:17" x14ac:dyDescent="0.3">
      <c r="A4" s="63">
        <f>'AVRIL Commande Gourmet '!B4</f>
        <v>5769</v>
      </c>
      <c r="B4" s="40" t="str">
        <f>'AVRIL Commande Gourmet '!C4</f>
        <v>4664</v>
      </c>
      <c r="C4" s="3">
        <f t="array" ref="C4">MAX(IF('AVRIL Commande Gourmet '!$B$3:$B$21&amp;'AVRIL Commande Gourmet '!$C$3:$C$21='Indicateurs 04'!A4&amp;'Indicateurs 04'!B4,'AVRIL Commande Gourmet '!$I$3:$I$21-'AVRIL Commande Gourmet '!$H$3:$H$21))</f>
        <v>0</v>
      </c>
      <c r="D4" s="3">
        <f t="array" ref="D4">SUM(IF('AVRIL Heures'!$B$4:$B$23&amp;'AVRIL Heures'!$C$4:$C$23='Indicateurs 04'!A4&amp;'Indicateurs 04'!B4,'AVRIL Heures'!$F$4:$F$23))</f>
        <v>0</v>
      </c>
      <c r="E4" s="78">
        <f t="array" ref="E4">IF(D4&gt;0,D4/SUM(IF('AVRIL Commande Gourmet '!$B$3:$B$21&amp;'AVRIL Commande Gourmet '!$C$3:$C$21='Indicateurs 04'!A4&amp;'Indicateurs 04'!B4,'AVRIL Commande Gourmet '!$E$3:$E$21)),0)/24</f>
        <v>0</v>
      </c>
      <c r="F4" s="78">
        <f t="array" ref="F4">IF(D4&gt;0,D4/SUM(IF('AVRIL Commande Gourmet '!$B$3:$B$21&amp;'AVRIL Commande Gourmet '!$C$3:$C$21='Indicateurs 04'!A4&amp;'Indicateurs 04'!B4,'AVRIL Commande Gourmet '!$F$3:$F$21)),0)/24</f>
        <v>0</v>
      </c>
      <c r="G4" s="29">
        <f t="array" ref="G4">SUM(IF('AVRIL Commande Gourmet '!$B$3:$B$21&amp;'AVRIL Commande Gourmet '!$C$3:$C$21='Indicateurs 04'!A4&amp;'Indicateurs 04'!B4,'AVRIL Commande Gourmet '!$L$3:$L$21))</f>
        <v>0</v>
      </c>
      <c r="H4" s="42">
        <f>'AVRIL Commande Gourmet '!N4</f>
        <v>0</v>
      </c>
      <c r="J4" s="63">
        <f>'AVRIL commande coffret cadeau '!B4</f>
        <v>0</v>
      </c>
      <c r="K4" s="40">
        <f>'AVRIL commande coffret cadeau '!C4</f>
        <v>0</v>
      </c>
      <c r="L4" s="3">
        <f>IF('AVRIL commande coffret cadeau '!I4="",0,IF('AVRIL commande coffret cadeau '!H4='AVRIL commande coffret cadeau '!I4,1,_xlfn.DAYS('AVRIL commande coffret cadeau '!I4,'AVRIL commande coffret cadeau '!H4)))</f>
        <v>0</v>
      </c>
      <c r="M4" s="3">
        <f>SUMIFS('AVRIL Heures'!K5:K18,'AVRIL Heures'!G5:G18,'AVRIL Heures'!G5,'AVRIL Heures'!H5:H18,'AVRIL Heures'!H5)</f>
        <v>0</v>
      </c>
      <c r="N4" s="78">
        <f>IF(M4&gt;0,M4/'AVRIL commande coffret cadeau '!E4,0)/24</f>
        <v>0</v>
      </c>
      <c r="O4" s="78">
        <f>IF(M4&gt;0,M4/'AVRIL commande coffret cadeau '!F4,0)/24</f>
        <v>0</v>
      </c>
      <c r="P4" s="29">
        <f>'AVRIL commande coffret cadeau '!L4</f>
        <v>0</v>
      </c>
      <c r="Q4" s="42">
        <f>'AVRIL commande coffret cadeau '!N4</f>
        <v>0</v>
      </c>
    </row>
    <row r="5" spans="1:17" x14ac:dyDescent="0.3">
      <c r="A5" s="63">
        <f>'AVRIL Commande Gourmet '!B5</f>
        <v>5770</v>
      </c>
      <c r="B5" s="40" t="str">
        <f>'AVRIL Commande Gourmet '!C5</f>
        <v>9072</v>
      </c>
      <c r="C5" s="3">
        <f t="array" ref="C5">MAX(IF('AVRIL Commande Gourmet '!$B$3:$B$21&amp;'AVRIL Commande Gourmet '!$C$3:$C$21='Indicateurs 04'!A5&amp;'Indicateurs 04'!B5,'AVRIL Commande Gourmet '!$I$3:$I$21-'AVRIL Commande Gourmet '!$H$3:$H$21))</f>
        <v>1</v>
      </c>
      <c r="D5" s="3">
        <f t="array" ref="D5">SUM(IF('AVRIL Heures'!$B$4:$B$23&amp;'AVRIL Heures'!$C$4:$C$23='Indicateurs 04'!A5&amp;'Indicateurs 04'!B5,'AVRIL Heures'!$F$4:$F$23))</f>
        <v>18</v>
      </c>
      <c r="E5" s="78">
        <f t="array" ref="E5">IF(D5&gt;0,D5/SUM(IF('AVRIL Commande Gourmet '!$B$3:$B$21&amp;'AVRIL Commande Gourmet '!$C$3:$C$21='Indicateurs 04'!A5&amp;'Indicateurs 04'!B5,'AVRIL Commande Gourmet '!$E$3:$E$21)),0)/24</f>
        <v>2.4999999999999998E-2</v>
      </c>
      <c r="F5" s="78">
        <f t="array" ref="F5">IF(D5&gt;0,D5/SUM(IF('AVRIL Commande Gourmet '!$B$3:$B$21&amp;'AVRIL Commande Gourmet '!$C$3:$C$21='Indicateurs 04'!A5&amp;'Indicateurs 04'!B5,'AVRIL Commande Gourmet '!$F$3:$F$21)),0)/24</f>
        <v>1.3888888888888889E-3</v>
      </c>
      <c r="G5" s="29">
        <f t="array" ref="G5">SUM(IF('AVRIL Commande Gourmet '!$B$3:$B$21&amp;'AVRIL Commande Gourmet '!$C$3:$C$21='Indicateurs 04'!A5&amp;'Indicateurs 04'!B5,'AVRIL Commande Gourmet '!$L$3:$L$21))</f>
        <v>0</v>
      </c>
      <c r="H5" s="42">
        <f>'AVRIL Commande Gourmet '!N5</f>
        <v>0</v>
      </c>
      <c r="J5" s="63">
        <f>'AVRIL commande coffret cadeau '!B5</f>
        <v>0</v>
      </c>
      <c r="K5" s="40">
        <f>'AVRIL commande coffret cadeau '!C5</f>
        <v>0</v>
      </c>
      <c r="L5" s="3">
        <f>IF('AVRIL commande coffret cadeau '!I5="",0,IF('AVRIL commande coffret cadeau '!H5='AVRIL commande coffret cadeau '!I5,1,_xlfn.DAYS('AVRIL commande coffret cadeau '!I5,'AVRIL commande coffret cadeau '!H5)))</f>
        <v>0</v>
      </c>
      <c r="M5" s="3">
        <f>SUMIFS('AVRIL Heures'!K6:K19,'AVRIL Heures'!G6:G19,'AVRIL Heures'!G6,'AVRIL Heures'!H6:H19,'AVRIL Heures'!H6)</f>
        <v>0</v>
      </c>
      <c r="N5" s="78">
        <f>IF(M5&gt;0,M5/'AVRIL commande coffret cadeau '!E5,0)/24</f>
        <v>0</v>
      </c>
      <c r="O5" s="78">
        <f>IF(M5&gt;0,M5/'AVRIL commande coffret cadeau '!F5,0)/24</f>
        <v>0</v>
      </c>
      <c r="P5" s="29">
        <f>'AVRIL commande coffret cadeau '!L5</f>
        <v>0</v>
      </c>
      <c r="Q5" s="42">
        <f>'AVRIL commande coffret cadeau '!N5</f>
        <v>0</v>
      </c>
    </row>
    <row r="6" spans="1:17" x14ac:dyDescent="0.3">
      <c r="A6" s="63">
        <f>'AVRIL Commande Gourmet '!B6</f>
        <v>5770</v>
      </c>
      <c r="B6" s="40" t="str">
        <f>'AVRIL Commande Gourmet '!C6</f>
        <v>2158</v>
      </c>
      <c r="C6" s="3">
        <f t="array" ref="C6">MAX(IF('AVRIL Commande Gourmet '!$B$3:$B$21&amp;'AVRIL Commande Gourmet '!$C$3:$C$21='Indicateurs 04'!A6&amp;'Indicateurs 04'!B6,'AVRIL Commande Gourmet '!$I$3:$I$21-'AVRIL Commande Gourmet '!$H$3:$H$21))</f>
        <v>0</v>
      </c>
      <c r="D6" s="3">
        <f t="array" ref="D6">SUM(IF('AVRIL Heures'!$B$4:$B$23&amp;'AVRIL Heures'!$C$4:$C$23='Indicateurs 04'!A6&amp;'Indicateurs 04'!B6,'AVRIL Heures'!$F$4:$F$23))</f>
        <v>0</v>
      </c>
      <c r="E6" s="78">
        <f t="array" ref="E6">IF(D6&gt;0,D6/SUM(IF('AVRIL Commande Gourmet '!$B$3:$B$21&amp;'AVRIL Commande Gourmet '!$C$3:$C$21='Indicateurs 04'!A6&amp;'Indicateurs 04'!B6,'AVRIL Commande Gourmet '!$E$3:$E$21)),0)/24</f>
        <v>0</v>
      </c>
      <c r="F6" s="78">
        <f t="array" ref="F6">IF(D6&gt;0,D6/SUM(IF('AVRIL Commande Gourmet '!$B$3:$B$21&amp;'AVRIL Commande Gourmet '!$C$3:$C$21='Indicateurs 04'!A6&amp;'Indicateurs 04'!B6,'AVRIL Commande Gourmet '!$F$3:$F$21)),0)/24</f>
        <v>0</v>
      </c>
      <c r="G6" s="29">
        <f t="array" ref="G6">SUM(IF('AVRIL Commande Gourmet '!$B$3:$B$21&amp;'AVRIL Commande Gourmet '!$C$3:$C$21='Indicateurs 04'!A6&amp;'Indicateurs 04'!B6,'AVRIL Commande Gourmet '!$L$3:$L$21))</f>
        <v>0</v>
      </c>
      <c r="H6" s="42">
        <f>'AVRIL Commande Gourmet '!N6</f>
        <v>0</v>
      </c>
      <c r="J6" s="63">
        <f>'AVRIL commande coffret cadeau '!B6</f>
        <v>0</v>
      </c>
      <c r="K6" s="40">
        <f>'AVRIL commande coffret cadeau '!C6</f>
        <v>0</v>
      </c>
      <c r="L6" s="3">
        <f>IF('AVRIL commande coffret cadeau '!I6="",0,IF('AVRIL commande coffret cadeau '!H6='AVRIL commande coffret cadeau '!I6,1,_xlfn.DAYS('AVRIL commande coffret cadeau '!I6,'AVRIL commande coffret cadeau '!H6)))</f>
        <v>0</v>
      </c>
      <c r="M6" s="3">
        <f>SUMIFS('AVRIL Heures'!K7:K20,'AVRIL Heures'!G7:G20,'AVRIL Heures'!G7,'AVRIL Heures'!H7:H20,'AVRIL Heures'!H7)</f>
        <v>0</v>
      </c>
      <c r="N6" s="78">
        <f>IF(M6&gt;0,M6/'AVRIL commande coffret cadeau '!E6,0)/24</f>
        <v>0</v>
      </c>
      <c r="O6" s="78">
        <f>IF(M6&gt;0,M6/'AVRIL commande coffret cadeau '!F6,0)/24</f>
        <v>0</v>
      </c>
      <c r="P6" s="29">
        <f>'AVRIL commande coffret cadeau '!L6</f>
        <v>0</v>
      </c>
      <c r="Q6" s="42">
        <f>'AVRIL commande coffret cadeau '!N6</f>
        <v>0</v>
      </c>
    </row>
    <row r="7" spans="1:17" x14ac:dyDescent="0.3">
      <c r="A7" s="63">
        <f>'AVRIL Commande Gourmet '!B7</f>
        <v>0</v>
      </c>
      <c r="B7" s="40">
        <f>'AVRIL Commande Gourmet '!C7</f>
        <v>0</v>
      </c>
      <c r="C7" s="3">
        <f t="array" ref="C7">MAX(IF('AVRIL Commande Gourmet '!$B$3:$B$21&amp;'AVRIL Commande Gourmet '!$C$3:$C$21='Indicateurs 04'!A7&amp;'Indicateurs 04'!B7,'AVRIL Commande Gourmet '!$I$3:$I$21-'AVRIL Commande Gourmet '!$H$3:$H$21))</f>
        <v>0</v>
      </c>
      <c r="D7" s="3">
        <f t="array" ref="D7">SUM(IF('AVRIL Heures'!$B$4:$B$23&amp;'AVRIL Heures'!$C$4:$C$23='Indicateurs 04'!A7&amp;'Indicateurs 04'!B7,'AVRIL Heures'!$F$4:$F$23))</f>
        <v>0</v>
      </c>
      <c r="E7" s="78">
        <f t="array" ref="E7">IF(D7&gt;0,D7/SUM(IF('AVRIL Commande Gourmet '!$B$3:$B$21&amp;'AVRIL Commande Gourmet '!$C$3:$C$21='Indicateurs 04'!A7&amp;'Indicateurs 04'!B7,'AVRIL Commande Gourmet '!$E$3:$E$21)),0)/24</f>
        <v>0</v>
      </c>
      <c r="F7" s="78">
        <f t="array" ref="F7">IF(D7&gt;0,D7/SUM(IF('AVRIL Commande Gourmet '!$B$3:$B$21&amp;'AVRIL Commande Gourmet '!$C$3:$C$21='Indicateurs 04'!A7&amp;'Indicateurs 04'!B7,'AVRIL Commande Gourmet '!$F$3:$F$21)),0)/24</f>
        <v>0</v>
      </c>
      <c r="G7" s="29">
        <f t="array" ref="G7">SUM(IF('AVRIL Commande Gourmet '!$B$3:$B$21&amp;'AVRIL Commande Gourmet '!$C$3:$C$21='Indicateurs 04'!A7&amp;'Indicateurs 04'!B7,'AVRIL Commande Gourmet '!$L$3:$L$21))</f>
        <v>0</v>
      </c>
      <c r="H7" s="42">
        <f>'AVRIL Commande Gourmet '!N7</f>
        <v>0</v>
      </c>
      <c r="J7" s="63">
        <f>'AVRIL commande coffret cadeau '!B7</f>
        <v>0</v>
      </c>
      <c r="K7" s="40">
        <f>'AVRIL commande coffret cadeau '!C7</f>
        <v>0</v>
      </c>
      <c r="L7" s="3">
        <f>IF('AVRIL commande coffret cadeau '!I7="",0,IF('AVRIL commande coffret cadeau '!H7='AVRIL commande coffret cadeau '!I7,1,_xlfn.DAYS('AVRIL commande coffret cadeau '!I7,'AVRIL commande coffret cadeau '!H7)))</f>
        <v>0</v>
      </c>
      <c r="M7" s="3">
        <f>SUMIFS('AVRIL Heures'!K8:K21,'AVRIL Heures'!G8:G21,'AVRIL Heures'!G8,'AVRIL Heures'!H8:H21,'AVRIL Heures'!H8)</f>
        <v>0</v>
      </c>
      <c r="N7" s="78">
        <f>IF(M7&gt;0,M7/'AVRIL commande coffret cadeau '!E7,0)/24</f>
        <v>0</v>
      </c>
      <c r="O7" s="78">
        <f>IF(M7&gt;0,M7/'AVRIL commande coffret cadeau '!F7,0)/24</f>
        <v>0</v>
      </c>
      <c r="P7" s="29">
        <f>'AVRIL commande coffret cadeau '!L7</f>
        <v>0</v>
      </c>
      <c r="Q7" s="42">
        <f>'AVRIL commande coffret cadeau '!N7</f>
        <v>0</v>
      </c>
    </row>
    <row r="8" spans="1:17" x14ac:dyDescent="0.3">
      <c r="A8" s="63">
        <f>'AVRIL Commande Gourmet '!B8</f>
        <v>0</v>
      </c>
      <c r="B8" s="40">
        <f>'AVRIL Commande Gourmet '!C8</f>
        <v>0</v>
      </c>
      <c r="C8" s="3">
        <f t="array" ref="C8">MAX(IF('AVRIL Commande Gourmet '!$B$3:$B$21&amp;'AVRIL Commande Gourmet '!$C$3:$C$21='Indicateurs 04'!A8&amp;'Indicateurs 04'!B8,'AVRIL Commande Gourmet '!$I$3:$I$21-'AVRIL Commande Gourmet '!$H$3:$H$21))</f>
        <v>0</v>
      </c>
      <c r="D8" s="3">
        <f t="array" ref="D8">SUM(IF('AVRIL Heures'!$B$4:$B$23&amp;'AVRIL Heures'!$C$4:$C$23='Indicateurs 04'!A8&amp;'Indicateurs 04'!B8,'AVRIL Heures'!$F$4:$F$23))</f>
        <v>0</v>
      </c>
      <c r="E8" s="78">
        <f t="array" ref="E8">IF(D8&gt;0,D8/SUM(IF('AVRIL Commande Gourmet '!$B$3:$B$21&amp;'AVRIL Commande Gourmet '!$C$3:$C$21='Indicateurs 04'!A8&amp;'Indicateurs 04'!B8,'AVRIL Commande Gourmet '!$E$3:$E$21)),0)/24</f>
        <v>0</v>
      </c>
      <c r="F8" s="78">
        <f t="array" ref="F8">IF(D8&gt;0,D8/SUM(IF('AVRIL Commande Gourmet '!$B$3:$B$21&amp;'AVRIL Commande Gourmet '!$C$3:$C$21='Indicateurs 04'!A8&amp;'Indicateurs 04'!B8,'AVRIL Commande Gourmet '!$F$3:$F$21)),0)/24</f>
        <v>0</v>
      </c>
      <c r="G8" s="29">
        <f t="array" ref="G8">SUM(IF('AVRIL Commande Gourmet '!$B$3:$B$21&amp;'AVRIL Commande Gourmet '!$C$3:$C$21='Indicateurs 04'!A8&amp;'Indicateurs 04'!B8,'AVRIL Commande Gourmet '!$L$3:$L$21))</f>
        <v>0</v>
      </c>
      <c r="H8" s="42">
        <f>'AVRIL Commande Gourmet '!N8</f>
        <v>0</v>
      </c>
      <c r="J8" s="63">
        <f>'AVRIL commande coffret cadeau '!B8</f>
        <v>0</v>
      </c>
      <c r="K8" s="40">
        <f>'AVRIL commande coffret cadeau '!C8</f>
        <v>0</v>
      </c>
      <c r="L8" s="3">
        <f>IF('AVRIL commande coffret cadeau '!I8="",0,IF('AVRIL commande coffret cadeau '!H8='AVRIL commande coffret cadeau '!I8,1,_xlfn.DAYS('AVRIL commande coffret cadeau '!I8,'AVRIL commande coffret cadeau '!H8)))</f>
        <v>0</v>
      </c>
      <c r="M8" s="3">
        <f>SUMIFS('AVRIL Heures'!K9:K22,'AVRIL Heures'!G9:G22,'AVRIL Heures'!G9,'AVRIL Heures'!H9:H22,'AVRIL Heures'!H9)</f>
        <v>0</v>
      </c>
      <c r="N8" s="78">
        <f>IF(M8&gt;0,M8/'AVRIL commande coffret cadeau '!E8,0)/24</f>
        <v>0</v>
      </c>
      <c r="O8" s="78">
        <f>IF(M8&gt;0,M8/'AVRIL commande coffret cadeau '!F8,0)/24</f>
        <v>0</v>
      </c>
      <c r="P8" s="29">
        <f>'AVRIL commande coffret cadeau '!L8</f>
        <v>0</v>
      </c>
      <c r="Q8" s="42">
        <f>'AVRIL commande coffret cadeau '!N8</f>
        <v>0</v>
      </c>
    </row>
    <row r="9" spans="1:17" x14ac:dyDescent="0.3">
      <c r="A9" s="63">
        <f>'AVRIL Commande Gourmet '!B9</f>
        <v>0</v>
      </c>
      <c r="B9" s="40">
        <f>'AVRIL Commande Gourmet '!C9</f>
        <v>0</v>
      </c>
      <c r="C9" s="3">
        <f t="array" ref="C9">MAX(IF('AVRIL Commande Gourmet '!$B$3:$B$21&amp;'AVRIL Commande Gourmet '!$C$3:$C$21='Indicateurs 04'!A9&amp;'Indicateurs 04'!B9,'AVRIL Commande Gourmet '!$I$3:$I$21-'AVRIL Commande Gourmet '!$H$3:$H$21))</f>
        <v>0</v>
      </c>
      <c r="D9" s="3">
        <f t="array" ref="D9">SUM(IF('AVRIL Heures'!$B$4:$B$23&amp;'AVRIL Heures'!$C$4:$C$23='Indicateurs 04'!A9&amp;'Indicateurs 04'!B9,'AVRIL Heures'!$F$4:$F$23))</f>
        <v>0</v>
      </c>
      <c r="E9" s="78">
        <f t="array" ref="E9">IF(D9&gt;0,D9/SUM(IF('AVRIL Commande Gourmet '!$B$3:$B$21&amp;'AVRIL Commande Gourmet '!$C$3:$C$21='Indicateurs 04'!A9&amp;'Indicateurs 04'!B9,'AVRIL Commande Gourmet '!$E$3:$E$21)),0)/24</f>
        <v>0</v>
      </c>
      <c r="F9" s="78">
        <f t="array" ref="F9">IF(D9&gt;0,D9/SUM(IF('AVRIL Commande Gourmet '!$B$3:$B$21&amp;'AVRIL Commande Gourmet '!$C$3:$C$21='Indicateurs 04'!A9&amp;'Indicateurs 04'!B9,'AVRIL Commande Gourmet '!$F$3:$F$21)),0)/24</f>
        <v>0</v>
      </c>
      <c r="G9" s="29">
        <f t="array" ref="G9">SUM(IF('AVRIL Commande Gourmet '!$B$3:$B$21&amp;'AVRIL Commande Gourmet '!$C$3:$C$21='Indicateurs 04'!A9&amp;'Indicateurs 04'!B9,'AVRIL Commande Gourmet '!$L$3:$L$21))</f>
        <v>0</v>
      </c>
      <c r="H9" s="42">
        <f>'AVRIL Commande Gourmet '!N9</f>
        <v>0</v>
      </c>
      <c r="J9" s="63">
        <f>'AVRIL commande coffret cadeau '!B9</f>
        <v>0</v>
      </c>
      <c r="K9" s="40">
        <f>'AVRIL commande coffret cadeau '!C9</f>
        <v>0</v>
      </c>
      <c r="L9" s="3">
        <f>IF('AVRIL commande coffret cadeau '!I9="",0,IF('AVRIL commande coffret cadeau '!H9='AVRIL commande coffret cadeau '!I9,1,_xlfn.DAYS('AVRIL commande coffret cadeau '!I9,'AVRIL commande coffret cadeau '!H9)))</f>
        <v>0</v>
      </c>
      <c r="M9" s="3">
        <f>SUMIFS('AVRIL Heures'!K10:K23,'AVRIL Heures'!G10:G23,'AVRIL Heures'!G10,'AVRIL Heures'!H10:H23,'AVRIL Heures'!H10)</f>
        <v>0</v>
      </c>
      <c r="N9" s="78">
        <f>IF(M9&gt;0,M9/'AVRIL commande coffret cadeau '!E9,0)/24</f>
        <v>0</v>
      </c>
      <c r="O9" s="78">
        <f>IF(M9&gt;0,M9/'AVRIL commande coffret cadeau '!F9,0)/24</f>
        <v>0</v>
      </c>
      <c r="P9" s="29">
        <f>'AVRIL commande coffret cadeau '!L9</f>
        <v>0</v>
      </c>
      <c r="Q9" s="42">
        <f>'AVRIL commande coffret cadeau '!N9</f>
        <v>0</v>
      </c>
    </row>
    <row r="10" spans="1:17" x14ac:dyDescent="0.3">
      <c r="A10" s="63">
        <f>'AVRIL Commande Gourmet '!B10</f>
        <v>0</v>
      </c>
      <c r="B10" s="40">
        <f>'AVRIL Commande Gourmet '!C10</f>
        <v>0</v>
      </c>
      <c r="C10" s="3">
        <f t="array" ref="C10">MAX(IF('AVRIL Commande Gourmet '!$B$3:$B$21&amp;'AVRIL Commande Gourmet '!$C$3:$C$21='Indicateurs 04'!A10&amp;'Indicateurs 04'!B10,'AVRIL Commande Gourmet '!$I$3:$I$21-'AVRIL Commande Gourmet '!$H$3:$H$21))</f>
        <v>0</v>
      </c>
      <c r="D10" s="3">
        <f t="array" ref="D10">SUM(IF('AVRIL Heures'!$B$4:$B$23&amp;'AVRIL Heures'!$C$4:$C$23='Indicateurs 04'!A10&amp;'Indicateurs 04'!B10,'AVRIL Heures'!$F$4:$F$23))</f>
        <v>0</v>
      </c>
      <c r="E10" s="78">
        <f t="array" ref="E10">IF(D10&gt;0,D10/SUM(IF('AVRIL Commande Gourmet '!$B$3:$B$21&amp;'AVRIL Commande Gourmet '!$C$3:$C$21='Indicateurs 04'!A10&amp;'Indicateurs 04'!B10,'AVRIL Commande Gourmet '!$E$3:$E$21)),0)/24</f>
        <v>0</v>
      </c>
      <c r="F10" s="78">
        <f t="array" ref="F10">IF(D10&gt;0,D10/SUM(IF('AVRIL Commande Gourmet '!$B$3:$B$21&amp;'AVRIL Commande Gourmet '!$C$3:$C$21='Indicateurs 04'!A10&amp;'Indicateurs 04'!B10,'AVRIL Commande Gourmet '!$F$3:$F$21)),0)/24</f>
        <v>0</v>
      </c>
      <c r="G10" s="29">
        <f t="array" ref="G10">SUM(IF('AVRIL Commande Gourmet '!$B$3:$B$21&amp;'AVRIL Commande Gourmet '!$C$3:$C$21='Indicateurs 04'!A10&amp;'Indicateurs 04'!B10,'AVRIL Commande Gourmet '!$L$3:$L$21))</f>
        <v>0</v>
      </c>
      <c r="H10" s="42">
        <f>'AVRIL Commande Gourmet '!N10</f>
        <v>0</v>
      </c>
      <c r="J10" s="63">
        <f>'AVRIL commande coffret cadeau '!B10</f>
        <v>0</v>
      </c>
      <c r="K10" s="40">
        <f>'AVRIL commande coffret cadeau '!C10</f>
        <v>0</v>
      </c>
      <c r="L10" s="3">
        <f>IF('AVRIL commande coffret cadeau '!I10="",0,IF('AVRIL commande coffret cadeau '!H10='AVRIL commande coffret cadeau '!I10,1,_xlfn.DAYS('AVRIL commande coffret cadeau '!I10,'AVRIL commande coffret cadeau '!H10)))</f>
        <v>0</v>
      </c>
      <c r="M10" s="3">
        <f>SUMIFS('AVRIL Heures'!K11:K24,'AVRIL Heures'!G11:G24,'AVRIL Heures'!G11,'AVRIL Heures'!H11:H24,'AVRIL Heures'!H11)</f>
        <v>0</v>
      </c>
      <c r="N10" s="78">
        <f>IF(M10&gt;0,M10/'AVRIL commande coffret cadeau '!E10,0)/24</f>
        <v>0</v>
      </c>
      <c r="O10" s="78">
        <f>IF(M10&gt;0,M10/'AVRIL commande coffret cadeau '!F10,0)/24</f>
        <v>0</v>
      </c>
      <c r="P10" s="29">
        <f>'AVRIL commande coffret cadeau '!L10</f>
        <v>0</v>
      </c>
      <c r="Q10" s="42">
        <f>'AVRIL commande coffret cadeau '!N10</f>
        <v>0</v>
      </c>
    </row>
    <row r="11" spans="1:17" x14ac:dyDescent="0.3">
      <c r="A11" s="63">
        <f>'AVRIL Commande Gourmet '!B11</f>
        <v>0</v>
      </c>
      <c r="B11" s="40">
        <f>'AVRIL Commande Gourmet '!C11</f>
        <v>0</v>
      </c>
      <c r="C11" s="3">
        <f t="array" ref="C11">MAX(IF('AVRIL Commande Gourmet '!$B$3:$B$21&amp;'AVRIL Commande Gourmet '!$C$3:$C$21='Indicateurs 04'!A11&amp;'Indicateurs 04'!B11,'AVRIL Commande Gourmet '!$I$3:$I$21-'AVRIL Commande Gourmet '!$H$3:$H$21))</f>
        <v>0</v>
      </c>
      <c r="D11" s="3">
        <f t="array" ref="D11">SUM(IF('AVRIL Heures'!$B$4:$B$23&amp;'AVRIL Heures'!$C$4:$C$23='Indicateurs 04'!A11&amp;'Indicateurs 04'!B11,'AVRIL Heures'!$F$4:$F$23))</f>
        <v>0</v>
      </c>
      <c r="E11" s="78">
        <f t="array" ref="E11">IF(D11&gt;0,D11/SUM(IF('AVRIL Commande Gourmet '!$B$3:$B$21&amp;'AVRIL Commande Gourmet '!$C$3:$C$21='Indicateurs 04'!A11&amp;'Indicateurs 04'!B11,'AVRIL Commande Gourmet '!$E$3:$E$21)),0)/24</f>
        <v>0</v>
      </c>
      <c r="F11" s="78">
        <f t="array" ref="F11">IF(D11&gt;0,D11/SUM(IF('AVRIL Commande Gourmet '!$B$3:$B$21&amp;'AVRIL Commande Gourmet '!$C$3:$C$21='Indicateurs 04'!A11&amp;'Indicateurs 04'!B11,'AVRIL Commande Gourmet '!$F$3:$F$21)),0)/24</f>
        <v>0</v>
      </c>
      <c r="G11" s="29">
        <f t="array" ref="G11">SUM(IF('AVRIL Commande Gourmet '!$B$3:$B$21&amp;'AVRIL Commande Gourmet '!$C$3:$C$21='Indicateurs 04'!A11&amp;'Indicateurs 04'!B11,'AVRIL Commande Gourmet '!$L$3:$L$21))</f>
        <v>0</v>
      </c>
      <c r="H11" s="42">
        <f>'AVRIL Commande Gourmet '!N11</f>
        <v>0</v>
      </c>
      <c r="J11" s="63">
        <f>'AVRIL commande coffret cadeau '!B11</f>
        <v>0</v>
      </c>
      <c r="K11" s="40">
        <f>'AVRIL commande coffret cadeau '!C11</f>
        <v>0</v>
      </c>
      <c r="L11" s="3">
        <f>IF('AVRIL commande coffret cadeau '!I11="",0,IF('AVRIL commande coffret cadeau '!H11='AVRIL commande coffret cadeau '!I11,1,_xlfn.DAYS('AVRIL commande coffret cadeau '!I11,'AVRIL commande coffret cadeau '!H11)))</f>
        <v>0</v>
      </c>
      <c r="M11" s="3">
        <f>SUMIFS('AVRIL Heures'!K12:K25,'AVRIL Heures'!G12:G25,'AVRIL Heures'!G12,'AVRIL Heures'!H12:H25,'AVRIL Heures'!H12)</f>
        <v>0</v>
      </c>
      <c r="N11" s="78">
        <f>IF(M11&gt;0,M11/'AVRIL commande coffret cadeau '!E11,0)/24</f>
        <v>0</v>
      </c>
      <c r="O11" s="78">
        <f>IF(M11&gt;0,M11/'AVRIL commande coffret cadeau '!F11,0)/24</f>
        <v>0</v>
      </c>
      <c r="P11" s="29">
        <f>'AVRIL commande coffret cadeau '!L11</f>
        <v>0</v>
      </c>
      <c r="Q11" s="42">
        <f>'AVRIL commande coffret cadeau '!N11</f>
        <v>0</v>
      </c>
    </row>
    <row r="12" spans="1:17" x14ac:dyDescent="0.3">
      <c r="A12" s="63">
        <f>'AVRIL Commande Gourmet '!B12</f>
        <v>0</v>
      </c>
      <c r="B12" s="40">
        <f>'AVRIL Commande Gourmet '!C12</f>
        <v>0</v>
      </c>
      <c r="C12" s="3">
        <f t="array" ref="C12">MAX(IF('AVRIL Commande Gourmet '!$B$3:$B$21&amp;'AVRIL Commande Gourmet '!$C$3:$C$21='Indicateurs 04'!A12&amp;'Indicateurs 04'!B12,'AVRIL Commande Gourmet '!$I$3:$I$21-'AVRIL Commande Gourmet '!$H$3:$H$21))</f>
        <v>0</v>
      </c>
      <c r="D12" s="3">
        <f t="array" ref="D12">SUM(IF('AVRIL Heures'!$B$4:$B$23&amp;'AVRIL Heures'!$C$4:$C$23='Indicateurs 04'!A12&amp;'Indicateurs 04'!B12,'AVRIL Heures'!$F$4:$F$23))</f>
        <v>0</v>
      </c>
      <c r="E12" s="78">
        <f t="array" ref="E12">IF(D12&gt;0,D12/SUM(IF('AVRIL Commande Gourmet '!$B$3:$B$21&amp;'AVRIL Commande Gourmet '!$C$3:$C$21='Indicateurs 04'!A12&amp;'Indicateurs 04'!B12,'AVRIL Commande Gourmet '!$E$3:$E$21)),0)/24</f>
        <v>0</v>
      </c>
      <c r="F12" s="78">
        <f t="array" ref="F12">IF(D12&gt;0,D12/SUM(IF('AVRIL Commande Gourmet '!$B$3:$B$21&amp;'AVRIL Commande Gourmet '!$C$3:$C$21='Indicateurs 04'!A12&amp;'Indicateurs 04'!B12,'AVRIL Commande Gourmet '!$F$3:$F$21)),0)/24</f>
        <v>0</v>
      </c>
      <c r="G12" s="29">
        <f t="array" ref="G12">SUM(IF('AVRIL Commande Gourmet '!$B$3:$B$21&amp;'AVRIL Commande Gourmet '!$C$3:$C$21='Indicateurs 04'!A12&amp;'Indicateurs 04'!B12,'AVRIL Commande Gourmet '!$L$3:$L$21))</f>
        <v>0</v>
      </c>
      <c r="H12" s="42">
        <f>'AVRIL Commande Gourmet '!N12</f>
        <v>0</v>
      </c>
      <c r="J12" s="63">
        <f>'AVRIL commande coffret cadeau '!B12</f>
        <v>0</v>
      </c>
      <c r="K12" s="40">
        <f>'AVRIL commande coffret cadeau '!C12</f>
        <v>0</v>
      </c>
      <c r="L12" s="3">
        <f>IF('AVRIL commande coffret cadeau '!I12="",0,IF('AVRIL commande coffret cadeau '!H12='AVRIL commande coffret cadeau '!I12,1,_xlfn.DAYS('AVRIL commande coffret cadeau '!I12,'AVRIL commande coffret cadeau '!H12)))</f>
        <v>0</v>
      </c>
      <c r="M12" s="3">
        <f>SUMIFS('AVRIL Heures'!K13:K26,'AVRIL Heures'!G13:G26,'AVRIL Heures'!G13,'AVRIL Heures'!H13:H26,'AVRIL Heures'!H13)</f>
        <v>0</v>
      </c>
      <c r="N12" s="78">
        <f>IF(M12&gt;0,M12/'AVRIL commande coffret cadeau '!E12,0)/24</f>
        <v>0</v>
      </c>
      <c r="O12" s="78">
        <f>IF(M12&gt;0,M12/'AVRIL commande coffret cadeau '!F12,0)/24</f>
        <v>0</v>
      </c>
      <c r="P12" s="29">
        <f>'AVRIL commande coffret cadeau '!L12</f>
        <v>0</v>
      </c>
      <c r="Q12" s="42">
        <f>'AVRIL commande coffret cadeau '!N12</f>
        <v>0</v>
      </c>
    </row>
    <row r="13" spans="1:17" x14ac:dyDescent="0.3">
      <c r="A13" s="63">
        <f>'AVRIL Commande Gourmet '!B13</f>
        <v>0</v>
      </c>
      <c r="B13" s="40">
        <f>'AVRIL Commande Gourmet '!C13</f>
        <v>0</v>
      </c>
      <c r="C13" s="3">
        <f t="array" ref="C13">MAX(IF('AVRIL Commande Gourmet '!$B$3:$B$21&amp;'AVRIL Commande Gourmet '!$C$3:$C$21='Indicateurs 04'!A13&amp;'Indicateurs 04'!B13,'AVRIL Commande Gourmet '!$I$3:$I$21-'AVRIL Commande Gourmet '!$H$3:$H$21))</f>
        <v>0</v>
      </c>
      <c r="D13" s="3">
        <f t="array" ref="D13">SUM(IF('AVRIL Heures'!$B$4:$B$23&amp;'AVRIL Heures'!$C$4:$C$23='Indicateurs 04'!A13&amp;'Indicateurs 04'!B13,'AVRIL Heures'!$F$4:$F$23))</f>
        <v>0</v>
      </c>
      <c r="E13" s="78">
        <f t="array" ref="E13">IF(D13&gt;0,D13/SUM(IF('AVRIL Commande Gourmet '!$B$3:$B$21&amp;'AVRIL Commande Gourmet '!$C$3:$C$21='Indicateurs 04'!A13&amp;'Indicateurs 04'!B13,'AVRIL Commande Gourmet '!$E$3:$E$21)),0)/24</f>
        <v>0</v>
      </c>
      <c r="F13" s="78">
        <f t="array" ref="F13">IF(D13&gt;0,D13/SUM(IF('AVRIL Commande Gourmet '!$B$3:$B$21&amp;'AVRIL Commande Gourmet '!$C$3:$C$21='Indicateurs 04'!A13&amp;'Indicateurs 04'!B13,'AVRIL Commande Gourmet '!$F$3:$F$21)),0)/24</f>
        <v>0</v>
      </c>
      <c r="G13" s="29">
        <f t="array" ref="G13">SUM(IF('AVRIL Commande Gourmet '!$B$3:$B$21&amp;'AVRIL Commande Gourmet '!$C$3:$C$21='Indicateurs 04'!A13&amp;'Indicateurs 04'!B13,'AVRIL Commande Gourmet '!$L$3:$L$21))</f>
        <v>0</v>
      </c>
      <c r="H13" s="42">
        <f>'AVRIL Commande Gourmet '!N13</f>
        <v>0</v>
      </c>
      <c r="J13" s="63">
        <f>'AVRIL commande coffret cadeau '!B13</f>
        <v>0</v>
      </c>
      <c r="K13" s="40">
        <f>'AVRIL commande coffret cadeau '!C13</f>
        <v>0</v>
      </c>
      <c r="L13" s="3">
        <f>IF('AVRIL commande coffret cadeau '!I13="",0,IF('AVRIL commande coffret cadeau '!H13='AVRIL commande coffret cadeau '!I13,1,_xlfn.DAYS('AVRIL commande coffret cadeau '!I13,'AVRIL commande coffret cadeau '!H13)))</f>
        <v>0</v>
      </c>
      <c r="M13" s="3">
        <f>SUMIFS('AVRIL Heures'!K14:K27,'AVRIL Heures'!G14:G27,'AVRIL Heures'!G14,'AVRIL Heures'!H14:H27,'AVRIL Heures'!H14)</f>
        <v>0</v>
      </c>
      <c r="N13" s="78">
        <f>IF(M13&gt;0,M13/'AVRIL commande coffret cadeau '!E13,0)/24</f>
        <v>0</v>
      </c>
      <c r="O13" s="78">
        <f>IF(M13&gt;0,M13/'AVRIL commande coffret cadeau '!F13,0)/24</f>
        <v>0</v>
      </c>
      <c r="P13" s="29">
        <f>'AVRIL commande coffret cadeau '!L13</f>
        <v>0</v>
      </c>
      <c r="Q13" s="42">
        <f>'AVRIL commande coffret cadeau '!N13</f>
        <v>0</v>
      </c>
    </row>
    <row r="14" spans="1:17" x14ac:dyDescent="0.3">
      <c r="A14" s="63">
        <f>'AVRIL Commande Gourmet '!B14</f>
        <v>0</v>
      </c>
      <c r="B14" s="40">
        <f>'AVRIL Commande Gourmet '!C14</f>
        <v>0</v>
      </c>
      <c r="C14" s="3">
        <f t="array" ref="C14">MAX(IF('AVRIL Commande Gourmet '!$B$3:$B$21&amp;'AVRIL Commande Gourmet '!$C$3:$C$21='Indicateurs 04'!A14&amp;'Indicateurs 04'!B14,'AVRIL Commande Gourmet '!$I$3:$I$21-'AVRIL Commande Gourmet '!$H$3:$H$21))</f>
        <v>0</v>
      </c>
      <c r="D14" s="3">
        <f t="array" ref="D14">SUM(IF('AVRIL Heures'!$B$4:$B$23&amp;'AVRIL Heures'!$C$4:$C$23='Indicateurs 04'!A14&amp;'Indicateurs 04'!B14,'AVRIL Heures'!$F$4:$F$23))</f>
        <v>0</v>
      </c>
      <c r="E14" s="78">
        <f t="array" ref="E14">IF(D14&gt;0,D14/SUM(IF('AVRIL Commande Gourmet '!$B$3:$B$21&amp;'AVRIL Commande Gourmet '!$C$3:$C$21='Indicateurs 04'!A14&amp;'Indicateurs 04'!B14,'AVRIL Commande Gourmet '!$E$3:$E$21)),0)/24</f>
        <v>0</v>
      </c>
      <c r="F14" s="78">
        <f t="array" ref="F14">IF(D14&gt;0,D14/SUM(IF('AVRIL Commande Gourmet '!$B$3:$B$21&amp;'AVRIL Commande Gourmet '!$C$3:$C$21='Indicateurs 04'!A14&amp;'Indicateurs 04'!B14,'AVRIL Commande Gourmet '!$F$3:$F$21)),0)/24</f>
        <v>0</v>
      </c>
      <c r="G14" s="29">
        <f t="array" ref="G14">SUM(IF('AVRIL Commande Gourmet '!$B$3:$B$21&amp;'AVRIL Commande Gourmet '!$C$3:$C$21='Indicateurs 04'!A14&amp;'Indicateurs 04'!B14,'AVRIL Commande Gourmet '!$L$3:$L$21))</f>
        <v>0</v>
      </c>
      <c r="H14" s="42">
        <f>'AVRIL Commande Gourmet '!N14</f>
        <v>0</v>
      </c>
      <c r="J14" s="63">
        <f>'AVRIL commande coffret cadeau '!B14</f>
        <v>0</v>
      </c>
      <c r="K14" s="40">
        <f>'AVRIL commande coffret cadeau '!C14</f>
        <v>0</v>
      </c>
      <c r="L14" s="3">
        <f>IF('AVRIL commande coffret cadeau '!I14="",0,IF('AVRIL commande coffret cadeau '!H14='AVRIL commande coffret cadeau '!I14,1,_xlfn.DAYS('AVRIL commande coffret cadeau '!I14,'AVRIL commande coffret cadeau '!H14)))</f>
        <v>0</v>
      </c>
      <c r="M14" s="3">
        <f>SUMIFS('AVRIL Heures'!K15:K28,'AVRIL Heures'!G15:G28,'AVRIL Heures'!G15,'AVRIL Heures'!H15:H28,'AVRIL Heures'!H15)</f>
        <v>0</v>
      </c>
      <c r="N14" s="78">
        <f>IF(M14&gt;0,M14/'AVRIL commande coffret cadeau '!E14,0)/24</f>
        <v>0</v>
      </c>
      <c r="O14" s="78">
        <f>IF(M14&gt;0,M14/'AVRIL commande coffret cadeau '!F14,0)/24</f>
        <v>0</v>
      </c>
      <c r="P14" s="29">
        <f>'AVRIL commande coffret cadeau '!L14</f>
        <v>0</v>
      </c>
      <c r="Q14" s="42">
        <f>'AVRIL commande coffret cadeau '!N14</f>
        <v>0</v>
      </c>
    </row>
    <row r="15" spans="1:17" x14ac:dyDescent="0.3">
      <c r="A15" s="63">
        <f>'AVRIL Commande Gourmet '!B15</f>
        <v>0</v>
      </c>
      <c r="B15" s="40">
        <f>'AVRIL Commande Gourmet '!C15</f>
        <v>0</v>
      </c>
      <c r="C15" s="3">
        <f t="array" ref="C15">MAX(IF('AVRIL Commande Gourmet '!$B$3:$B$21&amp;'AVRIL Commande Gourmet '!$C$3:$C$21='Indicateurs 04'!A15&amp;'Indicateurs 04'!B15,'AVRIL Commande Gourmet '!$I$3:$I$21-'AVRIL Commande Gourmet '!$H$3:$H$21))</f>
        <v>0</v>
      </c>
      <c r="D15" s="3">
        <f t="array" ref="D15">SUM(IF('AVRIL Heures'!$B$4:$B$23&amp;'AVRIL Heures'!$C$4:$C$23='Indicateurs 04'!A15&amp;'Indicateurs 04'!B15,'AVRIL Heures'!$F$4:$F$23))</f>
        <v>0</v>
      </c>
      <c r="E15" s="78">
        <f t="array" ref="E15">IF(D15&gt;0,D15/SUM(IF('AVRIL Commande Gourmet '!$B$3:$B$21&amp;'AVRIL Commande Gourmet '!$C$3:$C$21='Indicateurs 04'!A15&amp;'Indicateurs 04'!B15,'AVRIL Commande Gourmet '!$E$3:$E$21)),0)/24</f>
        <v>0</v>
      </c>
      <c r="F15" s="78">
        <f t="array" ref="F15">IF(D15&gt;0,D15/SUM(IF('AVRIL Commande Gourmet '!$B$3:$B$21&amp;'AVRIL Commande Gourmet '!$C$3:$C$21='Indicateurs 04'!A15&amp;'Indicateurs 04'!B15,'AVRIL Commande Gourmet '!$F$3:$F$21)),0)/24</f>
        <v>0</v>
      </c>
      <c r="G15" s="29">
        <f t="array" ref="G15">SUM(IF('AVRIL Commande Gourmet '!$B$3:$B$21&amp;'AVRIL Commande Gourmet '!$C$3:$C$21='Indicateurs 04'!A15&amp;'Indicateurs 04'!B15,'AVRIL Commande Gourmet '!$L$3:$L$21))</f>
        <v>0</v>
      </c>
      <c r="H15" s="42">
        <f>'AVRIL Commande Gourmet '!N15</f>
        <v>0</v>
      </c>
      <c r="J15" s="63">
        <f>'AVRIL commande coffret cadeau '!B15</f>
        <v>0</v>
      </c>
      <c r="K15" s="40">
        <f>'AVRIL commande coffret cadeau '!C15</f>
        <v>0</v>
      </c>
      <c r="L15" s="3">
        <f>IF('AVRIL commande coffret cadeau '!I15="",0,IF('AVRIL commande coffret cadeau '!H15='AVRIL commande coffret cadeau '!I15,1,_xlfn.DAYS('AVRIL commande coffret cadeau '!I15,'AVRIL commande coffret cadeau '!H15)))</f>
        <v>0</v>
      </c>
      <c r="M15" s="3">
        <f>SUMIFS('AVRIL Heures'!K16:K29,'AVRIL Heures'!G16:G29,'AVRIL Heures'!G16,'AVRIL Heures'!H16:H29,'AVRIL Heures'!H16)</f>
        <v>0</v>
      </c>
      <c r="N15" s="78">
        <f>IF(M15&gt;0,M15/'AVRIL commande coffret cadeau '!E15,0)/24</f>
        <v>0</v>
      </c>
      <c r="O15" s="78">
        <f>IF(M15&gt;0,M15/'AVRIL commande coffret cadeau '!F15,0)/24</f>
        <v>0</v>
      </c>
      <c r="P15" s="29">
        <f>'AVRIL commande coffret cadeau '!L15</f>
        <v>0</v>
      </c>
      <c r="Q15" s="42">
        <f>'AVRIL commande coffret cadeau '!N15</f>
        <v>0</v>
      </c>
    </row>
    <row r="16" spans="1:17" x14ac:dyDescent="0.3">
      <c r="A16" s="63">
        <f>'AVRIL Commande Gourmet '!B16</f>
        <v>0</v>
      </c>
      <c r="B16" s="40">
        <f>'AVRIL Commande Gourmet '!C16</f>
        <v>0</v>
      </c>
      <c r="C16" s="3">
        <f t="array" ref="C16">MAX(IF('AVRIL Commande Gourmet '!$B$3:$B$21&amp;'AVRIL Commande Gourmet '!$C$3:$C$21='Indicateurs 04'!A16&amp;'Indicateurs 04'!B16,'AVRIL Commande Gourmet '!$I$3:$I$21-'AVRIL Commande Gourmet '!$H$3:$H$21))</f>
        <v>0</v>
      </c>
      <c r="D16" s="3">
        <f t="array" ref="D16">SUM(IF('AVRIL Heures'!$B$4:$B$23&amp;'AVRIL Heures'!$C$4:$C$23='Indicateurs 04'!A16&amp;'Indicateurs 04'!B16,'AVRIL Heures'!$F$4:$F$23))</f>
        <v>0</v>
      </c>
      <c r="E16" s="78">
        <f t="array" ref="E16">IF(D16&gt;0,D16/SUM(IF('AVRIL Commande Gourmet '!$B$3:$B$21&amp;'AVRIL Commande Gourmet '!$C$3:$C$21='Indicateurs 04'!A16&amp;'Indicateurs 04'!B16,'AVRIL Commande Gourmet '!$E$3:$E$21)),0)/24</f>
        <v>0</v>
      </c>
      <c r="F16" s="78">
        <f t="array" ref="F16">IF(D16&gt;0,D16/SUM(IF('AVRIL Commande Gourmet '!$B$3:$B$21&amp;'AVRIL Commande Gourmet '!$C$3:$C$21='Indicateurs 04'!A16&amp;'Indicateurs 04'!B16,'AVRIL Commande Gourmet '!$F$3:$F$21)),0)/24</f>
        <v>0</v>
      </c>
      <c r="G16" s="29">
        <f t="array" ref="G16">SUM(IF('AVRIL Commande Gourmet '!$B$3:$B$21&amp;'AVRIL Commande Gourmet '!$C$3:$C$21='Indicateurs 04'!A16&amp;'Indicateurs 04'!B16,'AVRIL Commande Gourmet '!$L$3:$L$21))</f>
        <v>0</v>
      </c>
      <c r="H16" s="42">
        <f>'AVRIL Commande Gourmet '!N16</f>
        <v>0</v>
      </c>
      <c r="J16" s="63">
        <f>'AVRIL commande coffret cadeau '!B16</f>
        <v>0</v>
      </c>
      <c r="K16" s="40">
        <f>'AVRIL commande coffret cadeau '!C16</f>
        <v>0</v>
      </c>
      <c r="L16" s="3">
        <f>IF('AVRIL commande coffret cadeau '!I16="",0,IF('AVRIL commande coffret cadeau '!H16='AVRIL commande coffret cadeau '!I16,1,_xlfn.DAYS('AVRIL commande coffret cadeau '!I16,'AVRIL commande coffret cadeau '!H16)))</f>
        <v>0</v>
      </c>
      <c r="M16" s="3">
        <f>SUMIFS('AVRIL Heures'!K17:K30,'AVRIL Heures'!G17:G30,'AVRIL Heures'!G17,'AVRIL Heures'!H17:H30,'AVRIL Heures'!H17)</f>
        <v>0</v>
      </c>
      <c r="N16" s="78">
        <f>IF(M16&gt;0,M16/'AVRIL commande coffret cadeau '!E16,0)/24</f>
        <v>0</v>
      </c>
      <c r="O16" s="78">
        <f>IF(M16&gt;0,M16/'AVRIL commande coffret cadeau '!F16,0)/24</f>
        <v>0</v>
      </c>
      <c r="P16" s="29">
        <f>'AVRIL commande coffret cadeau '!L16</f>
        <v>0</v>
      </c>
      <c r="Q16" s="42">
        <f>'AVRIL commande coffret cadeau '!N16</f>
        <v>0</v>
      </c>
    </row>
    <row r="17" spans="1:17" x14ac:dyDescent="0.3">
      <c r="A17" s="63">
        <f>'AVRIL Commande Gourmet '!B17</f>
        <v>0</v>
      </c>
      <c r="B17" s="40">
        <f>'AVRIL Commande Gourmet '!C17</f>
        <v>0</v>
      </c>
      <c r="C17" s="3">
        <f t="array" ref="C17">MAX(IF('AVRIL Commande Gourmet '!$B$3:$B$21&amp;'AVRIL Commande Gourmet '!$C$3:$C$21='Indicateurs 04'!A17&amp;'Indicateurs 04'!B17,'AVRIL Commande Gourmet '!$I$3:$I$21-'AVRIL Commande Gourmet '!$H$3:$H$21))</f>
        <v>0</v>
      </c>
      <c r="D17" s="3">
        <f t="array" ref="D17">SUM(IF('AVRIL Heures'!$B$4:$B$23&amp;'AVRIL Heures'!$C$4:$C$23='Indicateurs 04'!A17&amp;'Indicateurs 04'!B17,'AVRIL Heures'!$F$4:$F$23))</f>
        <v>0</v>
      </c>
      <c r="E17" s="78">
        <f t="array" ref="E17">IF(D17&gt;0,D17/SUM(IF('AVRIL Commande Gourmet '!$B$3:$B$21&amp;'AVRIL Commande Gourmet '!$C$3:$C$21='Indicateurs 04'!A17&amp;'Indicateurs 04'!B17,'AVRIL Commande Gourmet '!$E$3:$E$21)),0)/24</f>
        <v>0</v>
      </c>
      <c r="F17" s="78">
        <f t="array" ref="F17">IF(D17&gt;0,D17/SUM(IF('AVRIL Commande Gourmet '!$B$3:$B$21&amp;'AVRIL Commande Gourmet '!$C$3:$C$21='Indicateurs 04'!A17&amp;'Indicateurs 04'!B17,'AVRIL Commande Gourmet '!$F$3:$F$21)),0)/24</f>
        <v>0</v>
      </c>
      <c r="G17" s="29">
        <f t="array" ref="G17">SUM(IF('AVRIL Commande Gourmet '!$B$3:$B$21&amp;'AVRIL Commande Gourmet '!$C$3:$C$21='Indicateurs 04'!A17&amp;'Indicateurs 04'!B17,'AVRIL Commande Gourmet '!$L$3:$L$21))</f>
        <v>0</v>
      </c>
      <c r="H17" s="42">
        <f>'AVRIL Commande Gourmet '!N17</f>
        <v>0</v>
      </c>
      <c r="J17" s="63">
        <f>'AVRIL commande coffret cadeau '!B17</f>
        <v>0</v>
      </c>
      <c r="K17" s="40">
        <f>'AVRIL commande coffret cadeau '!C17</f>
        <v>0</v>
      </c>
      <c r="L17" s="3">
        <f>IF('AVRIL commande coffret cadeau '!I17="",0,IF('AVRIL commande coffret cadeau '!H17='AVRIL commande coffret cadeau '!I17,1,_xlfn.DAYS('AVRIL commande coffret cadeau '!I17,'AVRIL commande coffret cadeau '!H17)))</f>
        <v>0</v>
      </c>
      <c r="M17" s="3">
        <f>SUMIFS('AVRIL Heures'!K18:K31,'AVRIL Heures'!G18:G31,'AVRIL Heures'!G18,'AVRIL Heures'!H18:H31,'AVRIL Heures'!H18)</f>
        <v>0</v>
      </c>
      <c r="N17" s="78">
        <f>IF(M17&gt;0,M17/'AVRIL commande coffret cadeau '!E17,0)/24</f>
        <v>0</v>
      </c>
      <c r="O17" s="78">
        <f>IF(M17&gt;0,M17/'AVRIL commande coffret cadeau '!F17,0)/24</f>
        <v>0</v>
      </c>
      <c r="P17" s="29">
        <f>'AVRIL commande coffret cadeau '!L17</f>
        <v>0</v>
      </c>
      <c r="Q17" s="42">
        <f>'AVRIL commande coffret cadeau '!N17</f>
        <v>0</v>
      </c>
    </row>
    <row r="18" spans="1:17" x14ac:dyDescent="0.3">
      <c r="A18" s="63">
        <f>'AVRIL Commande Gourmet '!B18</f>
        <v>0</v>
      </c>
      <c r="B18" s="40">
        <f>'AVRIL Commande Gourmet '!C18</f>
        <v>0</v>
      </c>
      <c r="C18" s="3">
        <f t="array" ref="C18">MAX(IF('AVRIL Commande Gourmet '!$B$3:$B$21&amp;'AVRIL Commande Gourmet '!$C$3:$C$21='Indicateurs 04'!A18&amp;'Indicateurs 04'!B18,'AVRIL Commande Gourmet '!$I$3:$I$21-'AVRIL Commande Gourmet '!$H$3:$H$21))</f>
        <v>0</v>
      </c>
      <c r="D18" s="3">
        <f t="array" ref="D18">SUM(IF('AVRIL Heures'!$B$4:$B$23&amp;'AVRIL Heures'!$C$4:$C$23='Indicateurs 04'!A18&amp;'Indicateurs 04'!B18,'AVRIL Heures'!$F$4:$F$23))</f>
        <v>0</v>
      </c>
      <c r="E18" s="78">
        <f t="array" ref="E18">IF(D18&gt;0,D18/SUM(IF('AVRIL Commande Gourmet '!$B$3:$B$21&amp;'AVRIL Commande Gourmet '!$C$3:$C$21='Indicateurs 04'!A18&amp;'Indicateurs 04'!B18,'AVRIL Commande Gourmet '!$E$3:$E$21)),0)/24</f>
        <v>0</v>
      </c>
      <c r="F18" s="78">
        <f t="array" ref="F18">IF(D18&gt;0,D18/SUM(IF('AVRIL Commande Gourmet '!$B$3:$B$21&amp;'AVRIL Commande Gourmet '!$C$3:$C$21='Indicateurs 04'!A18&amp;'Indicateurs 04'!B18,'AVRIL Commande Gourmet '!$F$3:$F$21)),0)/24</f>
        <v>0</v>
      </c>
      <c r="G18" s="29">
        <f t="array" ref="G18">SUM(IF('AVRIL Commande Gourmet '!$B$3:$B$21&amp;'AVRIL Commande Gourmet '!$C$3:$C$21='Indicateurs 04'!A18&amp;'Indicateurs 04'!B18,'AVRIL Commande Gourmet '!$L$3:$L$21))</f>
        <v>0</v>
      </c>
      <c r="H18" s="42">
        <f>'AVRIL Commande Gourmet '!N18</f>
        <v>0</v>
      </c>
      <c r="J18" s="63">
        <f>'AVRIL commande coffret cadeau '!B18</f>
        <v>0</v>
      </c>
      <c r="K18" s="40">
        <f>'AVRIL commande coffret cadeau '!C18</f>
        <v>0</v>
      </c>
      <c r="L18" s="3">
        <f>IF('AVRIL commande coffret cadeau '!I18="",0,IF('AVRIL commande coffret cadeau '!H18='AVRIL commande coffret cadeau '!I18,1,_xlfn.DAYS('AVRIL commande coffret cadeau '!I18,'AVRIL commande coffret cadeau '!H18)))</f>
        <v>0</v>
      </c>
      <c r="M18" s="3">
        <f>SUMIFS('AVRIL Heures'!K19:K32,'AVRIL Heures'!G19:G32,'AVRIL Heures'!G19,'AVRIL Heures'!H19:H32,'AVRIL Heures'!H19)</f>
        <v>0</v>
      </c>
      <c r="N18" s="78">
        <f>IF(M18&gt;0,M18/'AVRIL commande coffret cadeau '!E18,0)/24</f>
        <v>0</v>
      </c>
      <c r="O18" s="78">
        <f>IF(M18&gt;0,M18/'AVRIL commande coffret cadeau '!F18,0)/24</f>
        <v>0</v>
      </c>
      <c r="P18" s="29">
        <f>'AVRIL commande coffret cadeau '!L18</f>
        <v>0</v>
      </c>
      <c r="Q18" s="42">
        <f>'AVRIL commande coffret cadeau '!N18</f>
        <v>0</v>
      </c>
    </row>
    <row r="19" spans="1:17" x14ac:dyDescent="0.3">
      <c r="A19" s="63">
        <f>'AVRIL Commande Gourmet '!B19</f>
        <v>0</v>
      </c>
      <c r="B19" s="40">
        <f>'AVRIL Commande Gourmet '!C19</f>
        <v>0</v>
      </c>
      <c r="C19" s="3">
        <f t="array" ref="C19">MAX(IF('AVRIL Commande Gourmet '!$B$3:$B$21&amp;'AVRIL Commande Gourmet '!$C$3:$C$21='Indicateurs 04'!A19&amp;'Indicateurs 04'!B19,'AVRIL Commande Gourmet '!$I$3:$I$21-'AVRIL Commande Gourmet '!$H$3:$H$21))</f>
        <v>0</v>
      </c>
      <c r="D19" s="3">
        <f t="array" ref="D19">SUM(IF('AVRIL Heures'!$B$4:$B$23&amp;'AVRIL Heures'!$C$4:$C$23='Indicateurs 04'!A19&amp;'Indicateurs 04'!B19,'AVRIL Heures'!$F$4:$F$23))</f>
        <v>0</v>
      </c>
      <c r="E19" s="78">
        <f t="array" ref="E19">IF(D19&gt;0,D19/SUM(IF('AVRIL Commande Gourmet '!$B$3:$B$21&amp;'AVRIL Commande Gourmet '!$C$3:$C$21='Indicateurs 04'!A19&amp;'Indicateurs 04'!B19,'AVRIL Commande Gourmet '!$E$3:$E$21)),0)/24</f>
        <v>0</v>
      </c>
      <c r="F19" s="78">
        <f t="array" ref="F19">IF(D19&gt;0,D19/SUM(IF('AVRIL Commande Gourmet '!$B$3:$B$21&amp;'AVRIL Commande Gourmet '!$C$3:$C$21='Indicateurs 04'!A19&amp;'Indicateurs 04'!B19,'AVRIL Commande Gourmet '!$F$3:$F$21)),0)/24</f>
        <v>0</v>
      </c>
      <c r="G19" s="29">
        <f t="array" ref="G19">SUM(IF('AVRIL Commande Gourmet '!$B$3:$B$21&amp;'AVRIL Commande Gourmet '!$C$3:$C$21='Indicateurs 04'!A19&amp;'Indicateurs 04'!B19,'AVRIL Commande Gourmet '!$L$3:$L$21))</f>
        <v>0</v>
      </c>
      <c r="H19" s="42">
        <f>'AVRIL Commande Gourmet '!N19</f>
        <v>0</v>
      </c>
      <c r="J19" s="63">
        <f>'AVRIL commande coffret cadeau '!B19</f>
        <v>0</v>
      </c>
      <c r="K19" s="40">
        <f>'AVRIL commande coffret cadeau '!C19</f>
        <v>0</v>
      </c>
      <c r="L19" s="3">
        <f>IF('AVRIL commande coffret cadeau '!I19="",0,IF('AVRIL commande coffret cadeau '!H19='AVRIL commande coffret cadeau '!I19,1,_xlfn.DAYS('AVRIL commande coffret cadeau '!I19,'AVRIL commande coffret cadeau '!H19)))</f>
        <v>0</v>
      </c>
      <c r="M19" s="3">
        <f>SUMIFS('AVRIL Heures'!K20:K33,'AVRIL Heures'!G20:G33,'AVRIL Heures'!G20,'AVRIL Heures'!H20:H33,'AVRIL Heures'!H20)</f>
        <v>0</v>
      </c>
      <c r="N19" s="78">
        <f>IF(M19&gt;0,M19/'AVRIL commande coffret cadeau '!E19,0)/24</f>
        <v>0</v>
      </c>
      <c r="O19" s="78">
        <f>IF(M19&gt;0,M19/'AVRIL commande coffret cadeau '!F19,0)/24</f>
        <v>0</v>
      </c>
      <c r="P19" s="29">
        <f>'AVRIL commande coffret cadeau '!L19</f>
        <v>0</v>
      </c>
      <c r="Q19" s="42">
        <f>'AVRIL commande coffret cadeau '!N19</f>
        <v>0</v>
      </c>
    </row>
    <row r="20" spans="1:17" x14ac:dyDescent="0.3">
      <c r="A20" s="63">
        <f>'AVRIL Commande Gourmet '!B20</f>
        <v>0</v>
      </c>
      <c r="B20" s="40">
        <f>'AVRIL Commande Gourmet '!C20</f>
        <v>0</v>
      </c>
      <c r="C20" s="3">
        <f t="array" ref="C20">MAX(IF('AVRIL Commande Gourmet '!$B$3:$B$21&amp;'AVRIL Commande Gourmet '!$C$3:$C$21='Indicateurs 04'!A20&amp;'Indicateurs 04'!B20,'AVRIL Commande Gourmet '!$I$3:$I$21-'AVRIL Commande Gourmet '!$H$3:$H$21))</f>
        <v>0</v>
      </c>
      <c r="D20" s="3">
        <f t="array" ref="D20">SUM(IF('AVRIL Heures'!$B$4:$B$23&amp;'AVRIL Heures'!$C$4:$C$23='Indicateurs 04'!A20&amp;'Indicateurs 04'!B20,'AVRIL Heures'!$F$4:$F$23))</f>
        <v>0</v>
      </c>
      <c r="E20" s="78">
        <f t="array" ref="E20">IF(D20&gt;0,D20/SUM(IF('AVRIL Commande Gourmet '!$B$3:$B$21&amp;'AVRIL Commande Gourmet '!$C$3:$C$21='Indicateurs 04'!A20&amp;'Indicateurs 04'!B20,'AVRIL Commande Gourmet '!$E$3:$E$21)),0)/24</f>
        <v>0</v>
      </c>
      <c r="F20" s="78">
        <f t="array" ref="F20">IF(D20&gt;0,D20/SUM(IF('AVRIL Commande Gourmet '!$B$3:$B$21&amp;'AVRIL Commande Gourmet '!$C$3:$C$21='Indicateurs 04'!A20&amp;'Indicateurs 04'!B20,'AVRIL Commande Gourmet '!$F$3:$F$21)),0)/24</f>
        <v>0</v>
      </c>
      <c r="G20" s="29">
        <f t="array" ref="G20">SUM(IF('AVRIL Commande Gourmet '!$B$3:$B$21&amp;'AVRIL Commande Gourmet '!$C$3:$C$21='Indicateurs 04'!A20&amp;'Indicateurs 04'!B20,'AVRIL Commande Gourmet '!$L$3:$L$21))</f>
        <v>0</v>
      </c>
      <c r="H20" s="42">
        <f>'AVRIL Commande Gourmet '!N20</f>
        <v>0</v>
      </c>
      <c r="J20" s="63">
        <f>'AVRIL commande coffret cadeau '!B20</f>
        <v>0</v>
      </c>
      <c r="K20" s="40">
        <f>'AVRIL commande coffret cadeau '!C20</f>
        <v>0</v>
      </c>
      <c r="L20" s="3">
        <f>IF('AVRIL commande coffret cadeau '!I20="",0,IF('AVRIL commande coffret cadeau '!H20='AVRIL commande coffret cadeau '!I20,1,_xlfn.DAYS('AVRIL commande coffret cadeau '!I20,'AVRIL commande coffret cadeau '!H20)))</f>
        <v>0</v>
      </c>
      <c r="M20" s="3">
        <f>SUMIFS('AVRIL Heures'!K21:K34,'AVRIL Heures'!G21:G34,'AVRIL Heures'!G21,'AVRIL Heures'!H21:H34,'AVRIL Heures'!H21)</f>
        <v>0</v>
      </c>
      <c r="N20" s="78">
        <f>IF(M20&gt;0,M20/'AVRIL commande coffret cadeau '!E20,0)/24</f>
        <v>0</v>
      </c>
      <c r="O20" s="78">
        <f>IF(M20&gt;0,M20/'AVRIL commande coffret cadeau '!F20,0)/24</f>
        <v>0</v>
      </c>
      <c r="P20" s="29">
        <f>'AVRIL commande coffret cadeau '!L20</f>
        <v>0</v>
      </c>
      <c r="Q20" s="42">
        <f>'AVRIL commande coffret cadeau '!N20</f>
        <v>0</v>
      </c>
    </row>
    <row r="21" spans="1:17" ht="15" thickBot="1" x14ac:dyDescent="0.35">
      <c r="A21" s="94">
        <f>'AVRIL Commande Gourmet '!B21</f>
        <v>0</v>
      </c>
      <c r="B21" s="95">
        <f>'AVRIL Commande Gourmet '!C21</f>
        <v>0</v>
      </c>
      <c r="C21" s="3">
        <f t="array" ref="C21">MAX(IF('AVRIL Commande Gourmet '!$B$3:$B$21&amp;'AVRIL Commande Gourmet '!$C$3:$C$21='Indicateurs 04'!A21&amp;'Indicateurs 04'!B21,'AVRIL Commande Gourmet '!$I$3:$I$21-'AVRIL Commande Gourmet '!$H$3:$H$21))</f>
        <v>0</v>
      </c>
      <c r="D21" s="3">
        <f t="array" ref="D21">SUM(IF('AVRIL Heures'!$B$4:$B$23&amp;'AVRIL Heures'!$C$4:$C$23='Indicateurs 04'!A21&amp;'Indicateurs 04'!B21,'AVRIL Heures'!$F$4:$F$23))</f>
        <v>0</v>
      </c>
      <c r="E21" s="78">
        <f t="array" ref="E21">IF(D21&gt;0,D21/SUM(IF('AVRIL Commande Gourmet '!$B$3:$B$21&amp;'AVRIL Commande Gourmet '!$C$3:$C$21='Indicateurs 04'!A21&amp;'Indicateurs 04'!B21,'AVRIL Commande Gourmet '!$E$3:$E$21)),0)/24</f>
        <v>0</v>
      </c>
      <c r="F21" s="78">
        <f t="array" ref="F21">IF(D21&gt;0,D21/SUM(IF('AVRIL Commande Gourmet '!$B$3:$B$21&amp;'AVRIL Commande Gourmet '!$C$3:$C$21='Indicateurs 04'!A21&amp;'Indicateurs 04'!B21,'AVRIL Commande Gourmet '!$F$3:$F$21)),0)/24</f>
        <v>0</v>
      </c>
      <c r="G21" s="29">
        <f t="array" ref="G21">SUM(IF('AVRIL Commande Gourmet '!$B$3:$B$21&amp;'AVRIL Commande Gourmet '!$C$3:$C$21='Indicateurs 04'!A21&amp;'Indicateurs 04'!B21,'AVRIL Commande Gourmet '!$L$3:$L$21))</f>
        <v>0</v>
      </c>
      <c r="H21" s="54">
        <f>'AVRIL Commande Gourmet '!N21</f>
        <v>0</v>
      </c>
      <c r="J21" s="94">
        <f>'AVRIL commande coffret cadeau '!B21</f>
        <v>0</v>
      </c>
      <c r="K21" s="95">
        <f>'AVRIL commande coffret cadeau '!C21</f>
        <v>0</v>
      </c>
      <c r="L21" s="96">
        <f>IF('AVRIL commande coffret cadeau '!I21="",0,IF('AVRIL commande coffret cadeau '!H21='AVRIL commande coffret cadeau '!I21,1,_xlfn.DAYS('AVRIL commande coffret cadeau '!I21,'AVRIL commande coffret cadeau '!H21)))</f>
        <v>0</v>
      </c>
      <c r="M21" s="96">
        <f>SUMIFS('AVRIL Heures'!K22:K35,'AVRIL Heures'!G22:G35,'AVRIL Heures'!G22,'AVRIL Heures'!H22:H35,'AVRIL Heures'!H22)</f>
        <v>0</v>
      </c>
      <c r="N21" s="97">
        <f>IF(M21&gt;0,M21/'AVRIL commande coffret cadeau '!E21,0)/24</f>
        <v>0</v>
      </c>
      <c r="O21" s="97">
        <f>IF(M21&gt;0,M21/'AVRIL commande coffret cadeau '!F21,0)/24</f>
        <v>0</v>
      </c>
      <c r="P21" s="71">
        <f>'AVRIL commande coffret cadeau '!L21</f>
        <v>0</v>
      </c>
      <c r="Q21" s="54">
        <f>'AVRIL commande coffret cadeau '!N21</f>
        <v>0</v>
      </c>
    </row>
  </sheetData>
  <mergeCells count="2">
    <mergeCell ref="A1:H1"/>
    <mergeCell ref="J1:Q1"/>
  </mergeCells>
  <pageMargins left="0.7" right="0.7" top="0.75" bottom="0.75" header="0.3" footer="0.3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F5" sqref="F5"/>
    </sheetView>
  </sheetViews>
  <sheetFormatPr baseColWidth="10" defaultRowHeight="14.4" x14ac:dyDescent="0.3"/>
  <sheetData>
    <row r="1" spans="1:4" x14ac:dyDescent="0.3">
      <c r="A1" t="s">
        <v>16</v>
      </c>
      <c r="D1" s="41"/>
    </row>
    <row r="2" spans="1:4" x14ac:dyDescent="0.3">
      <c r="A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AVRIL Heures</vt:lpstr>
      <vt:lpstr>AVRIL Commande Gourmet </vt:lpstr>
      <vt:lpstr>AVRIL commande coffret cadeau </vt:lpstr>
      <vt:lpstr>Indicateurs 04</vt:lpstr>
      <vt:lpstr>Listes</vt:lpstr>
      <vt:lpstr>heures</vt:lpstr>
    </vt:vector>
  </TitlesOfParts>
  <Company>OVH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ESAT</dc:creator>
  <cp:lastModifiedBy>Jean-Yves Huguet</cp:lastModifiedBy>
  <cp:lastPrinted>2018-03-26T15:09:19Z</cp:lastPrinted>
  <dcterms:created xsi:type="dcterms:W3CDTF">2018-03-14T08:07:15Z</dcterms:created>
  <dcterms:modified xsi:type="dcterms:W3CDTF">2018-04-13T09:49:02Z</dcterms:modified>
</cp:coreProperties>
</file>